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G92" i="1" l="1"/>
  <c r="ZG91" i="1"/>
  <c r="ZG90" i="1"/>
  <c r="ZG89" i="1"/>
  <c r="ZG88" i="1"/>
  <c r="ZG87" i="1"/>
  <c r="ZG86" i="1"/>
  <c r="ZG85" i="1"/>
  <c r="ZG84" i="1"/>
  <c r="ZG83" i="1"/>
  <c r="ZG82" i="1"/>
  <c r="ZG81" i="1"/>
  <c r="ZG80" i="1"/>
  <c r="ZG79" i="1"/>
  <c r="ZG78" i="1"/>
  <c r="ZG77" i="1"/>
  <c r="ZG76" i="1"/>
  <c r="ZG75" i="1"/>
  <c r="ZG74" i="1"/>
  <c r="ZG73" i="1"/>
  <c r="ZG72" i="1"/>
  <c r="ZG71" i="1"/>
  <c r="ZG70" i="1"/>
  <c r="ZG69" i="1"/>
  <c r="ZG68" i="1"/>
  <c r="ZG67" i="1"/>
  <c r="ZG66" i="1"/>
  <c r="ZG65" i="1"/>
  <c r="ZG64" i="1"/>
  <c r="ZG63" i="1"/>
  <c r="ZG62" i="1"/>
  <c r="ZG61" i="1"/>
  <c r="ZG60" i="1"/>
  <c r="ZG59" i="1"/>
  <c r="ZG58" i="1"/>
  <c r="ZG57" i="1"/>
  <c r="ZG56" i="1"/>
  <c r="ZG55" i="1"/>
  <c r="ZG54" i="1"/>
  <c r="ZG53" i="1"/>
  <c r="ZG52" i="1"/>
  <c r="ZG51" i="1"/>
  <c r="ZG50" i="1"/>
  <c r="ZG49" i="1"/>
  <c r="ZG48" i="1"/>
  <c r="ZG47" i="1"/>
  <c r="ZG46" i="1"/>
  <c r="ZG45" i="1"/>
  <c r="ZG44" i="1"/>
  <c r="ZG43" i="1"/>
  <c r="ZG42" i="1"/>
  <c r="ZG41" i="1"/>
  <c r="ZG40" i="1"/>
  <c r="ZG39" i="1"/>
  <c r="ZG38" i="1"/>
  <c r="ZG37" i="1"/>
  <c r="ZG36" i="1"/>
  <c r="ZG35" i="1"/>
  <c r="ZG34" i="1"/>
  <c r="ZG33" i="1"/>
  <c r="ZG32" i="1"/>
  <c r="ZG31" i="1"/>
  <c r="ZG30" i="1"/>
  <c r="ZG29" i="1"/>
  <c r="ZG28" i="1"/>
  <c r="ZG27" i="1"/>
  <c r="ZG26" i="1"/>
  <c r="ZG25" i="1"/>
  <c r="ZG24" i="1"/>
  <c r="ZG23" i="1"/>
  <c r="ZG22" i="1"/>
  <c r="ZG21" i="1"/>
  <c r="ZG20" i="1"/>
  <c r="ZG19" i="1"/>
  <c r="ZG18" i="1"/>
  <c r="ZG17" i="1"/>
  <c r="ZG16" i="1"/>
  <c r="ZG15" i="1"/>
  <c r="ZG14" i="1"/>
  <c r="ZG13" i="1"/>
  <c r="AAP92" i="1"/>
  <c r="AAP91" i="1"/>
  <c r="AAP90" i="1"/>
  <c r="AAP89" i="1"/>
  <c r="AAP88" i="1"/>
  <c r="AAP87" i="1"/>
  <c r="AAP86" i="1"/>
  <c r="AAP85" i="1"/>
  <c r="AAP84" i="1"/>
  <c r="AAP83" i="1"/>
  <c r="AAP82" i="1"/>
  <c r="AAP81" i="1"/>
  <c r="AAP80" i="1"/>
  <c r="AAP79" i="1"/>
  <c r="AAP78" i="1"/>
  <c r="AAP77" i="1"/>
  <c r="AAP76" i="1"/>
  <c r="AAP75" i="1"/>
  <c r="AAP74" i="1"/>
  <c r="AAP73" i="1"/>
  <c r="AAP72" i="1"/>
  <c r="AAP71" i="1"/>
  <c r="AAP70" i="1"/>
  <c r="AAP69" i="1"/>
  <c r="AAP68" i="1"/>
  <c r="AAP67" i="1"/>
  <c r="AAP66" i="1"/>
  <c r="AAP65" i="1"/>
  <c r="AAP64" i="1"/>
  <c r="AAP63" i="1"/>
  <c r="AAP62" i="1"/>
  <c r="AAP61" i="1"/>
  <c r="AAP60" i="1"/>
  <c r="AAP59" i="1"/>
  <c r="AAP58" i="1"/>
  <c r="AAP57" i="1"/>
  <c r="AAP56" i="1"/>
  <c r="AAP55" i="1"/>
  <c r="AAP54" i="1"/>
  <c r="AAP53" i="1"/>
  <c r="AAP52" i="1"/>
  <c r="AAP51" i="1"/>
  <c r="AAP50" i="1"/>
  <c r="AAP49" i="1"/>
  <c r="AAP48" i="1"/>
  <c r="AAP47" i="1"/>
  <c r="AAP46" i="1"/>
  <c r="AAP45" i="1"/>
  <c r="AAP44" i="1"/>
  <c r="AAP43" i="1"/>
  <c r="AAP42" i="1"/>
  <c r="AAP41" i="1"/>
  <c r="AAP40" i="1"/>
  <c r="AAP39" i="1"/>
  <c r="AAP38" i="1"/>
  <c r="AAP37" i="1"/>
  <c r="AAP36" i="1"/>
  <c r="AAP35" i="1"/>
  <c r="AAP34" i="1"/>
  <c r="AAP33" i="1"/>
  <c r="AAP32" i="1"/>
  <c r="AAP31" i="1"/>
  <c r="AAP30" i="1"/>
  <c r="AAP29" i="1"/>
  <c r="AAP28" i="1"/>
  <c r="AAP27" i="1"/>
  <c r="AAP26" i="1"/>
  <c r="AAP25" i="1"/>
  <c r="AAP24" i="1"/>
  <c r="AAP23" i="1"/>
  <c r="AAP22" i="1"/>
  <c r="AAP21" i="1"/>
  <c r="AAP20" i="1"/>
  <c r="AAP19" i="1"/>
  <c r="AAP18" i="1"/>
  <c r="AAP17" i="1"/>
  <c r="AAP16" i="1"/>
  <c r="AAP15" i="1"/>
  <c r="AAP14" i="1"/>
  <c r="AAP13" i="1"/>
  <c r="ABY92" i="1"/>
  <c r="ABY91" i="1"/>
  <c r="ABY90" i="1"/>
  <c r="ABY89" i="1"/>
  <c r="ABY88" i="1"/>
  <c r="ABY87" i="1"/>
  <c r="ABY86" i="1"/>
  <c r="ABY85" i="1"/>
  <c r="ABY84" i="1"/>
  <c r="ABY83" i="1"/>
  <c r="ABY82" i="1"/>
  <c r="ABY81" i="1"/>
  <c r="ABY80" i="1"/>
  <c r="ABY79" i="1"/>
  <c r="ABY78" i="1"/>
  <c r="ABY77" i="1"/>
  <c r="ABY76" i="1"/>
  <c r="ABY75" i="1"/>
  <c r="ABY74" i="1"/>
  <c r="ABY73" i="1"/>
  <c r="ABY72" i="1"/>
  <c r="ABY71" i="1"/>
  <c r="ABY70" i="1"/>
  <c r="ABY69" i="1"/>
  <c r="ABY68" i="1"/>
  <c r="ABY67" i="1"/>
  <c r="ABY66" i="1"/>
  <c r="ABY65" i="1"/>
  <c r="ABY64" i="1"/>
  <c r="ABY63" i="1"/>
  <c r="ABY62" i="1"/>
  <c r="ABY61" i="1"/>
  <c r="ABY60" i="1"/>
  <c r="ABY59" i="1"/>
  <c r="ABY58" i="1"/>
  <c r="ABY57" i="1"/>
  <c r="ABY56" i="1"/>
  <c r="ABY55" i="1"/>
  <c r="ABY54" i="1"/>
  <c r="ABY53" i="1"/>
  <c r="ABY52" i="1"/>
  <c r="ABY51" i="1"/>
  <c r="ABY50" i="1"/>
  <c r="ABY49" i="1"/>
  <c r="ABY48" i="1"/>
  <c r="ABY47" i="1"/>
  <c r="ABY46" i="1"/>
  <c r="ABY45" i="1"/>
  <c r="ABY44" i="1"/>
  <c r="ABY43" i="1"/>
  <c r="ABY42" i="1"/>
  <c r="ABY41" i="1"/>
  <c r="ABY40" i="1"/>
  <c r="ABY39" i="1"/>
  <c r="ABY38" i="1"/>
  <c r="ABY37" i="1"/>
  <c r="ABY36" i="1"/>
  <c r="ABY35" i="1"/>
  <c r="ABY34" i="1"/>
  <c r="ABY33" i="1"/>
  <c r="ABY32" i="1"/>
  <c r="ABY31" i="1"/>
  <c r="ABY30" i="1"/>
  <c r="ABY29" i="1"/>
  <c r="ABY28" i="1"/>
  <c r="ABY27" i="1"/>
  <c r="ABY26" i="1"/>
  <c r="ABY25" i="1"/>
  <c r="ABY24" i="1"/>
  <c r="ABY23" i="1"/>
  <c r="ABY22" i="1"/>
  <c r="ABY21" i="1"/>
  <c r="ABY20" i="1"/>
  <c r="ABY19" i="1"/>
  <c r="ABY18" i="1"/>
  <c r="ABY17" i="1"/>
  <c r="ABY16" i="1"/>
  <c r="ABY15" i="1"/>
  <c r="ABY14" i="1"/>
  <c r="ABY13" i="1"/>
  <c r="ADI92" i="1"/>
  <c r="ADI91" i="1"/>
  <c r="ADI90" i="1"/>
  <c r="ADI89" i="1"/>
  <c r="ADI88" i="1"/>
  <c r="ADI87" i="1"/>
  <c r="ADI86" i="1"/>
  <c r="ADI85" i="1"/>
  <c r="ADI84" i="1"/>
  <c r="ADI83" i="1"/>
  <c r="ADI82" i="1"/>
  <c r="ADI81" i="1"/>
  <c r="ADI80" i="1"/>
  <c r="ADI79" i="1"/>
  <c r="ADI78" i="1"/>
  <c r="ADI77" i="1"/>
  <c r="ADI76" i="1"/>
  <c r="ADI75" i="1"/>
  <c r="ADI74" i="1"/>
  <c r="ADI73" i="1"/>
  <c r="ADI72" i="1"/>
  <c r="ADI71" i="1"/>
  <c r="ADI70" i="1"/>
  <c r="ADI69" i="1"/>
  <c r="ADI68" i="1"/>
  <c r="ADI67" i="1"/>
  <c r="ADI66" i="1"/>
  <c r="ADI65" i="1"/>
  <c r="ADI64" i="1"/>
  <c r="ADI63" i="1"/>
  <c r="ADI62" i="1"/>
  <c r="ADI61" i="1"/>
  <c r="ADI60" i="1"/>
  <c r="ADI59" i="1"/>
  <c r="ADI58" i="1"/>
  <c r="ADI57" i="1"/>
  <c r="ADI56" i="1"/>
  <c r="ADI55" i="1"/>
  <c r="ADI54" i="1"/>
  <c r="ADI53" i="1"/>
  <c r="ADI52" i="1"/>
  <c r="ADI51" i="1"/>
  <c r="ADI50" i="1"/>
  <c r="ADI49" i="1"/>
  <c r="ADI48" i="1"/>
  <c r="ADI47" i="1"/>
  <c r="ADI46" i="1"/>
  <c r="ADI45" i="1"/>
  <c r="ADI44" i="1"/>
  <c r="ADI43" i="1"/>
  <c r="ADI42" i="1"/>
  <c r="ADI41" i="1"/>
  <c r="ADI40" i="1"/>
  <c r="ADI39" i="1"/>
  <c r="ADI38" i="1"/>
  <c r="ADI37" i="1"/>
  <c r="ADI36" i="1"/>
  <c r="ADI35" i="1"/>
  <c r="ADI34" i="1"/>
  <c r="ADI33" i="1"/>
  <c r="ADI32" i="1"/>
  <c r="ADI31" i="1"/>
  <c r="ADI30" i="1"/>
  <c r="ADI29" i="1"/>
  <c r="ADI28" i="1"/>
  <c r="ADI27" i="1"/>
  <c r="ADI26" i="1"/>
  <c r="ADI25" i="1"/>
  <c r="ADI24" i="1"/>
  <c r="ADI23" i="1"/>
  <c r="ADI22" i="1"/>
  <c r="ADI21" i="1"/>
  <c r="ADI20" i="1"/>
  <c r="ADI19" i="1"/>
  <c r="ADI18" i="1"/>
  <c r="ADI17" i="1"/>
  <c r="ADI16" i="1"/>
  <c r="ADI15" i="1"/>
  <c r="ADI14" i="1"/>
  <c r="ADI13" i="1"/>
  <c r="EG16" i="1" l="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s="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14" i="1"/>
  <c r="YL18" i="1"/>
  <c r="YL92" i="1"/>
  <c r="YL91" i="1"/>
  <c r="YL90" i="1"/>
  <c r="YL89" i="1"/>
  <c r="YL88" i="1"/>
  <c r="YL87" i="1"/>
  <c r="YL86" i="1"/>
  <c r="YL85" i="1"/>
  <c r="YL84" i="1"/>
  <c r="YL83" i="1"/>
  <c r="YL82" i="1"/>
  <c r="YL81" i="1"/>
  <c r="YL80" i="1"/>
  <c r="YL79" i="1"/>
  <c r="YL78" i="1"/>
  <c r="YL77" i="1"/>
  <c r="YL76" i="1"/>
  <c r="YL75" i="1"/>
  <c r="YL74" i="1"/>
  <c r="YL73" i="1"/>
  <c r="YL72" i="1"/>
  <c r="YL71" i="1"/>
  <c r="YL70" i="1"/>
  <c r="YL69" i="1"/>
  <c r="YL68" i="1"/>
  <c r="YL67" i="1"/>
  <c r="YL66" i="1"/>
  <c r="YL65" i="1"/>
  <c r="YL64" i="1"/>
  <c r="YL63" i="1"/>
  <c r="YL62" i="1"/>
  <c r="YL61" i="1"/>
  <c r="YL60" i="1"/>
  <c r="YL59" i="1"/>
  <c r="YL58" i="1"/>
  <c r="YL57" i="1"/>
  <c r="YL56" i="1"/>
  <c r="YL55" i="1"/>
  <c r="YL54" i="1"/>
  <c r="YL53" i="1"/>
  <c r="YL52" i="1"/>
  <c r="YL51" i="1"/>
  <c r="YL50" i="1"/>
  <c r="YL49" i="1"/>
  <c r="YL48" i="1"/>
  <c r="YL47" i="1"/>
  <c r="YL46" i="1"/>
  <c r="YL45" i="1"/>
  <c r="YL44" i="1"/>
  <c r="YL43" i="1"/>
  <c r="YL42" i="1"/>
  <c r="YL41" i="1"/>
  <c r="YL40" i="1"/>
  <c r="YL39" i="1"/>
  <c r="YL38" i="1"/>
  <c r="YL37" i="1"/>
  <c r="YL36" i="1"/>
  <c r="YL35" i="1"/>
  <c r="YL34" i="1"/>
  <c r="YL33" i="1"/>
  <c r="YL32" i="1"/>
  <c r="YL31" i="1"/>
  <c r="YL30" i="1"/>
  <c r="YL29" i="1"/>
  <c r="YL28" i="1"/>
  <c r="YL27" i="1"/>
  <c r="YL26" i="1"/>
  <c r="YL25" i="1"/>
  <c r="YL24" i="1"/>
  <c r="YL23" i="1"/>
  <c r="YL22" i="1"/>
  <c r="YL21" i="1"/>
  <c r="YL20" i="1"/>
  <c r="YL19" i="1"/>
  <c r="YL17" i="1"/>
  <c r="YL16" i="1"/>
  <c r="YL15" i="1"/>
  <c r="YL14" i="1"/>
  <c r="YL13" i="1"/>
  <c r="XC92" i="1"/>
  <c r="XC91" i="1"/>
  <c r="XC90" i="1"/>
  <c r="XC89" i="1"/>
  <c r="XC88" i="1"/>
  <c r="XC87" i="1"/>
  <c r="XC86" i="1"/>
  <c r="XC85" i="1"/>
  <c r="XC84" i="1"/>
  <c r="XC83" i="1"/>
  <c r="XC82" i="1"/>
  <c r="XC81" i="1"/>
  <c r="XC80" i="1"/>
  <c r="XC79" i="1"/>
  <c r="XC78" i="1"/>
  <c r="XC77" i="1"/>
  <c r="XC76" i="1"/>
  <c r="XC75" i="1"/>
  <c r="XC74" i="1"/>
  <c r="XC73" i="1"/>
  <c r="XC72" i="1"/>
  <c r="XC71" i="1"/>
  <c r="XC70" i="1"/>
  <c r="XC69" i="1"/>
  <c r="XC68" i="1"/>
  <c r="XC67" i="1"/>
  <c r="XC66" i="1"/>
  <c r="XC65" i="1"/>
  <c r="XC64" i="1"/>
  <c r="XC63" i="1"/>
  <c r="XC62" i="1"/>
  <c r="XC61" i="1"/>
  <c r="XC60" i="1"/>
  <c r="XC59" i="1"/>
  <c r="XC58" i="1"/>
  <c r="XC57" i="1"/>
  <c r="XC56" i="1"/>
  <c r="XC55" i="1"/>
  <c r="XC54" i="1"/>
  <c r="XC53" i="1"/>
  <c r="XC52" i="1"/>
  <c r="XC51" i="1"/>
  <c r="XC50" i="1"/>
  <c r="XC49" i="1"/>
  <c r="XC48" i="1"/>
  <c r="XC47" i="1"/>
  <c r="XC46" i="1"/>
  <c r="XC45" i="1"/>
  <c r="XC44" i="1"/>
  <c r="XC43" i="1"/>
  <c r="XC42" i="1"/>
  <c r="XC41" i="1"/>
  <c r="XC40" i="1"/>
  <c r="XC39" i="1"/>
  <c r="XC38" i="1"/>
  <c r="XC37" i="1"/>
  <c r="XC36" i="1"/>
  <c r="XC35" i="1"/>
  <c r="XC34" i="1"/>
  <c r="XC33" i="1"/>
  <c r="XC32" i="1"/>
  <c r="XC31" i="1"/>
  <c r="XC30" i="1"/>
  <c r="XC29" i="1"/>
  <c r="XC28" i="1"/>
  <c r="XC27" i="1"/>
  <c r="XC26" i="1"/>
  <c r="XC25" i="1"/>
  <c r="XC24" i="1"/>
  <c r="XC23" i="1"/>
  <c r="XC22" i="1"/>
  <c r="XC21" i="1"/>
  <c r="XC20" i="1"/>
  <c r="XC19" i="1"/>
  <c r="XC18" i="1"/>
  <c r="XC17" i="1"/>
  <c r="XC16" i="1"/>
  <c r="XC15" i="1"/>
  <c r="XC14" i="1"/>
  <c r="XC13" i="1" s="1"/>
  <c r="ZV92" i="1"/>
  <c r="ZV91" i="1"/>
  <c r="ZV90" i="1"/>
  <c r="ZV89" i="1"/>
  <c r="ZV88" i="1"/>
  <c r="ZV87" i="1"/>
  <c r="ZV86" i="1"/>
  <c r="ZV85" i="1"/>
  <c r="ZV84" i="1"/>
  <c r="ZV83" i="1"/>
  <c r="ZV82" i="1"/>
  <c r="ZV81" i="1"/>
  <c r="ZV80" i="1"/>
  <c r="ZV79" i="1"/>
  <c r="ZV78" i="1"/>
  <c r="ZV77" i="1"/>
  <c r="ZV76" i="1"/>
  <c r="ZV75" i="1"/>
  <c r="ZV74" i="1"/>
  <c r="ZV73" i="1"/>
  <c r="ZV72" i="1"/>
  <c r="ZV71" i="1"/>
  <c r="ZV70" i="1"/>
  <c r="ZV69" i="1"/>
  <c r="ZV68" i="1"/>
  <c r="ZV67" i="1"/>
  <c r="ZV66" i="1"/>
  <c r="ZV65" i="1"/>
  <c r="ZV64" i="1"/>
  <c r="ZV63" i="1"/>
  <c r="ZV62" i="1"/>
  <c r="ZV61" i="1"/>
  <c r="ZV60" i="1"/>
  <c r="ZV59" i="1"/>
  <c r="ZV58" i="1"/>
  <c r="ZV57" i="1"/>
  <c r="ZV56" i="1"/>
  <c r="ZV55" i="1"/>
  <c r="ZV54" i="1"/>
  <c r="ZV53" i="1"/>
  <c r="ZV52" i="1"/>
  <c r="ZV51" i="1"/>
  <c r="ZV50" i="1"/>
  <c r="ZV49" i="1"/>
  <c r="ZV48" i="1"/>
  <c r="ZV47" i="1"/>
  <c r="ZV46" i="1"/>
  <c r="ZV45" i="1"/>
  <c r="ZV44" i="1"/>
  <c r="ZV43" i="1"/>
  <c r="ZV42" i="1"/>
  <c r="ZV41" i="1"/>
  <c r="ZV40" i="1"/>
  <c r="ZV39" i="1"/>
  <c r="ZV38" i="1"/>
  <c r="ZV37" i="1"/>
  <c r="ZV36" i="1"/>
  <c r="ZV35" i="1"/>
  <c r="ZV34" i="1"/>
  <c r="ZV33" i="1"/>
  <c r="ZV32" i="1"/>
  <c r="ZV31" i="1"/>
  <c r="ZV30" i="1"/>
  <c r="ZV29" i="1"/>
  <c r="ZV28" i="1"/>
  <c r="ZV27" i="1"/>
  <c r="ZV26" i="1"/>
  <c r="ZV25" i="1"/>
  <c r="ZV24" i="1"/>
  <c r="ZV23" i="1"/>
  <c r="ZV22" i="1"/>
  <c r="ZV21" i="1"/>
  <c r="ZV20" i="1"/>
  <c r="ZV19" i="1"/>
  <c r="ZV18" i="1"/>
  <c r="ZV17" i="1"/>
  <c r="ZV16" i="1"/>
  <c r="ZV15" i="1"/>
  <c r="ZV14" i="1"/>
  <c r="ZV13" i="1" s="1"/>
  <c r="ABE92" i="1"/>
  <c r="ABE91" i="1"/>
  <c r="ABE90" i="1"/>
  <c r="ABE89" i="1"/>
  <c r="ABE88" i="1"/>
  <c r="ABE87" i="1"/>
  <c r="ABE86" i="1"/>
  <c r="ABE85" i="1"/>
  <c r="ABE84" i="1"/>
  <c r="ABE83" i="1"/>
  <c r="ABE82" i="1"/>
  <c r="ABE81" i="1"/>
  <c r="ABE80" i="1"/>
  <c r="ABE79" i="1"/>
  <c r="ABE78" i="1"/>
  <c r="ABE77" i="1"/>
  <c r="ABE76" i="1"/>
  <c r="ABE75" i="1"/>
  <c r="ABE74" i="1"/>
  <c r="ABE73" i="1"/>
  <c r="ABE72" i="1"/>
  <c r="ABE71" i="1"/>
  <c r="ABE70" i="1"/>
  <c r="ABE69" i="1"/>
  <c r="ABE68" i="1"/>
  <c r="ABE67" i="1"/>
  <c r="ABE66" i="1"/>
  <c r="ABE65" i="1"/>
  <c r="ABE64" i="1"/>
  <c r="ABE63" i="1"/>
  <c r="ABE62" i="1"/>
  <c r="ABE61" i="1"/>
  <c r="ABE60" i="1"/>
  <c r="ABE59" i="1"/>
  <c r="ABE58" i="1"/>
  <c r="ABE57" i="1"/>
  <c r="ABE56" i="1"/>
  <c r="ABE55" i="1"/>
  <c r="ABE54" i="1"/>
  <c r="ABE53" i="1"/>
  <c r="ABE52" i="1"/>
  <c r="ABE51" i="1"/>
  <c r="ABE50" i="1"/>
  <c r="ABE49" i="1"/>
  <c r="ABE48" i="1"/>
  <c r="ABE47" i="1"/>
  <c r="ABE46" i="1"/>
  <c r="ABE45" i="1"/>
  <c r="ABE44" i="1"/>
  <c r="ABE43" i="1"/>
  <c r="ABE42" i="1"/>
  <c r="ABE41" i="1"/>
  <c r="ABE40" i="1"/>
  <c r="ABE39" i="1"/>
  <c r="ABE38" i="1"/>
  <c r="ABE37" i="1"/>
  <c r="ABE36" i="1"/>
  <c r="ABE35" i="1"/>
  <c r="ABE34" i="1"/>
  <c r="ABE33" i="1"/>
  <c r="ABE32" i="1"/>
  <c r="ABE31" i="1"/>
  <c r="ABE30" i="1"/>
  <c r="ABE29" i="1"/>
  <c r="ABE28" i="1"/>
  <c r="ABE27" i="1"/>
  <c r="ABE26" i="1"/>
  <c r="ABE25" i="1"/>
  <c r="ABE24" i="1"/>
  <c r="ABE23" i="1"/>
  <c r="ABE22" i="1"/>
  <c r="ABE21" i="1"/>
  <c r="ABE20" i="1"/>
  <c r="ABE19" i="1"/>
  <c r="ABE18" i="1"/>
  <c r="ABE17" i="1"/>
  <c r="ABE16" i="1"/>
  <c r="ABE15" i="1"/>
  <c r="ABE14" i="1"/>
  <c r="XX92" i="1"/>
  <c r="XX91" i="1"/>
  <c r="XX90" i="1"/>
  <c r="XX89" i="1"/>
  <c r="XX88" i="1"/>
  <c r="XX87" i="1"/>
  <c r="XX86" i="1"/>
  <c r="XX85" i="1"/>
  <c r="XX84" i="1"/>
  <c r="XX83" i="1"/>
  <c r="XX82" i="1"/>
  <c r="XX81" i="1"/>
  <c r="XX80" i="1"/>
  <c r="XX79" i="1"/>
  <c r="XX78" i="1"/>
  <c r="XX77" i="1"/>
  <c r="XX76" i="1"/>
  <c r="XX75" i="1"/>
  <c r="XX74" i="1"/>
  <c r="XX73" i="1"/>
  <c r="XX72" i="1"/>
  <c r="XX71" i="1"/>
  <c r="XX70" i="1"/>
  <c r="XX69" i="1"/>
  <c r="XX68" i="1"/>
  <c r="XX67" i="1"/>
  <c r="XX66" i="1"/>
  <c r="XX65" i="1"/>
  <c r="XX64" i="1"/>
  <c r="XX63" i="1"/>
  <c r="XX62" i="1"/>
  <c r="XX61" i="1"/>
  <c r="XX60" i="1"/>
  <c r="XX59" i="1"/>
  <c r="XX58" i="1"/>
  <c r="XX57" i="1"/>
  <c r="XX56" i="1"/>
  <c r="XX55" i="1"/>
  <c r="XX54" i="1"/>
  <c r="XX53" i="1"/>
  <c r="XX52" i="1"/>
  <c r="XX51" i="1"/>
  <c r="XX50" i="1"/>
  <c r="XX49" i="1"/>
  <c r="XX48" i="1"/>
  <c r="XX47" i="1"/>
  <c r="XX46" i="1"/>
  <c r="XX45" i="1"/>
  <c r="XX44" i="1"/>
  <c r="XX43" i="1"/>
  <c r="XX42" i="1"/>
  <c r="XX41" i="1"/>
  <c r="XX40" i="1"/>
  <c r="XX39" i="1"/>
  <c r="XX38" i="1"/>
  <c r="XX37" i="1"/>
  <c r="XX36" i="1"/>
  <c r="XX35" i="1"/>
  <c r="XX34" i="1"/>
  <c r="XX33" i="1"/>
  <c r="XX32" i="1"/>
  <c r="XX31" i="1"/>
  <c r="XX30" i="1"/>
  <c r="XX29" i="1"/>
  <c r="XX28" i="1"/>
  <c r="XX27" i="1"/>
  <c r="XX26" i="1"/>
  <c r="XX25" i="1"/>
  <c r="XX24" i="1"/>
  <c r="XX23" i="1"/>
  <c r="XX22" i="1"/>
  <c r="XX21" i="1"/>
  <c r="XX20" i="1"/>
  <c r="XX19" i="1"/>
  <c r="XX18" i="1"/>
  <c r="XX17" i="1"/>
  <c r="XX16" i="1"/>
  <c r="XX15" i="1"/>
  <c r="XX14" i="1"/>
  <c r="XX13" i="1"/>
  <c r="WO92" i="1"/>
  <c r="WO91" i="1"/>
  <c r="WO90" i="1"/>
  <c r="WO89" i="1"/>
  <c r="WO88" i="1"/>
  <c r="WO87" i="1"/>
  <c r="WO86" i="1"/>
  <c r="WO85" i="1"/>
  <c r="WO84" i="1"/>
  <c r="WO83" i="1"/>
  <c r="WO82" i="1"/>
  <c r="WO81" i="1"/>
  <c r="WO80" i="1"/>
  <c r="WO79" i="1"/>
  <c r="WO78" i="1"/>
  <c r="WO77" i="1"/>
  <c r="WO76" i="1"/>
  <c r="WO75" i="1"/>
  <c r="WO74" i="1"/>
  <c r="WO73" i="1"/>
  <c r="WO72" i="1"/>
  <c r="WO71" i="1"/>
  <c r="WO70" i="1"/>
  <c r="WO69" i="1"/>
  <c r="WO68" i="1"/>
  <c r="WO67" i="1"/>
  <c r="WO66" i="1"/>
  <c r="WO65" i="1"/>
  <c r="WO64" i="1"/>
  <c r="WO63" i="1"/>
  <c r="WO62" i="1"/>
  <c r="WO61" i="1"/>
  <c r="WO60" i="1"/>
  <c r="WO59" i="1"/>
  <c r="WO58" i="1"/>
  <c r="WO57" i="1"/>
  <c r="WO56" i="1"/>
  <c r="WO55" i="1"/>
  <c r="WO54" i="1"/>
  <c r="WO53" i="1"/>
  <c r="WO52" i="1"/>
  <c r="WO51" i="1"/>
  <c r="WO50" i="1"/>
  <c r="WO49" i="1"/>
  <c r="WO48" i="1"/>
  <c r="WO47" i="1"/>
  <c r="WO46" i="1"/>
  <c r="WO45" i="1"/>
  <c r="WO44" i="1"/>
  <c r="WO43" i="1"/>
  <c r="WO42" i="1"/>
  <c r="WO41" i="1"/>
  <c r="WO40" i="1"/>
  <c r="WO39" i="1"/>
  <c r="WO38" i="1"/>
  <c r="WO37" i="1"/>
  <c r="WO36" i="1"/>
  <c r="WO35" i="1"/>
  <c r="WO34" i="1"/>
  <c r="WO33" i="1"/>
  <c r="WO32" i="1"/>
  <c r="WO31" i="1"/>
  <c r="WO30" i="1"/>
  <c r="WO29" i="1"/>
  <c r="WO28" i="1"/>
  <c r="WO27" i="1"/>
  <c r="WO26" i="1"/>
  <c r="WO25" i="1"/>
  <c r="WO24" i="1"/>
  <c r="WO23" i="1"/>
  <c r="WO22" i="1"/>
  <c r="WO21" i="1"/>
  <c r="WO20" i="1"/>
  <c r="WO19" i="1"/>
  <c r="WO18" i="1"/>
  <c r="WO17" i="1"/>
  <c r="WO16" i="1"/>
  <c r="WO15" i="1"/>
  <c r="WO14" i="1"/>
  <c r="WO13" i="1"/>
  <c r="VF92" i="1"/>
  <c r="VF91" i="1"/>
  <c r="VF90" i="1"/>
  <c r="VF89" i="1"/>
  <c r="VF88" i="1"/>
  <c r="VF87" i="1"/>
  <c r="VF86" i="1"/>
  <c r="VF85" i="1"/>
  <c r="VF84" i="1"/>
  <c r="VF83" i="1"/>
  <c r="VF82" i="1"/>
  <c r="VF81" i="1"/>
  <c r="VF80" i="1"/>
  <c r="VF79" i="1"/>
  <c r="VF78" i="1"/>
  <c r="VF77" i="1"/>
  <c r="VF76" i="1"/>
  <c r="VF75" i="1"/>
  <c r="VF74" i="1"/>
  <c r="VF73" i="1"/>
  <c r="VF72" i="1"/>
  <c r="VF71" i="1"/>
  <c r="VF70" i="1"/>
  <c r="VF69" i="1"/>
  <c r="VF68" i="1"/>
  <c r="VF67" i="1"/>
  <c r="VF66" i="1"/>
  <c r="VF65" i="1"/>
  <c r="VF64" i="1"/>
  <c r="VF63" i="1"/>
  <c r="VF62" i="1"/>
  <c r="VF61" i="1"/>
  <c r="VF60" i="1"/>
  <c r="VF59" i="1"/>
  <c r="VF58" i="1"/>
  <c r="VF57" i="1"/>
  <c r="VF56" i="1"/>
  <c r="VF55" i="1"/>
  <c r="VF54" i="1"/>
  <c r="VF53" i="1"/>
  <c r="VF52" i="1"/>
  <c r="VF51" i="1"/>
  <c r="VF50" i="1"/>
  <c r="VF49" i="1"/>
  <c r="VF48" i="1"/>
  <c r="VF47" i="1"/>
  <c r="VF46" i="1"/>
  <c r="VF45" i="1"/>
  <c r="VF44" i="1"/>
  <c r="VF43" i="1"/>
  <c r="VF42" i="1"/>
  <c r="VF41" i="1"/>
  <c r="VF40" i="1"/>
  <c r="VF39" i="1"/>
  <c r="VF38" i="1"/>
  <c r="VF37" i="1"/>
  <c r="VF36" i="1"/>
  <c r="VF35" i="1"/>
  <c r="VF34" i="1"/>
  <c r="VF33" i="1"/>
  <c r="VF32" i="1"/>
  <c r="VF31" i="1"/>
  <c r="VF30" i="1"/>
  <c r="VF29" i="1"/>
  <c r="VF28" i="1"/>
  <c r="VF27" i="1"/>
  <c r="VF26" i="1"/>
  <c r="VF25" i="1"/>
  <c r="VF24" i="1"/>
  <c r="VF23" i="1"/>
  <c r="VF22" i="1"/>
  <c r="VF21" i="1"/>
  <c r="VF20" i="1"/>
  <c r="VF19" i="1"/>
  <c r="VF18" i="1"/>
  <c r="VF17" i="1"/>
  <c r="VF16" i="1"/>
  <c r="VF15" i="1"/>
  <c r="VF14" i="1"/>
  <c r="VF13" i="1"/>
  <c r="TW92" i="1"/>
  <c r="TW91" i="1"/>
  <c r="TW90" i="1"/>
  <c r="TW89" i="1"/>
  <c r="TW88" i="1"/>
  <c r="TW87" i="1"/>
  <c r="TW86" i="1"/>
  <c r="TW85" i="1"/>
  <c r="TW84" i="1"/>
  <c r="TW83" i="1"/>
  <c r="TW82" i="1"/>
  <c r="TW81" i="1"/>
  <c r="TW80" i="1"/>
  <c r="TW79" i="1"/>
  <c r="TW78" i="1"/>
  <c r="TW77" i="1"/>
  <c r="TW76" i="1"/>
  <c r="TW75" i="1"/>
  <c r="TW74" i="1"/>
  <c r="TW73" i="1"/>
  <c r="TW72" i="1"/>
  <c r="TW71" i="1"/>
  <c r="TW70" i="1"/>
  <c r="TW69" i="1"/>
  <c r="TW68" i="1"/>
  <c r="TW67" i="1"/>
  <c r="TW66" i="1"/>
  <c r="TW65" i="1"/>
  <c r="TW64" i="1"/>
  <c r="TW63" i="1"/>
  <c r="TW62" i="1"/>
  <c r="TW61" i="1"/>
  <c r="TW60" i="1"/>
  <c r="TW59" i="1"/>
  <c r="TW58" i="1"/>
  <c r="TW57" i="1"/>
  <c r="TW56" i="1"/>
  <c r="TW55" i="1"/>
  <c r="TW54" i="1"/>
  <c r="TW53" i="1"/>
  <c r="TW52" i="1"/>
  <c r="TW51" i="1"/>
  <c r="TW50" i="1"/>
  <c r="TW49" i="1"/>
  <c r="TW48" i="1"/>
  <c r="TW47" i="1"/>
  <c r="TW46" i="1"/>
  <c r="TW45" i="1"/>
  <c r="TW44" i="1"/>
  <c r="TW43" i="1"/>
  <c r="TW42" i="1"/>
  <c r="TW41" i="1"/>
  <c r="TW40" i="1"/>
  <c r="TW39" i="1"/>
  <c r="TW38" i="1"/>
  <c r="TW37" i="1"/>
  <c r="TW36" i="1"/>
  <c r="TW35" i="1"/>
  <c r="TW34" i="1"/>
  <c r="TW33" i="1"/>
  <c r="TW32" i="1"/>
  <c r="TW31" i="1"/>
  <c r="TW30" i="1"/>
  <c r="TW29" i="1"/>
  <c r="TW28" i="1"/>
  <c r="TW27" i="1"/>
  <c r="TW26" i="1"/>
  <c r="TW25" i="1"/>
  <c r="TW24" i="1"/>
  <c r="TW23" i="1"/>
  <c r="TW22" i="1"/>
  <c r="TW21" i="1"/>
  <c r="TW20" i="1"/>
  <c r="TW19" i="1"/>
  <c r="TW18" i="1"/>
  <c r="TW17" i="1"/>
  <c r="TW16" i="1"/>
  <c r="TW15" i="1"/>
  <c r="TW14" i="1"/>
  <c r="TW13" i="1"/>
  <c r="SN92" i="1"/>
  <c r="SN91" i="1"/>
  <c r="SN90" i="1"/>
  <c r="SN89" i="1"/>
  <c r="SN88" i="1"/>
  <c r="SN87" i="1"/>
  <c r="SN86" i="1"/>
  <c r="SN85" i="1"/>
  <c r="SN84" i="1"/>
  <c r="SN83" i="1"/>
  <c r="SN82" i="1"/>
  <c r="SN81" i="1"/>
  <c r="SN80" i="1"/>
  <c r="SN79" i="1"/>
  <c r="SN78" i="1"/>
  <c r="SN77" i="1"/>
  <c r="SN76" i="1"/>
  <c r="SN75" i="1"/>
  <c r="SN74" i="1"/>
  <c r="SN73" i="1"/>
  <c r="SN72" i="1"/>
  <c r="SN71" i="1"/>
  <c r="SN70" i="1"/>
  <c r="SN69" i="1"/>
  <c r="SN68" i="1"/>
  <c r="SN67" i="1"/>
  <c r="SN66" i="1"/>
  <c r="SN65" i="1"/>
  <c r="SN64" i="1"/>
  <c r="SN63" i="1"/>
  <c r="SN62" i="1"/>
  <c r="SN61" i="1"/>
  <c r="SN60" i="1"/>
  <c r="SN59" i="1"/>
  <c r="SN58" i="1"/>
  <c r="SN57" i="1"/>
  <c r="SN56" i="1"/>
  <c r="SN55" i="1"/>
  <c r="SN54" i="1"/>
  <c r="SN53" i="1"/>
  <c r="SN52" i="1"/>
  <c r="SN51" i="1"/>
  <c r="SN50" i="1"/>
  <c r="SN49" i="1"/>
  <c r="SN48" i="1"/>
  <c r="SN47" i="1"/>
  <c r="SN46" i="1"/>
  <c r="SN45" i="1"/>
  <c r="SN44" i="1"/>
  <c r="SN43" i="1"/>
  <c r="SN42" i="1"/>
  <c r="SN41" i="1"/>
  <c r="SN40" i="1"/>
  <c r="SN39" i="1"/>
  <c r="SN38" i="1"/>
  <c r="SN37" i="1"/>
  <c r="SN36" i="1"/>
  <c r="SN35" i="1"/>
  <c r="SN34" i="1"/>
  <c r="SN33" i="1"/>
  <c r="SN32" i="1"/>
  <c r="SN31" i="1"/>
  <c r="SN30" i="1"/>
  <c r="SN29" i="1"/>
  <c r="SN28" i="1"/>
  <c r="SN27" i="1"/>
  <c r="SN26" i="1"/>
  <c r="SN25" i="1"/>
  <c r="SN24" i="1"/>
  <c r="SN23" i="1"/>
  <c r="SN22" i="1"/>
  <c r="SN21" i="1"/>
  <c r="SN20" i="1"/>
  <c r="SN19" i="1"/>
  <c r="SN18" i="1"/>
  <c r="SN17" i="1"/>
  <c r="SN16" i="1"/>
  <c r="SN15" i="1"/>
  <c r="SN14" i="1"/>
  <c r="SN13" i="1" s="1"/>
  <c r="RE92" i="1"/>
  <c r="RE91" i="1"/>
  <c r="RE90" i="1"/>
  <c r="RE89" i="1"/>
  <c r="RE88" i="1"/>
  <c r="RE87" i="1"/>
  <c r="RE86" i="1"/>
  <c r="RE85" i="1"/>
  <c r="RE84" i="1"/>
  <c r="RE83" i="1"/>
  <c r="RE82" i="1"/>
  <c r="RE81" i="1"/>
  <c r="RE80" i="1"/>
  <c r="RE79" i="1"/>
  <c r="RE78" i="1"/>
  <c r="RE77" i="1"/>
  <c r="RE76" i="1"/>
  <c r="RE75" i="1"/>
  <c r="RE74" i="1"/>
  <c r="RE73" i="1"/>
  <c r="RE72" i="1"/>
  <c r="RE71" i="1"/>
  <c r="RE70" i="1"/>
  <c r="RE69" i="1"/>
  <c r="RE68" i="1"/>
  <c r="RE67" i="1"/>
  <c r="RE66" i="1"/>
  <c r="RE65" i="1"/>
  <c r="RE64" i="1"/>
  <c r="RE63" i="1"/>
  <c r="RE62" i="1"/>
  <c r="RE61" i="1"/>
  <c r="RE60" i="1"/>
  <c r="RE59" i="1"/>
  <c r="RE58" i="1"/>
  <c r="RE57" i="1"/>
  <c r="RE56" i="1"/>
  <c r="RE55" i="1"/>
  <c r="RE54" i="1"/>
  <c r="RE53" i="1"/>
  <c r="RE52" i="1"/>
  <c r="RE51" i="1"/>
  <c r="RE50" i="1"/>
  <c r="RE49" i="1"/>
  <c r="RE48" i="1"/>
  <c r="RE47" i="1"/>
  <c r="RE46" i="1"/>
  <c r="RE45" i="1"/>
  <c r="RE44" i="1"/>
  <c r="RE43" i="1"/>
  <c r="RE42" i="1"/>
  <c r="RE41" i="1"/>
  <c r="RE40" i="1"/>
  <c r="RE39" i="1"/>
  <c r="RE38" i="1"/>
  <c r="RE37" i="1"/>
  <c r="RE36" i="1"/>
  <c r="RE35" i="1"/>
  <c r="RE34" i="1"/>
  <c r="RE33" i="1"/>
  <c r="RE32" i="1"/>
  <c r="RE31" i="1"/>
  <c r="RE30" i="1"/>
  <c r="RE29" i="1"/>
  <c r="RE28" i="1"/>
  <c r="RE27" i="1"/>
  <c r="RE26" i="1"/>
  <c r="RE25" i="1"/>
  <c r="RE24" i="1"/>
  <c r="RE23" i="1"/>
  <c r="RE22" i="1"/>
  <c r="RE21" i="1"/>
  <c r="RE20" i="1"/>
  <c r="RE19" i="1"/>
  <c r="RE18" i="1"/>
  <c r="RE17" i="1"/>
  <c r="RE16" i="1"/>
  <c r="RE15" i="1"/>
  <c r="RE14" i="1"/>
  <c r="RE13"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4" i="1"/>
  <c r="PV13" i="1"/>
  <c r="OM92" i="1"/>
  <c r="OM91" i="1"/>
  <c r="OM90" i="1"/>
  <c r="OM89" i="1"/>
  <c r="OM88" i="1"/>
  <c r="OM87" i="1"/>
  <c r="OM86" i="1"/>
  <c r="OM85" i="1"/>
  <c r="OM84" i="1"/>
  <c r="OM83" i="1"/>
  <c r="OM82" i="1"/>
  <c r="OM81" i="1"/>
  <c r="OM80" i="1"/>
  <c r="OM79" i="1"/>
  <c r="OM78" i="1"/>
  <c r="OM77" i="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OM13" i="1" s="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s="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4" i="1"/>
  <c r="LU13" i="1" s="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4" i="1"/>
  <c r="KL13" i="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4" i="1"/>
  <c r="JC13"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FB13" i="1"/>
  <c r="ABE13" i="1" l="1"/>
  <c r="ADJ92" i="1"/>
  <c r="ADJ91" i="1"/>
  <c r="ADJ90" i="1"/>
  <c r="ADJ89" i="1"/>
  <c r="ADJ88" i="1"/>
  <c r="ADJ87" i="1"/>
  <c r="ADJ86" i="1"/>
  <c r="ADJ85" i="1"/>
  <c r="ADJ84" i="1"/>
  <c r="ADJ83" i="1"/>
  <c r="ADJ82" i="1"/>
  <c r="ADJ81" i="1"/>
  <c r="ADJ80" i="1"/>
  <c r="ADJ79" i="1"/>
  <c r="ADJ78" i="1"/>
  <c r="ADJ77" i="1"/>
  <c r="ADJ76" i="1"/>
  <c r="ADJ75" i="1"/>
  <c r="ADJ74" i="1"/>
  <c r="ADJ73" i="1"/>
  <c r="ADJ72" i="1"/>
  <c r="ADJ71" i="1"/>
  <c r="ADJ70" i="1"/>
  <c r="ADJ69" i="1"/>
  <c r="ADJ68" i="1"/>
  <c r="ADJ67" i="1"/>
  <c r="ADJ66" i="1"/>
  <c r="ADJ65" i="1"/>
  <c r="ADJ64" i="1"/>
  <c r="ADJ63" i="1"/>
  <c r="ADJ62" i="1"/>
  <c r="ADJ61" i="1"/>
  <c r="ADJ60" i="1"/>
  <c r="ADJ59" i="1"/>
  <c r="ADJ58" i="1"/>
  <c r="ADJ57" i="1"/>
  <c r="ADJ56" i="1"/>
  <c r="ADJ55" i="1"/>
  <c r="ADJ54" i="1"/>
  <c r="ADJ53" i="1"/>
  <c r="ADJ52" i="1"/>
  <c r="ADJ51" i="1"/>
  <c r="ADJ50" i="1"/>
  <c r="ADJ49" i="1"/>
  <c r="ADJ48" i="1"/>
  <c r="ADJ47" i="1"/>
  <c r="ADJ46" i="1"/>
  <c r="ADJ45" i="1"/>
  <c r="ADJ44" i="1"/>
  <c r="ADJ43" i="1"/>
  <c r="ADJ42" i="1"/>
  <c r="ADJ41" i="1"/>
  <c r="ADJ40" i="1"/>
  <c r="ADJ39" i="1"/>
  <c r="ADJ38" i="1"/>
  <c r="ADJ37" i="1"/>
  <c r="ADJ36" i="1"/>
  <c r="ADJ35" i="1"/>
  <c r="ADJ34" i="1"/>
  <c r="ADJ33" i="1"/>
  <c r="ADJ32" i="1"/>
  <c r="ADJ31" i="1"/>
  <c r="ADJ30" i="1"/>
  <c r="ADJ29" i="1"/>
  <c r="ADJ28" i="1"/>
  <c r="ADJ27" i="1"/>
  <c r="ADJ26" i="1"/>
  <c r="ADJ25" i="1"/>
  <c r="ADJ24" i="1"/>
  <c r="ADJ23" i="1"/>
  <c r="ADJ22" i="1"/>
  <c r="ADJ21" i="1"/>
  <c r="ADJ20" i="1"/>
  <c r="ADJ19" i="1"/>
  <c r="ADJ18" i="1"/>
  <c r="ADJ17" i="1"/>
  <c r="ADJ16" i="1"/>
  <c r="ADJ15" i="1"/>
  <c r="ADJ14" i="1"/>
  <c r="ABZ92" i="1"/>
  <c r="ABZ91" i="1"/>
  <c r="ABZ90" i="1"/>
  <c r="ABZ89" i="1"/>
  <c r="ABZ88" i="1"/>
  <c r="ABZ87" i="1"/>
  <c r="ABZ86" i="1"/>
  <c r="ABZ85" i="1"/>
  <c r="ABZ84" i="1"/>
  <c r="ABZ83" i="1"/>
  <c r="ABZ82" i="1"/>
  <c r="ABZ81" i="1"/>
  <c r="ABZ80" i="1"/>
  <c r="ABZ79" i="1"/>
  <c r="ABZ78" i="1"/>
  <c r="ABZ77" i="1"/>
  <c r="ABZ76" i="1"/>
  <c r="ABZ75" i="1"/>
  <c r="ABZ74" i="1"/>
  <c r="ABZ73" i="1"/>
  <c r="ABZ72" i="1"/>
  <c r="ABZ71" i="1"/>
  <c r="ABZ70" i="1"/>
  <c r="ABZ69" i="1"/>
  <c r="ABZ68" i="1"/>
  <c r="ABZ67" i="1"/>
  <c r="ABZ66" i="1"/>
  <c r="ABZ65" i="1"/>
  <c r="ABZ64" i="1"/>
  <c r="ABZ63" i="1"/>
  <c r="ABZ62" i="1"/>
  <c r="ABZ61" i="1"/>
  <c r="ABZ60" i="1"/>
  <c r="ABZ59" i="1"/>
  <c r="ABZ58" i="1"/>
  <c r="ABZ57" i="1"/>
  <c r="ABZ56" i="1"/>
  <c r="ABZ55" i="1"/>
  <c r="ABZ54" i="1"/>
  <c r="ABZ53" i="1"/>
  <c r="ABZ52" i="1"/>
  <c r="ABZ51" i="1"/>
  <c r="ABZ50" i="1"/>
  <c r="ABZ49" i="1"/>
  <c r="ABZ48" i="1"/>
  <c r="ABZ47" i="1"/>
  <c r="ABZ46" i="1"/>
  <c r="ABZ45" i="1"/>
  <c r="ABZ44" i="1"/>
  <c r="ABZ43" i="1"/>
  <c r="ABZ42" i="1"/>
  <c r="ABZ41" i="1"/>
  <c r="ABZ40" i="1"/>
  <c r="ABZ39" i="1"/>
  <c r="ABZ38" i="1"/>
  <c r="ABZ37" i="1"/>
  <c r="ABZ36" i="1"/>
  <c r="ABZ35" i="1"/>
  <c r="ABZ34" i="1"/>
  <c r="ABZ33" i="1"/>
  <c r="ABZ32" i="1"/>
  <c r="ABZ31" i="1"/>
  <c r="ABZ30" i="1"/>
  <c r="ABZ29" i="1"/>
  <c r="ABZ28" i="1"/>
  <c r="ABZ27" i="1"/>
  <c r="ABZ26" i="1"/>
  <c r="ABZ25" i="1"/>
  <c r="ABZ24" i="1"/>
  <c r="ABZ23" i="1"/>
  <c r="ABZ22" i="1"/>
  <c r="ABZ21" i="1"/>
  <c r="ABZ20" i="1"/>
  <c r="ABZ19" i="1"/>
  <c r="ABZ18" i="1"/>
  <c r="ABZ17" i="1"/>
  <c r="ABZ16" i="1"/>
  <c r="ABZ15" i="1"/>
  <c r="ABZ14" i="1"/>
  <c r="AAQ92" i="1"/>
  <c r="AAQ91" i="1"/>
  <c r="AAQ90" i="1"/>
  <c r="AAQ89" i="1"/>
  <c r="AAQ88" i="1"/>
  <c r="AAQ87" i="1"/>
  <c r="AAQ86" i="1"/>
  <c r="AAQ85" i="1"/>
  <c r="AAQ84" i="1"/>
  <c r="AAQ83" i="1"/>
  <c r="AAQ82" i="1"/>
  <c r="AAQ81" i="1"/>
  <c r="AAQ80" i="1"/>
  <c r="AAQ79" i="1"/>
  <c r="AAQ78" i="1"/>
  <c r="AAQ77" i="1"/>
  <c r="AAQ76" i="1"/>
  <c r="AAQ75" i="1"/>
  <c r="AAQ74" i="1"/>
  <c r="AAQ73" i="1"/>
  <c r="AAQ72" i="1"/>
  <c r="AAQ71" i="1"/>
  <c r="AAQ70" i="1"/>
  <c r="AAQ69" i="1"/>
  <c r="AAQ68" i="1"/>
  <c r="AAQ67" i="1"/>
  <c r="AAQ66" i="1"/>
  <c r="AAQ65" i="1"/>
  <c r="AAQ64" i="1"/>
  <c r="AAQ63" i="1"/>
  <c r="AAQ62" i="1"/>
  <c r="AAQ61" i="1"/>
  <c r="AAQ60" i="1"/>
  <c r="AAQ59" i="1"/>
  <c r="AAQ58" i="1"/>
  <c r="AAQ57" i="1"/>
  <c r="AAQ56" i="1"/>
  <c r="AAQ55" i="1"/>
  <c r="AAQ54" i="1"/>
  <c r="AAQ53" i="1"/>
  <c r="AAQ52" i="1"/>
  <c r="AAQ51" i="1"/>
  <c r="AAQ50" i="1"/>
  <c r="AAQ49" i="1"/>
  <c r="AAQ48" i="1"/>
  <c r="AAQ47" i="1"/>
  <c r="AAQ46" i="1"/>
  <c r="AAQ45" i="1"/>
  <c r="AAQ44" i="1"/>
  <c r="AAQ43" i="1"/>
  <c r="AAQ42" i="1"/>
  <c r="AAQ41" i="1"/>
  <c r="AAQ40" i="1"/>
  <c r="AAQ39" i="1"/>
  <c r="AAQ38" i="1"/>
  <c r="AAQ37" i="1"/>
  <c r="AAQ36" i="1"/>
  <c r="AAQ35" i="1"/>
  <c r="AAQ34" i="1"/>
  <c r="AAQ33" i="1"/>
  <c r="AAQ32" i="1"/>
  <c r="AAQ31" i="1"/>
  <c r="AAQ30" i="1"/>
  <c r="AAQ29" i="1"/>
  <c r="AAQ28" i="1"/>
  <c r="AAQ27" i="1"/>
  <c r="AAQ26" i="1"/>
  <c r="AAQ25" i="1"/>
  <c r="AAQ24" i="1"/>
  <c r="AAQ23" i="1"/>
  <c r="AAQ22" i="1"/>
  <c r="AAQ21" i="1"/>
  <c r="AAQ20" i="1"/>
  <c r="AAQ19" i="1"/>
  <c r="AAQ18" i="1"/>
  <c r="AAQ17" i="1"/>
  <c r="AAQ16" i="1"/>
  <c r="AAQ15" i="1"/>
  <c r="AAQ14" i="1"/>
  <c r="ZH92" i="1"/>
  <c r="ZH91" i="1"/>
  <c r="ZH90" i="1"/>
  <c r="ZH89" i="1"/>
  <c r="ZH88" i="1"/>
  <c r="ZH87" i="1"/>
  <c r="ZH86" i="1"/>
  <c r="ZH85" i="1"/>
  <c r="ZH84" i="1"/>
  <c r="ZH83" i="1"/>
  <c r="ZH82" i="1"/>
  <c r="ZH81" i="1"/>
  <c r="ZH80" i="1"/>
  <c r="ZH79" i="1"/>
  <c r="ZH78" i="1"/>
  <c r="ZH77" i="1"/>
  <c r="ZH76" i="1"/>
  <c r="ZH75" i="1"/>
  <c r="ZH74" i="1"/>
  <c r="ZH73" i="1"/>
  <c r="ZH72" i="1"/>
  <c r="ZH71" i="1"/>
  <c r="ZH70" i="1"/>
  <c r="ZH69" i="1"/>
  <c r="ZH68" i="1"/>
  <c r="ZH67" i="1"/>
  <c r="ZH66" i="1"/>
  <c r="ZH65" i="1"/>
  <c r="ZH64" i="1"/>
  <c r="ZH63" i="1"/>
  <c r="ZH62" i="1"/>
  <c r="ZH61" i="1"/>
  <c r="ZH60" i="1"/>
  <c r="ZH59" i="1"/>
  <c r="ZH58" i="1"/>
  <c r="ZH57" i="1"/>
  <c r="ZH56" i="1"/>
  <c r="ZH55" i="1"/>
  <c r="ZH54" i="1"/>
  <c r="ZH53" i="1"/>
  <c r="ZH52" i="1"/>
  <c r="ZH51" i="1"/>
  <c r="ZH50" i="1"/>
  <c r="ZH49" i="1"/>
  <c r="ZH48" i="1"/>
  <c r="ZH47" i="1"/>
  <c r="ZH46" i="1"/>
  <c r="ZH45" i="1"/>
  <c r="ZH44" i="1"/>
  <c r="ZH43" i="1"/>
  <c r="ZH42" i="1"/>
  <c r="ZH41" i="1"/>
  <c r="ZH40" i="1"/>
  <c r="ZH39" i="1"/>
  <c r="ZH38" i="1"/>
  <c r="ZH37" i="1"/>
  <c r="ZH36" i="1"/>
  <c r="ZH35" i="1"/>
  <c r="ZH34" i="1"/>
  <c r="ZH33" i="1"/>
  <c r="ZH32" i="1"/>
  <c r="ZH31" i="1"/>
  <c r="ZH30" i="1"/>
  <c r="ZH29" i="1"/>
  <c r="ZH28" i="1"/>
  <c r="ZH27" i="1"/>
  <c r="ZH26" i="1"/>
  <c r="ZH25" i="1"/>
  <c r="ZH24" i="1"/>
  <c r="ZH23" i="1"/>
  <c r="ZH22" i="1"/>
  <c r="ZH21" i="1"/>
  <c r="ZH20" i="1"/>
  <c r="ZH19" i="1"/>
  <c r="ZH18" i="1"/>
  <c r="ZH17" i="1"/>
  <c r="ZH16" i="1"/>
  <c r="ZH15" i="1"/>
  <c r="ZH14" i="1"/>
  <c r="XY92" i="1"/>
  <c r="XY91" i="1"/>
  <c r="XY90" i="1"/>
  <c r="XY89" i="1"/>
  <c r="XY88" i="1"/>
  <c r="XY87" i="1"/>
  <c r="XY86" i="1"/>
  <c r="XY85" i="1"/>
  <c r="XY84" i="1"/>
  <c r="XY83" i="1"/>
  <c r="XY82" i="1"/>
  <c r="XY81" i="1"/>
  <c r="XY80" i="1"/>
  <c r="XY79" i="1"/>
  <c r="XY78" i="1"/>
  <c r="XY77" i="1"/>
  <c r="XY76" i="1"/>
  <c r="XY75" i="1"/>
  <c r="XY74" i="1"/>
  <c r="XY73" i="1"/>
  <c r="XY72" i="1"/>
  <c r="XY71" i="1"/>
  <c r="XY70" i="1"/>
  <c r="XY69" i="1"/>
  <c r="XY68" i="1"/>
  <c r="XY67" i="1"/>
  <c r="XY66" i="1"/>
  <c r="XY65" i="1"/>
  <c r="XY64" i="1"/>
  <c r="XY63" i="1"/>
  <c r="XY62" i="1"/>
  <c r="XY61" i="1"/>
  <c r="XY60" i="1"/>
  <c r="XY59" i="1"/>
  <c r="XY58" i="1"/>
  <c r="XY57" i="1"/>
  <c r="XY56" i="1"/>
  <c r="XY55" i="1"/>
  <c r="XY54" i="1"/>
  <c r="XY53" i="1"/>
  <c r="XY52" i="1"/>
  <c r="XY51" i="1"/>
  <c r="XY50" i="1"/>
  <c r="XY49" i="1"/>
  <c r="XY48" i="1"/>
  <c r="XY47" i="1"/>
  <c r="XY46" i="1"/>
  <c r="XY45" i="1"/>
  <c r="XY44" i="1"/>
  <c r="XY43" i="1"/>
  <c r="XY42" i="1"/>
  <c r="XY41" i="1"/>
  <c r="XY40" i="1"/>
  <c r="XY39" i="1"/>
  <c r="XY38" i="1"/>
  <c r="XY37" i="1"/>
  <c r="XY36" i="1"/>
  <c r="XY35" i="1"/>
  <c r="XY34" i="1"/>
  <c r="XY33" i="1"/>
  <c r="XY32" i="1"/>
  <c r="XY31" i="1"/>
  <c r="XY30" i="1"/>
  <c r="XY29" i="1"/>
  <c r="XY28" i="1"/>
  <c r="XY27" i="1"/>
  <c r="XY26" i="1"/>
  <c r="XY25" i="1"/>
  <c r="XY24" i="1"/>
  <c r="XY23" i="1"/>
  <c r="XY22" i="1"/>
  <c r="XY21" i="1"/>
  <c r="XY20" i="1"/>
  <c r="XY19" i="1"/>
  <c r="XY18" i="1"/>
  <c r="XY17" i="1"/>
  <c r="XY16" i="1"/>
  <c r="XY15" i="1"/>
  <c r="XY14" i="1"/>
  <c r="WP92" i="1"/>
  <c r="WP91" i="1"/>
  <c r="WP90" i="1"/>
  <c r="WP89" i="1"/>
  <c r="WP88" i="1"/>
  <c r="WP87" i="1"/>
  <c r="WP86" i="1"/>
  <c r="WP85" i="1"/>
  <c r="WP84" i="1"/>
  <c r="WP83" i="1"/>
  <c r="WP82" i="1"/>
  <c r="WP81" i="1"/>
  <c r="WP80" i="1"/>
  <c r="WP79" i="1"/>
  <c r="WP78" i="1"/>
  <c r="WP77" i="1"/>
  <c r="WP76" i="1"/>
  <c r="WP75" i="1"/>
  <c r="WP74" i="1"/>
  <c r="WP73" i="1"/>
  <c r="WP72" i="1"/>
  <c r="WP71" i="1"/>
  <c r="WP70" i="1"/>
  <c r="WP69" i="1"/>
  <c r="WP68" i="1"/>
  <c r="WP67" i="1"/>
  <c r="WP66" i="1"/>
  <c r="WP65" i="1"/>
  <c r="WP64" i="1"/>
  <c r="WP63" i="1"/>
  <c r="WP62" i="1"/>
  <c r="WP61" i="1"/>
  <c r="WP60" i="1"/>
  <c r="WP59" i="1"/>
  <c r="WP58" i="1"/>
  <c r="WP57" i="1"/>
  <c r="WP56" i="1"/>
  <c r="WP55" i="1"/>
  <c r="WP54" i="1"/>
  <c r="WP53" i="1"/>
  <c r="WP52" i="1"/>
  <c r="WP51" i="1"/>
  <c r="WP50" i="1"/>
  <c r="WP49" i="1"/>
  <c r="WP48" i="1"/>
  <c r="WP47" i="1"/>
  <c r="WP46" i="1"/>
  <c r="WP45" i="1"/>
  <c r="WP44" i="1"/>
  <c r="WP43" i="1"/>
  <c r="WP42" i="1"/>
  <c r="WP41" i="1"/>
  <c r="WP40" i="1"/>
  <c r="WP39" i="1"/>
  <c r="WP38" i="1"/>
  <c r="WP37" i="1"/>
  <c r="WP36" i="1"/>
  <c r="WP35" i="1"/>
  <c r="WP34" i="1"/>
  <c r="WP33" i="1"/>
  <c r="WP32" i="1"/>
  <c r="WP31" i="1"/>
  <c r="WP30" i="1"/>
  <c r="WP29" i="1"/>
  <c r="WP28" i="1"/>
  <c r="WP27" i="1"/>
  <c r="WP26" i="1"/>
  <c r="WP25" i="1"/>
  <c r="WP24" i="1"/>
  <c r="WP23" i="1"/>
  <c r="WP22" i="1"/>
  <c r="WP21" i="1"/>
  <c r="WP20" i="1"/>
  <c r="WP19" i="1"/>
  <c r="WP18" i="1"/>
  <c r="WP17" i="1"/>
  <c r="WP16" i="1"/>
  <c r="WP13" i="1" s="1"/>
  <c r="WP15" i="1"/>
  <c r="WP14" i="1"/>
  <c r="VG92" i="1"/>
  <c r="VG91" i="1"/>
  <c r="VG90" i="1"/>
  <c r="VG89" i="1"/>
  <c r="VG88" i="1"/>
  <c r="VG87" i="1"/>
  <c r="VG86" i="1"/>
  <c r="VG85" i="1"/>
  <c r="VG84" i="1"/>
  <c r="VG83" i="1"/>
  <c r="VG82" i="1"/>
  <c r="VG81" i="1"/>
  <c r="VG80" i="1"/>
  <c r="VG79" i="1"/>
  <c r="VG78" i="1"/>
  <c r="VG77" i="1"/>
  <c r="VG76" i="1"/>
  <c r="VG75" i="1"/>
  <c r="VG74" i="1"/>
  <c r="VG73" i="1"/>
  <c r="VG72" i="1"/>
  <c r="VG71" i="1"/>
  <c r="VG70" i="1"/>
  <c r="VG69" i="1"/>
  <c r="VG68" i="1"/>
  <c r="VG67" i="1"/>
  <c r="VG66" i="1"/>
  <c r="VG65" i="1"/>
  <c r="VG64" i="1"/>
  <c r="VG63" i="1"/>
  <c r="VG62" i="1"/>
  <c r="VG61" i="1"/>
  <c r="VG60" i="1"/>
  <c r="VG59" i="1"/>
  <c r="VG58" i="1"/>
  <c r="VG57" i="1"/>
  <c r="VG56" i="1"/>
  <c r="VG55" i="1"/>
  <c r="VG54" i="1"/>
  <c r="VG53" i="1"/>
  <c r="VG52" i="1"/>
  <c r="VG51" i="1"/>
  <c r="VG50" i="1"/>
  <c r="VG49" i="1"/>
  <c r="VG48" i="1"/>
  <c r="VG47" i="1"/>
  <c r="VG46" i="1"/>
  <c r="VG45" i="1"/>
  <c r="VG44" i="1"/>
  <c r="VG43" i="1"/>
  <c r="VG42" i="1"/>
  <c r="VG41" i="1"/>
  <c r="VG40" i="1"/>
  <c r="VG39" i="1"/>
  <c r="VG38" i="1"/>
  <c r="VG37" i="1"/>
  <c r="VG36" i="1"/>
  <c r="VG35" i="1"/>
  <c r="VG34" i="1"/>
  <c r="VG33" i="1"/>
  <c r="VG32" i="1"/>
  <c r="VG31" i="1"/>
  <c r="VG30" i="1"/>
  <c r="VG29" i="1"/>
  <c r="VG28" i="1"/>
  <c r="VG27" i="1"/>
  <c r="VG26" i="1"/>
  <c r="VG25" i="1"/>
  <c r="VG24" i="1"/>
  <c r="VG23" i="1"/>
  <c r="VG22" i="1"/>
  <c r="VG21" i="1"/>
  <c r="VG20" i="1"/>
  <c r="VG19" i="1"/>
  <c r="VG18" i="1"/>
  <c r="VG17" i="1"/>
  <c r="VG16" i="1"/>
  <c r="VG15" i="1"/>
  <c r="VG14" i="1"/>
  <c r="TX92" i="1"/>
  <c r="TX91" i="1"/>
  <c r="TX90" i="1"/>
  <c r="TX89" i="1"/>
  <c r="TX88" i="1"/>
  <c r="TX87" i="1"/>
  <c r="TX86" i="1"/>
  <c r="TX85" i="1"/>
  <c r="TX84" i="1"/>
  <c r="TX83" i="1"/>
  <c r="TX82" i="1"/>
  <c r="TX81" i="1"/>
  <c r="TX80" i="1"/>
  <c r="TX79" i="1"/>
  <c r="TX78" i="1"/>
  <c r="TX77" i="1"/>
  <c r="TX76" i="1"/>
  <c r="TX75" i="1"/>
  <c r="TX74" i="1"/>
  <c r="TX73" i="1"/>
  <c r="TX72" i="1"/>
  <c r="TX71" i="1"/>
  <c r="TX70" i="1"/>
  <c r="TX69" i="1"/>
  <c r="TX68" i="1"/>
  <c r="TX67" i="1"/>
  <c r="TX66" i="1"/>
  <c r="TX65" i="1"/>
  <c r="TX64" i="1"/>
  <c r="TX63" i="1"/>
  <c r="TX62" i="1"/>
  <c r="TX61" i="1"/>
  <c r="TX60" i="1"/>
  <c r="TX59" i="1"/>
  <c r="TX58" i="1"/>
  <c r="TX57" i="1"/>
  <c r="TX56" i="1"/>
  <c r="TX55" i="1"/>
  <c r="TX54" i="1"/>
  <c r="TX53" i="1"/>
  <c r="TX52" i="1"/>
  <c r="TX51" i="1"/>
  <c r="TX50" i="1"/>
  <c r="TX49" i="1"/>
  <c r="TX48" i="1"/>
  <c r="TX47" i="1"/>
  <c r="TX46" i="1"/>
  <c r="TX45" i="1"/>
  <c r="TX44" i="1"/>
  <c r="TX43" i="1"/>
  <c r="TX42" i="1"/>
  <c r="TX41" i="1"/>
  <c r="TX40" i="1"/>
  <c r="TX39" i="1"/>
  <c r="TX38" i="1"/>
  <c r="TX37" i="1"/>
  <c r="TX36" i="1"/>
  <c r="TX35" i="1"/>
  <c r="TX34" i="1"/>
  <c r="TX33" i="1"/>
  <c r="TX32" i="1"/>
  <c r="TX31" i="1"/>
  <c r="TX30" i="1"/>
  <c r="TX29" i="1"/>
  <c r="TX28" i="1"/>
  <c r="TX27" i="1"/>
  <c r="TX26" i="1"/>
  <c r="TX25" i="1"/>
  <c r="TX24" i="1"/>
  <c r="TX23" i="1"/>
  <c r="TX22" i="1"/>
  <c r="TX21" i="1"/>
  <c r="TX20" i="1"/>
  <c r="TX19" i="1"/>
  <c r="TX18" i="1"/>
  <c r="TX17" i="1"/>
  <c r="TX16" i="1"/>
  <c r="TX15" i="1"/>
  <c r="TX13" i="1" s="1"/>
  <c r="TX14" i="1"/>
  <c r="SO92" i="1"/>
  <c r="SO91" i="1"/>
  <c r="SO90" i="1"/>
  <c r="SO89" i="1"/>
  <c r="SO88" i="1"/>
  <c r="SO87" i="1"/>
  <c r="SO86" i="1"/>
  <c r="SO85" i="1"/>
  <c r="SO84" i="1"/>
  <c r="SO83" i="1"/>
  <c r="SO82" i="1"/>
  <c r="SO81" i="1"/>
  <c r="SO80" i="1"/>
  <c r="SO79" i="1"/>
  <c r="SO78" i="1"/>
  <c r="SO77" i="1"/>
  <c r="SO76" i="1"/>
  <c r="SO75" i="1"/>
  <c r="SO74" i="1"/>
  <c r="SO73" i="1"/>
  <c r="SO72" i="1"/>
  <c r="SO71" i="1"/>
  <c r="SO70" i="1"/>
  <c r="SO69" i="1"/>
  <c r="SO68" i="1"/>
  <c r="SO67" i="1"/>
  <c r="SO66" i="1"/>
  <c r="SO65" i="1"/>
  <c r="SO64" i="1"/>
  <c r="SO63" i="1"/>
  <c r="SO62" i="1"/>
  <c r="SO61" i="1"/>
  <c r="SO60" i="1"/>
  <c r="SO59" i="1"/>
  <c r="SO58" i="1"/>
  <c r="SO57" i="1"/>
  <c r="SO56" i="1"/>
  <c r="SO55" i="1"/>
  <c r="SO54" i="1"/>
  <c r="SO53" i="1"/>
  <c r="SO52" i="1"/>
  <c r="SO51" i="1"/>
  <c r="SO50" i="1"/>
  <c r="SO49" i="1"/>
  <c r="SO48" i="1"/>
  <c r="SO47" i="1"/>
  <c r="SO46" i="1"/>
  <c r="SO45" i="1"/>
  <c r="SO44" i="1"/>
  <c r="SO43" i="1"/>
  <c r="SO42" i="1"/>
  <c r="SO41" i="1"/>
  <c r="SO40" i="1"/>
  <c r="SO39" i="1"/>
  <c r="SO38" i="1"/>
  <c r="SO37" i="1"/>
  <c r="SO36" i="1"/>
  <c r="SO35" i="1"/>
  <c r="SO34" i="1"/>
  <c r="SO33" i="1"/>
  <c r="SO32" i="1"/>
  <c r="SO31" i="1"/>
  <c r="SO30" i="1"/>
  <c r="SO29" i="1"/>
  <c r="SO28" i="1"/>
  <c r="SO27" i="1"/>
  <c r="SO26" i="1"/>
  <c r="SO25" i="1"/>
  <c r="SO24" i="1"/>
  <c r="SO23" i="1"/>
  <c r="SO22" i="1"/>
  <c r="SO21" i="1"/>
  <c r="SO20" i="1"/>
  <c r="SO19" i="1"/>
  <c r="SO18" i="1"/>
  <c r="SO17" i="1"/>
  <c r="SO16" i="1"/>
  <c r="SO15" i="1"/>
  <c r="SO14" i="1"/>
  <c r="RF92" i="1"/>
  <c r="RF91" i="1"/>
  <c r="RF90" i="1"/>
  <c r="RF89" i="1"/>
  <c r="RF88" i="1"/>
  <c r="RF87" i="1"/>
  <c r="RF86" i="1"/>
  <c r="RF85" i="1"/>
  <c r="RF84" i="1"/>
  <c r="RF83" i="1"/>
  <c r="RF82" i="1"/>
  <c r="RF81" i="1"/>
  <c r="RF80" i="1"/>
  <c r="RF79" i="1"/>
  <c r="RF78" i="1"/>
  <c r="RF77" i="1"/>
  <c r="RF76" i="1"/>
  <c r="RF75" i="1"/>
  <c r="RF74" i="1"/>
  <c r="RF73" i="1"/>
  <c r="RF72" i="1"/>
  <c r="RF71" i="1"/>
  <c r="RF70" i="1"/>
  <c r="RF69" i="1"/>
  <c r="RF68" i="1"/>
  <c r="RF67" i="1"/>
  <c r="RF66" i="1"/>
  <c r="RF65" i="1"/>
  <c r="RF64" i="1"/>
  <c r="RF63" i="1"/>
  <c r="RF62" i="1"/>
  <c r="RF61" i="1"/>
  <c r="RF60" i="1"/>
  <c r="RF59" i="1"/>
  <c r="RF58" i="1"/>
  <c r="RF57" i="1"/>
  <c r="RF56" i="1"/>
  <c r="RF55" i="1"/>
  <c r="RF54" i="1"/>
  <c r="RF53" i="1"/>
  <c r="RF52" i="1"/>
  <c r="RF51" i="1"/>
  <c r="RF50" i="1"/>
  <c r="RF49" i="1"/>
  <c r="RF48" i="1"/>
  <c r="RF47" i="1"/>
  <c r="RF46" i="1"/>
  <c r="RF45" i="1"/>
  <c r="RF44" i="1"/>
  <c r="RF43" i="1"/>
  <c r="RF42" i="1"/>
  <c r="RF41" i="1"/>
  <c r="RF40" i="1"/>
  <c r="RF39" i="1"/>
  <c r="RF38" i="1"/>
  <c r="RF37" i="1"/>
  <c r="RF36" i="1"/>
  <c r="RF35" i="1"/>
  <c r="RF34" i="1"/>
  <c r="RF33" i="1"/>
  <c r="RF32" i="1"/>
  <c r="RF31" i="1"/>
  <c r="RF30" i="1"/>
  <c r="RF29" i="1"/>
  <c r="RF28" i="1"/>
  <c r="RF27" i="1"/>
  <c r="RF26" i="1"/>
  <c r="RF25" i="1"/>
  <c r="RF24" i="1"/>
  <c r="RF23" i="1"/>
  <c r="RF22" i="1"/>
  <c r="RF21" i="1"/>
  <c r="RF20" i="1"/>
  <c r="RF19" i="1"/>
  <c r="RF18" i="1"/>
  <c r="RF17" i="1"/>
  <c r="RF16" i="1"/>
  <c r="RF15" i="1"/>
  <c r="RF14" i="1"/>
  <c r="RF13" i="1" s="1"/>
  <c r="PW92" i="1"/>
  <c r="PW91" i="1"/>
  <c r="PW90" i="1"/>
  <c r="PW89" i="1"/>
  <c r="PW88" i="1"/>
  <c r="PW87" i="1"/>
  <c r="PW86" i="1"/>
  <c r="PW85" i="1"/>
  <c r="PW84" i="1"/>
  <c r="PW83" i="1"/>
  <c r="PW82" i="1"/>
  <c r="PW81" i="1"/>
  <c r="PW80" i="1"/>
  <c r="PW79" i="1"/>
  <c r="PW78" i="1"/>
  <c r="PW77" i="1"/>
  <c r="PW76" i="1"/>
  <c r="PW75" i="1"/>
  <c r="PW74" i="1"/>
  <c r="PW73" i="1"/>
  <c r="PW72" i="1"/>
  <c r="PW71" i="1"/>
  <c r="PW70" i="1"/>
  <c r="PW69" i="1"/>
  <c r="PW68" i="1"/>
  <c r="PW67" i="1"/>
  <c r="PW66" i="1"/>
  <c r="PW65" i="1"/>
  <c r="PW64" i="1"/>
  <c r="PW63" i="1"/>
  <c r="PW62" i="1"/>
  <c r="PW61" i="1"/>
  <c r="PW60" i="1"/>
  <c r="PW59" i="1"/>
  <c r="PW58" i="1"/>
  <c r="PW57" i="1"/>
  <c r="PW56" i="1"/>
  <c r="PW55" i="1"/>
  <c r="PW54" i="1"/>
  <c r="PW53" i="1"/>
  <c r="PW52" i="1"/>
  <c r="PW51" i="1"/>
  <c r="PW50" i="1"/>
  <c r="PW49" i="1"/>
  <c r="PW48" i="1"/>
  <c r="PW47" i="1"/>
  <c r="PW46" i="1"/>
  <c r="PW45" i="1"/>
  <c r="PW44" i="1"/>
  <c r="PW43" i="1"/>
  <c r="PW42" i="1"/>
  <c r="PW41" i="1"/>
  <c r="PW40" i="1"/>
  <c r="PW39" i="1"/>
  <c r="PW38" i="1"/>
  <c r="PW37" i="1"/>
  <c r="PW36" i="1"/>
  <c r="PW35" i="1"/>
  <c r="PW34" i="1"/>
  <c r="PW33" i="1"/>
  <c r="PW32" i="1"/>
  <c r="PW31" i="1"/>
  <c r="PW30" i="1"/>
  <c r="PW29" i="1"/>
  <c r="PW28" i="1"/>
  <c r="PW27" i="1"/>
  <c r="PW26" i="1"/>
  <c r="PW25" i="1"/>
  <c r="PW24" i="1"/>
  <c r="PW23" i="1"/>
  <c r="PW22" i="1"/>
  <c r="PW21" i="1"/>
  <c r="PW20" i="1"/>
  <c r="PW19" i="1"/>
  <c r="PW18" i="1"/>
  <c r="PW17" i="1"/>
  <c r="PW16" i="1"/>
  <c r="PW15" i="1"/>
  <c r="PW14" i="1"/>
  <c r="PW13" i="1"/>
  <c r="ON92" i="1"/>
  <c r="ON91" i="1"/>
  <c r="ON90" i="1"/>
  <c r="ON89" i="1"/>
  <c r="ON88" i="1"/>
  <c r="ON87" i="1"/>
  <c r="ON86" i="1"/>
  <c r="ON85" i="1"/>
  <c r="ON84" i="1"/>
  <c r="ON83" i="1"/>
  <c r="ON82" i="1"/>
  <c r="ON81" i="1"/>
  <c r="ON80" i="1"/>
  <c r="ON79" i="1"/>
  <c r="ON78" i="1"/>
  <c r="ON77" i="1"/>
  <c r="ON76" i="1"/>
  <c r="ON75" i="1"/>
  <c r="ON74" i="1"/>
  <c r="ON73" i="1"/>
  <c r="ON72" i="1"/>
  <c r="ON71" i="1"/>
  <c r="ON70" i="1"/>
  <c r="ON69" i="1"/>
  <c r="ON68" i="1"/>
  <c r="ON67" i="1"/>
  <c r="ON66" i="1"/>
  <c r="ON65" i="1"/>
  <c r="ON64" i="1"/>
  <c r="ON63" i="1"/>
  <c r="ON62" i="1"/>
  <c r="ON61" i="1"/>
  <c r="ON60" i="1"/>
  <c r="ON59" i="1"/>
  <c r="ON58" i="1"/>
  <c r="ON57" i="1"/>
  <c r="ON56" i="1"/>
  <c r="ON55" i="1"/>
  <c r="ON54" i="1"/>
  <c r="ON53" i="1"/>
  <c r="ON52" i="1"/>
  <c r="ON51" i="1"/>
  <c r="ON50" i="1"/>
  <c r="ON49" i="1"/>
  <c r="ON48" i="1"/>
  <c r="ON47" i="1"/>
  <c r="ON46" i="1"/>
  <c r="ON45" i="1"/>
  <c r="ON44" i="1"/>
  <c r="ON43" i="1"/>
  <c r="ON42" i="1"/>
  <c r="ON41" i="1"/>
  <c r="ON40" i="1"/>
  <c r="ON39" i="1"/>
  <c r="ON38" i="1"/>
  <c r="ON37" i="1"/>
  <c r="ON36" i="1"/>
  <c r="ON35" i="1"/>
  <c r="ON34" i="1"/>
  <c r="ON33" i="1"/>
  <c r="ON32" i="1"/>
  <c r="ON31" i="1"/>
  <c r="ON30" i="1"/>
  <c r="ON29" i="1"/>
  <c r="ON28" i="1"/>
  <c r="ON27" i="1"/>
  <c r="ON26" i="1"/>
  <c r="ON25" i="1"/>
  <c r="ON24" i="1"/>
  <c r="ON23" i="1"/>
  <c r="ON22" i="1"/>
  <c r="ON21" i="1"/>
  <c r="ON20" i="1"/>
  <c r="ON19" i="1"/>
  <c r="ON18" i="1"/>
  <c r="ON17" i="1"/>
  <c r="ON16" i="1"/>
  <c r="ON15" i="1"/>
  <c r="ON14" i="1"/>
  <c r="ON13" i="1"/>
  <c r="NE92" i="1"/>
  <c r="NE91" i="1"/>
  <c r="NE90" i="1"/>
  <c r="NE89" i="1"/>
  <c r="NE88" i="1"/>
  <c r="NE87" i="1"/>
  <c r="NE86" i="1"/>
  <c r="NE85" i="1"/>
  <c r="NE84" i="1"/>
  <c r="NE83" i="1"/>
  <c r="NE82" i="1"/>
  <c r="NE81" i="1"/>
  <c r="NE80" i="1"/>
  <c r="NE79" i="1"/>
  <c r="NE78" i="1"/>
  <c r="NE77" i="1"/>
  <c r="NE76" i="1"/>
  <c r="NE75" i="1"/>
  <c r="NE74" i="1"/>
  <c r="NE73" i="1"/>
  <c r="NE72" i="1"/>
  <c r="NE71" i="1"/>
  <c r="NE70" i="1"/>
  <c r="NE69" i="1"/>
  <c r="NE68" i="1"/>
  <c r="NE67" i="1"/>
  <c r="NE66" i="1"/>
  <c r="NE65" i="1"/>
  <c r="NE64" i="1"/>
  <c r="NE63" i="1"/>
  <c r="NE62" i="1"/>
  <c r="NE61" i="1"/>
  <c r="NE60" i="1"/>
  <c r="NE59" i="1"/>
  <c r="NE58" i="1"/>
  <c r="NE57" i="1"/>
  <c r="NE56" i="1"/>
  <c r="NE55" i="1"/>
  <c r="NE54" i="1"/>
  <c r="NE53" i="1"/>
  <c r="NE52" i="1"/>
  <c r="NE51" i="1"/>
  <c r="NE50" i="1"/>
  <c r="NE49" i="1"/>
  <c r="NE48" i="1"/>
  <c r="NE47" i="1"/>
  <c r="NE46" i="1"/>
  <c r="NE45" i="1"/>
  <c r="NE44" i="1"/>
  <c r="NE43" i="1"/>
  <c r="NE42" i="1"/>
  <c r="NE41" i="1"/>
  <c r="NE40" i="1"/>
  <c r="NE39" i="1"/>
  <c r="NE38" i="1"/>
  <c r="NE37" i="1"/>
  <c r="NE36" i="1"/>
  <c r="NE35" i="1"/>
  <c r="NE34" i="1"/>
  <c r="NE33" i="1"/>
  <c r="NE32" i="1"/>
  <c r="NE31" i="1"/>
  <c r="NE30" i="1"/>
  <c r="NE29" i="1"/>
  <c r="NE28" i="1"/>
  <c r="NE27" i="1"/>
  <c r="NE26" i="1"/>
  <c r="NE25" i="1"/>
  <c r="NE24" i="1"/>
  <c r="NE23" i="1"/>
  <c r="NE22" i="1"/>
  <c r="NE21" i="1"/>
  <c r="NE20" i="1"/>
  <c r="NE19" i="1"/>
  <c r="NE18" i="1"/>
  <c r="NE17" i="1"/>
  <c r="NE16" i="1"/>
  <c r="NE15" i="1"/>
  <c r="NE14" i="1"/>
  <c r="LV92" i="1"/>
  <c r="LV91" i="1"/>
  <c r="LV90" i="1"/>
  <c r="LV89" i="1"/>
  <c r="LV88" i="1"/>
  <c r="LV87" i="1"/>
  <c r="LV86" i="1"/>
  <c r="LV85" i="1"/>
  <c r="LV84" i="1"/>
  <c r="LV83" i="1"/>
  <c r="LV82" i="1"/>
  <c r="LV81" i="1"/>
  <c r="LV80" i="1"/>
  <c r="LV79" i="1"/>
  <c r="LV78" i="1"/>
  <c r="LV77" i="1"/>
  <c r="LV76" i="1"/>
  <c r="LV75" i="1"/>
  <c r="LV74" i="1"/>
  <c r="LV73" i="1"/>
  <c r="LV72" i="1"/>
  <c r="LV71" i="1"/>
  <c r="LV70" i="1"/>
  <c r="LV69" i="1"/>
  <c r="LV68" i="1"/>
  <c r="LV67" i="1"/>
  <c r="LV66" i="1"/>
  <c r="LV65" i="1"/>
  <c r="LV64" i="1"/>
  <c r="LV63" i="1"/>
  <c r="LV62" i="1"/>
  <c r="LV61" i="1"/>
  <c r="LV60" i="1"/>
  <c r="LV59" i="1"/>
  <c r="LV58" i="1"/>
  <c r="LV57" i="1"/>
  <c r="LV56" i="1"/>
  <c r="LV55" i="1"/>
  <c r="LV54" i="1"/>
  <c r="LV53" i="1"/>
  <c r="LV52" i="1"/>
  <c r="LV51" i="1"/>
  <c r="LV50" i="1"/>
  <c r="LV49" i="1"/>
  <c r="LV48" i="1"/>
  <c r="LV47" i="1"/>
  <c r="LV46" i="1"/>
  <c r="LV45" i="1"/>
  <c r="LV44" i="1"/>
  <c r="LV43" i="1"/>
  <c r="LV42" i="1"/>
  <c r="LV41" i="1"/>
  <c r="LV40" i="1"/>
  <c r="LV39" i="1"/>
  <c r="LV38" i="1"/>
  <c r="LV37" i="1"/>
  <c r="LV36" i="1"/>
  <c r="LV35" i="1"/>
  <c r="LV34" i="1"/>
  <c r="LV33" i="1"/>
  <c r="LV32" i="1"/>
  <c r="LV31" i="1"/>
  <c r="LV30" i="1"/>
  <c r="LV29" i="1"/>
  <c r="LV28" i="1"/>
  <c r="LV27" i="1"/>
  <c r="LV26" i="1"/>
  <c r="LV25" i="1"/>
  <c r="LV24" i="1"/>
  <c r="LV23" i="1"/>
  <c r="LV22" i="1"/>
  <c r="LV21" i="1"/>
  <c r="LV20" i="1"/>
  <c r="LV19" i="1"/>
  <c r="LV18" i="1"/>
  <c r="LV17" i="1"/>
  <c r="LV16" i="1"/>
  <c r="LV15" i="1"/>
  <c r="LV14" i="1"/>
  <c r="KM92" i="1"/>
  <c r="KM91" i="1"/>
  <c r="KM90" i="1"/>
  <c r="KM89" i="1"/>
  <c r="KM88" i="1"/>
  <c r="KM87" i="1"/>
  <c r="KM86" i="1"/>
  <c r="KM85" i="1"/>
  <c r="KM84" i="1"/>
  <c r="KM83" i="1"/>
  <c r="KM82" i="1"/>
  <c r="KM81" i="1"/>
  <c r="KM80" i="1"/>
  <c r="KM79" i="1"/>
  <c r="KM78" i="1"/>
  <c r="KM77" i="1"/>
  <c r="KM76" i="1"/>
  <c r="KM75" i="1"/>
  <c r="KM74" i="1"/>
  <c r="KM73" i="1"/>
  <c r="KM72" i="1"/>
  <c r="KM71" i="1"/>
  <c r="KM70" i="1"/>
  <c r="KM69" i="1"/>
  <c r="KM68" i="1"/>
  <c r="KM67" i="1"/>
  <c r="KM66" i="1"/>
  <c r="KM65" i="1"/>
  <c r="KM64" i="1"/>
  <c r="KM63" i="1"/>
  <c r="KM62" i="1"/>
  <c r="KM61" i="1"/>
  <c r="KM60" i="1"/>
  <c r="KM59" i="1"/>
  <c r="KM58" i="1"/>
  <c r="KM57" i="1"/>
  <c r="KM56" i="1"/>
  <c r="KM55" i="1"/>
  <c r="KM54" i="1"/>
  <c r="KM53" i="1"/>
  <c r="KM52" i="1"/>
  <c r="KM51" i="1"/>
  <c r="KM50" i="1"/>
  <c r="KM49" i="1"/>
  <c r="KM48" i="1"/>
  <c r="KM47" i="1"/>
  <c r="KM46" i="1"/>
  <c r="KM45" i="1"/>
  <c r="KM44" i="1"/>
  <c r="KM43" i="1"/>
  <c r="KM42" i="1"/>
  <c r="KM41" i="1"/>
  <c r="KM40" i="1"/>
  <c r="KM39" i="1"/>
  <c r="KM38" i="1"/>
  <c r="KM37" i="1"/>
  <c r="KM36" i="1"/>
  <c r="KM35" i="1"/>
  <c r="KM34" i="1"/>
  <c r="KM33" i="1"/>
  <c r="KM32" i="1"/>
  <c r="KM31" i="1"/>
  <c r="KM30" i="1"/>
  <c r="KM29" i="1"/>
  <c r="KM28" i="1"/>
  <c r="KM27" i="1"/>
  <c r="KM26" i="1"/>
  <c r="KM25" i="1"/>
  <c r="KM24" i="1"/>
  <c r="KM23" i="1"/>
  <c r="KM22" i="1"/>
  <c r="KM21" i="1"/>
  <c r="KM20" i="1"/>
  <c r="KM19" i="1"/>
  <c r="KM18" i="1"/>
  <c r="KM17" i="1"/>
  <c r="KM16" i="1"/>
  <c r="KM15" i="1"/>
  <c r="KM14" i="1"/>
  <c r="JD92" i="1"/>
  <c r="JD91" i="1"/>
  <c r="JD90" i="1"/>
  <c r="JD89" i="1"/>
  <c r="JD88" i="1"/>
  <c r="JD87" i="1"/>
  <c r="JD86" i="1"/>
  <c r="JD85" i="1"/>
  <c r="JD84" i="1"/>
  <c r="JD83" i="1"/>
  <c r="JD82" i="1"/>
  <c r="JD81" i="1"/>
  <c r="JD80" i="1"/>
  <c r="JD79" i="1"/>
  <c r="JD78" i="1"/>
  <c r="JD77" i="1"/>
  <c r="JD76" i="1"/>
  <c r="JD75" i="1"/>
  <c r="JD74" i="1"/>
  <c r="JD73" i="1"/>
  <c r="JD72" i="1"/>
  <c r="JD71" i="1"/>
  <c r="JD70" i="1"/>
  <c r="JD69" i="1"/>
  <c r="JD68" i="1"/>
  <c r="JD67" i="1"/>
  <c r="JD66" i="1"/>
  <c r="JD65" i="1"/>
  <c r="JD64" i="1"/>
  <c r="JD63" i="1"/>
  <c r="JD62" i="1"/>
  <c r="JD61" i="1"/>
  <c r="JD60" i="1"/>
  <c r="JD59" i="1"/>
  <c r="JD58" i="1"/>
  <c r="JD57" i="1"/>
  <c r="JD56" i="1"/>
  <c r="JD55" i="1"/>
  <c r="JD54" i="1"/>
  <c r="JD53" i="1"/>
  <c r="JD52" i="1"/>
  <c r="JD51" i="1"/>
  <c r="JD50" i="1"/>
  <c r="JD49" i="1"/>
  <c r="JD48" i="1"/>
  <c r="JD47" i="1"/>
  <c r="JD46" i="1"/>
  <c r="JD45" i="1"/>
  <c r="JD44" i="1"/>
  <c r="JD43" i="1"/>
  <c r="JD42" i="1"/>
  <c r="JD41" i="1"/>
  <c r="JD40" i="1"/>
  <c r="JD39" i="1"/>
  <c r="JD38" i="1"/>
  <c r="JD37" i="1"/>
  <c r="JD36" i="1"/>
  <c r="JD35" i="1"/>
  <c r="JD34" i="1"/>
  <c r="JD33" i="1"/>
  <c r="JD32" i="1"/>
  <c r="JD31" i="1"/>
  <c r="JD30" i="1"/>
  <c r="JD29" i="1"/>
  <c r="JD28" i="1"/>
  <c r="JD27" i="1"/>
  <c r="JD26" i="1"/>
  <c r="JD25" i="1"/>
  <c r="JD24" i="1"/>
  <c r="JD23" i="1"/>
  <c r="JD22" i="1"/>
  <c r="JD21" i="1"/>
  <c r="JD20" i="1"/>
  <c r="JD19" i="1"/>
  <c r="JD18" i="1"/>
  <c r="JD17" i="1"/>
  <c r="JD16" i="1"/>
  <c r="JD15" i="1"/>
  <c r="JD14" i="1"/>
  <c r="HU92" i="1"/>
  <c r="HU91" i="1"/>
  <c r="HU90" i="1"/>
  <c r="HU89" i="1"/>
  <c r="HU88" i="1"/>
  <c r="HU87" i="1"/>
  <c r="HU86" i="1"/>
  <c r="HU85" i="1"/>
  <c r="HU84" i="1"/>
  <c r="HU83" i="1"/>
  <c r="HU82" i="1"/>
  <c r="HU81" i="1"/>
  <c r="HU80" i="1"/>
  <c r="HU79" i="1"/>
  <c r="HU78" i="1"/>
  <c r="HU77" i="1"/>
  <c r="HU76" i="1"/>
  <c r="HU75" i="1"/>
  <c r="HU74" i="1"/>
  <c r="HU73" i="1"/>
  <c r="HU72" i="1"/>
  <c r="HU71" i="1"/>
  <c r="HU70" i="1"/>
  <c r="HU69" i="1"/>
  <c r="HU68" i="1"/>
  <c r="HU67" i="1"/>
  <c r="HU66" i="1"/>
  <c r="HU65" i="1"/>
  <c r="HU64" i="1"/>
  <c r="HU63" i="1"/>
  <c r="HU62" i="1"/>
  <c r="HU61" i="1"/>
  <c r="HU60" i="1"/>
  <c r="HU59" i="1"/>
  <c r="HU58" i="1"/>
  <c r="HU57" i="1"/>
  <c r="HU56" i="1"/>
  <c r="HU55" i="1"/>
  <c r="HU54" i="1"/>
  <c r="HU53" i="1"/>
  <c r="HU52" i="1"/>
  <c r="HU51" i="1"/>
  <c r="HU50" i="1"/>
  <c r="HU49" i="1"/>
  <c r="HU48" i="1"/>
  <c r="HU47" i="1"/>
  <c r="HU46" i="1"/>
  <c r="HU45" i="1"/>
  <c r="HU44" i="1"/>
  <c r="HU43" i="1"/>
  <c r="HU42" i="1"/>
  <c r="HU41" i="1"/>
  <c r="HU40" i="1"/>
  <c r="HU39" i="1"/>
  <c r="HU38" i="1"/>
  <c r="HU37" i="1"/>
  <c r="HU36" i="1"/>
  <c r="HU35" i="1"/>
  <c r="HU34" i="1"/>
  <c r="HU33" i="1"/>
  <c r="HU32" i="1"/>
  <c r="HU31" i="1"/>
  <c r="HU30" i="1"/>
  <c r="HU29" i="1"/>
  <c r="HU28" i="1"/>
  <c r="HU27" i="1"/>
  <c r="HU26" i="1"/>
  <c r="HU25" i="1"/>
  <c r="HU24" i="1"/>
  <c r="HU23" i="1"/>
  <c r="HU22" i="1"/>
  <c r="HU21" i="1"/>
  <c r="HU20" i="1"/>
  <c r="HU19" i="1"/>
  <c r="HU18" i="1"/>
  <c r="HU17" i="1"/>
  <c r="HU16" i="1"/>
  <c r="HU15" i="1"/>
  <c r="HU14" i="1"/>
  <c r="GL92" i="1"/>
  <c r="GL91" i="1"/>
  <c r="GL90" i="1"/>
  <c r="GL89" i="1"/>
  <c r="GL88" i="1"/>
  <c r="GL87" i="1"/>
  <c r="GL86" i="1"/>
  <c r="GL85" i="1"/>
  <c r="GL84" i="1"/>
  <c r="GL83" i="1"/>
  <c r="GL82" i="1"/>
  <c r="GL81" i="1"/>
  <c r="GL80" i="1"/>
  <c r="GL79" i="1"/>
  <c r="GL78" i="1"/>
  <c r="GL77" i="1"/>
  <c r="GL76" i="1"/>
  <c r="GL75" i="1"/>
  <c r="GL74" i="1"/>
  <c r="GL73" i="1"/>
  <c r="GL72" i="1"/>
  <c r="GL71" i="1"/>
  <c r="GL70" i="1"/>
  <c r="GL69" i="1"/>
  <c r="GL68" i="1"/>
  <c r="GL67" i="1"/>
  <c r="GL66" i="1"/>
  <c r="GL65" i="1"/>
  <c r="GL64" i="1"/>
  <c r="GL63" i="1"/>
  <c r="GL62" i="1"/>
  <c r="GL61" i="1"/>
  <c r="GL60" i="1"/>
  <c r="GL59" i="1"/>
  <c r="GL58" i="1"/>
  <c r="GL57" i="1"/>
  <c r="GL56" i="1"/>
  <c r="GL55" i="1"/>
  <c r="GL54" i="1"/>
  <c r="GL53" i="1"/>
  <c r="GL52" i="1"/>
  <c r="GL51" i="1"/>
  <c r="GL50" i="1"/>
  <c r="GL49" i="1"/>
  <c r="GL48" i="1"/>
  <c r="GL47" i="1"/>
  <c r="GL46" i="1"/>
  <c r="GL45" i="1"/>
  <c r="GL44" i="1"/>
  <c r="GL43" i="1"/>
  <c r="GL42" i="1"/>
  <c r="GL41" i="1"/>
  <c r="GL40" i="1"/>
  <c r="GL39" i="1"/>
  <c r="GL38" i="1"/>
  <c r="GL37" i="1"/>
  <c r="GL36" i="1"/>
  <c r="GL35" i="1"/>
  <c r="GL34" i="1"/>
  <c r="GL33" i="1"/>
  <c r="GL32" i="1"/>
  <c r="GL31" i="1"/>
  <c r="GL30" i="1"/>
  <c r="GL29" i="1"/>
  <c r="GL28" i="1"/>
  <c r="GL27" i="1"/>
  <c r="GL26" i="1"/>
  <c r="GL25" i="1"/>
  <c r="GL24" i="1"/>
  <c r="GL23" i="1"/>
  <c r="GL22" i="1"/>
  <c r="GL21" i="1"/>
  <c r="GL20" i="1"/>
  <c r="GL19" i="1"/>
  <c r="GL18" i="1"/>
  <c r="GL17" i="1"/>
  <c r="GL16" i="1"/>
  <c r="GL13" i="1" s="1"/>
  <c r="GL15" i="1"/>
  <c r="GL14" i="1"/>
  <c r="FC92" i="1"/>
  <c r="FC91" i="1"/>
  <c r="FC90" i="1"/>
  <c r="FC89" i="1"/>
  <c r="FC88" i="1"/>
  <c r="FC87" i="1"/>
  <c r="FC86" i="1"/>
  <c r="FC85" i="1"/>
  <c r="FC84" i="1"/>
  <c r="FC83" i="1"/>
  <c r="FC82" i="1"/>
  <c r="FC81" i="1"/>
  <c r="FC80" i="1"/>
  <c r="FC79" i="1"/>
  <c r="FC78" i="1"/>
  <c r="FC77" i="1"/>
  <c r="FC76" i="1"/>
  <c r="FC75" i="1"/>
  <c r="FC74" i="1"/>
  <c r="FC73" i="1"/>
  <c r="FC72" i="1"/>
  <c r="FC71" i="1"/>
  <c r="FC70" i="1"/>
  <c r="FC69" i="1"/>
  <c r="FC68" i="1"/>
  <c r="FC67" i="1"/>
  <c r="FC66" i="1"/>
  <c r="FC65" i="1"/>
  <c r="FC64" i="1"/>
  <c r="FC63" i="1"/>
  <c r="FC62" i="1"/>
  <c r="FC61" i="1"/>
  <c r="FC60" i="1"/>
  <c r="FC59" i="1"/>
  <c r="FC58" i="1"/>
  <c r="FC57" i="1"/>
  <c r="FC56" i="1"/>
  <c r="FC55" i="1"/>
  <c r="FC54" i="1"/>
  <c r="FC53" i="1"/>
  <c r="FC52" i="1"/>
  <c r="FC51" i="1"/>
  <c r="FC50" i="1"/>
  <c r="FC49" i="1"/>
  <c r="FC48" i="1"/>
  <c r="FC47" i="1"/>
  <c r="FC46" i="1"/>
  <c r="FC45" i="1"/>
  <c r="FC44" i="1"/>
  <c r="FC43" i="1"/>
  <c r="FC42" i="1"/>
  <c r="FC41" i="1"/>
  <c r="FC40" i="1"/>
  <c r="FC39" i="1"/>
  <c r="FC38" i="1"/>
  <c r="FC37" i="1"/>
  <c r="FC36" i="1"/>
  <c r="FC35" i="1"/>
  <c r="FC34" i="1"/>
  <c r="FC33" i="1"/>
  <c r="FC32" i="1"/>
  <c r="FC31" i="1"/>
  <c r="FC30" i="1"/>
  <c r="FC29" i="1"/>
  <c r="FC28" i="1"/>
  <c r="FC27" i="1"/>
  <c r="FC26" i="1"/>
  <c r="FC25" i="1"/>
  <c r="FC24" i="1"/>
  <c r="FC23" i="1"/>
  <c r="FC22" i="1"/>
  <c r="FC21" i="1"/>
  <c r="FC20" i="1"/>
  <c r="FC19" i="1"/>
  <c r="FC18" i="1"/>
  <c r="FC17" i="1"/>
  <c r="FC13" i="1" s="1"/>
  <c r="FC16" i="1"/>
  <c r="FC15" i="1"/>
  <c r="FC14" i="1"/>
  <c r="DT92" i="1"/>
  <c r="DT91" i="1"/>
  <c r="DT90" i="1"/>
  <c r="DT89" i="1"/>
  <c r="DT88" i="1"/>
  <c r="DT87" i="1"/>
  <c r="DT86" i="1"/>
  <c r="DT85" i="1"/>
  <c r="DT84" i="1"/>
  <c r="DT83" i="1"/>
  <c r="DT82" i="1"/>
  <c r="DT81" i="1"/>
  <c r="DT80" i="1"/>
  <c r="DT79" i="1"/>
  <c r="DT78" i="1"/>
  <c r="DT77" i="1"/>
  <c r="DT76" i="1"/>
  <c r="DT75" i="1"/>
  <c r="DT74" i="1"/>
  <c r="DT73" i="1"/>
  <c r="DT72" i="1"/>
  <c r="DT71" i="1"/>
  <c r="DT70" i="1"/>
  <c r="DT69" i="1"/>
  <c r="DT68" i="1"/>
  <c r="DT67" i="1"/>
  <c r="DT66" i="1"/>
  <c r="DT65" i="1"/>
  <c r="DT64" i="1"/>
  <c r="DT63" i="1"/>
  <c r="DT62" i="1"/>
  <c r="DT61" i="1"/>
  <c r="DT60" i="1"/>
  <c r="DT59" i="1"/>
  <c r="DT58" i="1"/>
  <c r="DT57" i="1"/>
  <c r="DT56" i="1"/>
  <c r="DT55" i="1"/>
  <c r="DT54" i="1"/>
  <c r="DT53" i="1"/>
  <c r="DT52" i="1"/>
  <c r="DT51" i="1"/>
  <c r="DT50" i="1"/>
  <c r="DT49" i="1"/>
  <c r="DT48" i="1"/>
  <c r="DT47" i="1"/>
  <c r="DT46"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CK92" i="1"/>
  <c r="CK91" i="1"/>
  <c r="CK90" i="1"/>
  <c r="CK89" i="1"/>
  <c r="CK88" i="1"/>
  <c r="CK87" i="1"/>
  <c r="CK86" i="1"/>
  <c r="CK85" i="1"/>
  <c r="CK84" i="1"/>
  <c r="CK83" i="1"/>
  <c r="CK82" i="1"/>
  <c r="CK81" i="1"/>
  <c r="CK80" i="1"/>
  <c r="CK79" i="1"/>
  <c r="CK78" i="1"/>
  <c r="CK77" i="1"/>
  <c r="CK76" i="1"/>
  <c r="CK75" i="1"/>
  <c r="CK74" i="1"/>
  <c r="CK73" i="1"/>
  <c r="CK72" i="1"/>
  <c r="CK71" i="1"/>
  <c r="CK70" i="1"/>
  <c r="CK69" i="1"/>
  <c r="CK68" i="1"/>
  <c r="CK67" i="1"/>
  <c r="CK66" i="1"/>
  <c r="CK65" i="1"/>
  <c r="CK64" i="1"/>
  <c r="CK63" i="1"/>
  <c r="CK62" i="1"/>
  <c r="CK61" i="1"/>
  <c r="CK60" i="1"/>
  <c r="CK59" i="1"/>
  <c r="CK58" i="1"/>
  <c r="CK57" i="1"/>
  <c r="CK56" i="1"/>
  <c r="CK55" i="1"/>
  <c r="CK54" i="1"/>
  <c r="CK53" i="1"/>
  <c r="CK52" i="1"/>
  <c r="CK51" i="1"/>
  <c r="CK50" i="1"/>
  <c r="CK49" i="1"/>
  <c r="CK48" i="1"/>
  <c r="CK47" i="1"/>
  <c r="CK46" i="1"/>
  <c r="CK45" i="1"/>
  <c r="CK44" i="1"/>
  <c r="CK43" i="1"/>
  <c r="CK42" i="1"/>
  <c r="CK41" i="1"/>
  <c r="CK40" i="1"/>
  <c r="CK39" i="1"/>
  <c r="CK38" i="1"/>
  <c r="CK37" i="1"/>
  <c r="CK36" i="1"/>
  <c r="CK35" i="1"/>
  <c r="CK34" i="1"/>
  <c r="CK33" i="1"/>
  <c r="CK32" i="1"/>
  <c r="CK31" i="1"/>
  <c r="CK30" i="1"/>
  <c r="CK29" i="1"/>
  <c r="CK28" i="1"/>
  <c r="CK27" i="1"/>
  <c r="CK26" i="1"/>
  <c r="CK25" i="1"/>
  <c r="CK24" i="1"/>
  <c r="CK23" i="1"/>
  <c r="CK22" i="1"/>
  <c r="CK21" i="1"/>
  <c r="CK20" i="1"/>
  <c r="CK19" i="1"/>
  <c r="CK18" i="1"/>
  <c r="CK17" i="1"/>
  <c r="CK16" i="1"/>
  <c r="CK15" i="1"/>
  <c r="CK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14" i="1"/>
  <c r="AF13" i="1" s="1"/>
  <c r="T14" i="1"/>
  <c r="T92" i="1"/>
  <c r="S92" i="1"/>
  <c r="T91" i="1"/>
  <c r="S91" i="1"/>
  <c r="T90" i="1"/>
  <c r="S90" i="1"/>
  <c r="T89" i="1"/>
  <c r="S89" i="1"/>
  <c r="T88" i="1"/>
  <c r="S88" i="1"/>
  <c r="T87" i="1"/>
  <c r="S87" i="1"/>
  <c r="T86" i="1"/>
  <c r="S86" i="1"/>
  <c r="T85" i="1"/>
  <c r="S85" i="1"/>
  <c r="T84" i="1"/>
  <c r="S84" i="1"/>
  <c r="T83" i="1"/>
  <c r="S83" i="1"/>
  <c r="T82" i="1"/>
  <c r="S82" i="1"/>
  <c r="T81" i="1"/>
  <c r="S81" i="1"/>
  <c r="T80" i="1"/>
  <c r="S80" i="1"/>
  <c r="T79" i="1"/>
  <c r="S79" i="1"/>
  <c r="T78" i="1"/>
  <c r="S78" i="1"/>
  <c r="T77" i="1"/>
  <c r="S77" i="1"/>
  <c r="T76" i="1"/>
  <c r="S76" i="1"/>
  <c r="T75" i="1"/>
  <c r="S75" i="1"/>
  <c r="T74" i="1"/>
  <c r="S74" i="1"/>
  <c r="T73" i="1"/>
  <c r="S73" i="1"/>
  <c r="T72" i="1"/>
  <c r="S72" i="1"/>
  <c r="T71" i="1"/>
  <c r="S71" i="1"/>
  <c r="T70" i="1"/>
  <c r="S70" i="1"/>
  <c r="T69" i="1"/>
  <c r="S69" i="1"/>
  <c r="T68" i="1"/>
  <c r="S68" i="1"/>
  <c r="T67" i="1"/>
  <c r="S67" i="1"/>
  <c r="T66" i="1"/>
  <c r="S66" i="1"/>
  <c r="T65" i="1"/>
  <c r="S65" i="1"/>
  <c r="T64" i="1"/>
  <c r="S64" i="1"/>
  <c r="T63" i="1"/>
  <c r="S63" i="1"/>
  <c r="T62" i="1"/>
  <c r="S62" i="1"/>
  <c r="T61" i="1"/>
  <c r="S61" i="1"/>
  <c r="T60" i="1"/>
  <c r="S60" i="1"/>
  <c r="T59" i="1"/>
  <c r="S59" i="1"/>
  <c r="T58" i="1"/>
  <c r="S58" i="1"/>
  <c r="T57" i="1"/>
  <c r="S57" i="1"/>
  <c r="T56" i="1"/>
  <c r="S56" i="1"/>
  <c r="T55" i="1"/>
  <c r="S55" i="1"/>
  <c r="T54" i="1"/>
  <c r="S54" i="1"/>
  <c r="T53" i="1"/>
  <c r="S53" i="1"/>
  <c r="T52" i="1"/>
  <c r="S52" i="1"/>
  <c r="T51" i="1"/>
  <c r="S51" i="1"/>
  <c r="T50" i="1"/>
  <c r="S50" i="1"/>
  <c r="T49" i="1"/>
  <c r="S49" i="1"/>
  <c r="T48" i="1"/>
  <c r="S48" i="1"/>
  <c r="T47" i="1"/>
  <c r="S47" i="1"/>
  <c r="T46" i="1"/>
  <c r="S46" i="1"/>
  <c r="T45" i="1"/>
  <c r="S45" i="1"/>
  <c r="T44" i="1"/>
  <c r="S44" i="1"/>
  <c r="T43" i="1"/>
  <c r="S43" i="1"/>
  <c r="T42" i="1"/>
  <c r="S42" i="1"/>
  <c r="T41" i="1"/>
  <c r="S41" i="1"/>
  <c r="T40" i="1"/>
  <c r="S40" i="1"/>
  <c r="T39" i="1"/>
  <c r="S39" i="1"/>
  <c r="T38" i="1"/>
  <c r="S38" i="1"/>
  <c r="T37" i="1"/>
  <c r="S37" i="1"/>
  <c r="T36" i="1"/>
  <c r="S36" i="1"/>
  <c r="T35" i="1"/>
  <c r="S35" i="1"/>
  <c r="T34" i="1"/>
  <c r="S34" i="1"/>
  <c r="T33" i="1"/>
  <c r="S33" i="1"/>
  <c r="T32" i="1"/>
  <c r="S32" i="1"/>
  <c r="T31" i="1"/>
  <c r="S31" i="1"/>
  <c r="T30" i="1"/>
  <c r="S30" i="1"/>
  <c r="T29" i="1"/>
  <c r="S29" i="1"/>
  <c r="T28" i="1"/>
  <c r="S28" i="1"/>
  <c r="T27" i="1"/>
  <c r="S27" i="1"/>
  <c r="T26" i="1"/>
  <c r="S26" i="1"/>
  <c r="T25" i="1"/>
  <c r="S25" i="1"/>
  <c r="T24" i="1"/>
  <c r="S24" i="1"/>
  <c r="T23" i="1"/>
  <c r="S23" i="1"/>
  <c r="T22" i="1"/>
  <c r="S22" i="1"/>
  <c r="T21" i="1"/>
  <c r="S21" i="1"/>
  <c r="T20" i="1"/>
  <c r="S20" i="1"/>
  <c r="T19" i="1"/>
  <c r="S19" i="1"/>
  <c r="T18" i="1"/>
  <c r="S18" i="1"/>
  <c r="T17" i="1"/>
  <c r="S17" i="1"/>
  <c r="T16" i="1"/>
  <c r="S16" i="1"/>
  <c r="T15" i="1"/>
  <c r="S15" i="1"/>
  <c r="S14" i="1"/>
  <c r="T13" i="1"/>
  <c r="S13" i="1"/>
  <c r="BO15" i="1"/>
  <c r="ADJ13" i="1" l="1"/>
  <c r="ABZ13" i="1"/>
  <c r="AAQ13" i="1"/>
  <c r="ZH13" i="1"/>
  <c r="XY13" i="1"/>
  <c r="VG13" i="1"/>
  <c r="SO13" i="1"/>
  <c r="NE13" i="1"/>
  <c r="LV13" i="1"/>
  <c r="KM13" i="1"/>
  <c r="JD13" i="1"/>
  <c r="HU13" i="1"/>
  <c r="DT13" i="1"/>
  <c r="CK13" i="1"/>
  <c r="ZX92" i="1"/>
  <c r="ZX91" i="1"/>
  <c r="ZX90" i="1"/>
  <c r="ZX89" i="1"/>
  <c r="ZX88" i="1"/>
  <c r="ZX87" i="1"/>
  <c r="ZX86" i="1"/>
  <c r="ZX85" i="1"/>
  <c r="ZX84" i="1"/>
  <c r="ZX83" i="1"/>
  <c r="ZX82" i="1"/>
  <c r="ZX81" i="1"/>
  <c r="ZX80" i="1"/>
  <c r="ZX79" i="1"/>
  <c r="ZX78" i="1"/>
  <c r="ZX77" i="1"/>
  <c r="ZX76" i="1"/>
  <c r="ZX75" i="1"/>
  <c r="ZX74" i="1"/>
  <c r="ZX73" i="1"/>
  <c r="ZX72" i="1"/>
  <c r="ZX71" i="1"/>
  <c r="ZX70" i="1"/>
  <c r="ZX69" i="1"/>
  <c r="ZX68" i="1"/>
  <c r="ZX67" i="1"/>
  <c r="ZX66" i="1"/>
  <c r="ZX65" i="1"/>
  <c r="ZX64" i="1"/>
  <c r="ZX63" i="1"/>
  <c r="ZX62" i="1"/>
  <c r="ZX61" i="1"/>
  <c r="ZX60" i="1"/>
  <c r="ZX59" i="1"/>
  <c r="ZX58" i="1"/>
  <c r="ZX57" i="1"/>
  <c r="ZX56" i="1"/>
  <c r="ZX55" i="1"/>
  <c r="ZX54" i="1"/>
  <c r="ZX53" i="1"/>
  <c r="ZX52" i="1"/>
  <c r="ZX51" i="1"/>
  <c r="ZX50" i="1"/>
  <c r="ZX49" i="1"/>
  <c r="ZX48" i="1"/>
  <c r="ZX47" i="1"/>
  <c r="ZX46" i="1"/>
  <c r="ZX45" i="1"/>
  <c r="ZX44" i="1"/>
  <c r="ZX43" i="1"/>
  <c r="ZX42" i="1"/>
  <c r="ZX41" i="1"/>
  <c r="ZX40" i="1"/>
  <c r="ZX39" i="1"/>
  <c r="ZX38" i="1"/>
  <c r="ZX37" i="1"/>
  <c r="ZX36" i="1"/>
  <c r="ZX35" i="1"/>
  <c r="ZX34" i="1"/>
  <c r="ZX33" i="1"/>
  <c r="ZX32" i="1"/>
  <c r="ZX31" i="1"/>
  <c r="ZX30" i="1"/>
  <c r="ZX29" i="1"/>
  <c r="ZX28" i="1"/>
  <c r="ZX27" i="1"/>
  <c r="ZX26" i="1"/>
  <c r="ZX25" i="1"/>
  <c r="ZX24" i="1"/>
  <c r="ZX23" i="1"/>
  <c r="ZX22" i="1"/>
  <c r="ZX21" i="1"/>
  <c r="ZX20" i="1"/>
  <c r="ZX19" i="1"/>
  <c r="ZX18" i="1"/>
  <c r="ZX17" i="1"/>
  <c r="ZX16" i="1"/>
  <c r="ZX15" i="1"/>
  <c r="ZX13" i="1" s="1"/>
  <c r="ZX14" i="1"/>
  <c r="AW36" i="11" l="1"/>
  <c r="AW35" i="11"/>
  <c r="T57" i="11"/>
  <c r="F57" i="11"/>
  <c r="ADK123" i="1"/>
  <c r="ADM123" i="1" s="1"/>
  <c r="ADN123" i="1" s="1"/>
  <c r="ADT123" i="1" s="1"/>
  <c r="ADJ123" i="1"/>
  <c r="ADE123" i="1"/>
  <c r="ADC123" i="1"/>
  <c r="ADP123" i="1" s="1"/>
  <c r="ADU123" i="1" s="1"/>
  <c r="ACT123" i="1"/>
  <c r="ADK122" i="1"/>
  <c r="ADL122" i="1" s="1"/>
  <c r="ADJ122" i="1"/>
  <c r="ADE122" i="1"/>
  <c r="ADC122" i="1"/>
  <c r="ACT122" i="1"/>
  <c r="ADK121" i="1"/>
  <c r="ADM121" i="1" s="1"/>
  <c r="ADN121" i="1" s="1"/>
  <c r="ADJ121" i="1"/>
  <c r="ADE121" i="1"/>
  <c r="ADT121" i="1" s="1"/>
  <c r="ADC121" i="1"/>
  <c r="ADP121" i="1" s="1"/>
  <c r="ADU121" i="1" s="1"/>
  <c r="ACT121" i="1"/>
  <c r="ADL120" i="1"/>
  <c r="ADK120" i="1"/>
  <c r="ADM120" i="1" s="1"/>
  <c r="ADN120" i="1" s="1"/>
  <c r="ADJ120" i="1"/>
  <c r="ADE120" i="1"/>
  <c r="ADC120" i="1"/>
  <c r="ADP120" i="1" s="1"/>
  <c r="ADU120" i="1" s="1"/>
  <c r="ACT120" i="1"/>
  <c r="ADK119" i="1"/>
  <c r="ADM119" i="1" s="1"/>
  <c r="ADN119" i="1" s="1"/>
  <c r="ADP119" i="1" s="1"/>
  <c r="ADU119" i="1" s="1"/>
  <c r="ADJ119" i="1"/>
  <c r="ADE119" i="1"/>
  <c r="ADC119" i="1"/>
  <c r="ACT119" i="1"/>
  <c r="ADL118" i="1"/>
  <c r="ADK118" i="1"/>
  <c r="ADM118" i="1" s="1"/>
  <c r="ADN118" i="1" s="1"/>
  <c r="ADP118" i="1" s="1"/>
  <c r="ADU118" i="1" s="1"/>
  <c r="ADJ118" i="1"/>
  <c r="ADE118" i="1"/>
  <c r="ADT118" i="1" s="1"/>
  <c r="ADC118" i="1"/>
  <c r="ACT118" i="1"/>
  <c r="ADM117" i="1"/>
  <c r="ADN117" i="1" s="1"/>
  <c r="ADP117" i="1" s="1"/>
  <c r="ADU117" i="1" s="1"/>
  <c r="ADK117" i="1"/>
  <c r="ADL117" i="1" s="1"/>
  <c r="ADJ117" i="1"/>
  <c r="ADE117" i="1"/>
  <c r="ADT117" i="1" s="1"/>
  <c r="ADC117" i="1"/>
  <c r="ACT117" i="1"/>
  <c r="ADM116" i="1"/>
  <c r="ADN116" i="1" s="1"/>
  <c r="ADT116" i="1" s="1"/>
  <c r="ADL116" i="1"/>
  <c r="ADK116" i="1"/>
  <c r="ADJ116" i="1"/>
  <c r="ADE116" i="1"/>
  <c r="ADC116" i="1"/>
  <c r="ACT116" i="1"/>
  <c r="ADM115" i="1"/>
  <c r="ADN115" i="1" s="1"/>
  <c r="ADT115" i="1" s="1"/>
  <c r="ADK115" i="1"/>
  <c r="ADL115" i="1" s="1"/>
  <c r="ADJ115" i="1"/>
  <c r="ADE115" i="1"/>
  <c r="ADC115" i="1"/>
  <c r="ACT115" i="1"/>
  <c r="ADK114" i="1"/>
  <c r="ADL114" i="1" s="1"/>
  <c r="ADJ114" i="1"/>
  <c r="ADE114" i="1"/>
  <c r="ADC114" i="1"/>
  <c r="ACT114" i="1"/>
  <c r="ADK113" i="1"/>
  <c r="ADM113" i="1" s="1"/>
  <c r="ADN113" i="1" s="1"/>
  <c r="ADJ113" i="1"/>
  <c r="ADE113" i="1"/>
  <c r="ADC113" i="1"/>
  <c r="ADP113" i="1" s="1"/>
  <c r="ADU113" i="1" s="1"/>
  <c r="ACT113" i="1"/>
  <c r="ADL112" i="1"/>
  <c r="ADK112" i="1"/>
  <c r="ADM112" i="1" s="1"/>
  <c r="ADN112" i="1" s="1"/>
  <c r="ADJ112" i="1"/>
  <c r="ADE112" i="1"/>
  <c r="ADC112" i="1"/>
  <c r="ACT112" i="1"/>
  <c r="ADL111" i="1"/>
  <c r="ADK111" i="1"/>
  <c r="ADM111" i="1" s="1"/>
  <c r="ADN111" i="1" s="1"/>
  <c r="ADP111" i="1" s="1"/>
  <c r="ADU111" i="1" s="1"/>
  <c r="ADJ111" i="1"/>
  <c r="ADE111" i="1"/>
  <c r="ADT111" i="1" s="1"/>
  <c r="ADC111" i="1"/>
  <c r="ACT111" i="1"/>
  <c r="ADL110" i="1"/>
  <c r="ADK110" i="1"/>
  <c r="ADM110" i="1" s="1"/>
  <c r="ADN110" i="1" s="1"/>
  <c r="ADP110" i="1" s="1"/>
  <c r="ADU110" i="1" s="1"/>
  <c r="ADJ110" i="1"/>
  <c r="ADE110" i="1"/>
  <c r="ADT110" i="1" s="1"/>
  <c r="ADC110" i="1"/>
  <c r="ACT110" i="1"/>
  <c r="ADM109" i="1"/>
  <c r="ADN109" i="1" s="1"/>
  <c r="ADP109" i="1" s="1"/>
  <c r="ADU109" i="1" s="1"/>
  <c r="ADL109" i="1"/>
  <c r="ADK109" i="1"/>
  <c r="ADJ109" i="1"/>
  <c r="ADE109" i="1"/>
  <c r="ADT109" i="1" s="1"/>
  <c r="ADC109" i="1"/>
  <c r="ACT109" i="1"/>
  <c r="ADM108" i="1"/>
  <c r="ADN108" i="1" s="1"/>
  <c r="ADT108" i="1" s="1"/>
  <c r="ADL108" i="1"/>
  <c r="ADK108" i="1"/>
  <c r="ADJ108" i="1"/>
  <c r="ADE108" i="1"/>
  <c r="ADC108" i="1"/>
  <c r="ACT108" i="1"/>
  <c r="ADM107" i="1"/>
  <c r="ADN107" i="1" s="1"/>
  <c r="ADT107" i="1" s="1"/>
  <c r="ADK107" i="1"/>
  <c r="ADL107" i="1" s="1"/>
  <c r="ADJ107" i="1"/>
  <c r="ADE107" i="1"/>
  <c r="ADC107" i="1"/>
  <c r="ACT107" i="1"/>
  <c r="ADK106" i="1"/>
  <c r="ADL106" i="1" s="1"/>
  <c r="ADJ106" i="1"/>
  <c r="ADE106" i="1"/>
  <c r="ADC106" i="1"/>
  <c r="ACT106" i="1"/>
  <c r="ADK105" i="1"/>
  <c r="ADM105" i="1" s="1"/>
  <c r="ADN105" i="1" s="1"/>
  <c r="ADJ105" i="1"/>
  <c r="ADE105" i="1"/>
  <c r="ADC105" i="1"/>
  <c r="ADP105" i="1" s="1"/>
  <c r="ADU105" i="1" s="1"/>
  <c r="ACT105" i="1"/>
  <c r="ADL104" i="1"/>
  <c r="ADK104" i="1"/>
  <c r="ADM104" i="1" s="1"/>
  <c r="ADN104" i="1" s="1"/>
  <c r="ADJ104" i="1"/>
  <c r="ADE104" i="1"/>
  <c r="ADC104" i="1"/>
  <c r="ACT104" i="1"/>
  <c r="ADL103" i="1"/>
  <c r="ADK103" i="1"/>
  <c r="ADM103" i="1" s="1"/>
  <c r="ADN103" i="1" s="1"/>
  <c r="ADP103" i="1" s="1"/>
  <c r="ADU103" i="1" s="1"/>
  <c r="ADJ103" i="1"/>
  <c r="ADE103" i="1"/>
  <c r="ADT103" i="1" s="1"/>
  <c r="ADC103" i="1"/>
  <c r="ACT103" i="1"/>
  <c r="ADL102" i="1"/>
  <c r="ADK102" i="1"/>
  <c r="ADM102" i="1" s="1"/>
  <c r="ADN102" i="1" s="1"/>
  <c r="ADP102" i="1" s="1"/>
  <c r="ADU102" i="1" s="1"/>
  <c r="ADJ102" i="1"/>
  <c r="ADE102" i="1"/>
  <c r="ADT102" i="1" s="1"/>
  <c r="ADC102" i="1"/>
  <c r="ACT102" i="1"/>
  <c r="ADM101" i="1"/>
  <c r="ADN101" i="1" s="1"/>
  <c r="ADP101" i="1" s="1"/>
  <c r="ADU101" i="1" s="1"/>
  <c r="ADL101" i="1"/>
  <c r="ADK101" i="1"/>
  <c r="ADJ101" i="1"/>
  <c r="ADE101" i="1"/>
  <c r="ADT101" i="1" s="1"/>
  <c r="ADC101" i="1"/>
  <c r="ACT101" i="1"/>
  <c r="ADM100" i="1"/>
  <c r="ADN100" i="1" s="1"/>
  <c r="ADT100" i="1" s="1"/>
  <c r="ADL100" i="1"/>
  <c r="ADK100" i="1"/>
  <c r="ADJ100" i="1"/>
  <c r="ADE100" i="1"/>
  <c r="ADC100" i="1"/>
  <c r="ACT100" i="1"/>
  <c r="ADM99" i="1"/>
  <c r="ADN99" i="1" s="1"/>
  <c r="ADT99" i="1" s="1"/>
  <c r="ADK99" i="1"/>
  <c r="ADL99" i="1" s="1"/>
  <c r="ADJ99" i="1"/>
  <c r="ADE99" i="1"/>
  <c r="ADC99" i="1"/>
  <c r="ACT99" i="1"/>
  <c r="ADK98" i="1"/>
  <c r="ADL98" i="1" s="1"/>
  <c r="ADJ98" i="1"/>
  <c r="ADE98" i="1"/>
  <c r="ADC98" i="1"/>
  <c r="ADC95" i="1" s="1"/>
  <c r="ACT98" i="1"/>
  <c r="ADK97" i="1"/>
  <c r="ADM97" i="1" s="1"/>
  <c r="ADN97" i="1" s="1"/>
  <c r="ADJ97" i="1"/>
  <c r="ADE97" i="1"/>
  <c r="ADC97" i="1"/>
  <c r="ADP97" i="1" s="1"/>
  <c r="ADU97" i="1" s="1"/>
  <c r="ACT97" i="1"/>
  <c r="ADL96" i="1"/>
  <c r="ADK96" i="1"/>
  <c r="ADM96" i="1" s="1"/>
  <c r="ADN96" i="1" s="1"/>
  <c r="ADJ96" i="1"/>
  <c r="ADE96" i="1"/>
  <c r="ADE95" i="1" s="1"/>
  <c r="ADC96" i="1"/>
  <c r="ACT96" i="1"/>
  <c r="ADB95" i="1"/>
  <c r="ACZ95" i="1"/>
  <c r="ACX95" i="1"/>
  <c r="ACU95" i="1"/>
  <c r="ADU94" i="1"/>
  <c r="ADP94" i="1"/>
  <c r="ADN94" i="1"/>
  <c r="ADM94" i="1"/>
  <c r="ADL94" i="1"/>
  <c r="ADK94" i="1"/>
  <c r="ADJ94" i="1"/>
  <c r="ADI94" i="1"/>
  <c r="ADH94" i="1"/>
  <c r="ADG94" i="1"/>
  <c r="ADB94" i="1"/>
  <c r="ACZ94" i="1"/>
  <c r="ACX94" i="1"/>
  <c r="ACU94" i="1"/>
  <c r="ACT94" i="1"/>
  <c r="ADF92" i="1"/>
  <c r="ADD92" i="1"/>
  <c r="ADC92" i="1"/>
  <c r="ADA92" i="1"/>
  <c r="ADF91" i="1"/>
  <c r="ADD91" i="1"/>
  <c r="ADC91" i="1"/>
  <c r="ADA91" i="1"/>
  <c r="ADD90" i="1"/>
  <c r="ADC90" i="1"/>
  <c r="ADA90" i="1"/>
  <c r="ADF90" i="1" s="1"/>
  <c r="ADK89" i="1"/>
  <c r="ADD89" i="1"/>
  <c r="ADC89" i="1"/>
  <c r="ADA89" i="1"/>
  <c r="ADF89" i="1" s="1"/>
  <c r="ADF88" i="1"/>
  <c r="ADD88" i="1"/>
  <c r="ADC88" i="1"/>
  <c r="ADA88" i="1"/>
  <c r="ADD87" i="1"/>
  <c r="ADC87" i="1"/>
  <c r="ADA87" i="1"/>
  <c r="ADF87" i="1" s="1"/>
  <c r="ADD86" i="1"/>
  <c r="ADC86" i="1"/>
  <c r="ADA86" i="1"/>
  <c r="ADF86" i="1" s="1"/>
  <c r="ADF85" i="1"/>
  <c r="ADD85" i="1"/>
  <c r="ADC85" i="1"/>
  <c r="ADA85" i="1"/>
  <c r="ADF84" i="1"/>
  <c r="ADD84" i="1"/>
  <c r="ADC84" i="1"/>
  <c r="ADA84" i="1"/>
  <c r="ADD83" i="1"/>
  <c r="ADC83" i="1"/>
  <c r="ADA83" i="1"/>
  <c r="ADF83" i="1" s="1"/>
  <c r="ADD82" i="1"/>
  <c r="ADC82" i="1"/>
  <c r="ADA82" i="1"/>
  <c r="ADF82" i="1" s="1"/>
  <c r="ADF81" i="1"/>
  <c r="ADD81" i="1"/>
  <c r="ADC81" i="1"/>
  <c r="ADA81" i="1"/>
  <c r="ADD80" i="1"/>
  <c r="ADC80" i="1"/>
  <c r="ADA80" i="1"/>
  <c r="ADF80" i="1" s="1"/>
  <c r="ADD79" i="1"/>
  <c r="ADC79" i="1"/>
  <c r="ADA79" i="1"/>
  <c r="ADF79" i="1" s="1"/>
  <c r="ADD78" i="1"/>
  <c r="ADC78" i="1"/>
  <c r="ADA78" i="1"/>
  <c r="ADF78" i="1" s="1"/>
  <c r="ADD77" i="1"/>
  <c r="ADC77" i="1"/>
  <c r="ADA77" i="1"/>
  <c r="ADF77" i="1" s="1"/>
  <c r="ADF76" i="1"/>
  <c r="ADD76" i="1"/>
  <c r="ADC76" i="1"/>
  <c r="ADA76" i="1"/>
  <c r="ADF75" i="1"/>
  <c r="ADD75" i="1"/>
  <c r="ADC75" i="1"/>
  <c r="ADA75" i="1"/>
  <c r="ADD74" i="1"/>
  <c r="ADC74" i="1"/>
  <c r="ADA74" i="1"/>
  <c r="ADF74" i="1" s="1"/>
  <c r="ADD73" i="1"/>
  <c r="ADC73" i="1"/>
  <c r="ADA73" i="1"/>
  <c r="ADF73" i="1" s="1"/>
  <c r="ADD72" i="1"/>
  <c r="ADC72" i="1"/>
  <c r="ADA72" i="1"/>
  <c r="ADF72" i="1" s="1"/>
  <c r="ADF71" i="1"/>
  <c r="ADD71" i="1"/>
  <c r="ADC71" i="1"/>
  <c r="ADA71" i="1"/>
  <c r="ADF70" i="1"/>
  <c r="ADD70" i="1"/>
  <c r="ADC70" i="1"/>
  <c r="ADA70" i="1"/>
  <c r="ADD69" i="1"/>
  <c r="ADC69" i="1"/>
  <c r="ADA69" i="1"/>
  <c r="ADF69" i="1" s="1"/>
  <c r="ADF68" i="1"/>
  <c r="ADD68" i="1"/>
  <c r="ADC68" i="1"/>
  <c r="ADA68" i="1"/>
  <c r="ADF67" i="1"/>
  <c r="ADD67" i="1"/>
  <c r="ADC67" i="1"/>
  <c r="ADA67" i="1"/>
  <c r="ADF66" i="1"/>
  <c r="ADD66" i="1"/>
  <c r="ADC66" i="1"/>
  <c r="ADA66" i="1"/>
  <c r="ADD65" i="1"/>
  <c r="ADC65" i="1"/>
  <c r="ADA65" i="1"/>
  <c r="ADF65" i="1" s="1"/>
  <c r="ADF64" i="1"/>
  <c r="ADD64" i="1"/>
  <c r="ADC64" i="1"/>
  <c r="ADA64" i="1"/>
  <c r="ADF63" i="1"/>
  <c r="ADD63" i="1"/>
  <c r="ADC63" i="1"/>
  <c r="ADA63" i="1"/>
  <c r="ADD62" i="1"/>
  <c r="ADC62" i="1"/>
  <c r="ADA62" i="1"/>
  <c r="ADF62" i="1" s="1"/>
  <c r="ADD61" i="1"/>
  <c r="ADC61" i="1"/>
  <c r="ADA61" i="1"/>
  <c r="ADF61" i="1" s="1"/>
  <c r="ADF60" i="1"/>
  <c r="ADD60" i="1"/>
  <c r="ADC60" i="1"/>
  <c r="ADA60" i="1"/>
  <c r="ADF59" i="1"/>
  <c r="ADD59" i="1"/>
  <c r="ADC59" i="1"/>
  <c r="ADA59" i="1"/>
  <c r="ADD58" i="1"/>
  <c r="ADC58" i="1"/>
  <c r="ADA58" i="1"/>
  <c r="ADF58" i="1" s="1"/>
  <c r="ADD57" i="1"/>
  <c r="ADC57" i="1"/>
  <c r="ADA57" i="1"/>
  <c r="ADF57" i="1" s="1"/>
  <c r="ADF56" i="1"/>
  <c r="ADD56" i="1"/>
  <c r="ADC56" i="1"/>
  <c r="ADA56" i="1"/>
  <c r="ADF55" i="1"/>
  <c r="ADD55" i="1"/>
  <c r="ADC55" i="1"/>
  <c r="ADA55" i="1"/>
  <c r="ADD54" i="1"/>
  <c r="ADC54" i="1"/>
  <c r="ADA54" i="1"/>
  <c r="ADF54" i="1" s="1"/>
  <c r="ADD53" i="1"/>
  <c r="ADC53" i="1"/>
  <c r="ADA53" i="1"/>
  <c r="ADF53" i="1" s="1"/>
  <c r="ADF52" i="1"/>
  <c r="ADD52" i="1"/>
  <c r="ADC52" i="1"/>
  <c r="ADA52" i="1"/>
  <c r="ADF51" i="1"/>
  <c r="ADD51" i="1"/>
  <c r="ADC51" i="1"/>
  <c r="ADA51" i="1"/>
  <c r="ADD50" i="1"/>
  <c r="ADC50" i="1"/>
  <c r="ADA50" i="1"/>
  <c r="ADF50" i="1" s="1"/>
  <c r="ADD49" i="1"/>
  <c r="ADC49" i="1"/>
  <c r="ADA49" i="1"/>
  <c r="ADF49" i="1" s="1"/>
  <c r="ADF48" i="1"/>
  <c r="ADD48" i="1"/>
  <c r="ADC48" i="1"/>
  <c r="ADA48" i="1"/>
  <c r="ADF47" i="1"/>
  <c r="ADD47" i="1"/>
  <c r="ADC47" i="1"/>
  <c r="ADA47" i="1"/>
  <c r="ADD46" i="1"/>
  <c r="ADC46" i="1"/>
  <c r="ADA46" i="1"/>
  <c r="ADF46" i="1" s="1"/>
  <c r="ADF45" i="1"/>
  <c r="ADD45" i="1"/>
  <c r="ADC45" i="1"/>
  <c r="ADA45" i="1"/>
  <c r="ADF44" i="1"/>
  <c r="ADD44" i="1"/>
  <c r="ADC44" i="1"/>
  <c r="ADA44" i="1"/>
  <c r="ADD43" i="1"/>
  <c r="ADC43" i="1"/>
  <c r="ADA43" i="1"/>
  <c r="ADF43" i="1" s="1"/>
  <c r="ADD42" i="1"/>
  <c r="ADC42" i="1"/>
  <c r="ADA42" i="1"/>
  <c r="ADF42" i="1" s="1"/>
  <c r="ADF41" i="1"/>
  <c r="ADD41" i="1"/>
  <c r="ADC41" i="1"/>
  <c r="ADA41" i="1"/>
  <c r="ADF40" i="1"/>
  <c r="ADD40" i="1"/>
  <c r="ADC40" i="1"/>
  <c r="ADA40" i="1"/>
  <c r="ADK39" i="1"/>
  <c r="ADD39" i="1"/>
  <c r="ADC39" i="1"/>
  <c r="ADA39" i="1"/>
  <c r="ADF39" i="1" s="1"/>
  <c r="ADD38" i="1"/>
  <c r="ADC38" i="1"/>
  <c r="ADA38" i="1"/>
  <c r="ADF38" i="1" s="1"/>
  <c r="ADF37" i="1"/>
  <c r="ADD37" i="1"/>
  <c r="ADC37" i="1"/>
  <c r="ADA37" i="1"/>
  <c r="ADK36" i="1"/>
  <c r="ADF36" i="1"/>
  <c r="ADD36" i="1"/>
  <c r="ADC36" i="1"/>
  <c r="ADA36" i="1"/>
  <c r="ADF35" i="1"/>
  <c r="ADD35" i="1"/>
  <c r="ADC35" i="1"/>
  <c r="ADA35" i="1"/>
  <c r="ADD34" i="1"/>
  <c r="ADC34" i="1"/>
  <c r="ADA34" i="1"/>
  <c r="ADF34" i="1" s="1"/>
  <c r="ADD33" i="1"/>
  <c r="ADC33" i="1"/>
  <c r="ADA33" i="1"/>
  <c r="ADF32" i="1"/>
  <c r="ADD32" i="1"/>
  <c r="ADC32" i="1"/>
  <c r="ADA32" i="1"/>
  <c r="ADF31" i="1"/>
  <c r="ADD31" i="1"/>
  <c r="ADC31" i="1"/>
  <c r="ADA31" i="1"/>
  <c r="ADK30" i="1"/>
  <c r="ADD30" i="1"/>
  <c r="ADC30" i="1"/>
  <c r="ADA30" i="1"/>
  <c r="ADF30" i="1" s="1"/>
  <c r="ADK29" i="1"/>
  <c r="ADD29" i="1"/>
  <c r="ADC29" i="1"/>
  <c r="ADA29" i="1"/>
  <c r="ADF28" i="1"/>
  <c r="ADD28" i="1"/>
  <c r="ADC28" i="1"/>
  <c r="ADA28" i="1"/>
  <c r="ADF27" i="1"/>
  <c r="ADD27" i="1"/>
  <c r="ADC27" i="1"/>
  <c r="ADA27" i="1"/>
  <c r="ADD26" i="1"/>
  <c r="ADC26" i="1"/>
  <c r="ADA26" i="1"/>
  <c r="ADF26" i="1" s="1"/>
  <c r="ADD25" i="1"/>
  <c r="ADC25" i="1"/>
  <c r="ADA25" i="1"/>
  <c r="ADF24" i="1"/>
  <c r="ADD24" i="1"/>
  <c r="ADC24" i="1"/>
  <c r="ADA24" i="1"/>
  <c r="ADF23" i="1"/>
  <c r="ADD23" i="1"/>
  <c r="ADC23" i="1"/>
  <c r="ADA23" i="1"/>
  <c r="ADK22" i="1"/>
  <c r="ADD22" i="1"/>
  <c r="ADC22" i="1"/>
  <c r="ADA22" i="1"/>
  <c r="ADF22" i="1" s="1"/>
  <c r="ADD21" i="1"/>
  <c r="ADC21" i="1"/>
  <c r="ADA21" i="1"/>
  <c r="ADF20" i="1"/>
  <c r="ADD20" i="1"/>
  <c r="ADC20" i="1"/>
  <c r="ADA20" i="1"/>
  <c r="ADF19" i="1"/>
  <c r="ADD19" i="1"/>
  <c r="ADC19" i="1"/>
  <c r="ADA19" i="1"/>
  <c r="ADD18" i="1"/>
  <c r="ADC18" i="1"/>
  <c r="ADA18" i="1"/>
  <c r="ADF18" i="1" s="1"/>
  <c r="ADD17" i="1"/>
  <c r="ADC17" i="1"/>
  <c r="ADA17" i="1"/>
  <c r="ADF17" i="1" s="1"/>
  <c r="ADD16" i="1"/>
  <c r="ADC16" i="1"/>
  <c r="ADA16" i="1"/>
  <c r="ADF16" i="1" s="1"/>
  <c r="ADD15" i="1"/>
  <c r="ADC15" i="1"/>
  <c r="ADA15" i="1"/>
  <c r="ADF15" i="1" s="1"/>
  <c r="ADK14" i="1"/>
  <c r="ADF14" i="1"/>
  <c r="ADD14" i="1"/>
  <c r="ADC14" i="1"/>
  <c r="ADC13" i="1" s="1"/>
  <c r="ADA14" i="1"/>
  <c r="ADD13" i="1"/>
  <c r="ADB13" i="1"/>
  <c r="ACX13" i="1"/>
  <c r="ACW13" i="1"/>
  <c r="ACV13" i="1"/>
  <c r="ACU13" i="1"/>
  <c r="ADW12" i="1"/>
  <c r="ADV12" i="1"/>
  <c r="ADT12" i="1"/>
  <c r="ADT94" i="1" s="1"/>
  <c r="ADF12" i="1"/>
  <c r="ADE12" i="1"/>
  <c r="ADE94" i="1" s="1"/>
  <c r="ADC12" i="1"/>
  <c r="ADC94" i="1" s="1"/>
  <c r="ADW11" i="1"/>
  <c r="ADV11" i="1"/>
  <c r="ADS9" i="1"/>
  <c r="ADP9" i="1"/>
  <c r="ADN9" i="1"/>
  <c r="ADL9" i="1"/>
  <c r="ADJ9" i="1"/>
  <c r="ADR9" i="1" s="1"/>
  <c r="ADI9" i="1"/>
  <c r="ADE9" i="1"/>
  <c r="ADF9" i="1" s="1"/>
  <c r="ADA9" i="1"/>
  <c r="ACZ9" i="1"/>
  <c r="ACU9" i="1"/>
  <c r="ADP8" i="1"/>
  <c r="ADQ8" i="1" s="1"/>
  <c r="ADN8" i="1"/>
  <c r="ADL8" i="1"/>
  <c r="ADJ8" i="1"/>
  <c r="ADR8" i="1" s="1"/>
  <c r="ADI8" i="1"/>
  <c r="ADF8" i="1"/>
  <c r="ADE8" i="1"/>
  <c r="ACZ8" i="1"/>
  <c r="ADA8" i="1" s="1"/>
  <c r="ACU8" i="1"/>
  <c r="ADS7" i="1"/>
  <c r="ADP7" i="1"/>
  <c r="ADN7" i="1"/>
  <c r="ADL7" i="1"/>
  <c r="ADJ7" i="1"/>
  <c r="ADR7" i="1" s="1"/>
  <c r="ADI7" i="1"/>
  <c r="ADE7" i="1"/>
  <c r="ADF7" i="1" s="1"/>
  <c r="ADA7" i="1"/>
  <c r="ACZ7" i="1"/>
  <c r="ACU7" i="1"/>
  <c r="ADP6" i="1"/>
  <c r="ADS6" i="1" s="1"/>
  <c r="ADN6" i="1"/>
  <c r="ADL6" i="1"/>
  <c r="ADJ6" i="1"/>
  <c r="ADI6" i="1"/>
  <c r="ADF6" i="1"/>
  <c r="ADE6" i="1"/>
  <c r="ACZ6" i="1"/>
  <c r="ADA6" i="1" s="1"/>
  <c r="ACU6" i="1"/>
  <c r="ADS5" i="1"/>
  <c r="ADP5" i="1"/>
  <c r="ADN5" i="1"/>
  <c r="ADL5" i="1"/>
  <c r="ADJ5" i="1"/>
  <c r="ADR5" i="1" s="1"/>
  <c r="ADI5" i="1"/>
  <c r="ADE5" i="1"/>
  <c r="ADF5" i="1" s="1"/>
  <c r="ADA5" i="1"/>
  <c r="ACZ5" i="1"/>
  <c r="ACU5" i="1"/>
  <c r="ADP4" i="1"/>
  <c r="ADS4" i="1" s="1"/>
  <c r="ADN4" i="1"/>
  <c r="ADL4" i="1"/>
  <c r="ADJ4" i="1"/>
  <c r="ADI4" i="1"/>
  <c r="ADF4" i="1"/>
  <c r="ADE4" i="1"/>
  <c r="ACZ4" i="1"/>
  <c r="ADA4" i="1" s="1"/>
  <c r="ACU4" i="1"/>
  <c r="ADS3" i="1"/>
  <c r="ADP3" i="1"/>
  <c r="ADN3" i="1"/>
  <c r="ADL3" i="1"/>
  <c r="ADJ3" i="1"/>
  <c r="ADR3" i="1" s="1"/>
  <c r="ADI3" i="1"/>
  <c r="ADE3" i="1"/>
  <c r="ADF3" i="1" s="1"/>
  <c r="ADA3" i="1"/>
  <c r="ACZ3" i="1"/>
  <c r="ACU3" i="1"/>
  <c r="ADP2" i="1"/>
  <c r="ADP10" i="1" s="1"/>
  <c r="ADN2" i="1"/>
  <c r="ADL2" i="1"/>
  <c r="ADJ2" i="1"/>
  <c r="ADJ10" i="1" s="1"/>
  <c r="ADI2" i="1"/>
  <c r="ADF2" i="1"/>
  <c r="ADE2" i="1"/>
  <c r="ADE10" i="1" s="1"/>
  <c r="ADF10" i="1" s="1"/>
  <c r="ACZ2" i="1"/>
  <c r="ACZ10" i="1" s="1"/>
  <c r="ADA10" i="1" s="1"/>
  <c r="ACU2" i="1"/>
  <c r="ADE1" i="1"/>
  <c r="ACZ1" i="1"/>
  <c r="ADO5" i="1" l="1"/>
  <c r="ADM5" i="1"/>
  <c r="ADK5" i="1"/>
  <c r="ADQ5" i="1"/>
  <c r="ADM8" i="1"/>
  <c r="ADM9" i="1"/>
  <c r="ADK9" i="1"/>
  <c r="ADQ9" i="1"/>
  <c r="ADO9" i="1"/>
  <c r="ADO8" i="1"/>
  <c r="ADK3" i="1"/>
  <c r="ADQ3" i="1"/>
  <c r="ADO3" i="1"/>
  <c r="ADM3" i="1"/>
  <c r="ADO7" i="1"/>
  <c r="ADM7" i="1"/>
  <c r="ADK7" i="1"/>
  <c r="ADQ7" i="1"/>
  <c r="ADA2" i="1"/>
  <c r="ADK8" i="1"/>
  <c r="ADS8" i="1"/>
  <c r="ADL10" i="1"/>
  <c r="ADF33" i="1"/>
  <c r="ADS2" i="1"/>
  <c r="ADS10" i="1" s="1"/>
  <c r="ADN10" i="1"/>
  <c r="ADR10" i="1" s="1"/>
  <c r="ADR2" i="1"/>
  <c r="ADO2" i="1" s="1"/>
  <c r="ADR4" i="1"/>
  <c r="ADO4" i="1" s="1"/>
  <c r="ADR6" i="1"/>
  <c r="ADO6" i="1" s="1"/>
  <c r="ADF21" i="1"/>
  <c r="ADA13" i="1"/>
  <c r="ADF25" i="1"/>
  <c r="ADF29" i="1"/>
  <c r="ADT119" i="1"/>
  <c r="ADP100" i="1"/>
  <c r="ADU100" i="1" s="1"/>
  <c r="ADP108" i="1"/>
  <c r="ADU108" i="1" s="1"/>
  <c r="ADP116" i="1"/>
  <c r="ADU116" i="1" s="1"/>
  <c r="ADT97" i="1"/>
  <c r="ADT105" i="1"/>
  <c r="ADT113" i="1"/>
  <c r="ADT120" i="1"/>
  <c r="ADP96" i="1"/>
  <c r="ADP99" i="1"/>
  <c r="ADU99" i="1" s="1"/>
  <c r="ADP104" i="1"/>
  <c r="ADU104" i="1" s="1"/>
  <c r="ADP107" i="1"/>
  <c r="ADU107" i="1" s="1"/>
  <c r="ADP112" i="1"/>
  <c r="ADU112" i="1" s="1"/>
  <c r="ADP115" i="1"/>
  <c r="ADU115" i="1" s="1"/>
  <c r="ADT104" i="1"/>
  <c r="ADT112" i="1"/>
  <c r="ADM98" i="1"/>
  <c r="ADN98" i="1" s="1"/>
  <c r="ADT98" i="1" s="1"/>
  <c r="ADM106" i="1"/>
  <c r="ADN106" i="1" s="1"/>
  <c r="ADT106" i="1" s="1"/>
  <c r="ADM114" i="1"/>
  <c r="ADN114" i="1" s="1"/>
  <c r="ADT114" i="1" s="1"/>
  <c r="ADM122" i="1"/>
  <c r="ADN122" i="1" s="1"/>
  <c r="ADT122" i="1" s="1"/>
  <c r="ADP98" i="1"/>
  <c r="ADU98" i="1" s="1"/>
  <c r="ADL123" i="1"/>
  <c r="ADL97" i="1"/>
  <c r="ADL105" i="1"/>
  <c r="ADL113" i="1"/>
  <c r="ADL121" i="1"/>
  <c r="ADT96" i="1"/>
  <c r="ADL119" i="1"/>
  <c r="JT15" i="1"/>
  <c r="BB13" i="1"/>
  <c r="XF85" i="1"/>
  <c r="XF77" i="1"/>
  <c r="XF69" i="1"/>
  <c r="XF61" i="1"/>
  <c r="XF53" i="1"/>
  <c r="XF45" i="1"/>
  <c r="XF37" i="1"/>
  <c r="XF29" i="1"/>
  <c r="XF21" i="1"/>
  <c r="YO85" i="1"/>
  <c r="YO77" i="1"/>
  <c r="YO69" i="1"/>
  <c r="YO61" i="1"/>
  <c r="YO53" i="1"/>
  <c r="YO45" i="1"/>
  <c r="YO37" i="1"/>
  <c r="YO29" i="1"/>
  <c r="YO21" i="1"/>
  <c r="XF92" i="1"/>
  <c r="XF91" i="1"/>
  <c r="XF90" i="1"/>
  <c r="XF89" i="1"/>
  <c r="XF88" i="1"/>
  <c r="XF87" i="1"/>
  <c r="XF86" i="1"/>
  <c r="XF84" i="1"/>
  <c r="XF83" i="1"/>
  <c r="XF82" i="1"/>
  <c r="XF81" i="1"/>
  <c r="XF80" i="1"/>
  <c r="XF79" i="1"/>
  <c r="XF78" i="1"/>
  <c r="XF76" i="1"/>
  <c r="XF75" i="1"/>
  <c r="XF74" i="1"/>
  <c r="XF73" i="1"/>
  <c r="XF72" i="1"/>
  <c r="XF71" i="1"/>
  <c r="XF70" i="1"/>
  <c r="XF68" i="1"/>
  <c r="XF67" i="1"/>
  <c r="XF66" i="1"/>
  <c r="XF65" i="1"/>
  <c r="XF64" i="1"/>
  <c r="XF63" i="1"/>
  <c r="XF62" i="1"/>
  <c r="XF60" i="1"/>
  <c r="XF59" i="1"/>
  <c r="XF58" i="1"/>
  <c r="XF57" i="1"/>
  <c r="XF56" i="1"/>
  <c r="XF55" i="1"/>
  <c r="XF54" i="1"/>
  <c r="XF52" i="1"/>
  <c r="XF51" i="1"/>
  <c r="XF50" i="1"/>
  <c r="XF49" i="1"/>
  <c r="XF48" i="1"/>
  <c r="XF47" i="1"/>
  <c r="XF46" i="1"/>
  <c r="XF44" i="1"/>
  <c r="XF43" i="1"/>
  <c r="XF42" i="1"/>
  <c r="XF41" i="1"/>
  <c r="XF40" i="1"/>
  <c r="XF39" i="1"/>
  <c r="XF38" i="1"/>
  <c r="XF36" i="1"/>
  <c r="XF35" i="1"/>
  <c r="XF34" i="1"/>
  <c r="XF33" i="1"/>
  <c r="XF32" i="1"/>
  <c r="XF31" i="1"/>
  <c r="XF30" i="1"/>
  <c r="XF28" i="1"/>
  <c r="XF27" i="1"/>
  <c r="XF26" i="1"/>
  <c r="XF25" i="1"/>
  <c r="XF24" i="1"/>
  <c r="XF23" i="1"/>
  <c r="XF22" i="1"/>
  <c r="XF20" i="1"/>
  <c r="XF19" i="1"/>
  <c r="XF18" i="1"/>
  <c r="XF17" i="1"/>
  <c r="XF16" i="1"/>
  <c r="XF15" i="1"/>
  <c r="XF14" i="1"/>
  <c r="YO92" i="1"/>
  <c r="YO91" i="1"/>
  <c r="YO90" i="1"/>
  <c r="YO89" i="1"/>
  <c r="YO88" i="1"/>
  <c r="YO87" i="1"/>
  <c r="YO86" i="1"/>
  <c r="YO84" i="1"/>
  <c r="YO83" i="1"/>
  <c r="YO82" i="1"/>
  <c r="YO81" i="1"/>
  <c r="YO80" i="1"/>
  <c r="YO79" i="1"/>
  <c r="YO78" i="1"/>
  <c r="YO76" i="1"/>
  <c r="YO75" i="1"/>
  <c r="YO74" i="1"/>
  <c r="YO73" i="1"/>
  <c r="YO72" i="1"/>
  <c r="YO71" i="1"/>
  <c r="YO70" i="1"/>
  <c r="YO68" i="1"/>
  <c r="YO67" i="1"/>
  <c r="YO66" i="1"/>
  <c r="YO65" i="1"/>
  <c r="YO64" i="1"/>
  <c r="YO63" i="1"/>
  <c r="YO62" i="1"/>
  <c r="YO60" i="1"/>
  <c r="YO59" i="1"/>
  <c r="YO58" i="1"/>
  <c r="YO57" i="1"/>
  <c r="YO56" i="1"/>
  <c r="YO55" i="1"/>
  <c r="YO54" i="1"/>
  <c r="YO52" i="1"/>
  <c r="YO51" i="1"/>
  <c r="YO50" i="1"/>
  <c r="YO49" i="1"/>
  <c r="YO48" i="1"/>
  <c r="YO47" i="1"/>
  <c r="YO46" i="1"/>
  <c r="YO44" i="1"/>
  <c r="YO43" i="1"/>
  <c r="YO42" i="1"/>
  <c r="YO41" i="1"/>
  <c r="YO40" i="1"/>
  <c r="YO39" i="1"/>
  <c r="YO38" i="1"/>
  <c r="YO36" i="1"/>
  <c r="YO35" i="1"/>
  <c r="YO34" i="1"/>
  <c r="YO33" i="1"/>
  <c r="YO32" i="1"/>
  <c r="YO31" i="1"/>
  <c r="YO30" i="1"/>
  <c r="YO28" i="1"/>
  <c r="YO27" i="1"/>
  <c r="YO26" i="1"/>
  <c r="YO25" i="1"/>
  <c r="YO24" i="1"/>
  <c r="YO23" i="1"/>
  <c r="YO22" i="1"/>
  <c r="YO20" i="1"/>
  <c r="YO19" i="1"/>
  <c r="YO18" i="1"/>
  <c r="YO17" i="1"/>
  <c r="YO16" i="1"/>
  <c r="YO15" i="1"/>
  <c r="YO14" i="1"/>
  <c r="XF13" i="1" l="1"/>
  <c r="ADK10" i="1"/>
  <c r="ADQ10" i="1"/>
  <c r="ADP122" i="1"/>
  <c r="ADU122" i="1" s="1"/>
  <c r="ADM10" i="1"/>
  <c r="ADK6" i="1"/>
  <c r="ADM4" i="1"/>
  <c r="ADP114" i="1"/>
  <c r="ADU114" i="1" s="1"/>
  <c r="ADK4" i="1"/>
  <c r="ADP106" i="1"/>
  <c r="ADU106" i="1" s="1"/>
  <c r="ADO10" i="1"/>
  <c r="ADF13" i="1"/>
  <c r="ADM6" i="1"/>
  <c r="ADT95" i="1"/>
  <c r="ADN95" i="1"/>
  <c r="ADQ6" i="1"/>
  <c r="ADQ4" i="1"/>
  <c r="ADQ2" i="1"/>
  <c r="ADM2" i="1"/>
  <c r="ADU96" i="1"/>
  <c r="ADU95" i="1" s="1"/>
  <c r="ADP95" i="1"/>
  <c r="ADK2" i="1"/>
  <c r="YO13" i="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CT92" i="1"/>
  <c r="CT91" i="1"/>
  <c r="CT90" i="1"/>
  <c r="CT89" i="1"/>
  <c r="CT88" i="1"/>
  <c r="CT87" i="1"/>
  <c r="CT86" i="1"/>
  <c r="CT85" i="1"/>
  <c r="CT84" i="1"/>
  <c r="CT83" i="1"/>
  <c r="CT82" i="1"/>
  <c r="CT81" i="1"/>
  <c r="CT80" i="1"/>
  <c r="CT79" i="1"/>
  <c r="CT78" i="1"/>
  <c r="CT77" i="1"/>
  <c r="CT76" i="1"/>
  <c r="CT75" i="1"/>
  <c r="CT74" i="1"/>
  <c r="CT73" i="1"/>
  <c r="CT72" i="1"/>
  <c r="CT71" i="1"/>
  <c r="CT70" i="1"/>
  <c r="CT69" i="1"/>
  <c r="CT68" i="1"/>
  <c r="CT67" i="1"/>
  <c r="CT66" i="1"/>
  <c r="CT65" i="1"/>
  <c r="CT64" i="1"/>
  <c r="CT63" i="1"/>
  <c r="CT62" i="1"/>
  <c r="CT61" i="1"/>
  <c r="CT60" i="1"/>
  <c r="CT59" i="1"/>
  <c r="CT58" i="1"/>
  <c r="CT57" i="1"/>
  <c r="CT56" i="1"/>
  <c r="CT55" i="1"/>
  <c r="CT54" i="1"/>
  <c r="CT53" i="1"/>
  <c r="CT52" i="1"/>
  <c r="CT51" i="1"/>
  <c r="CT50" i="1"/>
  <c r="CT49" i="1"/>
  <c r="CT48" i="1"/>
  <c r="CT47" i="1"/>
  <c r="CT46"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EC92" i="1"/>
  <c r="EC91" i="1"/>
  <c r="EC90" i="1"/>
  <c r="EC89" i="1"/>
  <c r="EC88" i="1"/>
  <c r="EC87" i="1"/>
  <c r="EC86" i="1"/>
  <c r="EC85" i="1"/>
  <c r="EC84" i="1"/>
  <c r="EC83" i="1"/>
  <c r="EC82" i="1"/>
  <c r="EC81" i="1"/>
  <c r="EC80" i="1"/>
  <c r="EC79" i="1"/>
  <c r="EC78" i="1"/>
  <c r="EC77" i="1"/>
  <c r="EC76" i="1"/>
  <c r="EC75" i="1"/>
  <c r="EC74" i="1"/>
  <c r="EC73" i="1"/>
  <c r="EC72" i="1"/>
  <c r="EC71" i="1"/>
  <c r="EC70" i="1"/>
  <c r="EC69" i="1"/>
  <c r="EC68" i="1"/>
  <c r="EC67" i="1"/>
  <c r="EC66" i="1"/>
  <c r="EC65" i="1"/>
  <c r="EC64" i="1"/>
  <c r="EC63" i="1"/>
  <c r="EC62" i="1"/>
  <c r="EC61" i="1"/>
  <c r="EC60" i="1"/>
  <c r="EC59" i="1"/>
  <c r="EC58" i="1"/>
  <c r="EC57" i="1"/>
  <c r="EC56" i="1"/>
  <c r="EC55" i="1"/>
  <c r="EC54" i="1"/>
  <c r="EC53" i="1"/>
  <c r="EC52" i="1"/>
  <c r="EC51" i="1"/>
  <c r="EC50" i="1"/>
  <c r="EC49" i="1"/>
  <c r="EC48" i="1"/>
  <c r="EC47" i="1"/>
  <c r="EC46" i="1"/>
  <c r="EC45" i="1"/>
  <c r="EC44" i="1"/>
  <c r="EC43" i="1"/>
  <c r="EC42" i="1"/>
  <c r="EC41" i="1"/>
  <c r="EC40" i="1"/>
  <c r="EC39" i="1"/>
  <c r="EC38" i="1"/>
  <c r="EC37" i="1"/>
  <c r="EC36" i="1"/>
  <c r="EC35" i="1"/>
  <c r="EC34" i="1"/>
  <c r="EC33" i="1"/>
  <c r="EC32" i="1"/>
  <c r="EC31" i="1"/>
  <c r="EC30" i="1"/>
  <c r="EC29" i="1"/>
  <c r="EC28" i="1"/>
  <c r="EC27" i="1"/>
  <c r="EC26" i="1"/>
  <c r="EC25" i="1"/>
  <c r="EC24" i="1"/>
  <c r="EC23" i="1"/>
  <c r="EC22" i="1"/>
  <c r="EC21" i="1"/>
  <c r="EC20" i="1"/>
  <c r="EC19" i="1"/>
  <c r="EC18" i="1"/>
  <c r="EC17" i="1"/>
  <c r="EC16" i="1"/>
  <c r="EC15" i="1"/>
  <c r="EC14" i="1"/>
  <c r="EC13" i="1"/>
  <c r="EC12" i="1"/>
  <c r="FL92" i="1"/>
  <c r="FL91" i="1"/>
  <c r="FL90" i="1"/>
  <c r="FL89" i="1"/>
  <c r="FL88" i="1"/>
  <c r="FL87" i="1"/>
  <c r="FL86" i="1"/>
  <c r="FL85" i="1"/>
  <c r="FL84" i="1"/>
  <c r="FL83" i="1"/>
  <c r="FL82" i="1"/>
  <c r="FL81" i="1"/>
  <c r="FL80" i="1"/>
  <c r="FL79" i="1"/>
  <c r="FL78" i="1"/>
  <c r="FL77" i="1"/>
  <c r="FL76" i="1"/>
  <c r="FL75" i="1"/>
  <c r="FL74" i="1"/>
  <c r="FL73" i="1"/>
  <c r="FL72" i="1"/>
  <c r="FL71" i="1"/>
  <c r="FL70" i="1"/>
  <c r="FL69" i="1"/>
  <c r="FL68" i="1"/>
  <c r="FL67" i="1"/>
  <c r="FL66" i="1"/>
  <c r="FL65" i="1"/>
  <c r="FL64" i="1"/>
  <c r="FL63" i="1"/>
  <c r="FL62" i="1"/>
  <c r="FL61" i="1"/>
  <c r="FL60" i="1"/>
  <c r="FL59" i="1"/>
  <c r="FL58" i="1"/>
  <c r="FL57" i="1"/>
  <c r="FL56" i="1"/>
  <c r="FL55" i="1"/>
  <c r="FL54" i="1"/>
  <c r="FL53" i="1"/>
  <c r="FL52" i="1"/>
  <c r="FL51" i="1"/>
  <c r="FL50" i="1"/>
  <c r="FL49" i="1"/>
  <c r="FL48" i="1"/>
  <c r="FL47" i="1"/>
  <c r="FL46" i="1"/>
  <c r="FL45" i="1"/>
  <c r="FL44" i="1"/>
  <c r="FL43" i="1"/>
  <c r="FL42" i="1"/>
  <c r="FL41" i="1"/>
  <c r="FL40" i="1"/>
  <c r="FL39" i="1"/>
  <c r="FL38" i="1"/>
  <c r="FL37" i="1"/>
  <c r="FL36" i="1"/>
  <c r="FL35" i="1"/>
  <c r="FL34" i="1"/>
  <c r="FL33" i="1"/>
  <c r="FL32" i="1"/>
  <c r="FL31" i="1"/>
  <c r="FL30" i="1"/>
  <c r="FL29" i="1"/>
  <c r="FL28" i="1"/>
  <c r="FL27" i="1"/>
  <c r="FL26" i="1"/>
  <c r="FL25" i="1"/>
  <c r="FL24" i="1"/>
  <c r="FL23" i="1"/>
  <c r="FL22" i="1"/>
  <c r="FL21" i="1"/>
  <c r="FL20" i="1"/>
  <c r="FL19" i="1"/>
  <c r="FL18" i="1"/>
  <c r="FL17" i="1"/>
  <c r="FL16" i="1"/>
  <c r="FL15" i="1"/>
  <c r="FL14" i="1"/>
  <c r="FL13" i="1"/>
  <c r="FL12" i="1"/>
  <c r="GU92" i="1"/>
  <c r="GU91" i="1"/>
  <c r="GU90" i="1"/>
  <c r="GU89" i="1"/>
  <c r="GU88" i="1"/>
  <c r="GU87" i="1"/>
  <c r="GU86" i="1"/>
  <c r="GU85" i="1"/>
  <c r="GU84" i="1"/>
  <c r="GU83" i="1"/>
  <c r="GU82" i="1"/>
  <c r="GU81" i="1"/>
  <c r="GU80" i="1"/>
  <c r="GU79" i="1"/>
  <c r="GU78" i="1"/>
  <c r="GU77" i="1"/>
  <c r="GU76" i="1"/>
  <c r="GU75" i="1"/>
  <c r="GU74" i="1"/>
  <c r="GU73" i="1"/>
  <c r="GU72" i="1"/>
  <c r="GU71" i="1"/>
  <c r="GU70" i="1"/>
  <c r="GU69" i="1"/>
  <c r="GU68" i="1"/>
  <c r="GU67" i="1"/>
  <c r="GU66" i="1"/>
  <c r="GU65" i="1"/>
  <c r="GU64" i="1"/>
  <c r="GU63" i="1"/>
  <c r="GU62" i="1"/>
  <c r="GU61" i="1"/>
  <c r="GU60" i="1"/>
  <c r="GU59" i="1"/>
  <c r="GU58" i="1"/>
  <c r="GU57" i="1"/>
  <c r="GU56" i="1"/>
  <c r="GU55" i="1"/>
  <c r="GU54" i="1"/>
  <c r="GU53" i="1"/>
  <c r="GU52" i="1"/>
  <c r="GU51" i="1"/>
  <c r="GU50" i="1"/>
  <c r="GU49" i="1"/>
  <c r="GU48" i="1"/>
  <c r="GU47" i="1"/>
  <c r="GU46" i="1"/>
  <c r="GU45" i="1"/>
  <c r="GU44" i="1"/>
  <c r="GU43" i="1"/>
  <c r="GU42" i="1"/>
  <c r="GU41" i="1"/>
  <c r="GU40" i="1"/>
  <c r="GU39" i="1"/>
  <c r="GU38" i="1"/>
  <c r="GU37" i="1"/>
  <c r="GU36" i="1"/>
  <c r="GU35" i="1"/>
  <c r="GU34" i="1"/>
  <c r="GU33" i="1"/>
  <c r="GU32" i="1"/>
  <c r="GU31" i="1"/>
  <c r="GU30" i="1"/>
  <c r="GU29" i="1"/>
  <c r="GU28" i="1"/>
  <c r="GU27" i="1"/>
  <c r="GU26" i="1"/>
  <c r="GU25" i="1"/>
  <c r="GU24" i="1"/>
  <c r="GU23" i="1"/>
  <c r="GU22" i="1"/>
  <c r="GU21" i="1"/>
  <c r="GU20" i="1"/>
  <c r="GU19" i="1"/>
  <c r="GU18" i="1"/>
  <c r="GU17" i="1"/>
  <c r="GU16" i="1"/>
  <c r="GU15" i="1"/>
  <c r="GU14" i="1"/>
  <c r="GU13" i="1" s="1"/>
  <c r="GU12" i="1"/>
  <c r="ID92" i="1"/>
  <c r="ID91" i="1"/>
  <c r="ID90" i="1"/>
  <c r="ID89" i="1"/>
  <c r="ID88" i="1"/>
  <c r="ID87" i="1"/>
  <c r="ID86" i="1"/>
  <c r="ID85" i="1"/>
  <c r="ID84" i="1"/>
  <c r="ID83" i="1"/>
  <c r="ID82" i="1"/>
  <c r="ID81" i="1"/>
  <c r="ID80" i="1"/>
  <c r="ID79" i="1"/>
  <c r="ID78" i="1"/>
  <c r="ID77" i="1"/>
  <c r="ID76" i="1"/>
  <c r="ID75" i="1"/>
  <c r="ID74" i="1"/>
  <c r="ID73" i="1"/>
  <c r="ID72" i="1"/>
  <c r="ID71" i="1"/>
  <c r="ID70" i="1"/>
  <c r="ID69" i="1"/>
  <c r="ID68" i="1"/>
  <c r="ID67" i="1"/>
  <c r="ID66" i="1"/>
  <c r="ID65" i="1"/>
  <c r="ID64" i="1"/>
  <c r="ID63" i="1"/>
  <c r="ID62" i="1"/>
  <c r="ID61" i="1"/>
  <c r="ID60" i="1"/>
  <c r="ID59" i="1"/>
  <c r="ID58" i="1"/>
  <c r="ID57" i="1"/>
  <c r="ID56" i="1"/>
  <c r="ID55" i="1"/>
  <c r="ID54" i="1"/>
  <c r="ID53" i="1"/>
  <c r="ID52" i="1"/>
  <c r="ID51" i="1"/>
  <c r="ID50" i="1"/>
  <c r="ID49" i="1"/>
  <c r="ID48" i="1"/>
  <c r="ID47" i="1"/>
  <c r="ID46" i="1"/>
  <c r="ID45" i="1"/>
  <c r="ID44" i="1"/>
  <c r="ID43" i="1"/>
  <c r="ID42" i="1"/>
  <c r="ID41" i="1"/>
  <c r="ID40" i="1"/>
  <c r="ID39" i="1"/>
  <c r="ID38" i="1"/>
  <c r="ID37" i="1"/>
  <c r="ID36" i="1"/>
  <c r="ID35" i="1"/>
  <c r="ID34" i="1"/>
  <c r="ID33" i="1"/>
  <c r="ID32" i="1"/>
  <c r="ID31" i="1"/>
  <c r="ID30" i="1"/>
  <c r="ID29" i="1"/>
  <c r="ID28" i="1"/>
  <c r="ID27" i="1"/>
  <c r="ID26" i="1"/>
  <c r="ID25" i="1"/>
  <c r="ID24" i="1"/>
  <c r="ID23" i="1"/>
  <c r="ID22" i="1"/>
  <c r="ID21" i="1"/>
  <c r="ID20" i="1"/>
  <c r="ID19" i="1"/>
  <c r="ID18" i="1"/>
  <c r="ID17" i="1"/>
  <c r="ID16" i="1"/>
  <c r="ID15" i="1"/>
  <c r="ID14" i="1"/>
  <c r="ID13" i="1"/>
  <c r="ID12" i="1"/>
  <c r="JM92" i="1"/>
  <c r="JM91" i="1"/>
  <c r="JM90" i="1"/>
  <c r="JM89" i="1"/>
  <c r="JM88" i="1"/>
  <c r="JM87" i="1"/>
  <c r="JM86" i="1"/>
  <c r="JM85" i="1"/>
  <c r="JM84" i="1"/>
  <c r="JM83" i="1"/>
  <c r="JM82" i="1"/>
  <c r="JM81" i="1"/>
  <c r="JM80" i="1"/>
  <c r="JM79" i="1"/>
  <c r="JM78" i="1"/>
  <c r="JM77" i="1"/>
  <c r="JM76" i="1"/>
  <c r="JM75" i="1"/>
  <c r="JM74" i="1"/>
  <c r="JM73" i="1"/>
  <c r="JM72" i="1"/>
  <c r="JM71" i="1"/>
  <c r="JM70" i="1"/>
  <c r="JM69" i="1"/>
  <c r="JM68" i="1"/>
  <c r="JM67" i="1"/>
  <c r="JM66" i="1"/>
  <c r="JM65" i="1"/>
  <c r="JM64" i="1"/>
  <c r="JM63" i="1"/>
  <c r="JM62" i="1"/>
  <c r="JM61" i="1"/>
  <c r="JM60" i="1"/>
  <c r="JM59" i="1"/>
  <c r="JM58" i="1"/>
  <c r="JM57" i="1"/>
  <c r="JM56" i="1"/>
  <c r="JM55" i="1"/>
  <c r="JM54" i="1"/>
  <c r="JM53" i="1"/>
  <c r="JM52" i="1"/>
  <c r="JM51" i="1"/>
  <c r="JM50" i="1"/>
  <c r="JM49" i="1"/>
  <c r="JM48" i="1"/>
  <c r="JM47" i="1"/>
  <c r="JM46" i="1"/>
  <c r="JM45" i="1"/>
  <c r="JM44" i="1"/>
  <c r="JM43" i="1"/>
  <c r="JM42" i="1"/>
  <c r="JM41" i="1"/>
  <c r="JM40" i="1"/>
  <c r="JM39" i="1"/>
  <c r="JM38" i="1"/>
  <c r="JM37" i="1"/>
  <c r="JM36" i="1"/>
  <c r="JM35" i="1"/>
  <c r="JM34" i="1"/>
  <c r="JM33" i="1"/>
  <c r="JM32" i="1"/>
  <c r="JM31" i="1"/>
  <c r="JM30" i="1"/>
  <c r="JM29" i="1"/>
  <c r="JM28" i="1"/>
  <c r="JM27" i="1"/>
  <c r="JM26" i="1"/>
  <c r="JM25" i="1"/>
  <c r="JM24" i="1"/>
  <c r="JM23" i="1"/>
  <c r="JM22" i="1"/>
  <c r="JM21" i="1"/>
  <c r="JM20" i="1"/>
  <c r="JM19" i="1"/>
  <c r="JM18" i="1"/>
  <c r="JM17" i="1"/>
  <c r="JM16" i="1"/>
  <c r="JM15" i="1"/>
  <c r="JM14" i="1"/>
  <c r="JM13" i="1"/>
  <c r="JM12" i="1"/>
  <c r="KV92" i="1"/>
  <c r="KV91" i="1"/>
  <c r="KV90" i="1"/>
  <c r="KV89" i="1"/>
  <c r="KV88" i="1"/>
  <c r="KV87" i="1"/>
  <c r="KV86" i="1"/>
  <c r="KV85" i="1"/>
  <c r="KV84" i="1"/>
  <c r="KV83" i="1"/>
  <c r="KV82" i="1"/>
  <c r="KV81" i="1"/>
  <c r="KV80" i="1"/>
  <c r="KV79" i="1"/>
  <c r="KV78" i="1"/>
  <c r="KV77" i="1"/>
  <c r="KV76" i="1"/>
  <c r="KV75" i="1"/>
  <c r="KV74" i="1"/>
  <c r="KV73" i="1"/>
  <c r="KV72" i="1"/>
  <c r="KV71" i="1"/>
  <c r="KV70" i="1"/>
  <c r="KV69" i="1"/>
  <c r="KV68" i="1"/>
  <c r="KV67" i="1"/>
  <c r="KV66" i="1"/>
  <c r="KV65" i="1"/>
  <c r="KV64" i="1"/>
  <c r="KV63" i="1"/>
  <c r="KV62" i="1"/>
  <c r="KV61" i="1"/>
  <c r="KV60" i="1"/>
  <c r="KV59" i="1"/>
  <c r="KV58" i="1"/>
  <c r="KV57" i="1"/>
  <c r="KV56" i="1"/>
  <c r="KV55" i="1"/>
  <c r="KV54" i="1"/>
  <c r="KV53" i="1"/>
  <c r="KV52" i="1"/>
  <c r="KV51" i="1"/>
  <c r="KV50" i="1"/>
  <c r="KV49" i="1"/>
  <c r="KV48" i="1"/>
  <c r="KV47" i="1"/>
  <c r="KV46" i="1"/>
  <c r="KV45" i="1"/>
  <c r="KV44" i="1"/>
  <c r="KV43" i="1"/>
  <c r="KV42" i="1"/>
  <c r="KV41" i="1"/>
  <c r="KV40" i="1"/>
  <c r="KV39" i="1"/>
  <c r="KV38" i="1"/>
  <c r="KV37" i="1"/>
  <c r="KV36" i="1"/>
  <c r="KV35" i="1"/>
  <c r="KV34" i="1"/>
  <c r="KV33" i="1"/>
  <c r="KV32" i="1"/>
  <c r="KV31" i="1"/>
  <c r="KV30" i="1"/>
  <c r="KV29" i="1"/>
  <c r="KV28" i="1"/>
  <c r="KV27" i="1"/>
  <c r="KV26" i="1"/>
  <c r="KV25" i="1"/>
  <c r="KV24" i="1"/>
  <c r="KV23" i="1"/>
  <c r="KV22" i="1"/>
  <c r="KV21" i="1"/>
  <c r="KV20" i="1"/>
  <c r="KV19" i="1"/>
  <c r="KV18" i="1"/>
  <c r="KV17" i="1"/>
  <c r="KV16" i="1"/>
  <c r="KV15" i="1"/>
  <c r="KV14" i="1"/>
  <c r="KV13" i="1"/>
  <c r="KV12" i="1"/>
  <c r="ME92" i="1"/>
  <c r="ME91" i="1"/>
  <c r="ME90" i="1"/>
  <c r="ME89" i="1"/>
  <c r="ME88" i="1"/>
  <c r="ME87" i="1"/>
  <c r="ME86" i="1"/>
  <c r="ME85" i="1"/>
  <c r="ME84" i="1"/>
  <c r="ME83" i="1"/>
  <c r="ME82" i="1"/>
  <c r="ME81" i="1"/>
  <c r="ME80" i="1"/>
  <c r="ME79" i="1"/>
  <c r="ME78" i="1"/>
  <c r="ME77" i="1"/>
  <c r="ME76" i="1"/>
  <c r="ME75" i="1"/>
  <c r="ME74" i="1"/>
  <c r="ME73" i="1"/>
  <c r="ME72" i="1"/>
  <c r="ME71" i="1"/>
  <c r="ME70" i="1"/>
  <c r="ME69" i="1"/>
  <c r="ME68" i="1"/>
  <c r="ME67" i="1"/>
  <c r="ME66" i="1"/>
  <c r="ME65" i="1"/>
  <c r="ME64" i="1"/>
  <c r="ME63" i="1"/>
  <c r="ME62" i="1"/>
  <c r="ME61" i="1"/>
  <c r="ME60" i="1"/>
  <c r="ME59" i="1"/>
  <c r="ME58" i="1"/>
  <c r="ME57" i="1"/>
  <c r="ME56" i="1"/>
  <c r="ME55" i="1"/>
  <c r="ME54" i="1"/>
  <c r="ME53" i="1"/>
  <c r="ME52" i="1"/>
  <c r="ME51" i="1"/>
  <c r="ME50" i="1"/>
  <c r="ME49" i="1"/>
  <c r="ME48" i="1"/>
  <c r="ME47" i="1"/>
  <c r="ME46" i="1"/>
  <c r="ME45" i="1"/>
  <c r="ME44" i="1"/>
  <c r="ME43" i="1"/>
  <c r="ME42" i="1"/>
  <c r="ME41" i="1"/>
  <c r="ME40" i="1"/>
  <c r="ME39" i="1"/>
  <c r="ME38" i="1"/>
  <c r="ME37" i="1"/>
  <c r="ME36" i="1"/>
  <c r="ME35" i="1"/>
  <c r="ME34" i="1"/>
  <c r="ME33" i="1"/>
  <c r="ME32" i="1"/>
  <c r="ME31" i="1"/>
  <c r="ME30" i="1"/>
  <c r="ME29" i="1"/>
  <c r="ME28" i="1"/>
  <c r="ME27" i="1"/>
  <c r="ME26" i="1"/>
  <c r="ME25" i="1"/>
  <c r="ME24" i="1"/>
  <c r="ME23" i="1"/>
  <c r="ME22" i="1"/>
  <c r="ME21" i="1"/>
  <c r="ME20" i="1"/>
  <c r="ME19" i="1"/>
  <c r="ME18" i="1"/>
  <c r="ME17" i="1"/>
  <c r="ME16" i="1"/>
  <c r="ME15" i="1"/>
  <c r="ME14" i="1"/>
  <c r="ME13" i="1"/>
  <c r="ME12" i="1"/>
  <c r="NN92" i="1"/>
  <c r="NN91" i="1"/>
  <c r="NN90" i="1"/>
  <c r="NN89" i="1"/>
  <c r="NN88" i="1"/>
  <c r="NN87" i="1"/>
  <c r="NN86" i="1"/>
  <c r="NN85" i="1"/>
  <c r="NN84" i="1"/>
  <c r="NN83" i="1"/>
  <c r="NN82" i="1"/>
  <c r="NN81" i="1"/>
  <c r="NN80" i="1"/>
  <c r="NN79" i="1"/>
  <c r="NN78" i="1"/>
  <c r="NN77" i="1"/>
  <c r="NN76" i="1"/>
  <c r="NN75" i="1"/>
  <c r="NN74" i="1"/>
  <c r="NN73" i="1"/>
  <c r="NN72" i="1"/>
  <c r="NN71" i="1"/>
  <c r="NN70" i="1"/>
  <c r="NN69" i="1"/>
  <c r="NN68" i="1"/>
  <c r="NN67" i="1"/>
  <c r="NN66" i="1"/>
  <c r="NN65" i="1"/>
  <c r="NN64" i="1"/>
  <c r="NN63" i="1"/>
  <c r="NN62" i="1"/>
  <c r="NN61" i="1"/>
  <c r="NN60" i="1"/>
  <c r="NN59" i="1"/>
  <c r="NN58" i="1"/>
  <c r="NN57" i="1"/>
  <c r="NN56" i="1"/>
  <c r="NN55" i="1"/>
  <c r="NN54" i="1"/>
  <c r="NN53" i="1"/>
  <c r="NN52" i="1"/>
  <c r="NN51" i="1"/>
  <c r="NN50" i="1"/>
  <c r="NN49" i="1"/>
  <c r="NN48" i="1"/>
  <c r="NN47" i="1"/>
  <c r="NN46" i="1"/>
  <c r="NN45" i="1"/>
  <c r="NN44" i="1"/>
  <c r="NN43" i="1"/>
  <c r="NN42" i="1"/>
  <c r="NN41" i="1"/>
  <c r="NN40" i="1"/>
  <c r="NN39" i="1"/>
  <c r="NN38" i="1"/>
  <c r="NN37" i="1"/>
  <c r="NN36" i="1"/>
  <c r="NN35" i="1"/>
  <c r="NN34" i="1"/>
  <c r="NN33" i="1"/>
  <c r="NN32" i="1"/>
  <c r="NN31" i="1"/>
  <c r="NN30" i="1"/>
  <c r="NN29" i="1"/>
  <c r="NN28" i="1"/>
  <c r="NN27" i="1"/>
  <c r="NN26" i="1"/>
  <c r="NN25" i="1"/>
  <c r="NN24" i="1"/>
  <c r="NN23" i="1"/>
  <c r="NN22" i="1"/>
  <c r="NN21" i="1"/>
  <c r="NN20" i="1"/>
  <c r="NN19" i="1"/>
  <c r="NN18" i="1"/>
  <c r="NN17" i="1"/>
  <c r="NN16" i="1"/>
  <c r="NN15" i="1"/>
  <c r="NN14" i="1"/>
  <c r="NN13" i="1"/>
  <c r="NN12" i="1"/>
  <c r="OW92" i="1"/>
  <c r="OW91" i="1"/>
  <c r="OW90" i="1"/>
  <c r="OW89" i="1"/>
  <c r="OW88" i="1"/>
  <c r="OW87" i="1"/>
  <c r="OW86" i="1"/>
  <c r="OW85" i="1"/>
  <c r="OW84" i="1"/>
  <c r="OW83" i="1"/>
  <c r="OW82" i="1"/>
  <c r="OW81" i="1"/>
  <c r="OW80" i="1"/>
  <c r="OW79" i="1"/>
  <c r="OW78" i="1"/>
  <c r="OW77" i="1"/>
  <c r="OW76" i="1"/>
  <c r="OW75" i="1"/>
  <c r="OW74" i="1"/>
  <c r="OW73" i="1"/>
  <c r="OW72" i="1"/>
  <c r="OW71" i="1"/>
  <c r="OW70" i="1"/>
  <c r="OW69" i="1"/>
  <c r="OW68" i="1"/>
  <c r="OW67" i="1"/>
  <c r="OW66" i="1"/>
  <c r="OW65" i="1"/>
  <c r="OW64" i="1"/>
  <c r="OW63" i="1"/>
  <c r="OW62" i="1"/>
  <c r="OW61" i="1"/>
  <c r="OW60" i="1"/>
  <c r="OW59" i="1"/>
  <c r="OW58" i="1"/>
  <c r="OW57" i="1"/>
  <c r="OW56" i="1"/>
  <c r="OW55" i="1"/>
  <c r="OW54" i="1"/>
  <c r="OW53" i="1"/>
  <c r="OW52" i="1"/>
  <c r="OW51" i="1"/>
  <c r="OW50" i="1"/>
  <c r="OW49" i="1"/>
  <c r="OW48" i="1"/>
  <c r="OW47" i="1"/>
  <c r="OW46" i="1"/>
  <c r="OW45" i="1"/>
  <c r="OW44" i="1"/>
  <c r="OW43" i="1"/>
  <c r="OW42" i="1"/>
  <c r="OW41" i="1"/>
  <c r="OW40" i="1"/>
  <c r="OW39" i="1"/>
  <c r="OW38" i="1"/>
  <c r="OW37" i="1"/>
  <c r="OW36" i="1"/>
  <c r="OW35" i="1"/>
  <c r="OW34" i="1"/>
  <c r="OW33" i="1"/>
  <c r="OW32" i="1"/>
  <c r="OW31" i="1"/>
  <c r="OW30" i="1"/>
  <c r="OW29" i="1"/>
  <c r="OW28" i="1"/>
  <c r="OW27" i="1"/>
  <c r="OW26" i="1"/>
  <c r="OW25" i="1"/>
  <c r="OW24" i="1"/>
  <c r="OW23" i="1"/>
  <c r="OW22" i="1"/>
  <c r="OW21" i="1"/>
  <c r="OW20" i="1"/>
  <c r="OW19" i="1"/>
  <c r="OW18" i="1"/>
  <c r="OW17" i="1"/>
  <c r="OW16" i="1"/>
  <c r="OW15" i="1"/>
  <c r="OW14" i="1"/>
  <c r="OW13" i="1"/>
  <c r="OW12" i="1"/>
  <c r="QF92" i="1"/>
  <c r="QF91" i="1"/>
  <c r="QF90" i="1"/>
  <c r="QF89" i="1"/>
  <c r="QF88" i="1"/>
  <c r="QF87" i="1"/>
  <c r="QF86" i="1"/>
  <c r="QF85" i="1"/>
  <c r="QF84" i="1"/>
  <c r="QF83" i="1"/>
  <c r="QF82" i="1"/>
  <c r="QF81" i="1"/>
  <c r="QF80" i="1"/>
  <c r="QF79" i="1"/>
  <c r="QF78" i="1"/>
  <c r="QF77" i="1"/>
  <c r="QF76" i="1"/>
  <c r="QF75" i="1"/>
  <c r="QF74" i="1"/>
  <c r="QF73" i="1"/>
  <c r="QF72" i="1"/>
  <c r="QF71" i="1"/>
  <c r="QF70" i="1"/>
  <c r="QF69" i="1"/>
  <c r="QF68" i="1"/>
  <c r="QF67" i="1"/>
  <c r="QF66" i="1"/>
  <c r="QF65" i="1"/>
  <c r="QF64" i="1"/>
  <c r="QF63" i="1"/>
  <c r="QF62" i="1"/>
  <c r="QF61" i="1"/>
  <c r="QF60" i="1"/>
  <c r="QF59" i="1"/>
  <c r="QF58" i="1"/>
  <c r="QF57" i="1"/>
  <c r="QF56" i="1"/>
  <c r="QF55" i="1"/>
  <c r="QF54" i="1"/>
  <c r="QF53" i="1"/>
  <c r="QF52" i="1"/>
  <c r="QF51" i="1"/>
  <c r="QF50" i="1"/>
  <c r="QF49" i="1"/>
  <c r="QF48" i="1"/>
  <c r="QF47" i="1"/>
  <c r="QF46" i="1"/>
  <c r="QF45" i="1"/>
  <c r="QF44" i="1"/>
  <c r="QF43" i="1"/>
  <c r="QF42" i="1"/>
  <c r="QF41" i="1"/>
  <c r="QF40" i="1"/>
  <c r="QF39" i="1"/>
  <c r="QF38" i="1"/>
  <c r="QF37" i="1"/>
  <c r="QF36" i="1"/>
  <c r="QF35" i="1"/>
  <c r="QF34" i="1"/>
  <c r="QF33" i="1"/>
  <c r="QF32" i="1"/>
  <c r="QF31" i="1"/>
  <c r="QF30" i="1"/>
  <c r="QF29" i="1"/>
  <c r="QF28" i="1"/>
  <c r="QF27" i="1"/>
  <c r="QF26" i="1"/>
  <c r="QF25" i="1"/>
  <c r="QF24" i="1"/>
  <c r="QF23" i="1"/>
  <c r="QF22" i="1"/>
  <c r="QF21" i="1"/>
  <c r="QF20" i="1"/>
  <c r="QF19" i="1"/>
  <c r="QF18" i="1"/>
  <c r="QF17" i="1"/>
  <c r="QF16" i="1"/>
  <c r="QF15" i="1"/>
  <c r="QF14" i="1"/>
  <c r="QF13" i="1"/>
  <c r="QF12" i="1"/>
  <c r="RO92" i="1"/>
  <c r="RO91" i="1"/>
  <c r="RO90" i="1"/>
  <c r="RO89" i="1"/>
  <c r="RO88" i="1"/>
  <c r="RO87" i="1"/>
  <c r="RO86" i="1"/>
  <c r="RO85" i="1"/>
  <c r="RO84" i="1"/>
  <c r="RO83" i="1"/>
  <c r="RO82" i="1"/>
  <c r="RO81" i="1"/>
  <c r="RO80" i="1"/>
  <c r="RO79" i="1"/>
  <c r="RO78" i="1"/>
  <c r="RO77" i="1"/>
  <c r="RO76" i="1"/>
  <c r="RO75" i="1"/>
  <c r="RO74" i="1"/>
  <c r="RO73" i="1"/>
  <c r="RO72" i="1"/>
  <c r="RO71" i="1"/>
  <c r="RO70" i="1"/>
  <c r="RO69" i="1"/>
  <c r="RO68" i="1"/>
  <c r="RO67" i="1"/>
  <c r="RO66" i="1"/>
  <c r="RO65" i="1"/>
  <c r="RO64" i="1"/>
  <c r="RO63" i="1"/>
  <c r="RO62" i="1"/>
  <c r="RO61" i="1"/>
  <c r="RO60" i="1"/>
  <c r="RO59" i="1"/>
  <c r="RO58" i="1"/>
  <c r="RO57" i="1"/>
  <c r="RO56" i="1"/>
  <c r="RO55" i="1"/>
  <c r="RO54" i="1"/>
  <c r="RO53" i="1"/>
  <c r="RO52" i="1"/>
  <c r="RO51" i="1"/>
  <c r="RO50" i="1"/>
  <c r="RO49" i="1"/>
  <c r="RO48" i="1"/>
  <c r="RO47" i="1"/>
  <c r="RO46" i="1"/>
  <c r="RO45" i="1"/>
  <c r="RO44" i="1"/>
  <c r="RO43" i="1"/>
  <c r="RO42" i="1"/>
  <c r="RO41" i="1"/>
  <c r="RO40" i="1"/>
  <c r="RO39" i="1"/>
  <c r="RO38" i="1"/>
  <c r="RO37" i="1"/>
  <c r="RO36" i="1"/>
  <c r="RO35" i="1"/>
  <c r="RO34" i="1"/>
  <c r="RO33" i="1"/>
  <c r="RO32" i="1"/>
  <c r="RO31" i="1"/>
  <c r="RO30" i="1"/>
  <c r="RO29" i="1"/>
  <c r="RO28" i="1"/>
  <c r="RO27" i="1"/>
  <c r="RO26" i="1"/>
  <c r="RO25" i="1"/>
  <c r="RO24" i="1"/>
  <c r="RO23" i="1"/>
  <c r="RO22" i="1"/>
  <c r="RO21" i="1"/>
  <c r="RO20" i="1"/>
  <c r="RO19" i="1"/>
  <c r="RO18" i="1"/>
  <c r="RO17" i="1"/>
  <c r="RO16" i="1"/>
  <c r="RO15" i="1"/>
  <c r="RO14" i="1"/>
  <c r="RO13" i="1"/>
  <c r="RO12" i="1"/>
  <c r="SX92" i="1"/>
  <c r="SX91" i="1"/>
  <c r="SX90" i="1"/>
  <c r="SX89" i="1"/>
  <c r="SX88" i="1"/>
  <c r="SX87" i="1"/>
  <c r="SX86" i="1"/>
  <c r="SX85" i="1"/>
  <c r="SX84" i="1"/>
  <c r="SX83" i="1"/>
  <c r="SX82" i="1"/>
  <c r="SX81" i="1"/>
  <c r="SX80" i="1"/>
  <c r="SX79" i="1"/>
  <c r="SX78" i="1"/>
  <c r="SX77" i="1"/>
  <c r="SX76" i="1"/>
  <c r="SX75" i="1"/>
  <c r="SX74" i="1"/>
  <c r="SX73" i="1"/>
  <c r="SX72" i="1"/>
  <c r="SX71" i="1"/>
  <c r="SX70" i="1"/>
  <c r="SX69" i="1"/>
  <c r="SX68" i="1"/>
  <c r="SX67" i="1"/>
  <c r="SX66" i="1"/>
  <c r="SX65" i="1"/>
  <c r="SX64" i="1"/>
  <c r="SX63" i="1"/>
  <c r="SX62" i="1"/>
  <c r="SX61" i="1"/>
  <c r="SX60" i="1"/>
  <c r="SX59" i="1"/>
  <c r="SX58" i="1"/>
  <c r="SX57" i="1"/>
  <c r="SX56" i="1"/>
  <c r="SX55" i="1"/>
  <c r="SX54" i="1"/>
  <c r="SX53" i="1"/>
  <c r="SX52" i="1"/>
  <c r="SX51" i="1"/>
  <c r="SX50" i="1"/>
  <c r="SX49" i="1"/>
  <c r="SX48" i="1"/>
  <c r="SX47" i="1"/>
  <c r="SX46" i="1"/>
  <c r="SX45" i="1"/>
  <c r="SX44" i="1"/>
  <c r="SX43" i="1"/>
  <c r="SX42" i="1"/>
  <c r="SX41" i="1"/>
  <c r="SX40" i="1"/>
  <c r="SX39" i="1"/>
  <c r="SX38" i="1"/>
  <c r="SX37" i="1"/>
  <c r="SX36" i="1"/>
  <c r="SX35" i="1"/>
  <c r="SX34" i="1"/>
  <c r="SX33" i="1"/>
  <c r="SX32" i="1"/>
  <c r="SX31" i="1"/>
  <c r="SX30" i="1"/>
  <c r="SX29" i="1"/>
  <c r="SX28" i="1"/>
  <c r="SX27" i="1"/>
  <c r="SX26" i="1"/>
  <c r="SX25" i="1"/>
  <c r="SX24" i="1"/>
  <c r="SX23" i="1"/>
  <c r="SX22" i="1"/>
  <c r="SX21" i="1"/>
  <c r="SX20" i="1"/>
  <c r="SX19" i="1"/>
  <c r="SX18" i="1"/>
  <c r="SX17" i="1"/>
  <c r="SX16" i="1"/>
  <c r="SX15" i="1"/>
  <c r="SX14" i="1"/>
  <c r="SX13" i="1" s="1"/>
  <c r="SX12" i="1"/>
  <c r="UG92" i="1"/>
  <c r="UG91" i="1"/>
  <c r="UG90" i="1"/>
  <c r="UG89" i="1"/>
  <c r="UG88" i="1"/>
  <c r="UG87" i="1"/>
  <c r="UG86" i="1"/>
  <c r="UG85" i="1"/>
  <c r="UG84" i="1"/>
  <c r="UG83" i="1"/>
  <c r="UG82" i="1"/>
  <c r="UG81" i="1"/>
  <c r="UG80" i="1"/>
  <c r="UG79" i="1"/>
  <c r="UG78" i="1"/>
  <c r="UG77" i="1"/>
  <c r="UG76" i="1"/>
  <c r="UG75" i="1"/>
  <c r="UG74" i="1"/>
  <c r="UG73" i="1"/>
  <c r="UG72" i="1"/>
  <c r="UG71" i="1"/>
  <c r="UG70" i="1"/>
  <c r="UG69" i="1"/>
  <c r="UG68" i="1"/>
  <c r="UG67" i="1"/>
  <c r="UG66" i="1"/>
  <c r="UG65" i="1"/>
  <c r="UG64" i="1"/>
  <c r="UG63" i="1"/>
  <c r="UG62" i="1"/>
  <c r="UG61" i="1"/>
  <c r="UG60" i="1"/>
  <c r="UG59" i="1"/>
  <c r="UG58" i="1"/>
  <c r="UG57" i="1"/>
  <c r="UG56" i="1"/>
  <c r="UG55" i="1"/>
  <c r="UG54" i="1"/>
  <c r="UG53" i="1"/>
  <c r="UG52" i="1"/>
  <c r="UG51" i="1"/>
  <c r="UG50" i="1"/>
  <c r="UG49" i="1"/>
  <c r="UG48" i="1"/>
  <c r="UG47" i="1"/>
  <c r="UG46" i="1"/>
  <c r="UG45" i="1"/>
  <c r="UG44" i="1"/>
  <c r="UG43" i="1"/>
  <c r="UG42" i="1"/>
  <c r="UG41" i="1"/>
  <c r="UG40" i="1"/>
  <c r="UG39" i="1"/>
  <c r="UG38" i="1"/>
  <c r="UG37" i="1"/>
  <c r="UG36" i="1"/>
  <c r="UG35" i="1"/>
  <c r="UG34" i="1"/>
  <c r="UG33" i="1"/>
  <c r="UG32" i="1"/>
  <c r="UG31" i="1"/>
  <c r="UG30" i="1"/>
  <c r="UG29" i="1"/>
  <c r="UG28" i="1"/>
  <c r="UG27" i="1"/>
  <c r="UG26" i="1"/>
  <c r="UG25" i="1"/>
  <c r="UG24" i="1"/>
  <c r="UG23" i="1"/>
  <c r="UG22" i="1"/>
  <c r="UG21" i="1"/>
  <c r="UG20" i="1"/>
  <c r="UG19" i="1"/>
  <c r="UG18" i="1"/>
  <c r="UG17" i="1"/>
  <c r="UG16" i="1"/>
  <c r="UG15" i="1"/>
  <c r="UG14" i="1"/>
  <c r="UG13" i="1"/>
  <c r="UG12" i="1"/>
  <c r="VP92" i="1"/>
  <c r="VP91" i="1"/>
  <c r="VP90" i="1"/>
  <c r="VP89" i="1"/>
  <c r="VP88" i="1"/>
  <c r="VP87" i="1"/>
  <c r="VP86" i="1"/>
  <c r="VP85" i="1"/>
  <c r="VP84" i="1"/>
  <c r="VP83" i="1"/>
  <c r="VP82" i="1"/>
  <c r="VP81" i="1"/>
  <c r="VP80" i="1"/>
  <c r="VP79" i="1"/>
  <c r="VP78" i="1"/>
  <c r="VP77" i="1"/>
  <c r="VP76" i="1"/>
  <c r="VP75" i="1"/>
  <c r="VP74" i="1"/>
  <c r="VP73" i="1"/>
  <c r="VP72" i="1"/>
  <c r="VP71" i="1"/>
  <c r="VP70" i="1"/>
  <c r="VP69" i="1"/>
  <c r="VP68" i="1"/>
  <c r="VP67" i="1"/>
  <c r="VP66" i="1"/>
  <c r="VP65" i="1"/>
  <c r="VP64" i="1"/>
  <c r="VP63" i="1"/>
  <c r="VP62" i="1"/>
  <c r="VP61" i="1"/>
  <c r="VP60" i="1"/>
  <c r="VP59" i="1"/>
  <c r="VP58" i="1"/>
  <c r="VP57" i="1"/>
  <c r="VP56" i="1"/>
  <c r="VP55" i="1"/>
  <c r="VP54" i="1"/>
  <c r="VP53" i="1"/>
  <c r="VP52" i="1"/>
  <c r="VP51" i="1"/>
  <c r="VP50" i="1"/>
  <c r="VP49" i="1"/>
  <c r="VP48" i="1"/>
  <c r="VP47" i="1"/>
  <c r="VP46" i="1"/>
  <c r="VP45" i="1"/>
  <c r="VP44" i="1"/>
  <c r="VP43" i="1"/>
  <c r="VP42" i="1"/>
  <c r="VP41" i="1"/>
  <c r="VP40" i="1"/>
  <c r="VP39" i="1"/>
  <c r="VP38" i="1"/>
  <c r="VP37" i="1"/>
  <c r="VP36" i="1"/>
  <c r="VP35" i="1"/>
  <c r="VP34" i="1"/>
  <c r="VP33" i="1"/>
  <c r="VP32" i="1"/>
  <c r="VP31" i="1"/>
  <c r="VP30" i="1"/>
  <c r="VP29" i="1"/>
  <c r="VP28" i="1"/>
  <c r="VP27" i="1"/>
  <c r="VP26" i="1"/>
  <c r="VP25" i="1"/>
  <c r="VP24" i="1"/>
  <c r="VP23" i="1"/>
  <c r="VP22" i="1"/>
  <c r="VP21" i="1"/>
  <c r="VP20" i="1"/>
  <c r="VP19" i="1"/>
  <c r="VP18" i="1"/>
  <c r="VP17" i="1"/>
  <c r="VP16" i="1"/>
  <c r="VP15" i="1"/>
  <c r="VP14" i="1"/>
  <c r="VP13" i="1"/>
  <c r="VP12" i="1"/>
  <c r="WY15" i="1"/>
  <c r="WY92" i="1"/>
  <c r="WY91" i="1"/>
  <c r="WY90" i="1"/>
  <c r="WY89" i="1"/>
  <c r="WY88" i="1"/>
  <c r="WY87" i="1"/>
  <c r="WY86" i="1"/>
  <c r="WY85" i="1"/>
  <c r="WY84" i="1"/>
  <c r="WY83" i="1"/>
  <c r="WY82" i="1"/>
  <c r="WY81" i="1"/>
  <c r="WY80" i="1"/>
  <c r="WY79" i="1"/>
  <c r="WY78" i="1"/>
  <c r="WY77" i="1"/>
  <c r="WY76" i="1"/>
  <c r="WY75" i="1"/>
  <c r="WY74" i="1"/>
  <c r="WY73" i="1"/>
  <c r="WY72" i="1"/>
  <c r="WY71" i="1"/>
  <c r="WY70" i="1"/>
  <c r="WY69" i="1"/>
  <c r="WY68" i="1"/>
  <c r="WY67" i="1"/>
  <c r="WY66" i="1"/>
  <c r="WY65" i="1"/>
  <c r="WY64" i="1"/>
  <c r="WY63" i="1"/>
  <c r="WY62" i="1"/>
  <c r="WY61" i="1"/>
  <c r="WY60" i="1"/>
  <c r="WY59" i="1"/>
  <c r="WY58" i="1"/>
  <c r="WY57" i="1"/>
  <c r="WY56" i="1"/>
  <c r="WY55" i="1"/>
  <c r="WY54" i="1"/>
  <c r="WY53" i="1"/>
  <c r="WY52" i="1"/>
  <c r="WY51" i="1"/>
  <c r="WY50" i="1"/>
  <c r="WY49" i="1"/>
  <c r="WY48" i="1"/>
  <c r="WY47" i="1"/>
  <c r="WY46" i="1"/>
  <c r="WY45" i="1"/>
  <c r="WY44" i="1"/>
  <c r="WY43" i="1"/>
  <c r="WY42" i="1"/>
  <c r="WY41" i="1"/>
  <c r="WY40" i="1"/>
  <c r="WY39" i="1"/>
  <c r="WY38" i="1"/>
  <c r="WY37" i="1"/>
  <c r="WY36" i="1"/>
  <c r="WY35" i="1"/>
  <c r="WY34" i="1"/>
  <c r="WY33" i="1"/>
  <c r="WY32" i="1"/>
  <c r="WY31" i="1"/>
  <c r="WY30" i="1"/>
  <c r="WY29" i="1"/>
  <c r="WY28" i="1"/>
  <c r="WY27" i="1"/>
  <c r="WY26" i="1"/>
  <c r="WY25" i="1"/>
  <c r="WY24" i="1"/>
  <c r="WY23" i="1"/>
  <c r="WY22" i="1"/>
  <c r="WY21" i="1"/>
  <c r="WY20" i="1"/>
  <c r="WY19" i="1"/>
  <c r="WY18" i="1"/>
  <c r="WY17" i="1"/>
  <c r="WY16" i="1"/>
  <c r="WY14" i="1"/>
  <c r="WY13" i="1"/>
  <c r="WY12" i="1"/>
  <c r="YH15" i="1"/>
  <c r="YH16" i="1"/>
  <c r="YH17" i="1"/>
  <c r="YH18" i="1"/>
  <c r="YH19" i="1"/>
  <c r="YH20" i="1"/>
  <c r="YH21" i="1"/>
  <c r="YH22" i="1"/>
  <c r="YH13" i="1" s="1"/>
  <c r="YH23" i="1"/>
  <c r="YH24" i="1"/>
  <c r="YH25" i="1"/>
  <c r="YH26" i="1"/>
  <c r="YH27" i="1"/>
  <c r="YH28" i="1"/>
  <c r="YH29" i="1"/>
  <c r="YH30" i="1"/>
  <c r="YH31" i="1"/>
  <c r="YH32" i="1"/>
  <c r="YH33" i="1"/>
  <c r="YH34" i="1"/>
  <c r="YH35" i="1"/>
  <c r="YH36" i="1"/>
  <c r="YH37" i="1"/>
  <c r="YH38" i="1"/>
  <c r="YH39" i="1"/>
  <c r="YH40" i="1"/>
  <c r="YH41" i="1"/>
  <c r="YH42" i="1"/>
  <c r="YH43" i="1"/>
  <c r="YH44" i="1"/>
  <c r="YH45" i="1"/>
  <c r="YH46" i="1"/>
  <c r="YH47" i="1"/>
  <c r="YH48" i="1"/>
  <c r="YH49" i="1"/>
  <c r="YH50" i="1"/>
  <c r="YH51" i="1"/>
  <c r="YH52" i="1"/>
  <c r="YH53" i="1"/>
  <c r="YH54" i="1"/>
  <c r="YH55" i="1"/>
  <c r="YH56" i="1"/>
  <c r="YH57" i="1"/>
  <c r="YH58" i="1"/>
  <c r="YH59" i="1"/>
  <c r="YH60" i="1"/>
  <c r="YH61" i="1"/>
  <c r="YH62" i="1"/>
  <c r="YH63" i="1"/>
  <c r="YH64" i="1"/>
  <c r="YH65" i="1"/>
  <c r="YH66" i="1"/>
  <c r="YH67" i="1"/>
  <c r="YH68" i="1"/>
  <c r="YH69" i="1"/>
  <c r="YH70" i="1"/>
  <c r="YH71" i="1"/>
  <c r="YH72" i="1"/>
  <c r="YH73" i="1"/>
  <c r="YH74" i="1"/>
  <c r="YH75" i="1"/>
  <c r="YH76" i="1"/>
  <c r="YH77" i="1"/>
  <c r="YH78" i="1"/>
  <c r="YH79" i="1"/>
  <c r="YH80" i="1"/>
  <c r="YH81" i="1"/>
  <c r="YH82" i="1"/>
  <c r="YH83" i="1"/>
  <c r="YH84" i="1"/>
  <c r="YH85" i="1"/>
  <c r="YH86" i="1"/>
  <c r="YH87" i="1"/>
  <c r="YH88" i="1"/>
  <c r="YH89" i="1"/>
  <c r="YH90" i="1"/>
  <c r="YH91" i="1"/>
  <c r="YH92" i="1"/>
  <c r="YH14" i="1"/>
  <c r="YH12" i="1"/>
  <c r="ABA12" i="1"/>
  <c r="SE92" i="1"/>
  <c r="SE91" i="1"/>
  <c r="SE90" i="1"/>
  <c r="SE89" i="1"/>
  <c r="SE88" i="1"/>
  <c r="SE87" i="1"/>
  <c r="SE86" i="1"/>
  <c r="SE85" i="1"/>
  <c r="SE84" i="1"/>
  <c r="SE83" i="1"/>
  <c r="SE82" i="1"/>
  <c r="SE81" i="1"/>
  <c r="SE80" i="1"/>
  <c r="SE79" i="1"/>
  <c r="SE78" i="1"/>
  <c r="SE77" i="1"/>
  <c r="SE76" i="1"/>
  <c r="SE75" i="1"/>
  <c r="SE74" i="1"/>
  <c r="SE73" i="1"/>
  <c r="SE72" i="1"/>
  <c r="SE71" i="1"/>
  <c r="SE70" i="1"/>
  <c r="SE69" i="1"/>
  <c r="SE68" i="1"/>
  <c r="SE67" i="1"/>
  <c r="SE66" i="1"/>
  <c r="SE65" i="1"/>
  <c r="SE64" i="1"/>
  <c r="SE63" i="1"/>
  <c r="SE62" i="1"/>
  <c r="SE61" i="1"/>
  <c r="SE60" i="1"/>
  <c r="SE59" i="1"/>
  <c r="SE58" i="1"/>
  <c r="SE57" i="1"/>
  <c r="SE56" i="1"/>
  <c r="SE55" i="1"/>
  <c r="SE54" i="1"/>
  <c r="SE53" i="1"/>
  <c r="SE52" i="1"/>
  <c r="SE51" i="1"/>
  <c r="SE50" i="1"/>
  <c r="SE49" i="1"/>
  <c r="SE48" i="1"/>
  <c r="SE47" i="1"/>
  <c r="SE46" i="1"/>
  <c r="SE45" i="1"/>
  <c r="SE44" i="1"/>
  <c r="SE43" i="1"/>
  <c r="SE42" i="1"/>
  <c r="SE41" i="1"/>
  <c r="SE40" i="1"/>
  <c r="SE39" i="1"/>
  <c r="SE38" i="1"/>
  <c r="SE37" i="1"/>
  <c r="SE36" i="1"/>
  <c r="SE35" i="1"/>
  <c r="SE34" i="1"/>
  <c r="SE33" i="1"/>
  <c r="SE32" i="1"/>
  <c r="SE31" i="1"/>
  <c r="SE30" i="1"/>
  <c r="SE29" i="1"/>
  <c r="SE28" i="1"/>
  <c r="SE27" i="1"/>
  <c r="SE26" i="1"/>
  <c r="SE25" i="1"/>
  <c r="SE24" i="1"/>
  <c r="SE23" i="1"/>
  <c r="SE22" i="1"/>
  <c r="SE21" i="1"/>
  <c r="SE20" i="1"/>
  <c r="SE19" i="1"/>
  <c r="SE18" i="1"/>
  <c r="SE17" i="1"/>
  <c r="SE16" i="1"/>
  <c r="SE15" i="1"/>
  <c r="SE14" i="1"/>
  <c r="SE13" i="1"/>
  <c r="TN92" i="1"/>
  <c r="TN91" i="1"/>
  <c r="TN90" i="1"/>
  <c r="TN89" i="1"/>
  <c r="TN88" i="1"/>
  <c r="TN87" i="1"/>
  <c r="TN86" i="1"/>
  <c r="TN85" i="1"/>
  <c r="TN84" i="1"/>
  <c r="TN83" i="1"/>
  <c r="TN82" i="1"/>
  <c r="TN81" i="1"/>
  <c r="TN80" i="1"/>
  <c r="TN79" i="1"/>
  <c r="TN78" i="1"/>
  <c r="TN77" i="1"/>
  <c r="TN76" i="1"/>
  <c r="TN75" i="1"/>
  <c r="TN74" i="1"/>
  <c r="TN73" i="1"/>
  <c r="TN72" i="1"/>
  <c r="TN71" i="1"/>
  <c r="TN70" i="1"/>
  <c r="TN69" i="1"/>
  <c r="TN68" i="1"/>
  <c r="TN67" i="1"/>
  <c r="TN66" i="1"/>
  <c r="TN65" i="1"/>
  <c r="TN64" i="1"/>
  <c r="TN63" i="1"/>
  <c r="TN62" i="1"/>
  <c r="TN61" i="1"/>
  <c r="TN60" i="1"/>
  <c r="TN59" i="1"/>
  <c r="TN58" i="1"/>
  <c r="TN57" i="1"/>
  <c r="TN56" i="1"/>
  <c r="TN55" i="1"/>
  <c r="TN54" i="1"/>
  <c r="TN53" i="1"/>
  <c r="TN52" i="1"/>
  <c r="TN51" i="1"/>
  <c r="TN50" i="1"/>
  <c r="TN49" i="1"/>
  <c r="TN48" i="1"/>
  <c r="TN47" i="1"/>
  <c r="TN46" i="1"/>
  <c r="TN45" i="1"/>
  <c r="TN44" i="1"/>
  <c r="TN43" i="1"/>
  <c r="TN42" i="1"/>
  <c r="TN41" i="1"/>
  <c r="TN40" i="1"/>
  <c r="TN39" i="1"/>
  <c r="TN38" i="1"/>
  <c r="TN37" i="1"/>
  <c r="TN36" i="1"/>
  <c r="TN35" i="1"/>
  <c r="TN34" i="1"/>
  <c r="TN33" i="1"/>
  <c r="TN32" i="1"/>
  <c r="TN31" i="1"/>
  <c r="TN30" i="1"/>
  <c r="TN29" i="1"/>
  <c r="TN28" i="1"/>
  <c r="TN27" i="1"/>
  <c r="TN26" i="1"/>
  <c r="TN25" i="1"/>
  <c r="TN24" i="1"/>
  <c r="TN23" i="1"/>
  <c r="TN22" i="1"/>
  <c r="TN21" i="1"/>
  <c r="TN20" i="1"/>
  <c r="TN19" i="1"/>
  <c r="TN18" i="1"/>
  <c r="TN17" i="1"/>
  <c r="TN16" i="1"/>
  <c r="TN15" i="1"/>
  <c r="TN14" i="1"/>
  <c r="TN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XO92" i="1"/>
  <c r="XO91" i="1"/>
  <c r="XO90" i="1"/>
  <c r="XO89" i="1"/>
  <c r="XO88" i="1"/>
  <c r="XO87" i="1"/>
  <c r="XO86" i="1"/>
  <c r="XO85" i="1"/>
  <c r="XO84" i="1"/>
  <c r="XO83" i="1"/>
  <c r="XO82" i="1"/>
  <c r="XO81" i="1"/>
  <c r="XO80" i="1"/>
  <c r="XO79" i="1"/>
  <c r="XO78" i="1"/>
  <c r="XO77" i="1"/>
  <c r="XO76" i="1"/>
  <c r="XO75" i="1"/>
  <c r="XO74" i="1"/>
  <c r="XO73" i="1"/>
  <c r="XO72" i="1"/>
  <c r="XO71" i="1"/>
  <c r="XO70" i="1"/>
  <c r="XO69" i="1"/>
  <c r="XO68" i="1"/>
  <c r="XO67" i="1"/>
  <c r="XO66" i="1"/>
  <c r="XO65" i="1"/>
  <c r="XO64" i="1"/>
  <c r="XO63" i="1"/>
  <c r="XO62" i="1"/>
  <c r="XO61" i="1"/>
  <c r="XO60" i="1"/>
  <c r="XO59" i="1"/>
  <c r="XO58" i="1"/>
  <c r="XO57" i="1"/>
  <c r="XO56" i="1"/>
  <c r="XO55" i="1"/>
  <c r="XO54" i="1"/>
  <c r="XO53" i="1"/>
  <c r="XO52" i="1"/>
  <c r="XO51" i="1"/>
  <c r="XO50" i="1"/>
  <c r="XO49" i="1"/>
  <c r="XO48" i="1"/>
  <c r="XO47" i="1"/>
  <c r="XO46" i="1"/>
  <c r="XO45" i="1"/>
  <c r="XO44" i="1"/>
  <c r="XO43" i="1"/>
  <c r="XO42" i="1"/>
  <c r="XO41" i="1"/>
  <c r="XO40" i="1"/>
  <c r="XO39" i="1"/>
  <c r="XO38" i="1"/>
  <c r="XO37" i="1"/>
  <c r="XO36" i="1"/>
  <c r="XO35" i="1"/>
  <c r="XO34" i="1"/>
  <c r="XO33" i="1"/>
  <c r="XO32" i="1"/>
  <c r="XO31" i="1"/>
  <c r="XO30" i="1"/>
  <c r="XO29" i="1"/>
  <c r="XO28" i="1"/>
  <c r="XO27" i="1"/>
  <c r="XO26" i="1"/>
  <c r="XO25" i="1"/>
  <c r="XO24" i="1"/>
  <c r="XO23" i="1"/>
  <c r="XO22" i="1"/>
  <c r="XO21" i="1"/>
  <c r="XO20" i="1"/>
  <c r="XO19" i="1"/>
  <c r="XO18" i="1"/>
  <c r="XO17" i="1"/>
  <c r="XO16" i="1"/>
  <c r="XO15" i="1"/>
  <c r="XO14" i="1"/>
  <c r="XO13" i="1"/>
  <c r="IT92" i="1"/>
  <c r="IT91" i="1"/>
  <c r="IT90" i="1"/>
  <c r="IT89" i="1"/>
  <c r="IT88" i="1"/>
  <c r="IT87" i="1"/>
  <c r="IT86" i="1"/>
  <c r="IT85" i="1"/>
  <c r="IT84" i="1"/>
  <c r="IT83" i="1"/>
  <c r="IT82" i="1"/>
  <c r="IT81" i="1"/>
  <c r="IT80" i="1"/>
  <c r="IT79" i="1"/>
  <c r="IT78" i="1"/>
  <c r="IT77" i="1"/>
  <c r="IT76" i="1"/>
  <c r="IT75" i="1"/>
  <c r="IT74" i="1"/>
  <c r="IT73" i="1"/>
  <c r="IT72" i="1"/>
  <c r="IT71" i="1"/>
  <c r="IT70" i="1"/>
  <c r="IT69" i="1"/>
  <c r="IT68" i="1"/>
  <c r="IT67" i="1"/>
  <c r="IT66" i="1"/>
  <c r="IT65" i="1"/>
  <c r="IT64" i="1"/>
  <c r="IT63" i="1"/>
  <c r="IT62" i="1"/>
  <c r="IT61" i="1"/>
  <c r="IT60" i="1"/>
  <c r="IT59" i="1"/>
  <c r="IT58" i="1"/>
  <c r="IT57" i="1"/>
  <c r="IT56" i="1"/>
  <c r="IT55" i="1"/>
  <c r="IT54" i="1"/>
  <c r="IT53" i="1"/>
  <c r="IT52" i="1"/>
  <c r="IT51" i="1"/>
  <c r="IT50" i="1"/>
  <c r="IT49" i="1"/>
  <c r="IT48" i="1"/>
  <c r="IT47" i="1"/>
  <c r="IT46" i="1"/>
  <c r="IT45" i="1"/>
  <c r="IT44" i="1"/>
  <c r="IT43" i="1"/>
  <c r="IT42" i="1"/>
  <c r="IT41" i="1"/>
  <c r="IT40" i="1"/>
  <c r="IT39" i="1"/>
  <c r="IT38" i="1"/>
  <c r="IT37" i="1"/>
  <c r="IT36" i="1"/>
  <c r="IT35" i="1"/>
  <c r="IT34" i="1"/>
  <c r="IT33" i="1"/>
  <c r="IT32" i="1"/>
  <c r="IT31" i="1"/>
  <c r="IT30" i="1"/>
  <c r="IT29" i="1"/>
  <c r="IT28" i="1"/>
  <c r="IT27" i="1"/>
  <c r="IT26" i="1"/>
  <c r="IT25" i="1"/>
  <c r="IT24" i="1"/>
  <c r="IT23" i="1"/>
  <c r="IT22" i="1"/>
  <c r="IT21" i="1"/>
  <c r="IT20" i="1"/>
  <c r="IT19" i="1"/>
  <c r="IT18" i="1"/>
  <c r="IT17" i="1"/>
  <c r="IT16" i="1"/>
  <c r="IT15" i="1"/>
  <c r="IT14" i="1"/>
  <c r="IT13" i="1"/>
  <c r="HK14" i="1"/>
  <c r="GB92" i="1"/>
  <c r="GB91" i="1"/>
  <c r="GB90" i="1"/>
  <c r="GB89" i="1"/>
  <c r="GB88" i="1"/>
  <c r="GB87" i="1"/>
  <c r="GB86" i="1"/>
  <c r="GB85" i="1"/>
  <c r="GB84" i="1"/>
  <c r="GB83" i="1"/>
  <c r="GB82" i="1"/>
  <c r="GB81" i="1"/>
  <c r="GB80" i="1"/>
  <c r="GB79" i="1"/>
  <c r="GB78" i="1"/>
  <c r="GB77" i="1"/>
  <c r="GB76" i="1"/>
  <c r="GB75" i="1"/>
  <c r="GB74" i="1"/>
  <c r="GB73" i="1"/>
  <c r="GB72" i="1"/>
  <c r="GB71" i="1"/>
  <c r="GB70" i="1"/>
  <c r="GB69" i="1"/>
  <c r="GB68" i="1"/>
  <c r="GB67" i="1"/>
  <c r="GB66" i="1"/>
  <c r="GB65" i="1"/>
  <c r="GB64" i="1"/>
  <c r="GB63" i="1"/>
  <c r="GB62" i="1"/>
  <c r="GB61" i="1"/>
  <c r="GB60" i="1"/>
  <c r="GB59" i="1"/>
  <c r="GB58" i="1"/>
  <c r="GB57" i="1"/>
  <c r="GB56" i="1"/>
  <c r="GB55" i="1"/>
  <c r="GB54" i="1"/>
  <c r="GB53" i="1"/>
  <c r="GB52" i="1"/>
  <c r="GB51" i="1"/>
  <c r="GB50" i="1"/>
  <c r="GB49" i="1"/>
  <c r="GB48" i="1"/>
  <c r="GB47" i="1"/>
  <c r="GB46" i="1"/>
  <c r="GB45" i="1"/>
  <c r="GB44" i="1"/>
  <c r="GB43" i="1"/>
  <c r="GB42" i="1"/>
  <c r="GB41" i="1"/>
  <c r="GB40" i="1"/>
  <c r="GB39" i="1"/>
  <c r="GB38" i="1"/>
  <c r="GB37" i="1"/>
  <c r="GB36" i="1"/>
  <c r="GB35" i="1"/>
  <c r="GB34" i="1"/>
  <c r="GB33" i="1"/>
  <c r="GB32" i="1"/>
  <c r="GB31" i="1"/>
  <c r="GB30" i="1"/>
  <c r="GB29" i="1"/>
  <c r="GB28" i="1"/>
  <c r="GB27" i="1"/>
  <c r="GB26" i="1"/>
  <c r="GB25" i="1"/>
  <c r="GB24" i="1"/>
  <c r="GB23" i="1"/>
  <c r="GB22" i="1"/>
  <c r="GB21" i="1"/>
  <c r="GB20" i="1"/>
  <c r="GB19" i="1"/>
  <c r="GB18" i="1"/>
  <c r="GB17" i="1"/>
  <c r="GB16" i="1"/>
  <c r="GB15" i="1"/>
  <c r="GB14" i="1"/>
  <c r="GB13" i="1"/>
  <c r="ES14" i="1"/>
  <c r="ES92" i="1"/>
  <c r="ES91" i="1"/>
  <c r="ES90" i="1"/>
  <c r="ES89" i="1"/>
  <c r="ES88" i="1"/>
  <c r="ES87" i="1"/>
  <c r="ES86" i="1"/>
  <c r="ES85" i="1"/>
  <c r="ES84" i="1"/>
  <c r="ES83" i="1"/>
  <c r="ES82" i="1"/>
  <c r="ES81" i="1"/>
  <c r="ES80" i="1"/>
  <c r="ES79" i="1"/>
  <c r="ES78" i="1"/>
  <c r="ES77" i="1"/>
  <c r="ES76" i="1"/>
  <c r="ES75" i="1"/>
  <c r="ES74" i="1"/>
  <c r="ES73" i="1"/>
  <c r="ES72" i="1"/>
  <c r="ES71" i="1"/>
  <c r="ES70" i="1"/>
  <c r="ES69" i="1"/>
  <c r="ES68" i="1"/>
  <c r="ES67" i="1"/>
  <c r="ES66" i="1"/>
  <c r="ES65" i="1"/>
  <c r="ES64" i="1"/>
  <c r="ES63" i="1"/>
  <c r="ES62" i="1"/>
  <c r="ES61" i="1"/>
  <c r="ES60" i="1"/>
  <c r="ES59" i="1"/>
  <c r="ES58" i="1"/>
  <c r="ES57" i="1"/>
  <c r="ES56" i="1"/>
  <c r="ES55" i="1"/>
  <c r="ES54" i="1"/>
  <c r="ES53" i="1"/>
  <c r="ES52" i="1"/>
  <c r="ES51" i="1"/>
  <c r="ES50" i="1"/>
  <c r="ES49" i="1"/>
  <c r="ES48" i="1"/>
  <c r="ES47" i="1"/>
  <c r="ES46" i="1"/>
  <c r="ES45" i="1"/>
  <c r="ES44" i="1"/>
  <c r="ES43" i="1"/>
  <c r="ES42" i="1"/>
  <c r="ES41" i="1"/>
  <c r="ES40" i="1"/>
  <c r="ES39" i="1"/>
  <c r="ES38" i="1"/>
  <c r="ES37" i="1"/>
  <c r="ES36" i="1"/>
  <c r="ES35" i="1"/>
  <c r="ES34" i="1"/>
  <c r="ES33" i="1"/>
  <c r="ES32" i="1"/>
  <c r="ES31" i="1"/>
  <c r="ES30" i="1"/>
  <c r="ES29" i="1"/>
  <c r="ES28" i="1"/>
  <c r="ES27" i="1"/>
  <c r="ES26" i="1"/>
  <c r="ES25" i="1"/>
  <c r="ES24" i="1"/>
  <c r="ES23" i="1"/>
  <c r="ES22" i="1"/>
  <c r="ES21" i="1"/>
  <c r="ES20" i="1"/>
  <c r="ES19" i="1"/>
  <c r="ES18" i="1"/>
  <c r="ES17" i="1"/>
  <c r="ES16" i="1"/>
  <c r="ES15" i="1"/>
  <c r="ES13" i="1" s="1"/>
  <c r="DJ92" i="1"/>
  <c r="DJ91" i="1"/>
  <c r="DJ90" i="1"/>
  <c r="DJ89" i="1"/>
  <c r="DJ88" i="1"/>
  <c r="DJ87" i="1"/>
  <c r="DJ86" i="1"/>
  <c r="DJ85" i="1"/>
  <c r="DJ84" i="1"/>
  <c r="DJ83" i="1"/>
  <c r="DJ82" i="1"/>
  <c r="DJ81" i="1"/>
  <c r="DJ80" i="1"/>
  <c r="DJ79" i="1"/>
  <c r="DJ78" i="1"/>
  <c r="DJ77" i="1"/>
  <c r="DJ76" i="1"/>
  <c r="DJ75" i="1"/>
  <c r="DJ74" i="1"/>
  <c r="DJ73" i="1"/>
  <c r="DJ72" i="1"/>
  <c r="DJ71" i="1"/>
  <c r="DJ70" i="1"/>
  <c r="DJ69" i="1"/>
  <c r="DJ68" i="1"/>
  <c r="DJ67" i="1"/>
  <c r="DJ66" i="1"/>
  <c r="DJ65" i="1"/>
  <c r="DJ64" i="1"/>
  <c r="DJ63" i="1"/>
  <c r="DJ62" i="1"/>
  <c r="DJ61" i="1"/>
  <c r="DJ60" i="1"/>
  <c r="DJ59" i="1"/>
  <c r="DJ58" i="1"/>
  <c r="DJ57" i="1"/>
  <c r="DJ56" i="1"/>
  <c r="DJ55" i="1"/>
  <c r="DJ54" i="1"/>
  <c r="DJ53" i="1"/>
  <c r="DJ52" i="1"/>
  <c r="DJ51" i="1"/>
  <c r="DJ50" i="1"/>
  <c r="DJ49" i="1"/>
  <c r="DJ48" i="1"/>
  <c r="DJ47" i="1"/>
  <c r="DJ46"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CA92" i="1"/>
  <c r="CA91" i="1"/>
  <c r="CA90" i="1"/>
  <c r="CA89" i="1"/>
  <c r="CA88" i="1"/>
  <c r="CA87" i="1"/>
  <c r="CA86" i="1"/>
  <c r="CA85" i="1"/>
  <c r="CA84" i="1"/>
  <c r="CA83" i="1"/>
  <c r="CA82" i="1"/>
  <c r="CA81" i="1"/>
  <c r="CA80" i="1"/>
  <c r="CA79" i="1"/>
  <c r="CA78" i="1"/>
  <c r="CA77" i="1"/>
  <c r="CA76" i="1"/>
  <c r="CA75" i="1"/>
  <c r="CA74" i="1"/>
  <c r="CA73" i="1"/>
  <c r="CA72" i="1"/>
  <c r="CA71" i="1"/>
  <c r="CA70" i="1"/>
  <c r="CA69" i="1"/>
  <c r="CA68" i="1"/>
  <c r="CA67" i="1"/>
  <c r="CA66" i="1"/>
  <c r="CA65" i="1"/>
  <c r="CA64" i="1"/>
  <c r="CA63" i="1"/>
  <c r="CA62" i="1"/>
  <c r="CA61" i="1"/>
  <c r="CA60" i="1"/>
  <c r="CA59"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3" i="1" s="1"/>
  <c r="AR14" i="1"/>
  <c r="ACJ12" i="1"/>
  <c r="V57" i="11" l="1"/>
  <c r="V58" i="11"/>
  <c r="T56" i="11"/>
  <c r="F56" i="11"/>
  <c r="V56" i="11" s="1"/>
  <c r="ABZ123" i="1"/>
  <c r="ABU123" i="1"/>
  <c r="ABS123" i="1"/>
  <c r="ABJ123" i="1"/>
  <c r="ABZ122" i="1"/>
  <c r="ABU122" i="1"/>
  <c r="ABS122" i="1"/>
  <c r="ABJ122" i="1"/>
  <c r="ABZ121" i="1"/>
  <c r="ABU121" i="1"/>
  <c r="ABS121" i="1"/>
  <c r="ABJ121" i="1"/>
  <c r="ABZ120" i="1"/>
  <c r="ABU120" i="1"/>
  <c r="ABS120" i="1"/>
  <c r="ABJ120" i="1"/>
  <c r="ABZ119" i="1"/>
  <c r="ABU119" i="1"/>
  <c r="ABS119" i="1"/>
  <c r="ABJ119" i="1"/>
  <c r="ABZ118" i="1"/>
  <c r="ABU118" i="1"/>
  <c r="ABS118" i="1"/>
  <c r="ABJ118" i="1"/>
  <c r="ABZ117" i="1"/>
  <c r="ABU117" i="1"/>
  <c r="ABS117" i="1"/>
  <c r="ABJ117" i="1"/>
  <c r="ABZ116" i="1"/>
  <c r="ABU116" i="1"/>
  <c r="ABS116" i="1"/>
  <c r="ABJ116" i="1"/>
  <c r="ABZ115" i="1"/>
  <c r="ABU115" i="1"/>
  <c r="ABS115" i="1"/>
  <c r="ABJ115" i="1"/>
  <c r="ABZ114" i="1"/>
  <c r="ABU114" i="1"/>
  <c r="ABS114" i="1"/>
  <c r="ABJ114" i="1"/>
  <c r="ABZ113" i="1"/>
  <c r="ABU113" i="1"/>
  <c r="ABS113" i="1"/>
  <c r="ABJ113" i="1"/>
  <c r="ABZ112" i="1"/>
  <c r="ABU112" i="1"/>
  <c r="ABS112" i="1"/>
  <c r="ABJ112" i="1"/>
  <c r="ABZ111" i="1"/>
  <c r="ABU111" i="1"/>
  <c r="ABS111" i="1"/>
  <c r="ABJ111" i="1"/>
  <c r="ABZ110" i="1"/>
  <c r="ABU110" i="1"/>
  <c r="ABS110" i="1"/>
  <c r="ABJ110" i="1"/>
  <c r="ABZ109" i="1"/>
  <c r="ABU109" i="1"/>
  <c r="ABS109" i="1"/>
  <c r="ABJ109" i="1"/>
  <c r="ABZ108" i="1"/>
  <c r="ABU108" i="1"/>
  <c r="ABS108" i="1"/>
  <c r="ABJ108" i="1"/>
  <c r="ABZ107" i="1"/>
  <c r="ABU107" i="1"/>
  <c r="ABS107" i="1"/>
  <c r="ABJ107" i="1"/>
  <c r="ABZ106" i="1"/>
  <c r="ABU106" i="1"/>
  <c r="ABS106" i="1"/>
  <c r="ABJ106" i="1"/>
  <c r="ABZ105" i="1"/>
  <c r="ABU105" i="1"/>
  <c r="ABS105" i="1"/>
  <c r="ABJ105" i="1"/>
  <c r="ABZ104" i="1"/>
  <c r="ABU104" i="1"/>
  <c r="ABS104" i="1"/>
  <c r="ABJ104" i="1"/>
  <c r="ABZ103" i="1"/>
  <c r="ABU103" i="1"/>
  <c r="ABS103" i="1"/>
  <c r="ABJ103" i="1"/>
  <c r="ABZ102" i="1"/>
  <c r="ABU102" i="1"/>
  <c r="ABS102" i="1"/>
  <c r="ABJ102" i="1"/>
  <c r="ABZ101" i="1"/>
  <c r="ABU101" i="1"/>
  <c r="ABS101" i="1"/>
  <c r="ABJ101" i="1"/>
  <c r="ABZ100" i="1"/>
  <c r="ABU100" i="1"/>
  <c r="ABS100" i="1"/>
  <c r="ABJ100" i="1"/>
  <c r="ABZ99" i="1"/>
  <c r="ABU99" i="1"/>
  <c r="ABS99" i="1"/>
  <c r="ABJ99" i="1"/>
  <c r="ABZ98" i="1"/>
  <c r="ABU98" i="1"/>
  <c r="ABS98" i="1"/>
  <c r="ABJ98" i="1"/>
  <c r="ABZ97" i="1"/>
  <c r="ABU97" i="1"/>
  <c r="ABU95" i="1" s="1"/>
  <c r="ABS97" i="1"/>
  <c r="ABJ97" i="1"/>
  <c r="ABZ96" i="1"/>
  <c r="ABU96" i="1"/>
  <c r="ABS96" i="1"/>
  <c r="ABJ96" i="1"/>
  <c r="ABR95" i="1"/>
  <c r="ABP95" i="1"/>
  <c r="ABN95" i="1"/>
  <c r="ABK95" i="1"/>
  <c r="ACK94" i="1"/>
  <c r="ACF94" i="1"/>
  <c r="ACD94" i="1"/>
  <c r="ACC94" i="1"/>
  <c r="ACB94" i="1"/>
  <c r="ACA94" i="1"/>
  <c r="ABZ94" i="1"/>
  <c r="ABY94" i="1"/>
  <c r="ABX94" i="1"/>
  <c r="ABW94" i="1"/>
  <c r="ABR94" i="1"/>
  <c r="ABP94" i="1"/>
  <c r="ABN94" i="1"/>
  <c r="ABK94" i="1"/>
  <c r="ABJ94" i="1"/>
  <c r="ABT92" i="1"/>
  <c r="ABS92" i="1"/>
  <c r="ACT92" i="1" s="1"/>
  <c r="ABQ92" i="1"/>
  <c r="ABV92" i="1" s="1"/>
  <c r="ABJ92" i="1"/>
  <c r="ABT91" i="1"/>
  <c r="ABS91" i="1"/>
  <c r="ACT91" i="1" s="1"/>
  <c r="ABQ91" i="1"/>
  <c r="ABV91" i="1" s="1"/>
  <c r="ABJ91" i="1"/>
  <c r="ABT90" i="1"/>
  <c r="ABS90" i="1"/>
  <c r="ACT90" i="1" s="1"/>
  <c r="ABQ90" i="1"/>
  <c r="ABJ90" i="1"/>
  <c r="ACA89" i="1"/>
  <c r="ABT89" i="1"/>
  <c r="ABS89" i="1"/>
  <c r="ACT89" i="1" s="1"/>
  <c r="ABQ89" i="1"/>
  <c r="ABV89" i="1" s="1"/>
  <c r="ABJ89" i="1"/>
  <c r="ABT88" i="1"/>
  <c r="ABS88" i="1"/>
  <c r="ACT88" i="1" s="1"/>
  <c r="ABQ88" i="1"/>
  <c r="ABV88" i="1" s="1"/>
  <c r="ABJ88" i="1"/>
  <c r="ABT87" i="1"/>
  <c r="ABS87" i="1"/>
  <c r="ACT87" i="1" s="1"/>
  <c r="ABQ87" i="1"/>
  <c r="ABV87" i="1" s="1"/>
  <c r="ABJ87" i="1"/>
  <c r="ABT86" i="1"/>
  <c r="ABS86" i="1"/>
  <c r="ACT86" i="1" s="1"/>
  <c r="ABQ86" i="1"/>
  <c r="ABJ86" i="1"/>
  <c r="ABT85" i="1"/>
  <c r="ABS85" i="1"/>
  <c r="ACT85" i="1" s="1"/>
  <c r="ABQ85" i="1"/>
  <c r="ABV85" i="1" s="1"/>
  <c r="ABJ85" i="1"/>
  <c r="ABT84" i="1"/>
  <c r="ABS84" i="1"/>
  <c r="ACT84" i="1" s="1"/>
  <c r="ABQ84" i="1"/>
  <c r="ABV84" i="1" s="1"/>
  <c r="ABJ84" i="1"/>
  <c r="ABT83" i="1"/>
  <c r="ABS83" i="1"/>
  <c r="ACT83" i="1" s="1"/>
  <c r="ABQ83" i="1"/>
  <c r="ABV83" i="1" s="1"/>
  <c r="ABJ83" i="1"/>
  <c r="ABT82" i="1"/>
  <c r="ABS82" i="1"/>
  <c r="ACT82" i="1" s="1"/>
  <c r="ABQ82" i="1"/>
  <c r="ABJ82" i="1"/>
  <c r="ABT81" i="1"/>
  <c r="ABS81" i="1"/>
  <c r="ACT81" i="1" s="1"/>
  <c r="ABQ81" i="1"/>
  <c r="ABV81" i="1" s="1"/>
  <c r="ABJ81" i="1"/>
  <c r="ABT80" i="1"/>
  <c r="ABS80" i="1"/>
  <c r="ACT80" i="1" s="1"/>
  <c r="ABQ80" i="1"/>
  <c r="ABV80" i="1" s="1"/>
  <c r="ABJ80" i="1"/>
  <c r="ABT79" i="1"/>
  <c r="ABS79" i="1"/>
  <c r="ACT79" i="1" s="1"/>
  <c r="ABQ79" i="1"/>
  <c r="ABV79" i="1" s="1"/>
  <c r="ABJ79" i="1"/>
  <c r="ABT78" i="1"/>
  <c r="ABS78" i="1"/>
  <c r="ACT78" i="1" s="1"/>
  <c r="ABQ78" i="1"/>
  <c r="ABV78" i="1" s="1"/>
  <c r="ABJ78" i="1"/>
  <c r="ABT77" i="1"/>
  <c r="ABS77" i="1"/>
  <c r="ACT77" i="1" s="1"/>
  <c r="ABQ77" i="1"/>
  <c r="ABV77" i="1" s="1"/>
  <c r="ABJ77" i="1"/>
  <c r="ABT76" i="1"/>
  <c r="ABS76" i="1"/>
  <c r="ACT76" i="1" s="1"/>
  <c r="ABQ76" i="1"/>
  <c r="ABV76" i="1" s="1"/>
  <c r="ABJ76" i="1"/>
  <c r="ABT75" i="1"/>
  <c r="ABS75" i="1"/>
  <c r="ACT75" i="1" s="1"/>
  <c r="ABQ75" i="1"/>
  <c r="ABV75" i="1" s="1"/>
  <c r="ABJ75" i="1"/>
  <c r="ABT74" i="1"/>
  <c r="ABS74" i="1"/>
  <c r="ACT74" i="1" s="1"/>
  <c r="ABQ74" i="1"/>
  <c r="ABV74" i="1" s="1"/>
  <c r="ABJ74" i="1"/>
  <c r="ABT73" i="1"/>
  <c r="ABS73" i="1"/>
  <c r="ACT73" i="1" s="1"/>
  <c r="ABQ73" i="1"/>
  <c r="ABV73" i="1" s="1"/>
  <c r="ABJ73" i="1"/>
  <c r="ABT72" i="1"/>
  <c r="ABS72" i="1"/>
  <c r="ACT72" i="1" s="1"/>
  <c r="ABQ72" i="1"/>
  <c r="ABV72" i="1" s="1"/>
  <c r="ABJ72" i="1"/>
  <c r="ABT71" i="1"/>
  <c r="ABS71" i="1"/>
  <c r="ACT71" i="1" s="1"/>
  <c r="ABQ71" i="1"/>
  <c r="ABV71" i="1" s="1"/>
  <c r="ABJ71" i="1"/>
  <c r="ACB70" i="1"/>
  <c r="ABT70" i="1"/>
  <c r="ABS70" i="1"/>
  <c r="ACT70" i="1" s="1"/>
  <c r="ABQ70" i="1"/>
  <c r="ABV70" i="1" s="1"/>
  <c r="ABJ70" i="1"/>
  <c r="ABT69" i="1"/>
  <c r="ABS69" i="1"/>
  <c r="ACT69" i="1" s="1"/>
  <c r="ABQ69" i="1"/>
  <c r="ABV69" i="1" s="1"/>
  <c r="ABJ69" i="1"/>
  <c r="ABT68" i="1"/>
  <c r="ABS68" i="1"/>
  <c r="ACT68" i="1" s="1"/>
  <c r="ABQ68" i="1"/>
  <c r="ABV68" i="1" s="1"/>
  <c r="ABJ68" i="1"/>
  <c r="ABT67" i="1"/>
  <c r="ABS67" i="1"/>
  <c r="ACT67" i="1" s="1"/>
  <c r="ABQ67" i="1"/>
  <c r="ABV67" i="1" s="1"/>
  <c r="ABJ67" i="1"/>
  <c r="ABT66" i="1"/>
  <c r="ABS66" i="1"/>
  <c r="ACT66" i="1" s="1"/>
  <c r="ABQ66" i="1"/>
  <c r="ABV66" i="1" s="1"/>
  <c r="ABJ66" i="1"/>
  <c r="ABT65" i="1"/>
  <c r="ABS65" i="1"/>
  <c r="ACT65" i="1" s="1"/>
  <c r="ABQ65" i="1"/>
  <c r="ABJ65" i="1"/>
  <c r="ABT64" i="1"/>
  <c r="ABS64" i="1"/>
  <c r="ACT64" i="1" s="1"/>
  <c r="ABQ64" i="1"/>
  <c r="ABJ64" i="1"/>
  <c r="ABT63" i="1"/>
  <c r="ABS63" i="1"/>
  <c r="ACT63" i="1" s="1"/>
  <c r="ABQ63" i="1"/>
  <c r="ABV63" i="1" s="1"/>
  <c r="ABJ63" i="1"/>
  <c r="ABT62" i="1"/>
  <c r="ABS62" i="1"/>
  <c r="ACT62" i="1" s="1"/>
  <c r="ABQ62" i="1"/>
  <c r="ABV62" i="1" s="1"/>
  <c r="ABJ62" i="1"/>
  <c r="ABT61" i="1"/>
  <c r="ABS61" i="1"/>
  <c r="ACT61" i="1" s="1"/>
  <c r="ABQ61" i="1"/>
  <c r="ABJ61" i="1"/>
  <c r="ABT60" i="1"/>
  <c r="ABS60" i="1"/>
  <c r="ACT60" i="1" s="1"/>
  <c r="ABQ60" i="1"/>
  <c r="ABJ60" i="1"/>
  <c r="ABT59" i="1"/>
  <c r="ABS59" i="1"/>
  <c r="ACT59" i="1" s="1"/>
  <c r="ABQ59" i="1"/>
  <c r="ABV59" i="1" s="1"/>
  <c r="ABJ59" i="1"/>
  <c r="ABT58" i="1"/>
  <c r="ABS58" i="1"/>
  <c r="ACT58" i="1" s="1"/>
  <c r="ABQ58" i="1"/>
  <c r="ABV58" i="1" s="1"/>
  <c r="ABJ58" i="1"/>
  <c r="ABT57" i="1"/>
  <c r="ABS57" i="1"/>
  <c r="ACT57" i="1" s="1"/>
  <c r="ABQ57" i="1"/>
  <c r="ABJ57" i="1"/>
  <c r="ABT56" i="1"/>
  <c r="ABS56" i="1"/>
  <c r="ACT56" i="1" s="1"/>
  <c r="ABQ56" i="1"/>
  <c r="ABJ56" i="1"/>
  <c r="ABT55" i="1"/>
  <c r="ABS55" i="1"/>
  <c r="ACT55" i="1" s="1"/>
  <c r="ABQ55" i="1"/>
  <c r="ABV55" i="1" s="1"/>
  <c r="ABJ55" i="1"/>
  <c r="ABT54" i="1"/>
  <c r="ABS54" i="1"/>
  <c r="ACT54" i="1" s="1"/>
  <c r="ABQ54" i="1"/>
  <c r="ABV54" i="1" s="1"/>
  <c r="ABJ54" i="1"/>
  <c r="ABT53" i="1"/>
  <c r="ABS53" i="1"/>
  <c r="ACT53" i="1" s="1"/>
  <c r="ABQ53" i="1"/>
  <c r="ABJ53" i="1"/>
  <c r="ABT52" i="1"/>
  <c r="ABS52" i="1"/>
  <c r="ACT52" i="1" s="1"/>
  <c r="ABQ52" i="1"/>
  <c r="ABJ52" i="1"/>
  <c r="ABT51" i="1"/>
  <c r="ABS51" i="1"/>
  <c r="ACT51" i="1" s="1"/>
  <c r="ABQ51" i="1"/>
  <c r="ABV51" i="1" s="1"/>
  <c r="ABJ51" i="1"/>
  <c r="ABT50" i="1"/>
  <c r="ABS50" i="1"/>
  <c r="ACT50" i="1" s="1"/>
  <c r="ABQ50" i="1"/>
  <c r="ABV50" i="1" s="1"/>
  <c r="ABJ50" i="1"/>
  <c r="ABT49" i="1"/>
  <c r="ABS49" i="1"/>
  <c r="ACT49" i="1" s="1"/>
  <c r="ABQ49" i="1"/>
  <c r="ABJ49" i="1"/>
  <c r="ABT48" i="1"/>
  <c r="ABS48" i="1"/>
  <c r="ACT48" i="1" s="1"/>
  <c r="ABQ48" i="1"/>
  <c r="ABV48" i="1" s="1"/>
  <c r="ABJ48" i="1"/>
  <c r="ABT47" i="1"/>
  <c r="ABS47" i="1"/>
  <c r="ACT47" i="1" s="1"/>
  <c r="ABQ47" i="1"/>
  <c r="ABV47" i="1" s="1"/>
  <c r="ABJ47" i="1"/>
  <c r="ABT46" i="1"/>
  <c r="ABS46" i="1"/>
  <c r="ACT46" i="1" s="1"/>
  <c r="ABQ46" i="1"/>
  <c r="ABV46" i="1" s="1"/>
  <c r="ABJ46" i="1"/>
  <c r="ABT45" i="1"/>
  <c r="ABS45" i="1"/>
  <c r="ACT45" i="1" s="1"/>
  <c r="ABQ45" i="1"/>
  <c r="ABV45" i="1" s="1"/>
  <c r="ABJ45" i="1"/>
  <c r="ABT44" i="1"/>
  <c r="ABS44" i="1"/>
  <c r="ACT44" i="1" s="1"/>
  <c r="ABQ44" i="1"/>
  <c r="ABJ44" i="1"/>
  <c r="ABT43" i="1"/>
  <c r="ABS43" i="1"/>
  <c r="ACT43" i="1" s="1"/>
  <c r="ABQ43" i="1"/>
  <c r="ABV43" i="1" s="1"/>
  <c r="ABJ43" i="1"/>
  <c r="ABT42" i="1"/>
  <c r="ABS42" i="1"/>
  <c r="ACT42" i="1" s="1"/>
  <c r="ABQ42" i="1"/>
  <c r="ABJ42" i="1"/>
  <c r="ABT41" i="1"/>
  <c r="ABU7" i="1" s="1"/>
  <c r="ABV7" i="1" s="1"/>
  <c r="ABS41" i="1"/>
  <c r="ABQ41" i="1"/>
  <c r="ABV41" i="1" s="1"/>
  <c r="ABJ41" i="1"/>
  <c r="ABT40" i="1"/>
  <c r="ABS40" i="1"/>
  <c r="ACT40" i="1" s="1"/>
  <c r="ABQ40" i="1"/>
  <c r="ABV40" i="1" s="1"/>
  <c r="ABJ40" i="1"/>
  <c r="ACA39" i="1"/>
  <c r="ABT39" i="1"/>
  <c r="ABS39" i="1"/>
  <c r="ACT39" i="1" s="1"/>
  <c r="ABQ39" i="1"/>
  <c r="ABV39" i="1" s="1"/>
  <c r="ABJ39" i="1"/>
  <c r="ABT38" i="1"/>
  <c r="ABS38" i="1"/>
  <c r="ACT38" i="1" s="1"/>
  <c r="ABQ38" i="1"/>
  <c r="ABV38" i="1" s="1"/>
  <c r="ABJ38" i="1"/>
  <c r="ABT37" i="1"/>
  <c r="ABS37" i="1"/>
  <c r="ACT37" i="1" s="1"/>
  <c r="ABQ37" i="1"/>
  <c r="ABV37" i="1" s="1"/>
  <c r="ABJ37" i="1"/>
  <c r="ACB36" i="1"/>
  <c r="ACA36" i="1"/>
  <c r="ABT36" i="1"/>
  <c r="ABS36" i="1"/>
  <c r="ACT36" i="1" s="1"/>
  <c r="ABQ36" i="1"/>
  <c r="ABV36" i="1" s="1"/>
  <c r="ABJ36" i="1"/>
  <c r="ABT35" i="1"/>
  <c r="ABS35" i="1"/>
  <c r="ACT35" i="1" s="1"/>
  <c r="ABQ35" i="1"/>
  <c r="ABV35" i="1" s="1"/>
  <c r="ABJ35" i="1"/>
  <c r="ABT34" i="1"/>
  <c r="ABS34" i="1"/>
  <c r="ABQ34" i="1"/>
  <c r="ABV34" i="1" s="1"/>
  <c r="ABJ34" i="1"/>
  <c r="ABT33" i="1"/>
  <c r="ABS33" i="1"/>
  <c r="ABQ33" i="1"/>
  <c r="ABV33" i="1" s="1"/>
  <c r="ABJ33" i="1"/>
  <c r="ABT32" i="1"/>
  <c r="ABS32" i="1"/>
  <c r="ACT32" i="1" s="1"/>
  <c r="ABQ32" i="1"/>
  <c r="ABJ32" i="1"/>
  <c r="ABT31" i="1"/>
  <c r="ABS31" i="1"/>
  <c r="ACT31" i="1" s="1"/>
  <c r="ABQ31" i="1"/>
  <c r="ABV31" i="1" s="1"/>
  <c r="ABJ31" i="1"/>
  <c r="ACA30" i="1"/>
  <c r="ABT30" i="1"/>
  <c r="ABS30" i="1"/>
  <c r="ACT30" i="1" s="1"/>
  <c r="ABQ30" i="1"/>
  <c r="ABJ30" i="1"/>
  <c r="ACA29" i="1"/>
  <c r="ABT29" i="1"/>
  <c r="ABS29" i="1"/>
  <c r="ACT29" i="1" s="1"/>
  <c r="ABQ29" i="1"/>
  <c r="ABV29" i="1" s="1"/>
  <c r="ABJ29" i="1"/>
  <c r="ABT28" i="1"/>
  <c r="ABS28" i="1"/>
  <c r="ACT28" i="1" s="1"/>
  <c r="ABQ28" i="1"/>
  <c r="ABV28" i="1" s="1"/>
  <c r="ABJ28" i="1"/>
  <c r="ABT27" i="1"/>
  <c r="ABS27" i="1"/>
  <c r="ACT27" i="1" s="1"/>
  <c r="ABQ27" i="1"/>
  <c r="ABV27" i="1" s="1"/>
  <c r="ABJ27" i="1"/>
  <c r="ABT26" i="1"/>
  <c r="ABS26" i="1"/>
  <c r="ACT26" i="1" s="1"/>
  <c r="ABQ26" i="1"/>
  <c r="ABV26" i="1" s="1"/>
  <c r="ABJ26" i="1"/>
  <c r="ABT25" i="1"/>
  <c r="ABS25" i="1"/>
  <c r="ACT25" i="1" s="1"/>
  <c r="ABQ25" i="1"/>
  <c r="ABV25" i="1" s="1"/>
  <c r="ABJ25" i="1"/>
  <c r="ABT24" i="1"/>
  <c r="ABS24" i="1"/>
  <c r="ACT24" i="1" s="1"/>
  <c r="ABQ24" i="1"/>
  <c r="ABJ24" i="1"/>
  <c r="ABT23" i="1"/>
  <c r="ABS23" i="1"/>
  <c r="ABQ23" i="1"/>
  <c r="ABV23" i="1" s="1"/>
  <c r="ABJ23" i="1"/>
  <c r="ACB23" i="1" s="1"/>
  <c r="ACA22" i="1"/>
  <c r="ABT22" i="1"/>
  <c r="ABS22" i="1"/>
  <c r="ACT22" i="1" s="1"/>
  <c r="ABQ22" i="1"/>
  <c r="ABV22" i="1" s="1"/>
  <c r="ABJ22" i="1"/>
  <c r="ABT21" i="1"/>
  <c r="ABS21" i="1"/>
  <c r="ACT21" i="1" s="1"/>
  <c r="ABQ21" i="1"/>
  <c r="ABV21" i="1" s="1"/>
  <c r="ABJ21" i="1"/>
  <c r="ABT20" i="1"/>
  <c r="ABS20" i="1"/>
  <c r="ACT20" i="1" s="1"/>
  <c r="ABQ20" i="1"/>
  <c r="ABJ20" i="1"/>
  <c r="ABT19" i="1"/>
  <c r="ABS19" i="1"/>
  <c r="ACT19" i="1" s="1"/>
  <c r="ABQ19" i="1"/>
  <c r="ABV19" i="1" s="1"/>
  <c r="ABJ19" i="1"/>
  <c r="ABT18" i="1"/>
  <c r="ABS18" i="1"/>
  <c r="ACT18" i="1" s="1"/>
  <c r="ABQ18" i="1"/>
  <c r="ABV18" i="1" s="1"/>
  <c r="ABJ18" i="1"/>
  <c r="ABT17" i="1"/>
  <c r="ABS17" i="1"/>
  <c r="ACT17" i="1" s="1"/>
  <c r="ABQ17" i="1"/>
  <c r="ABV17" i="1" s="1"/>
  <c r="ABJ17" i="1"/>
  <c r="ABT16" i="1"/>
  <c r="ABS16" i="1"/>
  <c r="ACT16" i="1" s="1"/>
  <c r="ABQ16" i="1"/>
  <c r="ABV16" i="1" s="1"/>
  <c r="ABJ16" i="1"/>
  <c r="ABT15" i="1"/>
  <c r="ABS15" i="1"/>
  <c r="ACT15" i="1" s="1"/>
  <c r="ABQ15" i="1"/>
  <c r="ABJ15" i="1"/>
  <c r="ACA14" i="1"/>
  <c r="ABT14" i="1"/>
  <c r="ABS14" i="1"/>
  <c r="ACT14" i="1" s="1"/>
  <c r="ABQ14" i="1"/>
  <c r="ABV14" i="1" s="1"/>
  <c r="ABJ14" i="1"/>
  <c r="ABR13" i="1"/>
  <c r="ABN13" i="1"/>
  <c r="ABM13" i="1"/>
  <c r="ABL13" i="1"/>
  <c r="ABK13" i="1"/>
  <c r="ACM12" i="1"/>
  <c r="ACL12" i="1"/>
  <c r="ACJ94" i="1"/>
  <c r="ABV12" i="1"/>
  <c r="ABU12" i="1"/>
  <c r="ABU94" i="1" s="1"/>
  <c r="ABS12" i="1"/>
  <c r="ABS94" i="1" s="1"/>
  <c r="ACM11" i="1"/>
  <c r="ACL11" i="1"/>
  <c r="ACF9" i="1"/>
  <c r="ACD9" i="1"/>
  <c r="ACB9" i="1"/>
  <c r="ABZ9" i="1"/>
  <c r="ACH9" i="1" s="1"/>
  <c r="ABY9" i="1"/>
  <c r="ACF8" i="1"/>
  <c r="ACD8" i="1"/>
  <c r="ACB8" i="1"/>
  <c r="ABZ8" i="1"/>
  <c r="ACH8" i="1" s="1"/>
  <c r="ACE8" i="1" s="1"/>
  <c r="ABY8" i="1"/>
  <c r="ACF7" i="1"/>
  <c r="ACD7" i="1"/>
  <c r="ACB7" i="1"/>
  <c r="ABZ7" i="1"/>
  <c r="ABY7" i="1"/>
  <c r="ACF6" i="1"/>
  <c r="ACD6" i="1"/>
  <c r="ACB6" i="1"/>
  <c r="ABZ6" i="1"/>
  <c r="ACH6" i="1" s="1"/>
  <c r="ABY6" i="1"/>
  <c r="ACF5" i="1"/>
  <c r="ACD5" i="1"/>
  <c r="ACB5" i="1"/>
  <c r="ABZ5" i="1"/>
  <c r="ABY5" i="1"/>
  <c r="ACF4" i="1"/>
  <c r="ACD4" i="1"/>
  <c r="ACE4" i="1" s="1"/>
  <c r="ACB4" i="1"/>
  <c r="ACC4" i="1" s="1"/>
  <c r="ABZ4" i="1"/>
  <c r="ACH4" i="1" s="1"/>
  <c r="ABY4" i="1"/>
  <c r="ACF3" i="1"/>
  <c r="ACD3" i="1"/>
  <c r="ACB3" i="1"/>
  <c r="ACC3" i="1" s="1"/>
  <c r="ABZ3" i="1"/>
  <c r="ACH3" i="1" s="1"/>
  <c r="ABY3" i="1"/>
  <c r="ACF2" i="1"/>
  <c r="ACD2" i="1"/>
  <c r="ACD10" i="1" s="1"/>
  <c r="ACB2" i="1"/>
  <c r="ABZ2" i="1"/>
  <c r="ABY2" i="1"/>
  <c r="ABU1" i="1"/>
  <c r="ABP1" i="1"/>
  <c r="ABP70" i="1" l="1"/>
  <c r="ABP43" i="1"/>
  <c r="ABP67" i="1"/>
  <c r="ABP72" i="1"/>
  <c r="ABP74" i="1"/>
  <c r="ABP76" i="1"/>
  <c r="ABP78" i="1"/>
  <c r="ABP25" i="1"/>
  <c r="ABU25" i="1" s="1"/>
  <c r="ABP49" i="1"/>
  <c r="ABP33" i="1"/>
  <c r="ABP35" i="1"/>
  <c r="ABP48" i="1"/>
  <c r="ABP50" i="1"/>
  <c r="ABP87" i="1"/>
  <c r="ABP89" i="1"/>
  <c r="ADL16" i="1"/>
  <c r="ACZ16" i="1"/>
  <c r="ADE16" i="1" s="1"/>
  <c r="ADL18" i="1"/>
  <c r="ACZ18" i="1"/>
  <c r="ADE18" i="1" s="1"/>
  <c r="ADL27" i="1"/>
  <c r="ACZ27" i="1"/>
  <c r="ADE27" i="1" s="1"/>
  <c r="ADL29" i="1"/>
  <c r="ADM29" i="1" s="1"/>
  <c r="ACZ29" i="1"/>
  <c r="ADE29" i="1" s="1"/>
  <c r="ACZ52" i="1"/>
  <c r="ADE52" i="1" s="1"/>
  <c r="ADL52" i="1"/>
  <c r="ADL54" i="1"/>
  <c r="ACZ54" i="1"/>
  <c r="ADE54" i="1" s="1"/>
  <c r="ACZ56" i="1"/>
  <c r="ADE56" i="1" s="1"/>
  <c r="ADL56" i="1"/>
  <c r="ADL58" i="1"/>
  <c r="ACZ58" i="1"/>
  <c r="ADE58" i="1" s="1"/>
  <c r="ACZ60" i="1"/>
  <c r="ADE60" i="1" s="1"/>
  <c r="ADL60" i="1"/>
  <c r="ADL62" i="1"/>
  <c r="ACZ62" i="1"/>
  <c r="ADE62" i="1" s="1"/>
  <c r="ACZ64" i="1"/>
  <c r="ADE64" i="1" s="1"/>
  <c r="ADL64" i="1"/>
  <c r="ACZ66" i="1"/>
  <c r="ADE66" i="1" s="1"/>
  <c r="ADL66" i="1"/>
  <c r="ACZ68" i="1"/>
  <c r="ADE68" i="1" s="1"/>
  <c r="ADL68" i="1"/>
  <c r="ADL79" i="1"/>
  <c r="ACZ79" i="1"/>
  <c r="ADE79" i="1" s="1"/>
  <c r="ADL81" i="1"/>
  <c r="ACZ81" i="1"/>
  <c r="ADE81" i="1" s="1"/>
  <c r="ADL83" i="1"/>
  <c r="ACZ83" i="1"/>
  <c r="ADE83" i="1" s="1"/>
  <c r="ADL85" i="1"/>
  <c r="ACZ85" i="1"/>
  <c r="ADE85" i="1" s="1"/>
  <c r="ADL87" i="1"/>
  <c r="ACZ87" i="1"/>
  <c r="ADE87" i="1" s="1"/>
  <c r="ADL89" i="1"/>
  <c r="ADM89" i="1" s="1"/>
  <c r="ACZ89" i="1"/>
  <c r="ADE89" i="1" s="1"/>
  <c r="ABU5" i="1"/>
  <c r="ABV5" i="1" s="1"/>
  <c r="ADL20" i="1"/>
  <c r="ACZ20" i="1"/>
  <c r="ADE20" i="1" s="1"/>
  <c r="ADL22" i="1"/>
  <c r="ADM22" i="1" s="1"/>
  <c r="ACZ22" i="1"/>
  <c r="ADE22" i="1" s="1"/>
  <c r="ACZ38" i="1"/>
  <c r="ADE38" i="1" s="1"/>
  <c r="ADL38" i="1"/>
  <c r="ACZ45" i="1"/>
  <c r="ADE45" i="1" s="1"/>
  <c r="ADL45" i="1"/>
  <c r="ADL47" i="1"/>
  <c r="ACZ47" i="1"/>
  <c r="ADE47" i="1" s="1"/>
  <c r="ADL91" i="1"/>
  <c r="ACZ91" i="1"/>
  <c r="ADE91" i="1" s="1"/>
  <c r="ABP15" i="1"/>
  <c r="ABP17" i="1"/>
  <c r="ADL24" i="1"/>
  <c r="ACZ24" i="1"/>
  <c r="ADE24" i="1" s="1"/>
  <c r="ABP44" i="1"/>
  <c r="ABU44" i="1" s="1"/>
  <c r="ABP51" i="1"/>
  <c r="ABU51" i="1" s="1"/>
  <c r="ABP63" i="1"/>
  <c r="ADL70" i="1"/>
  <c r="ACZ70" i="1"/>
  <c r="ADE70" i="1" s="1"/>
  <c r="ABP80" i="1"/>
  <c r="ABP84" i="1"/>
  <c r="ABU84" i="1" s="1"/>
  <c r="ABP86" i="1"/>
  <c r="ABP21" i="1"/>
  <c r="ACZ26" i="1"/>
  <c r="ADE26" i="1" s="1"/>
  <c r="ADL26" i="1"/>
  <c r="ADL31" i="1"/>
  <c r="ACZ31" i="1"/>
  <c r="ADE31" i="1" s="1"/>
  <c r="ABP6" i="1"/>
  <c r="ABQ6" i="1" s="1"/>
  <c r="ACT33" i="1"/>
  <c r="ADL35" i="1"/>
  <c r="ACZ35" i="1"/>
  <c r="ADE35" i="1" s="1"/>
  <c r="ABP39" i="1"/>
  <c r="ADL40" i="1"/>
  <c r="ACZ40" i="1"/>
  <c r="ADE40" i="1" s="1"/>
  <c r="ACZ42" i="1"/>
  <c r="ADE42" i="1" s="1"/>
  <c r="ADL42" i="1"/>
  <c r="ABP46" i="1"/>
  <c r="ADL49" i="1"/>
  <c r="ACZ49" i="1"/>
  <c r="ADE49" i="1" s="1"/>
  <c r="ACZ72" i="1"/>
  <c r="ADE72" i="1" s="1"/>
  <c r="ADL72" i="1"/>
  <c r="ADL74" i="1"/>
  <c r="ACZ74" i="1"/>
  <c r="ADE74" i="1" s="1"/>
  <c r="ACZ76" i="1"/>
  <c r="ADE76" i="1" s="1"/>
  <c r="ADL76" i="1"/>
  <c r="ADL78" i="1"/>
  <c r="ACZ78" i="1"/>
  <c r="ADE78" i="1" s="1"/>
  <c r="ABP90" i="1"/>
  <c r="ABP92" i="1"/>
  <c r="ADL15" i="1"/>
  <c r="ACZ15" i="1"/>
  <c r="ADE15" i="1" s="1"/>
  <c r="ADL17" i="1"/>
  <c r="ACZ17" i="1"/>
  <c r="ADE17" i="1" s="1"/>
  <c r="ADL28" i="1"/>
  <c r="ACZ28" i="1"/>
  <c r="ADE28" i="1" s="1"/>
  <c r="ACZ44" i="1"/>
  <c r="ADE44" i="1" s="1"/>
  <c r="ADL44" i="1"/>
  <c r="ABU9" i="1"/>
  <c r="ABV9" i="1" s="1"/>
  <c r="ADL51" i="1"/>
  <c r="ACZ51" i="1"/>
  <c r="ADE51" i="1" s="1"/>
  <c r="ACZ53" i="1"/>
  <c r="ADE53" i="1" s="1"/>
  <c r="ADL53" i="1"/>
  <c r="ADL55" i="1"/>
  <c r="ACZ55" i="1"/>
  <c r="ADE55" i="1" s="1"/>
  <c r="ADL57" i="1"/>
  <c r="ACZ57" i="1"/>
  <c r="ADE57" i="1" s="1"/>
  <c r="ADL59" i="1"/>
  <c r="ACZ59" i="1"/>
  <c r="ADE59" i="1" s="1"/>
  <c r="ACZ61" i="1"/>
  <c r="ADE61" i="1" s="1"/>
  <c r="ADL61" i="1"/>
  <c r="ADL63" i="1"/>
  <c r="ACZ63" i="1"/>
  <c r="ADL65" i="1"/>
  <c r="ACZ65" i="1"/>
  <c r="ADE65" i="1" s="1"/>
  <c r="ADL67" i="1"/>
  <c r="ACZ67" i="1"/>
  <c r="ADE67" i="1" s="1"/>
  <c r="ACZ80" i="1"/>
  <c r="ADE80" i="1" s="1"/>
  <c r="ADL80" i="1"/>
  <c r="ADL82" i="1"/>
  <c r="ACZ82" i="1"/>
  <c r="ADE82" i="1" s="1"/>
  <c r="ACZ84" i="1"/>
  <c r="ADE84" i="1" s="1"/>
  <c r="ADL84" i="1"/>
  <c r="ACZ86" i="1"/>
  <c r="ADE86" i="1" s="1"/>
  <c r="ADL86" i="1"/>
  <c r="ACZ88" i="1"/>
  <c r="ADE88" i="1" s="1"/>
  <c r="ADL88" i="1"/>
  <c r="ABU2" i="1"/>
  <c r="ADL19" i="1"/>
  <c r="ACZ19" i="1"/>
  <c r="ADE19" i="1" s="1"/>
  <c r="ADL21" i="1"/>
  <c r="ACZ21" i="1"/>
  <c r="ADE21" i="1" s="1"/>
  <c r="ABP36" i="1"/>
  <c r="ADL37" i="1"/>
  <c r="ACZ37" i="1"/>
  <c r="ADE37" i="1" s="1"/>
  <c r="ADL39" i="1"/>
  <c r="ADM39" i="1" s="1"/>
  <c r="ACZ39" i="1"/>
  <c r="ADE39" i="1" s="1"/>
  <c r="ACZ46" i="1"/>
  <c r="ADE46" i="1" s="1"/>
  <c r="ADL46" i="1"/>
  <c r="ADL69" i="1"/>
  <c r="ACZ69" i="1"/>
  <c r="ADE69" i="1" s="1"/>
  <c r="ACZ90" i="1"/>
  <c r="ADE90" i="1" s="1"/>
  <c r="ADL90" i="1"/>
  <c r="ACZ92" i="1"/>
  <c r="ADE92" i="1" s="1"/>
  <c r="ADL92" i="1"/>
  <c r="ABP3" i="1"/>
  <c r="ABQ3" i="1" s="1"/>
  <c r="ACT23" i="1"/>
  <c r="ADL25" i="1"/>
  <c r="ACZ25" i="1"/>
  <c r="ADE25" i="1" s="1"/>
  <c r="ABP27" i="1"/>
  <c r="ACZ30" i="1"/>
  <c r="ADE30" i="1" s="1"/>
  <c r="ADL30" i="1"/>
  <c r="ADM30" i="1" s="1"/>
  <c r="ABV44" i="1"/>
  <c r="ACZ48" i="1"/>
  <c r="ADE48" i="1" s="1"/>
  <c r="ADL48" i="1"/>
  <c r="ABP58" i="1"/>
  <c r="ABP60" i="1"/>
  <c r="ABP62" i="1"/>
  <c r="ABP66" i="1"/>
  <c r="ABP79" i="1"/>
  <c r="ABU79" i="1" s="1"/>
  <c r="ABP83" i="1"/>
  <c r="ABU83" i="1" s="1"/>
  <c r="ABP85" i="1"/>
  <c r="ABU85" i="1" s="1"/>
  <c r="ADL14" i="1"/>
  <c r="ADM14" i="1" s="1"/>
  <c r="ACZ14" i="1"/>
  <c r="ABU3" i="1"/>
  <c r="ABV3" i="1" s="1"/>
  <c r="ACZ32" i="1"/>
  <c r="ADE32" i="1" s="1"/>
  <c r="ADL32" i="1"/>
  <c r="ABP5" i="1"/>
  <c r="ABQ5" i="1" s="1"/>
  <c r="ACT34" i="1"/>
  <c r="ADL36" i="1"/>
  <c r="ADM36" i="1" s="1"/>
  <c r="ACZ36" i="1"/>
  <c r="ADE36" i="1" s="1"/>
  <c r="ABP7" i="1"/>
  <c r="ABQ7" i="1" s="1"/>
  <c r="ACT41" i="1"/>
  <c r="ADL43" i="1"/>
  <c r="ACZ43" i="1"/>
  <c r="ADE43" i="1" s="1"/>
  <c r="ADL50" i="1"/>
  <c r="ACZ50" i="1"/>
  <c r="ADE50" i="1" s="1"/>
  <c r="ADL71" i="1"/>
  <c r="ACZ71" i="1"/>
  <c r="ADE71" i="1" s="1"/>
  <c r="ADL73" i="1"/>
  <c r="ACZ73" i="1"/>
  <c r="ADE73" i="1" s="1"/>
  <c r="ADL75" i="1"/>
  <c r="ACZ75" i="1"/>
  <c r="ADE75" i="1" s="1"/>
  <c r="ADL77" i="1"/>
  <c r="ACZ77" i="1"/>
  <c r="ADE77" i="1" s="1"/>
  <c r="ABP91" i="1"/>
  <c r="ABU91" i="1" s="1"/>
  <c r="ABP38" i="1"/>
  <c r="ABU38" i="1" s="1"/>
  <c r="ACB45" i="1"/>
  <c r="ABP45" i="1"/>
  <c r="ACB47" i="1"/>
  <c r="ABP47" i="1"/>
  <c r="ACB52" i="1"/>
  <c r="ABP52" i="1"/>
  <c r="ACB54" i="1"/>
  <c r="ABP54" i="1"/>
  <c r="ACB56" i="1"/>
  <c r="ABP56" i="1"/>
  <c r="ACB64" i="1"/>
  <c r="ABP64" i="1"/>
  <c r="ABP68" i="1"/>
  <c r="ABU68" i="1" s="1"/>
  <c r="ACB71" i="1"/>
  <c r="ABP71" i="1"/>
  <c r="ACB26" i="1"/>
  <c r="ABP26" i="1"/>
  <c r="ABU26" i="1" s="1"/>
  <c r="ACB31" i="1"/>
  <c r="ABP31" i="1"/>
  <c r="ACB40" i="1"/>
  <c r="ABP40" i="1"/>
  <c r="ACB42" i="1"/>
  <c r="ABP42" i="1"/>
  <c r="ACB73" i="1"/>
  <c r="ABP73" i="1"/>
  <c r="ACB75" i="1"/>
  <c r="ABP75" i="1"/>
  <c r="ABU75" i="1" s="1"/>
  <c r="ABP88" i="1"/>
  <c r="ABU88" i="1" s="1"/>
  <c r="ACB19" i="1"/>
  <c r="ABP19" i="1"/>
  <c r="ACB28" i="1"/>
  <c r="ABP28" i="1"/>
  <c r="ABP77" i="1"/>
  <c r="ABU77" i="1" s="1"/>
  <c r="ABP14" i="1"/>
  <c r="ABP23" i="1"/>
  <c r="ACB37" i="1"/>
  <c r="ABP37" i="1"/>
  <c r="ACB53" i="1"/>
  <c r="ABP53" i="1"/>
  <c r="ACB55" i="1"/>
  <c r="ABP55" i="1"/>
  <c r="ABU55" i="1" s="1"/>
  <c r="ABP57" i="1"/>
  <c r="ACB59" i="1"/>
  <c r="ABP59" i="1"/>
  <c r="ABP61" i="1"/>
  <c r="ACB65" i="1"/>
  <c r="ABP65" i="1"/>
  <c r="ACB30" i="1"/>
  <c r="ACC30" i="1" s="1"/>
  <c r="ABP30" i="1"/>
  <c r="ABU30" i="1" s="1"/>
  <c r="ACB81" i="1"/>
  <c r="ABP81" i="1"/>
  <c r="ACB16" i="1"/>
  <c r="ABP16" i="1"/>
  <c r="ACB18" i="1"/>
  <c r="ABP18" i="1"/>
  <c r="ABU18" i="1" s="1"/>
  <c r="ACB32" i="1"/>
  <c r="ABP32" i="1"/>
  <c r="ABU32" i="1" s="1"/>
  <c r="ACB34" i="1"/>
  <c r="ABP34" i="1"/>
  <c r="ABU34" i="1" s="1"/>
  <c r="ACB41" i="1"/>
  <c r="ABP41" i="1"/>
  <c r="ACB69" i="1"/>
  <c r="ABP69" i="1"/>
  <c r="ABU69" i="1" s="1"/>
  <c r="ACB24" i="1"/>
  <c r="ABP24" i="1"/>
  <c r="ACB82" i="1"/>
  <c r="ABP82" i="1"/>
  <c r="ABP20" i="1"/>
  <c r="ACB22" i="1"/>
  <c r="ABP22" i="1"/>
  <c r="ABU22" i="1" s="1"/>
  <c r="ACB29" i="1"/>
  <c r="ACC29" i="1" s="1"/>
  <c r="ABP29" i="1"/>
  <c r="ACB51" i="1"/>
  <c r="ACB90" i="1"/>
  <c r="ACI4" i="1"/>
  <c r="ABU6" i="1"/>
  <c r="ABV6" i="1" s="1"/>
  <c r="ABP4" i="1"/>
  <c r="ABQ4" i="1" s="1"/>
  <c r="ACI9" i="1"/>
  <c r="ABV30" i="1"/>
  <c r="ACI7" i="1"/>
  <c r="ACC9" i="1"/>
  <c r="ABQ13" i="1"/>
  <c r="ABU8" i="1"/>
  <c r="ABV8" i="1" s="1"/>
  <c r="ABU76" i="1"/>
  <c r="ACI5" i="1"/>
  <c r="ACI6" i="1"/>
  <c r="ABV57" i="1"/>
  <c r="ABV15" i="1"/>
  <c r="ACB10" i="1"/>
  <c r="ABS13" i="1"/>
  <c r="ABP8" i="1"/>
  <c r="ABQ8" i="1" s="1"/>
  <c r="ABU71" i="1"/>
  <c r="ACI2" i="1"/>
  <c r="ACI8" i="1"/>
  <c r="ABT13" i="1"/>
  <c r="ABP2" i="1"/>
  <c r="ABQ2" i="1" s="1"/>
  <c r="ABP9" i="1"/>
  <c r="ABQ9" i="1" s="1"/>
  <c r="ABU15" i="1"/>
  <c r="ABU89" i="1"/>
  <c r="ABU40" i="1"/>
  <c r="ABU72" i="1"/>
  <c r="ABU48" i="1"/>
  <c r="ACB49" i="1"/>
  <c r="ABU54" i="1"/>
  <c r="ACB78" i="1"/>
  <c r="ACB44" i="1"/>
  <c r="ACB67" i="1"/>
  <c r="ACB63" i="1"/>
  <c r="ACB74" i="1"/>
  <c r="ABU73" i="1"/>
  <c r="ACB85" i="1"/>
  <c r="ACB86" i="1"/>
  <c r="ACB77" i="1"/>
  <c r="ACB15" i="1"/>
  <c r="ACB48" i="1"/>
  <c r="ACB27" i="1"/>
  <c r="ACB89" i="1"/>
  <c r="ACC89" i="1" s="1"/>
  <c r="ACG3" i="1"/>
  <c r="ACG4" i="1"/>
  <c r="ACA4" i="1"/>
  <c r="ACC8" i="1"/>
  <c r="ACE9" i="1"/>
  <c r="ACE6" i="1"/>
  <c r="ACG6" i="1"/>
  <c r="ACC6" i="1"/>
  <c r="ACE3" i="1"/>
  <c r="ACA3" i="1"/>
  <c r="ACG9" i="1"/>
  <c r="ABU78" i="1"/>
  <c r="ACA9" i="1"/>
  <c r="ABU4" i="1"/>
  <c r="ABV4" i="1" s="1"/>
  <c r="ACA6" i="1"/>
  <c r="ACG8" i="1"/>
  <c r="ABZ10" i="1"/>
  <c r="ACB14" i="1"/>
  <c r="ABV53" i="1"/>
  <c r="ACB20" i="1"/>
  <c r="ABV65" i="1"/>
  <c r="ACF10" i="1"/>
  <c r="ACB21" i="1"/>
  <c r="ABV49" i="1"/>
  <c r="ABV2" i="1"/>
  <c r="ACC36" i="1"/>
  <c r="ACI3" i="1"/>
  <c r="ACA8" i="1"/>
  <c r="ABJ13" i="1"/>
  <c r="ACB38" i="1"/>
  <c r="ACB60" i="1"/>
  <c r="ACG2" i="1"/>
  <c r="ACH5" i="1"/>
  <c r="ACG5" i="1" s="1"/>
  <c r="ACG7" i="1"/>
  <c r="ACB17" i="1"/>
  <c r="ABV20" i="1"/>
  <c r="ACH2" i="1"/>
  <c r="ACC2" i="1" s="1"/>
  <c r="ACH7" i="1"/>
  <c r="ACE7" i="1" s="1"/>
  <c r="ACB33" i="1"/>
  <c r="ABU57" i="1"/>
  <c r="ACC22" i="1"/>
  <c r="ABV24" i="1"/>
  <c r="ACB25" i="1"/>
  <c r="ABV42" i="1"/>
  <c r="ACB43" i="1"/>
  <c r="ABV32" i="1"/>
  <c r="ACB35" i="1"/>
  <c r="ACB46" i="1"/>
  <c r="ACB58" i="1"/>
  <c r="ACB50" i="1"/>
  <c r="ABV61" i="1"/>
  <c r="ACB39" i="1"/>
  <c r="ABU41" i="1"/>
  <c r="ABV56" i="1"/>
  <c r="ABV64" i="1"/>
  <c r="ABV60" i="1"/>
  <c r="ACB62" i="1"/>
  <c r="ACB66" i="1"/>
  <c r="ABV82" i="1"/>
  <c r="ACB57" i="1"/>
  <c r="ABV52" i="1"/>
  <c r="ABU63" i="1"/>
  <c r="ACB61" i="1"/>
  <c r="ACB87" i="1"/>
  <c r="ACB83" i="1"/>
  <c r="ABS95" i="1"/>
  <c r="ACB68" i="1"/>
  <c r="ACB79" i="1"/>
  <c r="ABV86" i="1"/>
  <c r="ABV90" i="1"/>
  <c r="ACB91" i="1"/>
  <c r="ACB72" i="1"/>
  <c r="ACB76" i="1"/>
  <c r="ACB80" i="1"/>
  <c r="ACB84" i="1"/>
  <c r="ACB88" i="1"/>
  <c r="ACB92" i="1"/>
  <c r="ADE14" i="1" l="1"/>
  <c r="ADL41" i="1"/>
  <c r="ACZ41" i="1"/>
  <c r="ADL23" i="1"/>
  <c r="ACZ23" i="1"/>
  <c r="ADE23" i="1" s="1"/>
  <c r="ADL33" i="1"/>
  <c r="ACZ33" i="1"/>
  <c r="ADL34" i="1"/>
  <c r="ACZ34" i="1"/>
  <c r="ADE34" i="1" s="1"/>
  <c r="ADE63" i="1"/>
  <c r="ACT13" i="1"/>
  <c r="ABU14" i="1"/>
  <c r="ABP13" i="1"/>
  <c r="ABU27" i="1"/>
  <c r="ABU67" i="1"/>
  <c r="ABU36" i="1"/>
  <c r="ABU81" i="1"/>
  <c r="ACI10" i="1"/>
  <c r="ABU92" i="1"/>
  <c r="ABU80" i="1"/>
  <c r="ABP10" i="1"/>
  <c r="ABQ10" i="1" s="1"/>
  <c r="ABU10" i="1"/>
  <c r="ABV10" i="1" s="1"/>
  <c r="ABU23" i="1"/>
  <c r="ABU74" i="1"/>
  <c r="ABU59" i="1"/>
  <c r="ABU39" i="1"/>
  <c r="ABU42" i="1"/>
  <c r="ACC14" i="1"/>
  <c r="ACH10" i="1"/>
  <c r="ACC5" i="1"/>
  <c r="ABU82" i="1"/>
  <c r="ABU60" i="1"/>
  <c r="ABU61" i="1"/>
  <c r="ABU47" i="1"/>
  <c r="ABU21" i="1"/>
  <c r="ABU49" i="1"/>
  <c r="ABU65" i="1"/>
  <c r="ABU62" i="1"/>
  <c r="ABU31" i="1"/>
  <c r="ABU46" i="1"/>
  <c r="ABU28" i="1"/>
  <c r="ABU20" i="1"/>
  <c r="ACA2" i="1"/>
  <c r="ACC39" i="1"/>
  <c r="ABU52" i="1"/>
  <c r="ABU45" i="1"/>
  <c r="ABU35" i="1"/>
  <c r="ABU53" i="1"/>
  <c r="ABU17" i="1"/>
  <c r="ACA5" i="1"/>
  <c r="ABU90" i="1"/>
  <c r="ABU50" i="1"/>
  <c r="ABU33" i="1"/>
  <c r="ACE2" i="1"/>
  <c r="ABV13" i="1"/>
  <c r="ACE5" i="1"/>
  <c r="ABU70" i="1"/>
  <c r="ABU37" i="1"/>
  <c r="ABU19" i="1"/>
  <c r="ABU86" i="1"/>
  <c r="ABU64" i="1"/>
  <c r="ABU58" i="1"/>
  <c r="ABU29" i="1"/>
  <c r="ABU43" i="1"/>
  <c r="ABU24" i="1"/>
  <c r="ABU16" i="1"/>
  <c r="ABU66" i="1"/>
  <c r="ABU87" i="1"/>
  <c r="ABU56" i="1"/>
  <c r="ACG10" i="1"/>
  <c r="ACA7" i="1"/>
  <c r="ACC7" i="1"/>
  <c r="U53" i="11"/>
  <c r="T53" i="11"/>
  <c r="AV35" i="11"/>
  <c r="AU35" i="11"/>
  <c r="F55" i="11"/>
  <c r="AAQ123" i="1"/>
  <c r="AAL123" i="1"/>
  <c r="AAJ123" i="1"/>
  <c r="AAA123" i="1"/>
  <c r="AAQ122" i="1"/>
  <c r="AAL122" i="1"/>
  <c r="AAJ122" i="1"/>
  <c r="AAA122" i="1"/>
  <c r="AAQ121" i="1"/>
  <c r="AAL121" i="1"/>
  <c r="AAJ121" i="1"/>
  <c r="AAA121" i="1"/>
  <c r="AAQ120" i="1"/>
  <c r="AAL120" i="1"/>
  <c r="AAJ120" i="1"/>
  <c r="AAA120" i="1"/>
  <c r="AAQ119" i="1"/>
  <c r="AAL119" i="1"/>
  <c r="AAJ119" i="1"/>
  <c r="AAA119" i="1"/>
  <c r="AAQ118" i="1"/>
  <c r="AAL118" i="1"/>
  <c r="AAJ118" i="1"/>
  <c r="AAA118" i="1"/>
  <c r="AAQ117" i="1"/>
  <c r="AAL117" i="1"/>
  <c r="AAJ117" i="1"/>
  <c r="AAA117" i="1"/>
  <c r="AAQ116" i="1"/>
  <c r="AAL116" i="1"/>
  <c r="AAJ116" i="1"/>
  <c r="AAA116" i="1"/>
  <c r="AAQ115" i="1"/>
  <c r="AAL115" i="1"/>
  <c r="AAJ115" i="1"/>
  <c r="AAA115" i="1"/>
  <c r="AAQ114" i="1"/>
  <c r="AAL114" i="1"/>
  <c r="AAJ114" i="1"/>
  <c r="AAA114" i="1"/>
  <c r="AAQ113" i="1"/>
  <c r="AAL113" i="1"/>
  <c r="AAJ113" i="1"/>
  <c r="AAA113" i="1"/>
  <c r="AAQ112" i="1"/>
  <c r="AAL112" i="1"/>
  <c r="AAJ112" i="1"/>
  <c r="AAA112" i="1"/>
  <c r="AAQ111" i="1"/>
  <c r="AAL111" i="1"/>
  <c r="AAJ111" i="1"/>
  <c r="AAA111" i="1"/>
  <c r="AAQ110" i="1"/>
  <c r="AAL110" i="1"/>
  <c r="AAJ110" i="1"/>
  <c r="AAA110" i="1"/>
  <c r="AAQ109" i="1"/>
  <c r="AAL109" i="1"/>
  <c r="AAJ109" i="1"/>
  <c r="AAA109" i="1"/>
  <c r="AAQ108" i="1"/>
  <c r="AAL108" i="1"/>
  <c r="AAJ108" i="1"/>
  <c r="AAA108" i="1"/>
  <c r="AAQ107" i="1"/>
  <c r="AAL107" i="1"/>
  <c r="AAJ107" i="1"/>
  <c r="AAA107" i="1"/>
  <c r="AAQ106" i="1"/>
  <c r="AAL106" i="1"/>
  <c r="AAJ106" i="1"/>
  <c r="AAA106" i="1"/>
  <c r="AAQ105" i="1"/>
  <c r="AAL105" i="1"/>
  <c r="AAJ105" i="1"/>
  <c r="AAA105" i="1"/>
  <c r="AAQ104" i="1"/>
  <c r="AAL104" i="1"/>
  <c r="AAJ104" i="1"/>
  <c r="AAA104" i="1"/>
  <c r="AAQ103" i="1"/>
  <c r="AAL103" i="1"/>
  <c r="AAJ103" i="1"/>
  <c r="AAA103" i="1"/>
  <c r="AAQ102" i="1"/>
  <c r="AAL102" i="1"/>
  <c r="AAJ102" i="1"/>
  <c r="AAA102" i="1"/>
  <c r="AAQ101" i="1"/>
  <c r="AAL101" i="1"/>
  <c r="AAJ101" i="1"/>
  <c r="AAA101" i="1"/>
  <c r="AAQ100" i="1"/>
  <c r="AAL100" i="1"/>
  <c r="AAJ100" i="1"/>
  <c r="AAA100" i="1"/>
  <c r="AAQ99" i="1"/>
  <c r="AAL99" i="1"/>
  <c r="AAJ99" i="1"/>
  <c r="AAA99" i="1"/>
  <c r="AAQ98" i="1"/>
  <c r="AAL98" i="1"/>
  <c r="AAJ98" i="1"/>
  <c r="AAA98" i="1"/>
  <c r="AAQ97" i="1"/>
  <c r="AAL97" i="1"/>
  <c r="AAJ97" i="1"/>
  <c r="AAA97" i="1"/>
  <c r="AAQ96" i="1"/>
  <c r="AAL96" i="1"/>
  <c r="AAJ96" i="1"/>
  <c r="AAA96" i="1"/>
  <c r="AAI95" i="1"/>
  <c r="AAG95" i="1"/>
  <c r="AAE95" i="1"/>
  <c r="AAB95" i="1"/>
  <c r="ABB94" i="1"/>
  <c r="AAW94" i="1"/>
  <c r="AAU94" i="1"/>
  <c r="AAT94" i="1"/>
  <c r="AAS94" i="1"/>
  <c r="AAR94" i="1"/>
  <c r="AAQ94" i="1"/>
  <c r="AAP94" i="1"/>
  <c r="AAO94" i="1"/>
  <c r="AAN94" i="1"/>
  <c r="AAI94" i="1"/>
  <c r="AAG94" i="1"/>
  <c r="AAE94" i="1"/>
  <c r="AAB94" i="1"/>
  <c r="AAA94" i="1"/>
  <c r="AAK92" i="1"/>
  <c r="AAJ92" i="1"/>
  <c r="AAH92" i="1"/>
  <c r="AAA92" i="1"/>
  <c r="AAK91" i="1"/>
  <c r="AAJ91" i="1"/>
  <c r="AAH91" i="1"/>
  <c r="AAM91" i="1" s="1"/>
  <c r="AAA91" i="1"/>
  <c r="AAK90" i="1"/>
  <c r="AAJ90" i="1"/>
  <c r="AAH90" i="1"/>
  <c r="AAA90" i="1"/>
  <c r="AAR89" i="1"/>
  <c r="AAK89" i="1"/>
  <c r="AAJ89" i="1"/>
  <c r="AAH89" i="1"/>
  <c r="AAM89" i="1" s="1"/>
  <c r="AAA89" i="1"/>
  <c r="AAG89" i="1" s="1"/>
  <c r="AAK88" i="1"/>
  <c r="AAJ88" i="1"/>
  <c r="AAH88" i="1"/>
  <c r="AAA88" i="1"/>
  <c r="AAG88" i="1" s="1"/>
  <c r="AAK87" i="1"/>
  <c r="AAJ87" i="1"/>
  <c r="AAH87" i="1"/>
  <c r="AAM87" i="1" s="1"/>
  <c r="AAA87" i="1"/>
  <c r="AAG87" i="1" s="1"/>
  <c r="AAK86" i="1"/>
  <c r="AAJ86" i="1"/>
  <c r="AAH86" i="1"/>
  <c r="AAA86" i="1"/>
  <c r="AAK85" i="1"/>
  <c r="AAJ85" i="1"/>
  <c r="AAH85" i="1"/>
  <c r="AAM85" i="1" s="1"/>
  <c r="AAA85" i="1"/>
  <c r="AAG85" i="1" s="1"/>
  <c r="AAK84" i="1"/>
  <c r="AAJ84" i="1"/>
  <c r="AAH84" i="1"/>
  <c r="AAA84" i="1"/>
  <c r="AAK83" i="1"/>
  <c r="AAJ83" i="1"/>
  <c r="AAH83" i="1"/>
  <c r="AAM83" i="1" s="1"/>
  <c r="AAA83" i="1"/>
  <c r="AAG83" i="1" s="1"/>
  <c r="AAS82" i="1"/>
  <c r="AAK82" i="1"/>
  <c r="AAJ82" i="1"/>
  <c r="AAH82" i="1"/>
  <c r="AAA82" i="1"/>
  <c r="AAG82" i="1" s="1"/>
  <c r="AAM81" i="1"/>
  <c r="AAK81" i="1"/>
  <c r="AAJ81" i="1"/>
  <c r="AAH81" i="1"/>
  <c r="AAA81" i="1"/>
  <c r="AAG81" i="1" s="1"/>
  <c r="AAK80" i="1"/>
  <c r="AAJ80" i="1"/>
  <c r="AAH80" i="1"/>
  <c r="AAA80" i="1"/>
  <c r="AAK79" i="1"/>
  <c r="AAJ79" i="1"/>
  <c r="AAH79" i="1"/>
  <c r="AAM79" i="1" s="1"/>
  <c r="AAA79" i="1"/>
  <c r="AAG79" i="1" s="1"/>
  <c r="AAK78" i="1"/>
  <c r="AAJ78" i="1"/>
  <c r="AAH78" i="1"/>
  <c r="AAA78" i="1"/>
  <c r="AAK77" i="1"/>
  <c r="AAJ77" i="1"/>
  <c r="AAH77" i="1"/>
  <c r="AAM77" i="1" s="1"/>
  <c r="AAA77" i="1"/>
  <c r="AAG77" i="1" s="1"/>
  <c r="AAK76" i="1"/>
  <c r="AAJ76" i="1"/>
  <c r="AAH76" i="1"/>
  <c r="AAA76" i="1"/>
  <c r="AAS76" i="1" s="1"/>
  <c r="AAK75" i="1"/>
  <c r="AAJ75" i="1"/>
  <c r="AAH75" i="1"/>
  <c r="AAM75" i="1" s="1"/>
  <c r="AAA75" i="1"/>
  <c r="AAG75" i="1" s="1"/>
  <c r="AAK74" i="1"/>
  <c r="AAJ74" i="1"/>
  <c r="AAH74" i="1"/>
  <c r="AAA74" i="1"/>
  <c r="AAK73" i="1"/>
  <c r="AAJ73" i="1"/>
  <c r="AAH73" i="1"/>
  <c r="AAM73" i="1" s="1"/>
  <c r="AAA73" i="1"/>
  <c r="AAG73" i="1" s="1"/>
  <c r="AAK72" i="1"/>
  <c r="AAJ72" i="1"/>
  <c r="AAH72" i="1"/>
  <c r="AAM72" i="1" s="1"/>
  <c r="AAA72" i="1"/>
  <c r="AAK71" i="1"/>
  <c r="AAJ71" i="1"/>
  <c r="AAH71" i="1"/>
  <c r="AAM71" i="1" s="1"/>
  <c r="AAA71" i="1"/>
  <c r="AAG71" i="1" s="1"/>
  <c r="AAK70" i="1"/>
  <c r="AAJ70" i="1"/>
  <c r="AAH70" i="1"/>
  <c r="AAM70" i="1" s="1"/>
  <c r="AAA70" i="1"/>
  <c r="AAK69" i="1"/>
  <c r="AAJ69" i="1"/>
  <c r="AAH69" i="1"/>
  <c r="AAM69" i="1" s="1"/>
  <c r="AAA69" i="1"/>
  <c r="AAK68" i="1"/>
  <c r="AAJ68" i="1"/>
  <c r="AAH68" i="1"/>
  <c r="AAM68" i="1" s="1"/>
  <c r="AAA68" i="1"/>
  <c r="AAK67" i="1"/>
  <c r="AAJ67" i="1"/>
  <c r="AAH67" i="1"/>
  <c r="AAM67" i="1" s="1"/>
  <c r="AAA67" i="1"/>
  <c r="AAK66" i="1"/>
  <c r="AAJ66" i="1"/>
  <c r="AAH66" i="1"/>
  <c r="AAM66" i="1" s="1"/>
  <c r="AAA66" i="1"/>
  <c r="AAK65" i="1"/>
  <c r="AAJ65" i="1"/>
  <c r="AAH65" i="1"/>
  <c r="AAM65" i="1" s="1"/>
  <c r="AAA65" i="1"/>
  <c r="AAG65" i="1" s="1"/>
  <c r="AAK64" i="1"/>
  <c r="AAJ64" i="1"/>
  <c r="AAH64" i="1"/>
  <c r="AAA64" i="1"/>
  <c r="AAK63" i="1"/>
  <c r="AAJ63" i="1"/>
  <c r="AAH63" i="1"/>
  <c r="AAM63" i="1" s="1"/>
  <c r="AAA63" i="1"/>
  <c r="AAK62" i="1"/>
  <c r="AAJ62" i="1"/>
  <c r="AAH62" i="1"/>
  <c r="AAM62" i="1" s="1"/>
  <c r="AAA62" i="1"/>
  <c r="AAK61" i="1"/>
  <c r="AAJ61" i="1"/>
  <c r="AAH61" i="1"/>
  <c r="AAM61" i="1" s="1"/>
  <c r="AAA61" i="1"/>
  <c r="AAG61" i="1" s="1"/>
  <c r="AAK60" i="1"/>
  <c r="AAJ60" i="1"/>
  <c r="AAH60" i="1"/>
  <c r="AAA60" i="1"/>
  <c r="AAK59" i="1"/>
  <c r="AAJ59" i="1"/>
  <c r="AAH59" i="1"/>
  <c r="AAM59" i="1" s="1"/>
  <c r="AAA59" i="1"/>
  <c r="AAK58" i="1"/>
  <c r="AAJ58" i="1"/>
  <c r="AAH58" i="1"/>
  <c r="AAM58" i="1" s="1"/>
  <c r="AAA58" i="1"/>
  <c r="AAK57" i="1"/>
  <c r="AAJ57" i="1"/>
  <c r="AAH57" i="1"/>
  <c r="AAM57" i="1" s="1"/>
  <c r="AAA57" i="1"/>
  <c r="AAG57" i="1" s="1"/>
  <c r="AAK56" i="1"/>
  <c r="AAJ56" i="1"/>
  <c r="AAH56" i="1"/>
  <c r="AAA56" i="1"/>
  <c r="AAK55" i="1"/>
  <c r="AAJ55" i="1"/>
  <c r="AAH55" i="1"/>
  <c r="AAM55" i="1" s="1"/>
  <c r="AAA55" i="1"/>
  <c r="AAK54" i="1"/>
  <c r="AAJ54" i="1"/>
  <c r="AAH54" i="1"/>
  <c r="AAM54" i="1" s="1"/>
  <c r="AAA54" i="1"/>
  <c r="AAG54" i="1" s="1"/>
  <c r="AAK53" i="1"/>
  <c r="AAL6" i="1" s="1"/>
  <c r="AAM6" i="1" s="1"/>
  <c r="AAJ53" i="1"/>
  <c r="AAH53" i="1"/>
  <c r="AAA53" i="1"/>
  <c r="AAK52" i="1"/>
  <c r="AAJ52" i="1"/>
  <c r="AAH52" i="1"/>
  <c r="AAM52" i="1" s="1"/>
  <c r="AAA52" i="1"/>
  <c r="AAG52" i="1" s="1"/>
  <c r="AAK51" i="1"/>
  <c r="AAJ51" i="1"/>
  <c r="AAH51" i="1"/>
  <c r="AAM51" i="1" s="1"/>
  <c r="AAA51" i="1"/>
  <c r="AAK50" i="1"/>
  <c r="AAJ50" i="1"/>
  <c r="AAH50" i="1"/>
  <c r="AAM50" i="1" s="1"/>
  <c r="AAA50" i="1"/>
  <c r="AAG50" i="1" s="1"/>
  <c r="AAK49" i="1"/>
  <c r="AAJ49" i="1"/>
  <c r="AAH49" i="1"/>
  <c r="AAA49" i="1"/>
  <c r="AAG49" i="1" s="1"/>
  <c r="AAK48" i="1"/>
  <c r="AAJ48" i="1"/>
  <c r="AAH48" i="1"/>
  <c r="AAM48" i="1" s="1"/>
  <c r="AAA48" i="1"/>
  <c r="AAK47" i="1"/>
  <c r="AAJ47" i="1"/>
  <c r="AAH47" i="1"/>
  <c r="AAM47" i="1" s="1"/>
  <c r="AAA47" i="1"/>
  <c r="AAK46" i="1"/>
  <c r="AAJ46" i="1"/>
  <c r="AAH46" i="1"/>
  <c r="AAM46" i="1" s="1"/>
  <c r="AAA46" i="1"/>
  <c r="AAK45" i="1"/>
  <c r="AAJ45" i="1"/>
  <c r="AAH45" i="1"/>
  <c r="AAM45" i="1" s="1"/>
  <c r="AAA45" i="1"/>
  <c r="AAK44" i="1"/>
  <c r="AAJ44" i="1"/>
  <c r="AAH44" i="1"/>
  <c r="AAM44" i="1" s="1"/>
  <c r="AAA44" i="1"/>
  <c r="AAG44" i="1" s="1"/>
  <c r="AAK43" i="1"/>
  <c r="AAJ43" i="1"/>
  <c r="AAH43" i="1"/>
  <c r="AAM43" i="1" s="1"/>
  <c r="AAA43" i="1"/>
  <c r="AAK42" i="1"/>
  <c r="AAJ42" i="1"/>
  <c r="AAH42" i="1"/>
  <c r="AAM42" i="1" s="1"/>
  <c r="AAA42" i="1"/>
  <c r="AAK41" i="1"/>
  <c r="AAJ41" i="1"/>
  <c r="AAH41" i="1"/>
  <c r="AAM41" i="1" s="1"/>
  <c r="AAA41" i="1"/>
  <c r="AAG41" i="1" s="1"/>
  <c r="AAK40" i="1"/>
  <c r="AAJ40" i="1"/>
  <c r="AAH40" i="1"/>
  <c r="AAM40" i="1" s="1"/>
  <c r="AAA40" i="1"/>
  <c r="AAR39" i="1"/>
  <c r="AAK39" i="1"/>
  <c r="AAJ39" i="1"/>
  <c r="AAH39" i="1"/>
  <c r="AAM39" i="1" s="1"/>
  <c r="AAA39" i="1"/>
  <c r="AAS39" i="1" s="1"/>
  <c r="AAK38" i="1"/>
  <c r="AAJ38" i="1"/>
  <c r="AAH38" i="1"/>
  <c r="AAM38" i="1" s="1"/>
  <c r="AAA38" i="1"/>
  <c r="AAM37" i="1"/>
  <c r="AAK37" i="1"/>
  <c r="AAJ37" i="1"/>
  <c r="AAH37" i="1"/>
  <c r="AAA37" i="1"/>
  <c r="AAR36" i="1"/>
  <c r="AAK36" i="1"/>
  <c r="AAJ36" i="1"/>
  <c r="AAH36" i="1"/>
  <c r="AAM36" i="1" s="1"/>
  <c r="AAA36" i="1"/>
  <c r="AAG36" i="1" s="1"/>
  <c r="AAS35" i="1"/>
  <c r="AAK35" i="1"/>
  <c r="AAJ35" i="1"/>
  <c r="AAH35" i="1"/>
  <c r="AAM35" i="1" s="1"/>
  <c r="AAA35" i="1"/>
  <c r="AAK34" i="1"/>
  <c r="AAJ34" i="1"/>
  <c r="AAH34" i="1"/>
  <c r="AAM34" i="1" s="1"/>
  <c r="AAA34" i="1"/>
  <c r="AAK33" i="1"/>
  <c r="AAJ33" i="1"/>
  <c r="AAH33" i="1"/>
  <c r="AAM33" i="1" s="1"/>
  <c r="AAA33" i="1"/>
  <c r="AAK32" i="1"/>
  <c r="AAJ32" i="1"/>
  <c r="AAH32" i="1"/>
  <c r="AAM32" i="1" s="1"/>
  <c r="AAA32" i="1"/>
  <c r="AAM31" i="1"/>
  <c r="AAK31" i="1"/>
  <c r="AAJ31" i="1"/>
  <c r="AAH31" i="1"/>
  <c r="AAA31" i="1"/>
  <c r="AAG31" i="1" s="1"/>
  <c r="AAR30" i="1"/>
  <c r="AAK30" i="1"/>
  <c r="AAJ30" i="1"/>
  <c r="AAH30" i="1"/>
  <c r="AAM30" i="1" s="1"/>
  <c r="AAA30" i="1"/>
  <c r="AAG30" i="1" s="1"/>
  <c r="AAR29" i="1"/>
  <c r="AAK29" i="1"/>
  <c r="AAJ29" i="1"/>
  <c r="AAH29" i="1"/>
  <c r="AAM29" i="1" s="1"/>
  <c r="AAA29" i="1"/>
  <c r="AAK28" i="1"/>
  <c r="AAJ28" i="1"/>
  <c r="AAH28" i="1"/>
  <c r="AAM28" i="1" s="1"/>
  <c r="AAA28" i="1"/>
  <c r="AAK27" i="1"/>
  <c r="AAJ27" i="1"/>
  <c r="AAH27" i="1"/>
  <c r="AAM27" i="1" s="1"/>
  <c r="AAA27" i="1"/>
  <c r="AAG27" i="1" s="1"/>
  <c r="AAM26" i="1"/>
  <c r="AAK26" i="1"/>
  <c r="AAJ26" i="1"/>
  <c r="AAH26" i="1"/>
  <c r="AAA26" i="1"/>
  <c r="AAG26" i="1" s="1"/>
  <c r="AAK25" i="1"/>
  <c r="AAJ25" i="1"/>
  <c r="AAH25" i="1"/>
  <c r="AAA25" i="1"/>
  <c r="AAK24" i="1"/>
  <c r="AAJ24" i="1"/>
  <c r="AAH24" i="1"/>
  <c r="AAM24" i="1" s="1"/>
  <c r="AAA24" i="1"/>
  <c r="AAG24" i="1" s="1"/>
  <c r="AAK23" i="1"/>
  <c r="AAJ23" i="1"/>
  <c r="AAH23" i="1"/>
  <c r="AAM23" i="1" s="1"/>
  <c r="AAA23" i="1"/>
  <c r="AAG23" i="1" s="1"/>
  <c r="AAR22" i="1"/>
  <c r="AAK22" i="1"/>
  <c r="AAJ22" i="1"/>
  <c r="AAH22" i="1"/>
  <c r="AAM22" i="1" s="1"/>
  <c r="AAA22" i="1"/>
  <c r="AAG22" i="1" s="1"/>
  <c r="AAK21" i="1"/>
  <c r="AAJ21" i="1"/>
  <c r="AAH21" i="1"/>
  <c r="AAM21" i="1" s="1"/>
  <c r="AAA21" i="1"/>
  <c r="AAG21" i="1" s="1"/>
  <c r="AAK20" i="1"/>
  <c r="AAJ20" i="1"/>
  <c r="AAH20" i="1"/>
  <c r="AAM20" i="1" s="1"/>
  <c r="AAA20" i="1"/>
  <c r="AAG20" i="1" s="1"/>
  <c r="AAK19" i="1"/>
  <c r="AAJ19" i="1"/>
  <c r="AAH19" i="1"/>
  <c r="AAM19" i="1" s="1"/>
  <c r="AAA19" i="1"/>
  <c r="AAG19" i="1" s="1"/>
  <c r="AAK18" i="1"/>
  <c r="AAJ18" i="1"/>
  <c r="AAH18" i="1"/>
  <c r="AAM18" i="1" s="1"/>
  <c r="AAA18" i="1"/>
  <c r="AAK17" i="1"/>
  <c r="AAJ17" i="1"/>
  <c r="AAH17" i="1"/>
  <c r="AAA17" i="1"/>
  <c r="AAK16" i="1"/>
  <c r="AAJ16" i="1"/>
  <c r="AAH16" i="1"/>
  <c r="AAM16" i="1" s="1"/>
  <c r="AAA16" i="1"/>
  <c r="AAK15" i="1"/>
  <c r="AAJ15" i="1"/>
  <c r="AAH15" i="1"/>
  <c r="AAM15" i="1" s="1"/>
  <c r="AAA15" i="1"/>
  <c r="AAR14" i="1"/>
  <c r="AAK14" i="1"/>
  <c r="AAJ14" i="1"/>
  <c r="AAH14" i="1"/>
  <c r="AAM14" i="1" s="1"/>
  <c r="AAA14" i="1"/>
  <c r="AAI13" i="1"/>
  <c r="T55" i="11" s="1"/>
  <c r="AAE13" i="1"/>
  <c r="AAD13" i="1"/>
  <c r="AAC13" i="1"/>
  <c r="AAB13" i="1"/>
  <c r="ABD12" i="1"/>
  <c r="ABC12" i="1"/>
  <c r="ABA94" i="1"/>
  <c r="AAM12" i="1"/>
  <c r="AAL12" i="1"/>
  <c r="AAL94" i="1" s="1"/>
  <c r="AAJ12" i="1"/>
  <c r="AAJ94" i="1" s="1"/>
  <c r="ABD11" i="1"/>
  <c r="ABC11" i="1"/>
  <c r="AAW9" i="1"/>
  <c r="AAU9" i="1"/>
  <c r="AAS9" i="1"/>
  <c r="AAQ9" i="1"/>
  <c r="AAP9" i="1"/>
  <c r="AAW8" i="1"/>
  <c r="AAU8" i="1"/>
  <c r="AAS8" i="1"/>
  <c r="AAQ8" i="1"/>
  <c r="AAP8" i="1"/>
  <c r="AAW7" i="1"/>
  <c r="AAU7" i="1"/>
  <c r="AAS7" i="1"/>
  <c r="AAQ7" i="1"/>
  <c r="AAP7" i="1"/>
  <c r="AAW6" i="1"/>
  <c r="AAU6" i="1"/>
  <c r="AAS6" i="1"/>
  <c r="AAQ6" i="1"/>
  <c r="AAP6" i="1"/>
  <c r="AAW5" i="1"/>
  <c r="AAU5" i="1"/>
  <c r="AAS5" i="1"/>
  <c r="AAQ5" i="1"/>
  <c r="AAP5" i="1"/>
  <c r="AAW4" i="1"/>
  <c r="AAZ4" i="1" s="1"/>
  <c r="AAU4" i="1"/>
  <c r="AAS4" i="1"/>
  <c r="AAQ4" i="1"/>
  <c r="AAP4" i="1"/>
  <c r="AAW3" i="1"/>
  <c r="AAU3" i="1"/>
  <c r="AAS3" i="1"/>
  <c r="AAQ3" i="1"/>
  <c r="AAP3" i="1"/>
  <c r="AAW2" i="1"/>
  <c r="AAU2" i="1"/>
  <c r="AAS2" i="1"/>
  <c r="AAQ2" i="1"/>
  <c r="AAP2" i="1"/>
  <c r="AAL1" i="1"/>
  <c r="AAG1" i="1"/>
  <c r="VW90" i="1"/>
  <c r="VW82" i="1"/>
  <c r="VW74" i="1"/>
  <c r="VW66" i="1"/>
  <c r="VW58" i="1"/>
  <c r="VW50" i="1"/>
  <c r="VW42" i="1"/>
  <c r="VW34" i="1"/>
  <c r="VW26" i="1"/>
  <c r="VW18" i="1"/>
  <c r="UN92" i="1"/>
  <c r="UN84" i="1"/>
  <c r="UN76" i="1"/>
  <c r="UN68" i="1"/>
  <c r="UN60" i="1"/>
  <c r="UN52" i="1"/>
  <c r="UN44" i="1"/>
  <c r="UN36" i="1"/>
  <c r="UN28" i="1"/>
  <c r="UN20" i="1"/>
  <c r="TE86" i="1"/>
  <c r="TE85" i="1"/>
  <c r="TE78" i="1"/>
  <c r="TE77" i="1"/>
  <c r="TE70" i="1"/>
  <c r="TE69" i="1"/>
  <c r="TE62" i="1"/>
  <c r="TE61" i="1"/>
  <c r="TE54" i="1"/>
  <c r="TE53" i="1"/>
  <c r="TE46" i="1"/>
  <c r="TE45" i="1"/>
  <c r="TE38" i="1"/>
  <c r="TE37" i="1"/>
  <c r="TE30" i="1"/>
  <c r="TE29" i="1"/>
  <c r="TE22" i="1"/>
  <c r="TE21" i="1"/>
  <c r="TE14" i="1"/>
  <c r="RV92" i="1"/>
  <c r="RV91" i="1"/>
  <c r="RV90" i="1"/>
  <c r="RV89" i="1"/>
  <c r="RV88" i="1"/>
  <c r="RV87" i="1"/>
  <c r="RV86" i="1"/>
  <c r="RV85" i="1"/>
  <c r="RV84" i="1"/>
  <c r="RV83" i="1"/>
  <c r="RV82" i="1"/>
  <c r="RV81" i="1"/>
  <c r="RV80" i="1"/>
  <c r="RV79" i="1"/>
  <c r="RV78" i="1"/>
  <c r="RV77" i="1"/>
  <c r="RV76" i="1"/>
  <c r="RV75" i="1"/>
  <c r="RV74" i="1"/>
  <c r="RV73" i="1"/>
  <c r="RV72" i="1"/>
  <c r="RV71" i="1"/>
  <c r="RV70" i="1"/>
  <c r="RV69" i="1"/>
  <c r="RV68" i="1"/>
  <c r="RV67" i="1"/>
  <c r="RV66" i="1"/>
  <c r="RV65" i="1"/>
  <c r="RV64" i="1"/>
  <c r="RV63" i="1"/>
  <c r="RV62" i="1"/>
  <c r="RV61" i="1"/>
  <c r="RV60" i="1"/>
  <c r="RV59" i="1"/>
  <c r="RV58" i="1"/>
  <c r="RV57" i="1"/>
  <c r="RV56" i="1"/>
  <c r="RV55" i="1"/>
  <c r="RV54" i="1"/>
  <c r="RV53" i="1"/>
  <c r="RV52" i="1"/>
  <c r="RV51" i="1"/>
  <c r="RV50" i="1"/>
  <c r="RV49" i="1"/>
  <c r="RV48" i="1"/>
  <c r="RV47" i="1"/>
  <c r="RV46" i="1"/>
  <c r="RV45" i="1"/>
  <c r="RV44" i="1"/>
  <c r="RV43" i="1"/>
  <c r="RV42" i="1"/>
  <c r="RV41" i="1"/>
  <c r="RV40" i="1"/>
  <c r="RV39" i="1"/>
  <c r="RV38" i="1"/>
  <c r="RV37" i="1"/>
  <c r="RV36" i="1"/>
  <c r="RV35" i="1"/>
  <c r="RV34" i="1"/>
  <c r="RV33" i="1"/>
  <c r="RV32" i="1"/>
  <c r="RV31" i="1"/>
  <c r="RV30" i="1"/>
  <c r="RV29" i="1"/>
  <c r="RV28" i="1"/>
  <c r="RV27" i="1"/>
  <c r="RV26" i="1"/>
  <c r="RV25" i="1"/>
  <c r="RV24" i="1"/>
  <c r="RV23" i="1"/>
  <c r="RV22" i="1"/>
  <c r="RV21" i="1"/>
  <c r="RV20" i="1"/>
  <c r="RV19" i="1"/>
  <c r="RV18" i="1"/>
  <c r="RV17" i="1"/>
  <c r="RV16" i="1"/>
  <c r="RV15" i="1"/>
  <c r="RV14" i="1"/>
  <c r="QM92" i="1"/>
  <c r="QM91" i="1"/>
  <c r="QM90" i="1"/>
  <c r="QM89" i="1"/>
  <c r="QM88" i="1"/>
  <c r="QM87" i="1"/>
  <c r="QM86" i="1"/>
  <c r="QM85" i="1"/>
  <c r="QM84" i="1"/>
  <c r="QM83" i="1"/>
  <c r="QM82" i="1"/>
  <c r="QM81" i="1"/>
  <c r="QM80" i="1"/>
  <c r="QM79" i="1"/>
  <c r="QM78" i="1"/>
  <c r="QM77" i="1"/>
  <c r="QM76" i="1"/>
  <c r="QM75" i="1"/>
  <c r="QM74" i="1"/>
  <c r="QM73" i="1"/>
  <c r="QM72" i="1"/>
  <c r="QM71" i="1"/>
  <c r="QM70" i="1"/>
  <c r="QM69" i="1"/>
  <c r="QM68" i="1"/>
  <c r="QM67" i="1"/>
  <c r="QM66" i="1"/>
  <c r="QM65" i="1"/>
  <c r="QM64" i="1"/>
  <c r="QM63" i="1"/>
  <c r="QM62" i="1"/>
  <c r="QM61" i="1"/>
  <c r="QM60" i="1"/>
  <c r="QM59" i="1"/>
  <c r="QM58" i="1"/>
  <c r="QM57" i="1"/>
  <c r="QM56" i="1"/>
  <c r="QM55" i="1"/>
  <c r="QM54" i="1"/>
  <c r="QM53" i="1"/>
  <c r="QM52" i="1"/>
  <c r="QM51" i="1"/>
  <c r="QM50" i="1"/>
  <c r="QM49" i="1"/>
  <c r="QM48" i="1"/>
  <c r="QM47" i="1"/>
  <c r="QM46" i="1"/>
  <c r="QM45" i="1"/>
  <c r="QM44" i="1"/>
  <c r="QM43" i="1"/>
  <c r="QM42" i="1"/>
  <c r="QM41" i="1"/>
  <c r="QM40" i="1"/>
  <c r="QM39" i="1"/>
  <c r="QM38" i="1"/>
  <c r="QM37" i="1"/>
  <c r="QM36" i="1"/>
  <c r="QM35" i="1"/>
  <c r="QM34" i="1"/>
  <c r="QM33" i="1"/>
  <c r="QM32" i="1"/>
  <c r="QM31" i="1"/>
  <c r="QM30" i="1"/>
  <c r="QM29" i="1"/>
  <c r="QM28" i="1"/>
  <c r="QM27" i="1"/>
  <c r="QM26" i="1"/>
  <c r="QM25" i="1"/>
  <c r="QM24" i="1"/>
  <c r="QM23" i="1"/>
  <c r="QM22" i="1"/>
  <c r="QM21" i="1"/>
  <c r="QM20" i="1"/>
  <c r="QM19" i="1"/>
  <c r="QM18" i="1"/>
  <c r="QM17" i="1"/>
  <c r="QM16" i="1"/>
  <c r="QM15" i="1"/>
  <c r="QM14" i="1"/>
  <c r="PD92" i="1"/>
  <c r="PD91" i="1"/>
  <c r="PD90" i="1"/>
  <c r="PD89" i="1"/>
  <c r="PD88" i="1"/>
  <c r="PD87" i="1"/>
  <c r="PD86" i="1"/>
  <c r="PD85" i="1"/>
  <c r="PD84" i="1"/>
  <c r="PD83" i="1"/>
  <c r="PD82" i="1"/>
  <c r="PD81" i="1"/>
  <c r="PD80" i="1"/>
  <c r="PD79" i="1"/>
  <c r="PD78" i="1"/>
  <c r="PD77" i="1"/>
  <c r="PD76" i="1"/>
  <c r="PD75" i="1"/>
  <c r="PD74" i="1"/>
  <c r="PD73" i="1"/>
  <c r="PD72" i="1"/>
  <c r="PD71" i="1"/>
  <c r="PD70" i="1"/>
  <c r="PD69" i="1"/>
  <c r="PD68" i="1"/>
  <c r="PD67" i="1"/>
  <c r="PD66" i="1"/>
  <c r="PD65" i="1"/>
  <c r="PD64" i="1"/>
  <c r="PD63" i="1"/>
  <c r="PD62" i="1"/>
  <c r="PD61" i="1"/>
  <c r="PD60" i="1"/>
  <c r="PD59" i="1"/>
  <c r="PD58" i="1"/>
  <c r="PD57" i="1"/>
  <c r="PD56" i="1"/>
  <c r="PD55" i="1"/>
  <c r="PD54" i="1"/>
  <c r="PD53" i="1"/>
  <c r="PD52" i="1"/>
  <c r="PD51" i="1"/>
  <c r="PD50" i="1"/>
  <c r="PD49" i="1"/>
  <c r="PD48" i="1"/>
  <c r="PD47" i="1"/>
  <c r="PD46" i="1"/>
  <c r="PD45" i="1"/>
  <c r="PD44" i="1"/>
  <c r="PD43" i="1"/>
  <c r="PD42" i="1"/>
  <c r="PD41" i="1"/>
  <c r="PD40" i="1"/>
  <c r="PD39" i="1"/>
  <c r="PD38" i="1"/>
  <c r="PD37" i="1"/>
  <c r="PD36" i="1"/>
  <c r="PD35" i="1"/>
  <c r="PD34" i="1"/>
  <c r="PD33" i="1"/>
  <c r="PD32" i="1"/>
  <c r="PD31" i="1"/>
  <c r="PD30" i="1"/>
  <c r="PD29" i="1"/>
  <c r="PD28" i="1"/>
  <c r="PD27" i="1"/>
  <c r="PD26" i="1"/>
  <c r="PD25" i="1"/>
  <c r="PD24" i="1"/>
  <c r="PD23" i="1"/>
  <c r="PD22" i="1"/>
  <c r="PD21" i="1"/>
  <c r="PD20" i="1"/>
  <c r="PD19" i="1"/>
  <c r="PD18" i="1"/>
  <c r="PD17" i="1"/>
  <c r="PD16" i="1"/>
  <c r="PD15" i="1"/>
  <c r="PD14" i="1"/>
  <c r="NU92" i="1"/>
  <c r="NU91" i="1"/>
  <c r="NU90" i="1"/>
  <c r="NU89" i="1"/>
  <c r="NU88" i="1"/>
  <c r="NU87" i="1"/>
  <c r="NU86" i="1"/>
  <c r="NU85" i="1"/>
  <c r="NU84" i="1"/>
  <c r="NU83" i="1"/>
  <c r="NU82" i="1"/>
  <c r="NU81" i="1"/>
  <c r="NU80" i="1"/>
  <c r="NU79" i="1"/>
  <c r="NU78" i="1"/>
  <c r="NU77" i="1"/>
  <c r="NU76" i="1"/>
  <c r="NU75" i="1"/>
  <c r="NU74" i="1"/>
  <c r="NU73" i="1"/>
  <c r="NU72" i="1"/>
  <c r="NU71" i="1"/>
  <c r="NU70" i="1"/>
  <c r="NU69" i="1"/>
  <c r="NU68" i="1"/>
  <c r="NU67" i="1"/>
  <c r="NU66" i="1"/>
  <c r="NU65" i="1"/>
  <c r="NU64" i="1"/>
  <c r="NU63" i="1"/>
  <c r="NU62" i="1"/>
  <c r="NU61" i="1"/>
  <c r="NU60" i="1"/>
  <c r="NU59" i="1"/>
  <c r="NU58" i="1"/>
  <c r="NU57" i="1"/>
  <c r="NU56" i="1"/>
  <c r="NU55" i="1"/>
  <c r="NU54" i="1"/>
  <c r="NU53" i="1"/>
  <c r="NU52" i="1"/>
  <c r="NU51" i="1"/>
  <c r="NU50" i="1"/>
  <c r="NU49" i="1"/>
  <c r="NU48" i="1"/>
  <c r="NU47" i="1"/>
  <c r="NU46" i="1"/>
  <c r="NU45" i="1"/>
  <c r="NU44" i="1"/>
  <c r="NU43" i="1"/>
  <c r="NU42" i="1"/>
  <c r="NU41" i="1"/>
  <c r="NU40" i="1"/>
  <c r="NU39" i="1"/>
  <c r="NU38" i="1"/>
  <c r="NU37" i="1"/>
  <c r="NU36" i="1"/>
  <c r="NU35" i="1"/>
  <c r="NU34" i="1"/>
  <c r="NU33" i="1"/>
  <c r="NU32" i="1"/>
  <c r="NU31" i="1"/>
  <c r="NU30" i="1"/>
  <c r="NU29" i="1"/>
  <c r="NU28" i="1"/>
  <c r="NU27" i="1"/>
  <c r="NU26" i="1"/>
  <c r="NU25" i="1"/>
  <c r="NU24" i="1"/>
  <c r="NU23" i="1"/>
  <c r="NU22" i="1"/>
  <c r="NU21" i="1"/>
  <c r="NU20" i="1"/>
  <c r="NU19" i="1"/>
  <c r="NU18" i="1"/>
  <c r="NU17" i="1"/>
  <c r="NU16" i="1"/>
  <c r="NU15" i="1"/>
  <c r="NU14" i="1"/>
  <c r="ML92" i="1"/>
  <c r="ML91" i="1"/>
  <c r="ML90" i="1"/>
  <c r="ML89" i="1"/>
  <c r="ML88" i="1"/>
  <c r="ML87" i="1"/>
  <c r="ML86" i="1"/>
  <c r="ML85" i="1"/>
  <c r="ML84" i="1"/>
  <c r="ML83" i="1"/>
  <c r="ML82" i="1"/>
  <c r="ML81" i="1"/>
  <c r="ML80" i="1"/>
  <c r="ML79" i="1"/>
  <c r="ML78" i="1"/>
  <c r="ML77" i="1"/>
  <c r="ML76" i="1"/>
  <c r="ML75" i="1"/>
  <c r="ML74" i="1"/>
  <c r="ML73" i="1"/>
  <c r="ML72" i="1"/>
  <c r="ML71" i="1"/>
  <c r="ML70" i="1"/>
  <c r="ML69" i="1"/>
  <c r="ML68" i="1"/>
  <c r="ML67" i="1"/>
  <c r="ML66" i="1"/>
  <c r="ML65" i="1"/>
  <c r="ML64" i="1"/>
  <c r="ML63" i="1"/>
  <c r="ML62" i="1"/>
  <c r="ML61" i="1"/>
  <c r="ML60" i="1"/>
  <c r="ML59" i="1"/>
  <c r="ML58" i="1"/>
  <c r="ML57" i="1"/>
  <c r="ML56" i="1"/>
  <c r="ML55" i="1"/>
  <c r="ML54" i="1"/>
  <c r="ML53" i="1"/>
  <c r="ML52" i="1"/>
  <c r="ML51" i="1"/>
  <c r="ML50" i="1"/>
  <c r="ML49" i="1"/>
  <c r="ML48" i="1"/>
  <c r="ML47" i="1"/>
  <c r="ML46" i="1"/>
  <c r="ML45" i="1"/>
  <c r="ML44" i="1"/>
  <c r="ML43" i="1"/>
  <c r="ML42" i="1"/>
  <c r="ML41" i="1"/>
  <c r="ML40" i="1"/>
  <c r="ML39" i="1"/>
  <c r="ML38" i="1"/>
  <c r="ML37" i="1"/>
  <c r="ML36" i="1"/>
  <c r="ML35" i="1"/>
  <c r="ML34" i="1"/>
  <c r="ML33" i="1"/>
  <c r="ML32" i="1"/>
  <c r="ML31" i="1"/>
  <c r="ML30" i="1"/>
  <c r="ML29" i="1"/>
  <c r="ML28" i="1"/>
  <c r="ML27" i="1"/>
  <c r="ML26" i="1"/>
  <c r="ML25" i="1"/>
  <c r="ML24" i="1"/>
  <c r="ML23" i="1"/>
  <c r="ML22" i="1"/>
  <c r="ML21" i="1"/>
  <c r="ML20" i="1"/>
  <c r="ML19" i="1"/>
  <c r="ML18" i="1"/>
  <c r="ML17" i="1"/>
  <c r="ML16" i="1"/>
  <c r="ML15" i="1"/>
  <c r="ML14" i="1"/>
  <c r="LC92" i="1"/>
  <c r="LC91" i="1"/>
  <c r="LC90" i="1"/>
  <c r="LC89" i="1"/>
  <c r="LC88" i="1"/>
  <c r="LC87" i="1"/>
  <c r="LC86" i="1"/>
  <c r="LC85" i="1"/>
  <c r="LC84" i="1"/>
  <c r="LC83" i="1"/>
  <c r="LC82" i="1"/>
  <c r="LC81" i="1"/>
  <c r="LC80" i="1"/>
  <c r="LC79" i="1"/>
  <c r="LC78" i="1"/>
  <c r="LC77" i="1"/>
  <c r="LC76" i="1"/>
  <c r="LC75" i="1"/>
  <c r="LC74" i="1"/>
  <c r="LC73" i="1"/>
  <c r="LC72" i="1"/>
  <c r="LC71" i="1"/>
  <c r="LC70" i="1"/>
  <c r="LC69" i="1"/>
  <c r="LC68" i="1"/>
  <c r="LC67" i="1"/>
  <c r="LC66" i="1"/>
  <c r="LC65" i="1"/>
  <c r="LC64" i="1"/>
  <c r="LC63" i="1"/>
  <c r="LC62" i="1"/>
  <c r="LC61" i="1"/>
  <c r="LC60" i="1"/>
  <c r="LC59" i="1"/>
  <c r="LC58" i="1"/>
  <c r="LC57" i="1"/>
  <c r="LC56" i="1"/>
  <c r="LC55" i="1"/>
  <c r="LC54" i="1"/>
  <c r="LC53" i="1"/>
  <c r="LC52" i="1"/>
  <c r="LC51" i="1"/>
  <c r="LC50" i="1"/>
  <c r="LC49" i="1"/>
  <c r="LC48" i="1"/>
  <c r="LC47" i="1"/>
  <c r="LC46" i="1"/>
  <c r="LC45" i="1"/>
  <c r="LC44" i="1"/>
  <c r="LC43" i="1"/>
  <c r="LC42" i="1"/>
  <c r="LC41" i="1"/>
  <c r="LC40" i="1"/>
  <c r="LC39" i="1"/>
  <c r="LC38" i="1"/>
  <c r="LC37" i="1"/>
  <c r="LC36" i="1"/>
  <c r="LC35" i="1"/>
  <c r="LC34" i="1"/>
  <c r="LC33" i="1"/>
  <c r="LC32" i="1"/>
  <c r="LC31" i="1"/>
  <c r="LC30" i="1"/>
  <c r="LC29" i="1"/>
  <c r="LC28" i="1"/>
  <c r="LC27" i="1"/>
  <c r="LC26" i="1"/>
  <c r="LC25" i="1"/>
  <c r="LC24" i="1"/>
  <c r="LC23" i="1"/>
  <c r="LC22" i="1"/>
  <c r="LC21" i="1"/>
  <c r="LC20" i="1"/>
  <c r="LC19" i="1"/>
  <c r="LC18" i="1"/>
  <c r="LC17" i="1"/>
  <c r="LC16" i="1"/>
  <c r="LC15" i="1"/>
  <c r="LC14" i="1"/>
  <c r="JT91" i="1"/>
  <c r="JT87" i="1"/>
  <c r="JT83" i="1"/>
  <c r="JT79" i="1"/>
  <c r="JT75" i="1"/>
  <c r="JT71" i="1"/>
  <c r="JT67" i="1"/>
  <c r="JT63" i="1"/>
  <c r="JT59" i="1"/>
  <c r="JT55" i="1"/>
  <c r="JT51" i="1"/>
  <c r="JT47" i="1"/>
  <c r="JT43" i="1"/>
  <c r="JT39" i="1"/>
  <c r="JT35" i="1"/>
  <c r="JT31" i="1"/>
  <c r="JT27" i="1"/>
  <c r="JT23" i="1"/>
  <c r="JT19" i="1"/>
  <c r="IK92" i="1"/>
  <c r="IK91" i="1"/>
  <c r="IK90" i="1"/>
  <c r="IK89" i="1"/>
  <c r="IK88" i="1"/>
  <c r="IK87" i="1"/>
  <c r="IK86" i="1"/>
  <c r="IK85" i="1"/>
  <c r="IK84" i="1"/>
  <c r="IK83" i="1"/>
  <c r="IK82" i="1"/>
  <c r="IK81" i="1"/>
  <c r="IK80" i="1"/>
  <c r="IK79" i="1"/>
  <c r="IK78" i="1"/>
  <c r="IK77" i="1"/>
  <c r="IK76" i="1"/>
  <c r="IK75" i="1"/>
  <c r="IK74" i="1"/>
  <c r="IK73" i="1"/>
  <c r="IK72" i="1"/>
  <c r="IK71" i="1"/>
  <c r="IK70" i="1"/>
  <c r="IK69" i="1"/>
  <c r="IK68" i="1"/>
  <c r="IK67" i="1"/>
  <c r="IK66" i="1"/>
  <c r="IK65" i="1"/>
  <c r="IK64" i="1"/>
  <c r="IK63" i="1"/>
  <c r="IK62" i="1"/>
  <c r="IK61" i="1"/>
  <c r="IK60" i="1"/>
  <c r="IK59" i="1"/>
  <c r="IK58" i="1"/>
  <c r="IK57" i="1"/>
  <c r="IK56" i="1"/>
  <c r="IK55" i="1"/>
  <c r="IK54" i="1"/>
  <c r="IK53" i="1"/>
  <c r="IK52" i="1"/>
  <c r="IK51" i="1"/>
  <c r="IK50" i="1"/>
  <c r="IK49" i="1"/>
  <c r="IK48" i="1"/>
  <c r="IK47" i="1"/>
  <c r="IK46" i="1"/>
  <c r="IK45" i="1"/>
  <c r="IK44" i="1"/>
  <c r="IK43" i="1"/>
  <c r="IK42" i="1"/>
  <c r="IK41" i="1"/>
  <c r="IK40" i="1"/>
  <c r="IK39" i="1"/>
  <c r="IK38" i="1"/>
  <c r="IK37" i="1"/>
  <c r="IK36" i="1"/>
  <c r="IK35" i="1"/>
  <c r="IK34" i="1"/>
  <c r="IK33" i="1"/>
  <c r="IK32" i="1"/>
  <c r="IK31" i="1"/>
  <c r="IK30" i="1"/>
  <c r="IK29" i="1"/>
  <c r="IK28" i="1"/>
  <c r="IK27" i="1"/>
  <c r="IK26" i="1"/>
  <c r="IK25" i="1"/>
  <c r="IK24" i="1"/>
  <c r="IK23" i="1"/>
  <c r="IK22" i="1"/>
  <c r="IK21" i="1"/>
  <c r="IK20" i="1"/>
  <c r="IK19" i="1"/>
  <c r="IK18" i="1"/>
  <c r="IK17" i="1"/>
  <c r="IK16" i="1"/>
  <c r="IK15" i="1"/>
  <c r="FS89" i="1"/>
  <c r="FS87" i="1"/>
  <c r="FS81" i="1"/>
  <c r="FS79" i="1"/>
  <c r="FS73" i="1"/>
  <c r="FS71" i="1"/>
  <c r="FS65" i="1"/>
  <c r="FS63" i="1"/>
  <c r="FS57" i="1"/>
  <c r="FS55" i="1"/>
  <c r="FS49" i="1"/>
  <c r="FS47" i="1"/>
  <c r="FS41" i="1"/>
  <c r="FS39" i="1"/>
  <c r="FS33" i="1"/>
  <c r="FS31" i="1"/>
  <c r="FS25" i="1"/>
  <c r="FS23" i="1"/>
  <c r="FS17" i="1"/>
  <c r="FS15" i="1"/>
  <c r="EJ89" i="1"/>
  <c r="EJ87" i="1"/>
  <c r="EJ81" i="1"/>
  <c r="EJ79" i="1"/>
  <c r="EJ73" i="1"/>
  <c r="EJ71" i="1"/>
  <c r="EJ65" i="1"/>
  <c r="EJ63" i="1"/>
  <c r="EJ57" i="1"/>
  <c r="EJ55" i="1"/>
  <c r="EJ49" i="1"/>
  <c r="EJ47" i="1"/>
  <c r="EJ41" i="1"/>
  <c r="EJ39" i="1"/>
  <c r="EJ33" i="1"/>
  <c r="EJ31" i="1"/>
  <c r="EJ25" i="1"/>
  <c r="EJ23" i="1"/>
  <c r="EJ17" i="1"/>
  <c r="EJ15" i="1"/>
  <c r="DA92" i="1"/>
  <c r="DA91" i="1"/>
  <c r="DA89" i="1"/>
  <c r="DA88" i="1"/>
  <c r="DA84" i="1"/>
  <c r="DA83" i="1"/>
  <c r="DA81" i="1"/>
  <c r="DA80" i="1"/>
  <c r="DA76" i="1"/>
  <c r="DA75" i="1"/>
  <c r="DA73" i="1"/>
  <c r="DA72" i="1"/>
  <c r="DA68" i="1"/>
  <c r="DA67" i="1"/>
  <c r="DA65" i="1"/>
  <c r="DA64" i="1"/>
  <c r="DA60" i="1"/>
  <c r="DA59" i="1"/>
  <c r="DA57" i="1"/>
  <c r="DA56" i="1"/>
  <c r="DA52" i="1"/>
  <c r="DA51" i="1"/>
  <c r="DA49" i="1"/>
  <c r="DA48" i="1"/>
  <c r="DA44" i="1"/>
  <c r="DA43" i="1"/>
  <c r="DA41" i="1"/>
  <c r="DA40" i="1"/>
  <c r="DA36" i="1"/>
  <c r="DA35" i="1"/>
  <c r="DA33" i="1"/>
  <c r="DA32" i="1"/>
  <c r="DA28" i="1"/>
  <c r="DA27" i="1"/>
  <c r="DA25" i="1"/>
  <c r="DA24" i="1"/>
  <c r="DA20" i="1"/>
  <c r="DA19" i="1"/>
  <c r="DA17" i="1"/>
  <c r="DA16" i="1"/>
  <c r="BD13" i="1"/>
  <c r="VW92" i="1"/>
  <c r="VW91" i="1"/>
  <c r="VW89" i="1"/>
  <c r="VW88" i="1"/>
  <c r="VW87" i="1"/>
  <c r="VW86" i="1"/>
  <c r="VW85" i="1"/>
  <c r="VW84" i="1"/>
  <c r="VW83" i="1"/>
  <c r="VW81" i="1"/>
  <c r="VW80" i="1"/>
  <c r="VW79" i="1"/>
  <c r="VW78" i="1"/>
  <c r="VW77" i="1"/>
  <c r="VW76" i="1"/>
  <c r="VW75" i="1"/>
  <c r="VW73" i="1"/>
  <c r="VW72" i="1"/>
  <c r="VW71" i="1"/>
  <c r="VW70" i="1"/>
  <c r="VW69" i="1"/>
  <c r="VW68" i="1"/>
  <c r="VW67" i="1"/>
  <c r="VW65" i="1"/>
  <c r="VW64" i="1"/>
  <c r="VW63" i="1"/>
  <c r="VW62" i="1"/>
  <c r="VW61" i="1"/>
  <c r="VW60" i="1"/>
  <c r="VW59" i="1"/>
  <c r="VW57" i="1"/>
  <c r="VW56" i="1"/>
  <c r="VW55" i="1"/>
  <c r="VW54" i="1"/>
  <c r="VW53" i="1"/>
  <c r="VW52" i="1"/>
  <c r="VW51" i="1"/>
  <c r="VW49" i="1"/>
  <c r="VW48" i="1"/>
  <c r="VW47" i="1"/>
  <c r="VW46" i="1"/>
  <c r="VW45" i="1"/>
  <c r="VW44" i="1"/>
  <c r="VW43" i="1"/>
  <c r="VW41" i="1"/>
  <c r="VW40" i="1"/>
  <c r="VW39" i="1"/>
  <c r="VW38" i="1"/>
  <c r="VW37" i="1"/>
  <c r="VW36" i="1"/>
  <c r="VW35" i="1"/>
  <c r="VW33" i="1"/>
  <c r="VW32" i="1"/>
  <c r="VW31" i="1"/>
  <c r="VW30" i="1"/>
  <c r="VW29" i="1"/>
  <c r="VW28" i="1"/>
  <c r="VW27" i="1"/>
  <c r="VW25" i="1"/>
  <c r="VW24" i="1"/>
  <c r="VW23" i="1"/>
  <c r="VW22" i="1"/>
  <c r="VW21" i="1"/>
  <c r="VW20" i="1"/>
  <c r="VW19" i="1"/>
  <c r="VW17" i="1"/>
  <c r="VW16" i="1"/>
  <c r="VW15" i="1"/>
  <c r="VW14" i="1"/>
  <c r="UN91" i="1"/>
  <c r="UN90" i="1"/>
  <c r="UN89" i="1"/>
  <c r="UN88" i="1"/>
  <c r="UN87" i="1"/>
  <c r="UN86" i="1"/>
  <c r="UN85" i="1"/>
  <c r="UN83" i="1"/>
  <c r="UN82" i="1"/>
  <c r="UN81" i="1"/>
  <c r="UN80" i="1"/>
  <c r="UN79" i="1"/>
  <c r="UN78" i="1"/>
  <c r="UN77" i="1"/>
  <c r="UN75" i="1"/>
  <c r="UN74" i="1"/>
  <c r="UN73" i="1"/>
  <c r="UN72" i="1"/>
  <c r="UN71" i="1"/>
  <c r="UN70" i="1"/>
  <c r="UN69" i="1"/>
  <c r="UN67" i="1"/>
  <c r="UN66" i="1"/>
  <c r="UN65" i="1"/>
  <c r="UN64" i="1"/>
  <c r="UN63" i="1"/>
  <c r="UN62" i="1"/>
  <c r="UN61" i="1"/>
  <c r="UN59" i="1"/>
  <c r="UN58" i="1"/>
  <c r="UN57" i="1"/>
  <c r="UN56" i="1"/>
  <c r="UN55" i="1"/>
  <c r="UN54" i="1"/>
  <c r="UN53" i="1"/>
  <c r="UN51" i="1"/>
  <c r="UN50" i="1"/>
  <c r="UN49" i="1"/>
  <c r="UN48" i="1"/>
  <c r="UN47" i="1"/>
  <c r="UN46" i="1"/>
  <c r="UN45" i="1"/>
  <c r="UN43" i="1"/>
  <c r="UN42" i="1"/>
  <c r="UN41" i="1"/>
  <c r="UN40" i="1"/>
  <c r="UN39" i="1"/>
  <c r="UN38" i="1"/>
  <c r="UN37" i="1"/>
  <c r="UN35" i="1"/>
  <c r="UN34" i="1"/>
  <c r="UN33" i="1"/>
  <c r="UN32" i="1"/>
  <c r="UN31" i="1"/>
  <c r="UN30" i="1"/>
  <c r="UN29" i="1"/>
  <c r="UN27" i="1"/>
  <c r="UN26" i="1"/>
  <c r="UN25" i="1"/>
  <c r="UN24" i="1"/>
  <c r="UN23" i="1"/>
  <c r="UN22" i="1"/>
  <c r="UN21" i="1"/>
  <c r="UN19" i="1"/>
  <c r="UN18" i="1"/>
  <c r="UN17" i="1"/>
  <c r="UN16" i="1"/>
  <c r="UN15" i="1"/>
  <c r="UN14" i="1"/>
  <c r="TE92" i="1"/>
  <c r="TE91" i="1"/>
  <c r="TE90" i="1"/>
  <c r="TE89" i="1"/>
  <c r="TE88" i="1"/>
  <c r="TE87" i="1"/>
  <c r="TE84" i="1"/>
  <c r="TE83" i="1"/>
  <c r="TE82" i="1"/>
  <c r="TE81" i="1"/>
  <c r="TE80" i="1"/>
  <c r="TE79" i="1"/>
  <c r="TE76" i="1"/>
  <c r="TE75" i="1"/>
  <c r="TE74" i="1"/>
  <c r="TE73" i="1"/>
  <c r="TE72" i="1"/>
  <c r="TE71" i="1"/>
  <c r="TE68" i="1"/>
  <c r="TE67" i="1"/>
  <c r="TE66" i="1"/>
  <c r="TE65" i="1"/>
  <c r="TE64" i="1"/>
  <c r="TE63" i="1"/>
  <c r="TE60" i="1"/>
  <c r="TE59" i="1"/>
  <c r="TE58" i="1"/>
  <c r="TE57" i="1"/>
  <c r="TE56" i="1"/>
  <c r="TE55" i="1"/>
  <c r="TE52" i="1"/>
  <c r="TE51" i="1"/>
  <c r="TE50" i="1"/>
  <c r="TE49" i="1"/>
  <c r="TE48" i="1"/>
  <c r="TE47" i="1"/>
  <c r="TE44" i="1"/>
  <c r="TE43" i="1"/>
  <c r="TE42" i="1"/>
  <c r="TE41" i="1"/>
  <c r="TE40" i="1"/>
  <c r="TE39" i="1"/>
  <c r="TE36" i="1"/>
  <c r="TE35" i="1"/>
  <c r="TE34" i="1"/>
  <c r="TE33" i="1"/>
  <c r="TE32" i="1"/>
  <c r="TE31" i="1"/>
  <c r="TE28" i="1"/>
  <c r="TE27" i="1"/>
  <c r="TE26" i="1"/>
  <c r="TE25" i="1"/>
  <c r="TE24" i="1"/>
  <c r="TE23" i="1"/>
  <c r="TE20" i="1"/>
  <c r="TE19" i="1"/>
  <c r="TE18" i="1"/>
  <c r="TE17" i="1"/>
  <c r="TE16" i="1"/>
  <c r="TE15" i="1"/>
  <c r="JT92" i="1"/>
  <c r="JT90" i="1"/>
  <c r="JT89" i="1"/>
  <c r="JT88" i="1"/>
  <c r="JT86" i="1"/>
  <c r="JT85" i="1"/>
  <c r="JT84" i="1"/>
  <c r="JT82" i="1"/>
  <c r="JT81" i="1"/>
  <c r="JT80" i="1"/>
  <c r="JT78" i="1"/>
  <c r="JT77" i="1"/>
  <c r="JT76" i="1"/>
  <c r="JT74" i="1"/>
  <c r="JT73" i="1"/>
  <c r="JT72" i="1"/>
  <c r="JT70" i="1"/>
  <c r="JT69" i="1"/>
  <c r="JT68" i="1"/>
  <c r="JT66" i="1"/>
  <c r="JT65" i="1"/>
  <c r="JT64" i="1"/>
  <c r="JT62" i="1"/>
  <c r="JT61" i="1"/>
  <c r="JT60" i="1"/>
  <c r="JT58" i="1"/>
  <c r="JT57" i="1"/>
  <c r="JT56" i="1"/>
  <c r="JT54" i="1"/>
  <c r="JT53" i="1"/>
  <c r="JT52" i="1"/>
  <c r="JT50" i="1"/>
  <c r="JT49" i="1"/>
  <c r="JT48" i="1"/>
  <c r="JT46" i="1"/>
  <c r="JT45" i="1"/>
  <c r="JT44" i="1"/>
  <c r="JT42" i="1"/>
  <c r="JT41" i="1"/>
  <c r="JT40" i="1"/>
  <c r="JT38" i="1"/>
  <c r="JT37" i="1"/>
  <c r="JT36" i="1"/>
  <c r="JT34" i="1"/>
  <c r="JT33" i="1"/>
  <c r="JT32" i="1"/>
  <c r="JT30" i="1"/>
  <c r="JT29" i="1"/>
  <c r="JT28" i="1"/>
  <c r="JT26" i="1"/>
  <c r="JT25" i="1"/>
  <c r="JT24" i="1"/>
  <c r="JT22" i="1"/>
  <c r="JT21" i="1"/>
  <c r="JT20" i="1"/>
  <c r="JT18" i="1"/>
  <c r="JT17" i="1"/>
  <c r="JT16" i="1"/>
  <c r="JT14" i="1"/>
  <c r="IK14" i="1"/>
  <c r="HB92" i="1"/>
  <c r="HB91" i="1"/>
  <c r="HB90" i="1"/>
  <c r="HB89" i="1"/>
  <c r="HB88" i="1"/>
  <c r="HB87" i="1"/>
  <c r="HB86" i="1"/>
  <c r="HB85" i="1"/>
  <c r="HB84" i="1"/>
  <c r="HB83" i="1"/>
  <c r="HB82" i="1"/>
  <c r="HB81" i="1"/>
  <c r="HB80" i="1"/>
  <c r="HB79" i="1"/>
  <c r="HB78" i="1"/>
  <c r="HB77" i="1"/>
  <c r="HB76" i="1"/>
  <c r="HB75" i="1"/>
  <c r="HB74" i="1"/>
  <c r="HB73" i="1"/>
  <c r="HB72" i="1"/>
  <c r="HB71" i="1"/>
  <c r="HB70" i="1"/>
  <c r="HB69" i="1"/>
  <c r="HB68" i="1"/>
  <c r="HB67" i="1"/>
  <c r="HB66" i="1"/>
  <c r="HB65" i="1"/>
  <c r="HB64" i="1"/>
  <c r="HB63" i="1"/>
  <c r="HB62" i="1"/>
  <c r="HB61" i="1"/>
  <c r="HB60" i="1"/>
  <c r="HB59" i="1"/>
  <c r="HB58" i="1"/>
  <c r="HB57" i="1"/>
  <c r="HB56" i="1"/>
  <c r="HB55" i="1"/>
  <c r="HB54" i="1"/>
  <c r="HB53" i="1"/>
  <c r="HB52" i="1"/>
  <c r="HB51" i="1"/>
  <c r="HB50" i="1"/>
  <c r="HB49" i="1"/>
  <c r="HB48" i="1"/>
  <c r="HB47" i="1"/>
  <c r="HB46" i="1"/>
  <c r="HB45" i="1"/>
  <c r="HB44" i="1"/>
  <c r="HB43" i="1"/>
  <c r="HB42" i="1"/>
  <c r="HB41" i="1"/>
  <c r="HB40" i="1"/>
  <c r="HB39" i="1"/>
  <c r="HB38" i="1"/>
  <c r="HB37" i="1"/>
  <c r="HB36" i="1"/>
  <c r="HB35" i="1"/>
  <c r="HB34" i="1"/>
  <c r="HB33" i="1"/>
  <c r="HB32" i="1"/>
  <c r="HB31" i="1"/>
  <c r="HB30" i="1"/>
  <c r="HB29" i="1"/>
  <c r="HB28" i="1"/>
  <c r="HB27" i="1"/>
  <c r="HB26" i="1"/>
  <c r="HB25" i="1"/>
  <c r="HB24" i="1"/>
  <c r="HB23" i="1"/>
  <c r="HB22" i="1"/>
  <c r="HB21" i="1"/>
  <c r="HB20" i="1"/>
  <c r="HB19" i="1"/>
  <c r="HB18" i="1"/>
  <c r="HB17" i="1"/>
  <c r="HB16" i="1"/>
  <c r="HB14" i="1"/>
  <c r="FS92" i="1"/>
  <c r="FS91" i="1"/>
  <c r="FS90" i="1"/>
  <c r="FS88" i="1"/>
  <c r="FS86" i="1"/>
  <c r="FS85" i="1"/>
  <c r="FS84" i="1"/>
  <c r="FS83" i="1"/>
  <c r="FS82" i="1"/>
  <c r="FS80" i="1"/>
  <c r="FS78" i="1"/>
  <c r="FS77" i="1"/>
  <c r="FS76" i="1"/>
  <c r="FS75" i="1"/>
  <c r="FS74" i="1"/>
  <c r="FS72" i="1"/>
  <c r="FS70" i="1"/>
  <c r="FS69" i="1"/>
  <c r="FS68" i="1"/>
  <c r="FS67" i="1"/>
  <c r="FS66" i="1"/>
  <c r="FS64" i="1"/>
  <c r="FS62" i="1"/>
  <c r="FS61" i="1"/>
  <c r="FS60" i="1"/>
  <c r="FS59" i="1"/>
  <c r="FS58" i="1"/>
  <c r="FS56" i="1"/>
  <c r="FS54" i="1"/>
  <c r="FS53" i="1"/>
  <c r="FS52" i="1"/>
  <c r="FS51" i="1"/>
  <c r="FS50" i="1"/>
  <c r="FS48" i="1"/>
  <c r="FS46" i="1"/>
  <c r="FS45" i="1"/>
  <c r="FS44" i="1"/>
  <c r="FS43" i="1"/>
  <c r="FS42" i="1"/>
  <c r="FS40" i="1"/>
  <c r="FS38" i="1"/>
  <c r="FS37" i="1"/>
  <c r="FS36" i="1"/>
  <c r="FS35" i="1"/>
  <c r="FS34" i="1"/>
  <c r="FS32" i="1"/>
  <c r="FS30" i="1"/>
  <c r="FS29" i="1"/>
  <c r="FS28" i="1"/>
  <c r="FS27" i="1"/>
  <c r="FS26" i="1"/>
  <c r="FS24" i="1"/>
  <c r="FS22" i="1"/>
  <c r="FS21" i="1"/>
  <c r="FS20" i="1"/>
  <c r="FS19" i="1"/>
  <c r="FS18" i="1"/>
  <c r="FS16" i="1"/>
  <c r="EJ92" i="1"/>
  <c r="EJ91" i="1"/>
  <c r="EJ90" i="1"/>
  <c r="EJ88" i="1"/>
  <c r="EJ86" i="1"/>
  <c r="EJ85" i="1"/>
  <c r="EJ84" i="1"/>
  <c r="EJ83" i="1"/>
  <c r="EJ82" i="1"/>
  <c r="EJ80" i="1"/>
  <c r="EJ78" i="1"/>
  <c r="EJ77" i="1"/>
  <c r="EJ76" i="1"/>
  <c r="EJ75" i="1"/>
  <c r="EJ74" i="1"/>
  <c r="EJ72" i="1"/>
  <c r="EJ70" i="1"/>
  <c r="EJ69" i="1"/>
  <c r="EJ68" i="1"/>
  <c r="EJ67" i="1"/>
  <c r="EJ66" i="1"/>
  <c r="EJ64" i="1"/>
  <c r="EJ62" i="1"/>
  <c r="EJ61" i="1"/>
  <c r="EJ60" i="1"/>
  <c r="EJ59" i="1"/>
  <c r="EJ58" i="1"/>
  <c r="EJ56" i="1"/>
  <c r="EJ54" i="1"/>
  <c r="EJ53" i="1"/>
  <c r="EJ52" i="1"/>
  <c r="EJ51" i="1"/>
  <c r="EJ50" i="1"/>
  <c r="EJ48" i="1"/>
  <c r="EJ46" i="1"/>
  <c r="EJ45" i="1"/>
  <c r="EJ44" i="1"/>
  <c r="EJ43" i="1"/>
  <c r="EJ42" i="1"/>
  <c r="EJ40" i="1"/>
  <c r="EJ38" i="1"/>
  <c r="EJ37" i="1"/>
  <c r="EJ36" i="1"/>
  <c r="EJ35" i="1"/>
  <c r="EJ34" i="1"/>
  <c r="EJ32" i="1"/>
  <c r="EJ30" i="1"/>
  <c r="EJ29" i="1"/>
  <c r="EJ28" i="1"/>
  <c r="EJ27" i="1"/>
  <c r="EJ26" i="1"/>
  <c r="EJ24" i="1"/>
  <c r="EJ22" i="1"/>
  <c r="EJ21" i="1"/>
  <c r="EJ20" i="1"/>
  <c r="EJ19" i="1"/>
  <c r="EJ18" i="1"/>
  <c r="EJ16" i="1"/>
  <c r="EJ14" i="1"/>
  <c r="DA90" i="1"/>
  <c r="DA87" i="1"/>
  <c r="DA86" i="1"/>
  <c r="DA85" i="1"/>
  <c r="DA82" i="1"/>
  <c r="DA79" i="1"/>
  <c r="DA78" i="1"/>
  <c r="DA77" i="1"/>
  <c r="DA74" i="1"/>
  <c r="DA71" i="1"/>
  <c r="DA70" i="1"/>
  <c r="DA69" i="1"/>
  <c r="DA66" i="1"/>
  <c r="DA63" i="1"/>
  <c r="DA62" i="1"/>
  <c r="DA61" i="1"/>
  <c r="DA58" i="1"/>
  <c r="DA55" i="1"/>
  <c r="DA54" i="1"/>
  <c r="DA53" i="1"/>
  <c r="DA50" i="1"/>
  <c r="DA47" i="1"/>
  <c r="DA46" i="1"/>
  <c r="DA45" i="1"/>
  <c r="DA42" i="1"/>
  <c r="DA39" i="1"/>
  <c r="DA38" i="1"/>
  <c r="DA37" i="1"/>
  <c r="DA34" i="1"/>
  <c r="DA31" i="1"/>
  <c r="DA30" i="1"/>
  <c r="DA29" i="1"/>
  <c r="DA26" i="1"/>
  <c r="DA23" i="1"/>
  <c r="DA22" i="1"/>
  <c r="DA21" i="1"/>
  <c r="DA18" i="1"/>
  <c r="DA15" i="1"/>
  <c r="DA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ML13" i="1" l="1"/>
  <c r="LC13" i="1"/>
  <c r="ACZ13" i="1"/>
  <c r="ADE41" i="1"/>
  <c r="ADE33" i="1"/>
  <c r="AAS47" i="1"/>
  <c r="AAG47" i="1"/>
  <c r="AAS33" i="1"/>
  <c r="AAG33" i="1"/>
  <c r="AAG35" i="1"/>
  <c r="AAS38" i="1"/>
  <c r="AAG38" i="1"/>
  <c r="AAS45" i="1"/>
  <c r="AAG45" i="1"/>
  <c r="AAG14" i="1"/>
  <c r="AAS25" i="1"/>
  <c r="AAG25" i="1"/>
  <c r="AAL25" i="1" s="1"/>
  <c r="AAS51" i="1"/>
  <c r="AAG51" i="1"/>
  <c r="AAG53" i="1"/>
  <c r="AAS55" i="1"/>
  <c r="AAG55" i="1"/>
  <c r="AAS59" i="1"/>
  <c r="AAG59" i="1"/>
  <c r="AAL59" i="1" s="1"/>
  <c r="AAS63" i="1"/>
  <c r="AAG63" i="1"/>
  <c r="AAS67" i="1"/>
  <c r="AAG67" i="1"/>
  <c r="AAS69" i="1"/>
  <c r="AAG69" i="1"/>
  <c r="AAS84" i="1"/>
  <c r="AAG84" i="1"/>
  <c r="AAL84" i="1" s="1"/>
  <c r="AAS86" i="1"/>
  <c r="AAG86" i="1"/>
  <c r="AAS16" i="1"/>
  <c r="AAG16" i="1"/>
  <c r="AAG18" i="1"/>
  <c r="AAS29" i="1"/>
  <c r="AAT29" i="1" s="1"/>
  <c r="AAG29" i="1"/>
  <c r="AAS37" i="1"/>
  <c r="AAG37" i="1"/>
  <c r="AAG40" i="1"/>
  <c r="AAS42" i="1"/>
  <c r="AAG42" i="1"/>
  <c r="AAG32" i="1"/>
  <c r="AAS34" i="1"/>
  <c r="AAG34" i="1"/>
  <c r="AAL37" i="1"/>
  <c r="AAG39" i="1"/>
  <c r="AAS46" i="1"/>
  <c r="AAG46" i="1"/>
  <c r="AAS48" i="1"/>
  <c r="AAG48" i="1"/>
  <c r="AAS90" i="1"/>
  <c r="AAG90" i="1"/>
  <c r="AAS92" i="1"/>
  <c r="AAG92" i="1"/>
  <c r="AAS91" i="1"/>
  <c r="AAG91" i="1"/>
  <c r="AAL91" i="1" s="1"/>
  <c r="AAS56" i="1"/>
  <c r="AAG56" i="1"/>
  <c r="AAS58" i="1"/>
  <c r="AAG58" i="1"/>
  <c r="AAS60" i="1"/>
  <c r="AAG60" i="1"/>
  <c r="AAS62" i="1"/>
  <c r="AAG62" i="1"/>
  <c r="AAS64" i="1"/>
  <c r="AAG64" i="1"/>
  <c r="AAS66" i="1"/>
  <c r="AAG66" i="1"/>
  <c r="AAS68" i="1"/>
  <c r="AAG68" i="1"/>
  <c r="AAL68" i="1" s="1"/>
  <c r="AAS70" i="1"/>
  <c r="AAG70" i="1"/>
  <c r="AAS72" i="1"/>
  <c r="AAG72" i="1"/>
  <c r="AAS74" i="1"/>
  <c r="AAG74" i="1"/>
  <c r="AAG76" i="1"/>
  <c r="AAL76" i="1" s="1"/>
  <c r="AAL90" i="1"/>
  <c r="AAS15" i="1"/>
  <c r="AAG15" i="1"/>
  <c r="AAS17" i="1"/>
  <c r="AAG17" i="1"/>
  <c r="AAG28" i="1"/>
  <c r="AAS43" i="1"/>
  <c r="AAG43" i="1"/>
  <c r="AAL43" i="1" s="1"/>
  <c r="AAS78" i="1"/>
  <c r="AAG78" i="1"/>
  <c r="AAS80" i="1"/>
  <c r="AAG80" i="1"/>
  <c r="AAS88" i="1"/>
  <c r="NU13" i="1"/>
  <c r="DA13" i="1"/>
  <c r="IK13" i="1"/>
  <c r="PD13" i="1"/>
  <c r="QM13" i="1"/>
  <c r="RV13" i="1"/>
  <c r="TE13" i="1"/>
  <c r="UN13" i="1"/>
  <c r="VW13" i="1"/>
  <c r="JT13" i="1"/>
  <c r="HB15" i="1"/>
  <c r="HB13" i="1" s="1"/>
  <c r="FS14" i="1"/>
  <c r="FS13" i="1" s="1"/>
  <c r="EJ13" i="1"/>
  <c r="BR14" i="1"/>
  <c r="BR13" i="1" s="1"/>
  <c r="AAL45" i="1"/>
  <c r="AAL2" i="1"/>
  <c r="AAG6" i="1"/>
  <c r="AAH6" i="1" s="1"/>
  <c r="AAG3" i="1"/>
  <c r="AAH3" i="1" s="1"/>
  <c r="AAY4" i="1"/>
  <c r="AAL4" i="1"/>
  <c r="AAM4" i="1" s="1"/>
  <c r="AAU10" i="1"/>
  <c r="AAL3" i="1"/>
  <c r="AAM3" i="1" s="1"/>
  <c r="AAL7" i="1"/>
  <c r="AAM7" i="1" s="1"/>
  <c r="AAG7" i="1"/>
  <c r="AAH7" i="1" s="1"/>
  <c r="AAL8" i="1"/>
  <c r="AAM8" i="1" s="1"/>
  <c r="AAY3" i="1"/>
  <c r="AAR3" i="1" s="1"/>
  <c r="AAL9" i="1"/>
  <c r="AAM9" i="1" s="1"/>
  <c r="AAG9" i="1"/>
  <c r="AAH9" i="1" s="1"/>
  <c r="AAG2" i="1"/>
  <c r="AAY9" i="1"/>
  <c r="AAX9" i="1" s="1"/>
  <c r="AAG4" i="1"/>
  <c r="AAH4" i="1" s="1"/>
  <c r="AAL27" i="1"/>
  <c r="AAL33" i="1"/>
  <c r="AAM90" i="1"/>
  <c r="AAZ8" i="1"/>
  <c r="AAM25" i="1"/>
  <c r="AAM88" i="1"/>
  <c r="AAZ7" i="1"/>
  <c r="AAG5" i="1"/>
  <c r="AAH5" i="1" s="1"/>
  <c r="AAS10" i="1"/>
  <c r="AAZ6" i="1"/>
  <c r="AAL5" i="1"/>
  <c r="AAM5" i="1" s="1"/>
  <c r="AAL41" i="1"/>
  <c r="AAZ3" i="1"/>
  <c r="AAZ2" i="1"/>
  <c r="AAJ13" i="1"/>
  <c r="AAG8" i="1"/>
  <c r="AAH8" i="1" s="1"/>
  <c r="AAM82" i="1"/>
  <c r="AAS23" i="1"/>
  <c r="AAS31" i="1"/>
  <c r="AAL47" i="1"/>
  <c r="AAS52" i="1"/>
  <c r="AAS21" i="1"/>
  <c r="AAS27" i="1"/>
  <c r="AAS41" i="1"/>
  <c r="AAS53" i="1"/>
  <c r="ACE10" i="1"/>
  <c r="ACC10" i="1"/>
  <c r="ACA10" i="1"/>
  <c r="ABU13" i="1"/>
  <c r="AAT4" i="1"/>
  <c r="AAH2" i="1"/>
  <c r="AAV4" i="1"/>
  <c r="AAL17" i="1"/>
  <c r="AAX4" i="1"/>
  <c r="AAR4" i="1"/>
  <c r="AAV9" i="1"/>
  <c r="AAT9" i="1"/>
  <c r="AAM2" i="1"/>
  <c r="AAY6" i="1"/>
  <c r="AAT6" i="1" s="1"/>
  <c r="AAZ9" i="1"/>
  <c r="AAS26" i="1"/>
  <c r="AAL31" i="1"/>
  <c r="AAM56" i="1"/>
  <c r="AAW10" i="1"/>
  <c r="AAS20" i="1"/>
  <c r="AAS22" i="1"/>
  <c r="AAS24" i="1"/>
  <c r="AAQ10" i="1"/>
  <c r="AAH13" i="1"/>
  <c r="AAS14" i="1"/>
  <c r="AAS18" i="1"/>
  <c r="AAS28" i="1"/>
  <c r="AAS30" i="1"/>
  <c r="AAL35" i="1"/>
  <c r="AAY8" i="1"/>
  <c r="AAV8" i="1" s="1"/>
  <c r="AAY5" i="1"/>
  <c r="AAX5" i="1" s="1"/>
  <c r="AAA13" i="1"/>
  <c r="AAM17" i="1"/>
  <c r="AAS19" i="1"/>
  <c r="AAL21" i="1"/>
  <c r="AAL23" i="1"/>
  <c r="AAS36" i="1"/>
  <c r="AAS40" i="1"/>
  <c r="AAS44" i="1"/>
  <c r="AAT39" i="1"/>
  <c r="AAY2" i="1"/>
  <c r="AAT2" i="1" s="1"/>
  <c r="AAZ5" i="1"/>
  <c r="AAZ10" i="1" s="1"/>
  <c r="AAK13" i="1"/>
  <c r="AAS32" i="1"/>
  <c r="AAL48" i="1"/>
  <c r="AAY7" i="1"/>
  <c r="AAT7" i="1" s="1"/>
  <c r="AAL67" i="1"/>
  <c r="AAS54" i="1"/>
  <c r="AAS61" i="1"/>
  <c r="AAS85" i="1"/>
  <c r="AAS49" i="1"/>
  <c r="AAM60" i="1"/>
  <c r="AAS50" i="1"/>
  <c r="AAL52" i="1"/>
  <c r="AAM49" i="1"/>
  <c r="AAS65" i="1"/>
  <c r="AAS77" i="1"/>
  <c r="AAS79" i="1"/>
  <c r="AAM53" i="1"/>
  <c r="AAM64" i="1"/>
  <c r="AAS57" i="1"/>
  <c r="AAS71" i="1"/>
  <c r="AAM78" i="1"/>
  <c r="AAL82" i="1"/>
  <c r="AAM84" i="1"/>
  <c r="AAL88" i="1"/>
  <c r="AAM92" i="1"/>
  <c r="AAL71" i="1"/>
  <c r="AAL74" i="1"/>
  <c r="AAS73" i="1"/>
  <c r="AAL80" i="1"/>
  <c r="AAS83" i="1"/>
  <c r="AAS89" i="1"/>
  <c r="AAL86" i="1"/>
  <c r="AAM74" i="1"/>
  <c r="AAS81" i="1"/>
  <c r="AAS75" i="1"/>
  <c r="AAL78" i="1"/>
  <c r="AAM80" i="1"/>
  <c r="AAS87" i="1"/>
  <c r="AAJ95" i="1"/>
  <c r="AAL72" i="1"/>
  <c r="AAM76" i="1"/>
  <c r="AAM86" i="1"/>
  <c r="AAL95" i="1"/>
  <c r="VT92" i="1"/>
  <c r="VT91" i="1"/>
  <c r="VT90" i="1"/>
  <c r="VT89" i="1"/>
  <c r="VT88" i="1"/>
  <c r="VT87" i="1"/>
  <c r="VT86" i="1"/>
  <c r="VT85" i="1"/>
  <c r="VT84" i="1"/>
  <c r="VT83" i="1"/>
  <c r="VT82" i="1"/>
  <c r="VT81" i="1"/>
  <c r="VT80" i="1"/>
  <c r="VT79" i="1"/>
  <c r="VT78" i="1"/>
  <c r="VT77" i="1"/>
  <c r="VT76" i="1"/>
  <c r="VT75" i="1"/>
  <c r="VT74" i="1"/>
  <c r="VT73" i="1"/>
  <c r="VT72" i="1"/>
  <c r="VT71" i="1"/>
  <c r="VT70" i="1"/>
  <c r="VT69" i="1"/>
  <c r="VT68" i="1"/>
  <c r="VT67" i="1"/>
  <c r="VT66" i="1"/>
  <c r="VT65" i="1"/>
  <c r="VT64" i="1"/>
  <c r="VT63" i="1"/>
  <c r="VT62" i="1"/>
  <c r="VT61" i="1"/>
  <c r="VT60" i="1"/>
  <c r="VT59" i="1"/>
  <c r="VT58" i="1"/>
  <c r="VT57" i="1"/>
  <c r="VT56" i="1"/>
  <c r="VT55" i="1"/>
  <c r="VT54" i="1"/>
  <c r="VT53" i="1"/>
  <c r="VT52" i="1"/>
  <c r="VT51" i="1"/>
  <c r="VT50" i="1"/>
  <c r="VT49" i="1"/>
  <c r="VT48" i="1"/>
  <c r="VT47" i="1"/>
  <c r="VT46" i="1"/>
  <c r="VT45" i="1"/>
  <c r="VT44" i="1"/>
  <c r="VT43" i="1"/>
  <c r="VT42" i="1"/>
  <c r="VT41" i="1"/>
  <c r="VT40" i="1"/>
  <c r="VT39" i="1"/>
  <c r="VT38" i="1"/>
  <c r="VT37" i="1"/>
  <c r="VT36" i="1"/>
  <c r="VT35" i="1"/>
  <c r="VT34" i="1"/>
  <c r="VT33" i="1"/>
  <c r="VT32" i="1"/>
  <c r="VT31" i="1"/>
  <c r="VT30" i="1"/>
  <c r="VT29" i="1"/>
  <c r="VT28" i="1"/>
  <c r="VT27" i="1"/>
  <c r="VT26" i="1"/>
  <c r="VT25" i="1"/>
  <c r="VT24" i="1"/>
  <c r="VT23" i="1"/>
  <c r="VT22" i="1"/>
  <c r="VT21" i="1"/>
  <c r="VT20" i="1"/>
  <c r="VT19" i="1"/>
  <c r="VT18" i="1"/>
  <c r="VT17" i="1"/>
  <c r="VT16" i="1"/>
  <c r="VT15" i="1"/>
  <c r="VT14" i="1"/>
  <c r="UK92" i="1"/>
  <c r="UK91" i="1"/>
  <c r="UK90" i="1"/>
  <c r="UK89" i="1"/>
  <c r="UK88" i="1"/>
  <c r="UK87" i="1"/>
  <c r="UK86" i="1"/>
  <c r="UK85" i="1"/>
  <c r="UK84" i="1"/>
  <c r="UK83" i="1"/>
  <c r="UK82" i="1"/>
  <c r="UK81" i="1"/>
  <c r="UK80" i="1"/>
  <c r="UK79" i="1"/>
  <c r="UK78" i="1"/>
  <c r="UK77" i="1"/>
  <c r="UK76" i="1"/>
  <c r="UK75" i="1"/>
  <c r="UK74" i="1"/>
  <c r="UK73" i="1"/>
  <c r="UK72" i="1"/>
  <c r="UK71" i="1"/>
  <c r="UK70" i="1"/>
  <c r="UK69" i="1"/>
  <c r="UK68" i="1"/>
  <c r="UK67" i="1"/>
  <c r="UK66" i="1"/>
  <c r="UK65" i="1"/>
  <c r="UK64" i="1"/>
  <c r="UK63" i="1"/>
  <c r="UK62" i="1"/>
  <c r="UK61" i="1"/>
  <c r="UK60" i="1"/>
  <c r="UK59" i="1"/>
  <c r="UK58" i="1"/>
  <c r="UK57" i="1"/>
  <c r="UK56" i="1"/>
  <c r="UK55" i="1"/>
  <c r="UK54" i="1"/>
  <c r="UK53" i="1"/>
  <c r="UK52" i="1"/>
  <c r="UK51" i="1"/>
  <c r="UK50" i="1"/>
  <c r="UK49" i="1"/>
  <c r="UK48" i="1"/>
  <c r="UK47" i="1"/>
  <c r="UK46" i="1"/>
  <c r="UK45" i="1"/>
  <c r="UK44" i="1"/>
  <c r="UK43" i="1"/>
  <c r="UK42" i="1"/>
  <c r="UK41" i="1"/>
  <c r="UK40" i="1"/>
  <c r="UK39" i="1"/>
  <c r="UK38" i="1"/>
  <c r="UK37" i="1"/>
  <c r="UK36" i="1"/>
  <c r="UK35" i="1"/>
  <c r="UK34" i="1"/>
  <c r="UK33" i="1"/>
  <c r="UK32" i="1"/>
  <c r="UK31" i="1"/>
  <c r="UK30" i="1"/>
  <c r="UK29" i="1"/>
  <c r="UK28" i="1"/>
  <c r="UK27" i="1"/>
  <c r="UK26" i="1"/>
  <c r="UK25" i="1"/>
  <c r="UK24" i="1"/>
  <c r="UK23" i="1"/>
  <c r="UK22" i="1"/>
  <c r="UK21" i="1"/>
  <c r="UK20" i="1"/>
  <c r="UK19" i="1"/>
  <c r="UK18" i="1"/>
  <c r="UK17" i="1"/>
  <c r="UK16" i="1"/>
  <c r="UK15" i="1"/>
  <c r="UK14" i="1"/>
  <c r="UK13" i="1"/>
  <c r="TB92" i="1"/>
  <c r="TB91" i="1"/>
  <c r="TB90" i="1"/>
  <c r="TB89" i="1"/>
  <c r="TB88" i="1"/>
  <c r="TB87" i="1"/>
  <c r="TB86" i="1"/>
  <c r="TB85" i="1"/>
  <c r="TB84" i="1"/>
  <c r="TB83" i="1"/>
  <c r="TB82" i="1"/>
  <c r="TB81" i="1"/>
  <c r="TB80" i="1"/>
  <c r="TB79" i="1"/>
  <c r="TB78" i="1"/>
  <c r="TB77" i="1"/>
  <c r="TB76" i="1"/>
  <c r="TB75" i="1"/>
  <c r="TB74" i="1"/>
  <c r="TB73" i="1"/>
  <c r="TB72" i="1"/>
  <c r="TB71" i="1"/>
  <c r="TB70" i="1"/>
  <c r="TB69" i="1"/>
  <c r="TB68" i="1"/>
  <c r="TB67" i="1"/>
  <c r="TB66" i="1"/>
  <c r="TB65" i="1"/>
  <c r="TB64" i="1"/>
  <c r="TB63" i="1"/>
  <c r="TB62" i="1"/>
  <c r="TB61" i="1"/>
  <c r="TB60" i="1"/>
  <c r="TB59" i="1"/>
  <c r="TB58" i="1"/>
  <c r="TB57" i="1"/>
  <c r="TB56" i="1"/>
  <c r="TB55" i="1"/>
  <c r="TB54" i="1"/>
  <c r="TB53" i="1"/>
  <c r="TB52" i="1"/>
  <c r="TB51" i="1"/>
  <c r="TB50" i="1"/>
  <c r="TB49" i="1"/>
  <c r="TB48" i="1"/>
  <c r="TB47" i="1"/>
  <c r="TB46" i="1"/>
  <c r="TB45" i="1"/>
  <c r="TB44" i="1"/>
  <c r="TB43" i="1"/>
  <c r="TB42" i="1"/>
  <c r="TB41" i="1"/>
  <c r="TB40" i="1"/>
  <c r="TB39" i="1"/>
  <c r="TB38" i="1"/>
  <c r="TB37" i="1"/>
  <c r="TB36" i="1"/>
  <c r="TB35" i="1"/>
  <c r="TB34" i="1"/>
  <c r="TB33" i="1"/>
  <c r="TB32" i="1"/>
  <c r="TB31" i="1"/>
  <c r="TB30" i="1"/>
  <c r="TB29" i="1"/>
  <c r="TB28" i="1"/>
  <c r="TB27" i="1"/>
  <c r="TB26" i="1"/>
  <c r="TB25" i="1"/>
  <c r="TB24" i="1"/>
  <c r="TB23" i="1"/>
  <c r="TB22" i="1"/>
  <c r="TB21" i="1"/>
  <c r="TB20" i="1"/>
  <c r="TB19" i="1"/>
  <c r="TB18" i="1"/>
  <c r="TB17" i="1"/>
  <c r="TB16" i="1"/>
  <c r="TB15" i="1"/>
  <c r="TB14" i="1"/>
  <c r="TB13" i="1" s="1"/>
  <c r="RS92" i="1"/>
  <c r="RS91" i="1"/>
  <c r="RS90" i="1"/>
  <c r="RS89" i="1"/>
  <c r="RS88" i="1"/>
  <c r="RS87" i="1"/>
  <c r="RS86" i="1"/>
  <c r="RS85" i="1"/>
  <c r="RS84" i="1"/>
  <c r="RS83" i="1"/>
  <c r="RS82" i="1"/>
  <c r="RS81" i="1"/>
  <c r="RS80" i="1"/>
  <c r="RS79" i="1"/>
  <c r="RS78" i="1"/>
  <c r="RS77" i="1"/>
  <c r="RS76" i="1"/>
  <c r="RS75" i="1"/>
  <c r="RS74" i="1"/>
  <c r="RS73" i="1"/>
  <c r="RS72" i="1"/>
  <c r="RS71" i="1"/>
  <c r="RS70" i="1"/>
  <c r="RS69" i="1"/>
  <c r="RS68" i="1"/>
  <c r="RS67" i="1"/>
  <c r="RS66" i="1"/>
  <c r="RS65" i="1"/>
  <c r="RS64" i="1"/>
  <c r="RS63" i="1"/>
  <c r="RS62" i="1"/>
  <c r="RS61" i="1"/>
  <c r="RS60" i="1"/>
  <c r="RS59" i="1"/>
  <c r="RS58" i="1"/>
  <c r="RS57" i="1"/>
  <c r="RS56" i="1"/>
  <c r="RS55" i="1"/>
  <c r="RS54" i="1"/>
  <c r="RS53" i="1"/>
  <c r="RS52" i="1"/>
  <c r="RS51" i="1"/>
  <c r="RS50" i="1"/>
  <c r="RS49" i="1"/>
  <c r="RS48" i="1"/>
  <c r="RS47" i="1"/>
  <c r="RS46" i="1"/>
  <c r="RS45" i="1"/>
  <c r="RS44" i="1"/>
  <c r="RS43" i="1"/>
  <c r="RS42" i="1"/>
  <c r="RS41" i="1"/>
  <c r="RS40" i="1"/>
  <c r="RS39" i="1"/>
  <c r="RS38" i="1"/>
  <c r="RS37" i="1"/>
  <c r="RS36" i="1"/>
  <c r="RS35" i="1"/>
  <c r="RS34" i="1"/>
  <c r="RS33" i="1"/>
  <c r="RS32" i="1"/>
  <c r="RS31" i="1"/>
  <c r="RS30" i="1"/>
  <c r="RS29" i="1"/>
  <c r="RS28" i="1"/>
  <c r="RS27" i="1"/>
  <c r="RS26" i="1"/>
  <c r="RS25" i="1"/>
  <c r="RS24" i="1"/>
  <c r="RS23" i="1"/>
  <c r="RS22" i="1"/>
  <c r="RS21" i="1"/>
  <c r="RS20" i="1"/>
  <c r="RS19" i="1"/>
  <c r="RS18" i="1"/>
  <c r="RS17" i="1"/>
  <c r="RS16" i="1"/>
  <c r="RS15" i="1"/>
  <c r="RS14" i="1"/>
  <c r="QJ92" i="1"/>
  <c r="QJ91" i="1"/>
  <c r="QJ90" i="1"/>
  <c r="QJ89" i="1"/>
  <c r="QJ88" i="1"/>
  <c r="QJ87" i="1"/>
  <c r="QJ86" i="1"/>
  <c r="QJ85" i="1"/>
  <c r="QJ84" i="1"/>
  <c r="QJ83" i="1"/>
  <c r="QJ82" i="1"/>
  <c r="QJ81" i="1"/>
  <c r="QJ80" i="1"/>
  <c r="QJ79" i="1"/>
  <c r="QJ78" i="1"/>
  <c r="QJ77" i="1"/>
  <c r="QJ76" i="1"/>
  <c r="QJ75" i="1"/>
  <c r="QJ74" i="1"/>
  <c r="QJ73" i="1"/>
  <c r="QJ72" i="1"/>
  <c r="QJ71" i="1"/>
  <c r="QJ70" i="1"/>
  <c r="QJ69" i="1"/>
  <c r="QJ68" i="1"/>
  <c r="QJ67" i="1"/>
  <c r="QJ66" i="1"/>
  <c r="QJ65" i="1"/>
  <c r="QJ64" i="1"/>
  <c r="QJ63" i="1"/>
  <c r="QJ62" i="1"/>
  <c r="QJ61" i="1"/>
  <c r="QJ60" i="1"/>
  <c r="QJ59" i="1"/>
  <c r="QJ58" i="1"/>
  <c r="QJ57" i="1"/>
  <c r="QJ56" i="1"/>
  <c r="QJ55" i="1"/>
  <c r="QJ54" i="1"/>
  <c r="QJ53" i="1"/>
  <c r="QJ52" i="1"/>
  <c r="QJ51" i="1"/>
  <c r="QJ50" i="1"/>
  <c r="QJ49" i="1"/>
  <c r="QJ48" i="1"/>
  <c r="QJ47" i="1"/>
  <c r="QJ46" i="1"/>
  <c r="QJ45" i="1"/>
  <c r="QJ44" i="1"/>
  <c r="QJ43" i="1"/>
  <c r="QJ42" i="1"/>
  <c r="QJ41" i="1"/>
  <c r="QJ40" i="1"/>
  <c r="QJ39" i="1"/>
  <c r="QJ38" i="1"/>
  <c r="QJ37" i="1"/>
  <c r="QJ36" i="1"/>
  <c r="QJ35" i="1"/>
  <c r="QJ34" i="1"/>
  <c r="QJ33" i="1"/>
  <c r="QJ32" i="1"/>
  <c r="QJ31" i="1"/>
  <c r="QJ30" i="1"/>
  <c r="QJ29" i="1"/>
  <c r="QJ28" i="1"/>
  <c r="QJ27" i="1"/>
  <c r="QJ26" i="1"/>
  <c r="QJ25" i="1"/>
  <c r="QJ24" i="1"/>
  <c r="QJ23" i="1"/>
  <c r="QJ22" i="1"/>
  <c r="QJ21" i="1"/>
  <c r="QJ20" i="1"/>
  <c r="QJ19" i="1"/>
  <c r="QJ18" i="1"/>
  <c r="QJ17" i="1"/>
  <c r="QJ16" i="1"/>
  <c r="QJ15" i="1"/>
  <c r="QJ14"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s="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IH13" i="1" s="1"/>
  <c r="GY92" i="1"/>
  <c r="GY91" i="1"/>
  <c r="GY90" i="1"/>
  <c r="GY89" i="1"/>
  <c r="GY88" i="1"/>
  <c r="GY87" i="1"/>
  <c r="GY86" i="1"/>
  <c r="GY85" i="1"/>
  <c r="GY84" i="1"/>
  <c r="GY83" i="1"/>
  <c r="GY82" i="1"/>
  <c r="GY81" i="1"/>
  <c r="GY80" i="1"/>
  <c r="GY79" i="1"/>
  <c r="GY78" i="1"/>
  <c r="GY77" i="1"/>
  <c r="GY76" i="1"/>
  <c r="GY75" i="1"/>
  <c r="GY74" i="1"/>
  <c r="GY73" i="1"/>
  <c r="GY72" i="1"/>
  <c r="GY71" i="1"/>
  <c r="GY70" i="1"/>
  <c r="GY69" i="1"/>
  <c r="GY68" i="1"/>
  <c r="GY67" i="1"/>
  <c r="GY66" i="1"/>
  <c r="GY65" i="1"/>
  <c r="GY64" i="1"/>
  <c r="GY63" i="1"/>
  <c r="GY62" i="1"/>
  <c r="GY61" i="1"/>
  <c r="GY60" i="1"/>
  <c r="GY59" i="1"/>
  <c r="GY58" i="1"/>
  <c r="GY57" i="1"/>
  <c r="GY56" i="1"/>
  <c r="GY55" i="1"/>
  <c r="GY54" i="1"/>
  <c r="GY53" i="1"/>
  <c r="GY52" i="1"/>
  <c r="GY51" i="1"/>
  <c r="GY50" i="1"/>
  <c r="GY49" i="1"/>
  <c r="GY48" i="1"/>
  <c r="GY47" i="1"/>
  <c r="GY46" i="1"/>
  <c r="GY45" i="1"/>
  <c r="GY44" i="1"/>
  <c r="GY43" i="1"/>
  <c r="GY42" i="1"/>
  <c r="GY41" i="1"/>
  <c r="GY40" i="1"/>
  <c r="GY39" i="1"/>
  <c r="GY38" i="1"/>
  <c r="GY37" i="1"/>
  <c r="GY36" i="1"/>
  <c r="GY35" i="1"/>
  <c r="GY34" i="1"/>
  <c r="GY33" i="1"/>
  <c r="GY32" i="1"/>
  <c r="GY31" i="1"/>
  <c r="GY30" i="1"/>
  <c r="GY29" i="1"/>
  <c r="GY28" i="1"/>
  <c r="GY27" i="1"/>
  <c r="GY26" i="1"/>
  <c r="GY25" i="1"/>
  <c r="GY24" i="1"/>
  <c r="GY23" i="1"/>
  <c r="GY22" i="1"/>
  <c r="GY21" i="1"/>
  <c r="GY20" i="1"/>
  <c r="GY19" i="1"/>
  <c r="GY18" i="1"/>
  <c r="GY17" i="1"/>
  <c r="GY16" i="1"/>
  <c r="GY15" i="1"/>
  <c r="GY14" i="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5" i="1"/>
  <c r="EG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4" i="1"/>
  <c r="BA13" i="1"/>
  <c r="F54" i="11"/>
  <c r="T54" i="11"/>
  <c r="VT13" i="1" l="1"/>
  <c r="RS13" i="1"/>
  <c r="QJ13" i="1"/>
  <c r="PA13" i="1"/>
  <c r="NR13" i="1"/>
  <c r="MI13" i="1"/>
  <c r="JQ13" i="1"/>
  <c r="GY13" i="1"/>
  <c r="EG13" i="1"/>
  <c r="CX13" i="1"/>
  <c r="BO13" i="1"/>
  <c r="ADE13" i="1"/>
  <c r="AAG13" i="1"/>
  <c r="AAL63" i="1"/>
  <c r="AAR9" i="1"/>
  <c r="AAG10" i="1"/>
  <c r="AAH10" i="1" s="1"/>
  <c r="AAT3" i="1"/>
  <c r="AAR7" i="1"/>
  <c r="AAV3" i="1"/>
  <c r="AAX3" i="1"/>
  <c r="AAL39" i="1"/>
  <c r="AAL16" i="1"/>
  <c r="AAL10" i="1"/>
  <c r="AAM10" i="1" s="1"/>
  <c r="AAL55" i="1"/>
  <c r="AAL29" i="1"/>
  <c r="AAL60" i="1"/>
  <c r="AAL92" i="1"/>
  <c r="AAL70" i="1"/>
  <c r="AAL49" i="1"/>
  <c r="AAL36" i="1"/>
  <c r="AAL15" i="1"/>
  <c r="AAL22" i="1"/>
  <c r="AAL89" i="1"/>
  <c r="AAL73" i="1"/>
  <c r="AAL62" i="1"/>
  <c r="AAL61" i="1"/>
  <c r="AAL53" i="1"/>
  <c r="AAL38" i="1"/>
  <c r="AAL54" i="1"/>
  <c r="AAT36" i="1"/>
  <c r="AAX2" i="1"/>
  <c r="AAL30" i="1"/>
  <c r="AAL28" i="1"/>
  <c r="AAT14" i="1"/>
  <c r="AAT22" i="1"/>
  <c r="AAL14" i="1"/>
  <c r="AAL79" i="1"/>
  <c r="AAT89" i="1"/>
  <c r="AAL83" i="1"/>
  <c r="AAL64" i="1"/>
  <c r="AAL77" i="1"/>
  <c r="AAL44" i="1"/>
  <c r="AAT30" i="1"/>
  <c r="AAL42" i="1"/>
  <c r="AAL50" i="1"/>
  <c r="AAL75" i="1"/>
  <c r="AAL87" i="1"/>
  <c r="AAL58" i="1"/>
  <c r="AAL34" i="1"/>
  <c r="AAL19" i="1"/>
  <c r="AAY10" i="1"/>
  <c r="AAX10" i="1" s="1"/>
  <c r="AAT5" i="1"/>
  <c r="AAT8" i="1"/>
  <c r="AAL66" i="1"/>
  <c r="AAL81" i="1"/>
  <c r="AAL57" i="1"/>
  <c r="AAX8" i="1"/>
  <c r="AAL24" i="1"/>
  <c r="AAL56" i="1"/>
  <c r="AAV6" i="1"/>
  <c r="AAX6" i="1"/>
  <c r="AAM13" i="1"/>
  <c r="AAR6" i="1"/>
  <c r="AAV5" i="1"/>
  <c r="AAL51" i="1"/>
  <c r="AAL69" i="1"/>
  <c r="AAL46" i="1"/>
  <c r="AAL85" i="1"/>
  <c r="AAL40" i="1"/>
  <c r="AAV2" i="1"/>
  <c r="AAL26" i="1"/>
  <c r="AAL18" i="1"/>
  <c r="AAR8" i="1"/>
  <c r="AAL20" i="1"/>
  <c r="AAL65" i="1"/>
  <c r="AAX7" i="1"/>
  <c r="AAV7" i="1"/>
  <c r="AAL32" i="1"/>
  <c r="AAR5" i="1"/>
  <c r="AAR2" i="1"/>
  <c r="AK35" i="11"/>
  <c r="AAR10" i="1" l="1"/>
  <c r="AAV10" i="1"/>
  <c r="AAT10" i="1"/>
  <c r="AAL13" i="1"/>
  <c r="V14" i="1"/>
  <c r="AH14" i="1" s="1"/>
  <c r="AH76" i="1"/>
  <c r="AH83" i="1"/>
  <c r="V15" i="1"/>
  <c r="AH15" i="1" s="1"/>
  <c r="V16" i="1"/>
  <c r="AH16" i="1" s="1"/>
  <c r="V17" i="1"/>
  <c r="AH17" i="1" s="1"/>
  <c r="V18" i="1"/>
  <c r="AH18" i="1" s="1"/>
  <c r="V19" i="1"/>
  <c r="AH19" i="1" s="1"/>
  <c r="V20" i="1"/>
  <c r="AH20" i="1" s="1"/>
  <c r="V21" i="1"/>
  <c r="AH21" i="1" s="1"/>
  <c r="V22" i="1"/>
  <c r="AH22" i="1" s="1"/>
  <c r="V23" i="1"/>
  <c r="AH23" i="1" s="1"/>
  <c r="V24" i="1"/>
  <c r="AH24" i="1" s="1"/>
  <c r="V25" i="1"/>
  <c r="AH25" i="1" s="1"/>
  <c r="V26" i="1"/>
  <c r="AH26" i="1" s="1"/>
  <c r="V27" i="1"/>
  <c r="AH27" i="1" s="1"/>
  <c r="V28" i="1"/>
  <c r="AH28" i="1" s="1"/>
  <c r="V29" i="1"/>
  <c r="AH29" i="1" s="1"/>
  <c r="V30" i="1"/>
  <c r="AH30" i="1" s="1"/>
  <c r="V31" i="1"/>
  <c r="AH31" i="1" s="1"/>
  <c r="V32" i="1"/>
  <c r="AH32" i="1" s="1"/>
  <c r="V33" i="1"/>
  <c r="AH33" i="1" s="1"/>
  <c r="V34" i="1"/>
  <c r="AH34" i="1" s="1"/>
  <c r="V35" i="1"/>
  <c r="AH35" i="1" s="1"/>
  <c r="V36" i="1"/>
  <c r="AH36" i="1" s="1"/>
  <c r="V37" i="1"/>
  <c r="AH37" i="1" s="1"/>
  <c r="V38" i="1"/>
  <c r="AH38" i="1" s="1"/>
  <c r="V39" i="1"/>
  <c r="AH39" i="1" s="1"/>
  <c r="V40" i="1"/>
  <c r="AH40" i="1" s="1"/>
  <c r="V41" i="1"/>
  <c r="AH41" i="1" s="1"/>
  <c r="V42" i="1"/>
  <c r="AH42" i="1" s="1"/>
  <c r="V43" i="1"/>
  <c r="AH43" i="1" s="1"/>
  <c r="V44" i="1"/>
  <c r="AH44" i="1" s="1"/>
  <c r="V45" i="1"/>
  <c r="AH45" i="1" s="1"/>
  <c r="V46" i="1"/>
  <c r="AH46" i="1" s="1"/>
  <c r="V47" i="1"/>
  <c r="AH47" i="1" s="1"/>
  <c r="V48" i="1"/>
  <c r="AH48" i="1" s="1"/>
  <c r="V49" i="1"/>
  <c r="AH49" i="1" s="1"/>
  <c r="V50" i="1"/>
  <c r="AH50" i="1" s="1"/>
  <c r="V51" i="1"/>
  <c r="AH51" i="1" s="1"/>
  <c r="V52" i="1"/>
  <c r="AH52" i="1" s="1"/>
  <c r="V53" i="1"/>
  <c r="AH53" i="1" s="1"/>
  <c r="V54" i="1"/>
  <c r="AH54" i="1" s="1"/>
  <c r="V55" i="1"/>
  <c r="AH55" i="1" s="1"/>
  <c r="V56" i="1"/>
  <c r="AH56" i="1" s="1"/>
  <c r="V57" i="1"/>
  <c r="AH57" i="1" s="1"/>
  <c r="V58" i="1"/>
  <c r="AH58" i="1" s="1"/>
  <c r="V59" i="1"/>
  <c r="AH59" i="1" s="1"/>
  <c r="V60" i="1"/>
  <c r="AH60" i="1" s="1"/>
  <c r="V61" i="1"/>
  <c r="AH61" i="1" s="1"/>
  <c r="V62" i="1"/>
  <c r="AH62" i="1" s="1"/>
  <c r="V63" i="1"/>
  <c r="AH63" i="1" s="1"/>
  <c r="V64" i="1"/>
  <c r="AH64" i="1" s="1"/>
  <c r="V65" i="1"/>
  <c r="AH65" i="1" s="1"/>
  <c r="V66" i="1"/>
  <c r="AH66" i="1" s="1"/>
  <c r="V67" i="1"/>
  <c r="AH67" i="1" s="1"/>
  <c r="V68" i="1"/>
  <c r="AH68" i="1" s="1"/>
  <c r="V69" i="1"/>
  <c r="AH69" i="1" s="1"/>
  <c r="V70" i="1"/>
  <c r="AH70" i="1" s="1"/>
  <c r="V71" i="1"/>
  <c r="AH71" i="1" s="1"/>
  <c r="V72" i="1"/>
  <c r="AH72" i="1" s="1"/>
  <c r="V73" i="1"/>
  <c r="AH73" i="1" s="1"/>
  <c r="V74" i="1"/>
  <c r="AH74" i="1" s="1"/>
  <c r="V75" i="1"/>
  <c r="AH75" i="1" s="1"/>
  <c r="V76" i="1"/>
  <c r="V77" i="1"/>
  <c r="AH77" i="1" s="1"/>
  <c r="V78" i="1"/>
  <c r="AH78" i="1" s="1"/>
  <c r="V79" i="1"/>
  <c r="AH79" i="1" s="1"/>
  <c r="V80" i="1"/>
  <c r="AH80" i="1" s="1"/>
  <c r="V81" i="1"/>
  <c r="AH81" i="1" s="1"/>
  <c r="V82" i="1"/>
  <c r="AH82" i="1" s="1"/>
  <c r="V83" i="1"/>
  <c r="V84" i="1"/>
  <c r="AH84" i="1" s="1"/>
  <c r="V85" i="1"/>
  <c r="AH85" i="1" s="1"/>
  <c r="V86" i="1"/>
  <c r="AH86" i="1" s="1"/>
  <c r="V87" i="1"/>
  <c r="AH87" i="1" s="1"/>
  <c r="V88" i="1"/>
  <c r="AH88" i="1" s="1"/>
  <c r="V89" i="1"/>
  <c r="AH89" i="1" s="1"/>
  <c r="V90" i="1"/>
  <c r="AH90" i="1" s="1"/>
  <c r="V91" i="1"/>
  <c r="AH91" i="1" s="1"/>
  <c r="V92" i="1"/>
  <c r="AH92" i="1" s="1"/>
  <c r="TZ92" i="1"/>
  <c r="UM92" i="1" s="1"/>
  <c r="TZ91" i="1"/>
  <c r="UM91" i="1" s="1"/>
  <c r="TZ90" i="1"/>
  <c r="UM90" i="1" s="1"/>
  <c r="TZ89" i="1"/>
  <c r="UM89" i="1" s="1"/>
  <c r="TZ88" i="1"/>
  <c r="UM88" i="1" s="1"/>
  <c r="TZ87" i="1"/>
  <c r="UM87" i="1" s="1"/>
  <c r="TZ86" i="1"/>
  <c r="UM86" i="1" s="1"/>
  <c r="TZ85" i="1"/>
  <c r="UM85" i="1" s="1"/>
  <c r="TZ84" i="1"/>
  <c r="UM84" i="1" s="1"/>
  <c r="TZ83" i="1"/>
  <c r="UM83" i="1" s="1"/>
  <c r="TZ82" i="1"/>
  <c r="UM82" i="1" s="1"/>
  <c r="TZ81" i="1"/>
  <c r="UM81" i="1" s="1"/>
  <c r="TZ80" i="1"/>
  <c r="UM80" i="1" s="1"/>
  <c r="TZ79" i="1"/>
  <c r="UM79" i="1" s="1"/>
  <c r="TZ78" i="1"/>
  <c r="UM78" i="1" s="1"/>
  <c r="TZ77" i="1"/>
  <c r="UM77" i="1" s="1"/>
  <c r="TZ76" i="1"/>
  <c r="UM76" i="1" s="1"/>
  <c r="TZ75" i="1"/>
  <c r="UM75" i="1" s="1"/>
  <c r="TZ74" i="1"/>
  <c r="UM74" i="1" s="1"/>
  <c r="TZ73" i="1"/>
  <c r="UM73" i="1" s="1"/>
  <c r="TZ72" i="1"/>
  <c r="UM72" i="1" s="1"/>
  <c r="TZ71" i="1"/>
  <c r="UM71" i="1" s="1"/>
  <c r="TZ70" i="1"/>
  <c r="UM70" i="1" s="1"/>
  <c r="TZ69" i="1"/>
  <c r="UM69" i="1" s="1"/>
  <c r="TZ68" i="1"/>
  <c r="UM68" i="1" s="1"/>
  <c r="TZ67" i="1"/>
  <c r="UM67" i="1" s="1"/>
  <c r="TZ66" i="1"/>
  <c r="UM66" i="1" s="1"/>
  <c r="TZ65" i="1"/>
  <c r="UM65" i="1" s="1"/>
  <c r="TZ64" i="1"/>
  <c r="UM64" i="1" s="1"/>
  <c r="TZ63" i="1"/>
  <c r="UM63" i="1" s="1"/>
  <c r="TZ62" i="1"/>
  <c r="UM62" i="1" s="1"/>
  <c r="TZ61" i="1"/>
  <c r="UM61" i="1" s="1"/>
  <c r="TZ60" i="1"/>
  <c r="UM60" i="1" s="1"/>
  <c r="TZ59" i="1"/>
  <c r="UM59" i="1" s="1"/>
  <c r="TZ58" i="1"/>
  <c r="UM58" i="1" s="1"/>
  <c r="TZ57" i="1"/>
  <c r="UM57" i="1" s="1"/>
  <c r="TZ56" i="1"/>
  <c r="UM56" i="1" s="1"/>
  <c r="TZ55" i="1"/>
  <c r="UM55" i="1" s="1"/>
  <c r="TZ54" i="1"/>
  <c r="UM54" i="1" s="1"/>
  <c r="TZ53" i="1"/>
  <c r="UM53" i="1" s="1"/>
  <c r="TZ52" i="1"/>
  <c r="UM52" i="1" s="1"/>
  <c r="TZ51" i="1"/>
  <c r="UM51" i="1" s="1"/>
  <c r="TZ50" i="1"/>
  <c r="UM50" i="1" s="1"/>
  <c r="TZ49" i="1"/>
  <c r="UM49" i="1" s="1"/>
  <c r="TZ48" i="1"/>
  <c r="UM48" i="1" s="1"/>
  <c r="TZ47" i="1"/>
  <c r="UM47" i="1" s="1"/>
  <c r="TZ46" i="1"/>
  <c r="UM46" i="1" s="1"/>
  <c r="TZ45" i="1"/>
  <c r="UM45" i="1" s="1"/>
  <c r="TZ44" i="1"/>
  <c r="UM44" i="1" s="1"/>
  <c r="TZ43" i="1"/>
  <c r="UM43" i="1" s="1"/>
  <c r="TZ42" i="1"/>
  <c r="UM42" i="1" s="1"/>
  <c r="TZ41" i="1"/>
  <c r="UM41" i="1" s="1"/>
  <c r="TZ40" i="1"/>
  <c r="UM40" i="1" s="1"/>
  <c r="TZ39" i="1"/>
  <c r="UM39" i="1" s="1"/>
  <c r="TZ38" i="1"/>
  <c r="UM38" i="1" s="1"/>
  <c r="TZ37" i="1"/>
  <c r="UM37" i="1" s="1"/>
  <c r="TZ36" i="1"/>
  <c r="UM36" i="1" s="1"/>
  <c r="TZ35" i="1"/>
  <c r="UM35" i="1" s="1"/>
  <c r="TZ34" i="1"/>
  <c r="UM34" i="1" s="1"/>
  <c r="TZ33" i="1"/>
  <c r="UM33" i="1" s="1"/>
  <c r="TZ32" i="1"/>
  <c r="UM32" i="1" s="1"/>
  <c r="TZ31" i="1"/>
  <c r="UM31" i="1" s="1"/>
  <c r="TZ30" i="1"/>
  <c r="UM30" i="1" s="1"/>
  <c r="TZ29" i="1"/>
  <c r="UM29" i="1" s="1"/>
  <c r="TZ28" i="1"/>
  <c r="UM28" i="1" s="1"/>
  <c r="TZ27" i="1"/>
  <c r="UM27" i="1" s="1"/>
  <c r="TZ26" i="1"/>
  <c r="UM26" i="1" s="1"/>
  <c r="TZ25" i="1"/>
  <c r="UM25" i="1" s="1"/>
  <c r="TZ24" i="1"/>
  <c r="UM24" i="1" s="1"/>
  <c r="TZ23" i="1"/>
  <c r="UM23" i="1" s="1"/>
  <c r="TZ22" i="1"/>
  <c r="UM22" i="1" s="1"/>
  <c r="TZ21" i="1"/>
  <c r="UM21" i="1" s="1"/>
  <c r="TZ20" i="1"/>
  <c r="UM20" i="1" s="1"/>
  <c r="TZ19" i="1"/>
  <c r="UM19" i="1" s="1"/>
  <c r="TZ18" i="1"/>
  <c r="UM18" i="1" s="1"/>
  <c r="TZ17" i="1"/>
  <c r="UM17" i="1" s="1"/>
  <c r="TZ16" i="1"/>
  <c r="UM16" i="1" s="1"/>
  <c r="TZ15" i="1"/>
  <c r="UM15" i="1" s="1"/>
  <c r="TZ14" i="1"/>
  <c r="UM14" i="1" s="1"/>
  <c r="SQ92" i="1"/>
  <c r="TD92" i="1" s="1"/>
  <c r="SQ91" i="1"/>
  <c r="TD91" i="1" s="1"/>
  <c r="SQ90" i="1"/>
  <c r="TD90" i="1" s="1"/>
  <c r="SQ89" i="1"/>
  <c r="TD89" i="1" s="1"/>
  <c r="SQ88" i="1"/>
  <c r="TD88" i="1" s="1"/>
  <c r="SQ87" i="1"/>
  <c r="TD87" i="1" s="1"/>
  <c r="SQ86" i="1"/>
  <c r="TD86" i="1" s="1"/>
  <c r="SQ85" i="1"/>
  <c r="TD85" i="1" s="1"/>
  <c r="SQ84" i="1"/>
  <c r="TD84" i="1" s="1"/>
  <c r="SQ83" i="1"/>
  <c r="TD83" i="1" s="1"/>
  <c r="SQ82" i="1"/>
  <c r="TD82" i="1" s="1"/>
  <c r="SQ81" i="1"/>
  <c r="TD81" i="1" s="1"/>
  <c r="SQ80" i="1"/>
  <c r="TD80" i="1" s="1"/>
  <c r="SQ79" i="1"/>
  <c r="TD79" i="1" s="1"/>
  <c r="SQ78" i="1"/>
  <c r="TD78" i="1" s="1"/>
  <c r="SQ77" i="1"/>
  <c r="TD77" i="1" s="1"/>
  <c r="SQ76" i="1"/>
  <c r="TD76" i="1" s="1"/>
  <c r="SQ75" i="1"/>
  <c r="TD75" i="1" s="1"/>
  <c r="SQ74" i="1"/>
  <c r="TD74" i="1" s="1"/>
  <c r="SQ73" i="1"/>
  <c r="TD73" i="1" s="1"/>
  <c r="SQ72" i="1"/>
  <c r="TD72" i="1" s="1"/>
  <c r="SQ71" i="1"/>
  <c r="TD71" i="1" s="1"/>
  <c r="SQ70" i="1"/>
  <c r="TD70" i="1" s="1"/>
  <c r="SQ69" i="1"/>
  <c r="TD69" i="1" s="1"/>
  <c r="SQ68" i="1"/>
  <c r="TD68" i="1" s="1"/>
  <c r="SQ67" i="1"/>
  <c r="TD67" i="1" s="1"/>
  <c r="SQ66" i="1"/>
  <c r="TD66" i="1" s="1"/>
  <c r="SQ65" i="1"/>
  <c r="TD65" i="1" s="1"/>
  <c r="SQ64" i="1"/>
  <c r="TD64" i="1" s="1"/>
  <c r="SQ63" i="1"/>
  <c r="TD63" i="1" s="1"/>
  <c r="SQ62" i="1"/>
  <c r="TD62" i="1" s="1"/>
  <c r="SQ61" i="1"/>
  <c r="TD61" i="1" s="1"/>
  <c r="SQ60" i="1"/>
  <c r="TD60" i="1" s="1"/>
  <c r="SQ59" i="1"/>
  <c r="TD59" i="1" s="1"/>
  <c r="SQ58" i="1"/>
  <c r="TD58" i="1" s="1"/>
  <c r="SQ57" i="1"/>
  <c r="TD57" i="1" s="1"/>
  <c r="SQ56" i="1"/>
  <c r="TD56" i="1" s="1"/>
  <c r="SQ55" i="1"/>
  <c r="TD55" i="1" s="1"/>
  <c r="SQ54" i="1"/>
  <c r="TD54" i="1" s="1"/>
  <c r="SQ53" i="1"/>
  <c r="TD53" i="1" s="1"/>
  <c r="SQ52" i="1"/>
  <c r="TD52" i="1" s="1"/>
  <c r="SQ51" i="1"/>
  <c r="TD51" i="1" s="1"/>
  <c r="SQ50" i="1"/>
  <c r="TD50" i="1" s="1"/>
  <c r="SQ49" i="1"/>
  <c r="TD49" i="1" s="1"/>
  <c r="SQ48" i="1"/>
  <c r="TD48" i="1" s="1"/>
  <c r="SQ47" i="1"/>
  <c r="TD47" i="1" s="1"/>
  <c r="SQ46" i="1"/>
  <c r="TD46" i="1" s="1"/>
  <c r="SQ45" i="1"/>
  <c r="TD45" i="1" s="1"/>
  <c r="SQ44" i="1"/>
  <c r="TD44" i="1" s="1"/>
  <c r="SQ43" i="1"/>
  <c r="TD43" i="1" s="1"/>
  <c r="SQ42" i="1"/>
  <c r="TD42" i="1" s="1"/>
  <c r="SQ41" i="1"/>
  <c r="TD41" i="1" s="1"/>
  <c r="SQ40" i="1"/>
  <c r="TD40" i="1" s="1"/>
  <c r="SQ39" i="1"/>
  <c r="TD39" i="1" s="1"/>
  <c r="SQ38" i="1"/>
  <c r="TD38" i="1" s="1"/>
  <c r="SQ37" i="1"/>
  <c r="TD37" i="1" s="1"/>
  <c r="SQ36" i="1"/>
  <c r="TD36" i="1" s="1"/>
  <c r="SQ35" i="1"/>
  <c r="TD35" i="1" s="1"/>
  <c r="SQ34" i="1"/>
  <c r="TD34" i="1" s="1"/>
  <c r="SQ33" i="1"/>
  <c r="TD33" i="1" s="1"/>
  <c r="SQ32" i="1"/>
  <c r="TD32" i="1" s="1"/>
  <c r="SQ31" i="1"/>
  <c r="TD31" i="1" s="1"/>
  <c r="SQ30" i="1"/>
  <c r="TD30" i="1" s="1"/>
  <c r="SQ29" i="1"/>
  <c r="TD29" i="1" s="1"/>
  <c r="SQ28" i="1"/>
  <c r="TD28" i="1" s="1"/>
  <c r="SQ27" i="1"/>
  <c r="TD27" i="1" s="1"/>
  <c r="SQ26" i="1"/>
  <c r="TD26" i="1" s="1"/>
  <c r="SQ25" i="1"/>
  <c r="TD25" i="1" s="1"/>
  <c r="SQ24" i="1"/>
  <c r="TD24" i="1" s="1"/>
  <c r="SQ23" i="1"/>
  <c r="TD23" i="1" s="1"/>
  <c r="SQ22" i="1"/>
  <c r="TD22" i="1" s="1"/>
  <c r="SQ21" i="1"/>
  <c r="TD21" i="1" s="1"/>
  <c r="SQ20" i="1"/>
  <c r="TD20" i="1" s="1"/>
  <c r="SQ19" i="1"/>
  <c r="TD19" i="1" s="1"/>
  <c r="SQ18" i="1"/>
  <c r="TD18" i="1" s="1"/>
  <c r="SQ17" i="1"/>
  <c r="TD17" i="1" s="1"/>
  <c r="SQ16" i="1"/>
  <c r="TD16" i="1" s="1"/>
  <c r="SQ15" i="1"/>
  <c r="TD15" i="1" s="1"/>
  <c r="SQ14" i="1"/>
  <c r="TD14" i="1" s="1"/>
  <c r="RH92" i="1"/>
  <c r="RU92" i="1" s="1"/>
  <c r="RH91" i="1"/>
  <c r="RU91" i="1" s="1"/>
  <c r="RH90" i="1"/>
  <c r="RU90" i="1" s="1"/>
  <c r="RH89" i="1"/>
  <c r="RU89" i="1" s="1"/>
  <c r="RH88" i="1"/>
  <c r="RU88" i="1" s="1"/>
  <c r="RH87" i="1"/>
  <c r="RU87" i="1" s="1"/>
  <c r="RH86" i="1"/>
  <c r="RU86" i="1" s="1"/>
  <c r="RH85" i="1"/>
  <c r="RU85" i="1" s="1"/>
  <c r="RH84" i="1"/>
  <c r="RU84" i="1" s="1"/>
  <c r="RH83" i="1"/>
  <c r="RU83" i="1" s="1"/>
  <c r="RH82" i="1"/>
  <c r="RU82" i="1" s="1"/>
  <c r="RH81" i="1"/>
  <c r="RU81" i="1" s="1"/>
  <c r="RH80" i="1"/>
  <c r="RU80" i="1" s="1"/>
  <c r="RH79" i="1"/>
  <c r="RU79" i="1" s="1"/>
  <c r="RH78" i="1"/>
  <c r="RU78" i="1" s="1"/>
  <c r="RH77" i="1"/>
  <c r="RU77" i="1" s="1"/>
  <c r="RH76" i="1"/>
  <c r="RU76" i="1" s="1"/>
  <c r="RH75" i="1"/>
  <c r="RU75" i="1" s="1"/>
  <c r="RH74" i="1"/>
  <c r="RU74" i="1" s="1"/>
  <c r="RH73" i="1"/>
  <c r="RU73" i="1" s="1"/>
  <c r="RH72" i="1"/>
  <c r="RU72" i="1" s="1"/>
  <c r="RH71" i="1"/>
  <c r="RU71" i="1" s="1"/>
  <c r="RH70" i="1"/>
  <c r="RU70" i="1" s="1"/>
  <c r="RH69" i="1"/>
  <c r="RU69" i="1" s="1"/>
  <c r="RH68" i="1"/>
  <c r="RU68" i="1" s="1"/>
  <c r="RH67" i="1"/>
  <c r="RU67" i="1" s="1"/>
  <c r="RH66" i="1"/>
  <c r="RU66" i="1" s="1"/>
  <c r="RH65" i="1"/>
  <c r="RU65" i="1" s="1"/>
  <c r="RH64" i="1"/>
  <c r="RU64" i="1" s="1"/>
  <c r="RH63" i="1"/>
  <c r="RU63" i="1" s="1"/>
  <c r="RH62" i="1"/>
  <c r="RU62" i="1" s="1"/>
  <c r="RH61" i="1"/>
  <c r="RU61" i="1" s="1"/>
  <c r="RH60" i="1"/>
  <c r="RU60" i="1" s="1"/>
  <c r="RH59" i="1"/>
  <c r="RU59" i="1" s="1"/>
  <c r="RH58" i="1"/>
  <c r="RU58" i="1" s="1"/>
  <c r="RH57" i="1"/>
  <c r="RU57" i="1" s="1"/>
  <c r="RH56" i="1"/>
  <c r="RU56" i="1" s="1"/>
  <c r="RH55" i="1"/>
  <c r="RU55" i="1" s="1"/>
  <c r="RH54" i="1"/>
  <c r="RU54" i="1" s="1"/>
  <c r="RH53" i="1"/>
  <c r="RU53" i="1" s="1"/>
  <c r="RH52" i="1"/>
  <c r="RU52" i="1" s="1"/>
  <c r="RH51" i="1"/>
  <c r="RU51" i="1" s="1"/>
  <c r="RH50" i="1"/>
  <c r="RU50" i="1" s="1"/>
  <c r="RH49" i="1"/>
  <c r="RU49" i="1" s="1"/>
  <c r="RH48" i="1"/>
  <c r="RU48" i="1" s="1"/>
  <c r="RH47" i="1"/>
  <c r="RU47" i="1" s="1"/>
  <c r="RH46" i="1"/>
  <c r="RU46" i="1" s="1"/>
  <c r="RH45" i="1"/>
  <c r="RU45" i="1" s="1"/>
  <c r="RH44" i="1"/>
  <c r="RU44" i="1" s="1"/>
  <c r="RH43" i="1"/>
  <c r="RU43" i="1" s="1"/>
  <c r="RH42" i="1"/>
  <c r="RU42" i="1" s="1"/>
  <c r="RH41" i="1"/>
  <c r="RU41" i="1" s="1"/>
  <c r="RH40" i="1"/>
  <c r="RU40" i="1" s="1"/>
  <c r="RH39" i="1"/>
  <c r="RU39" i="1" s="1"/>
  <c r="RH38" i="1"/>
  <c r="RU38" i="1" s="1"/>
  <c r="RH37" i="1"/>
  <c r="RU37" i="1" s="1"/>
  <c r="RH36" i="1"/>
  <c r="RU36" i="1" s="1"/>
  <c r="RH35" i="1"/>
  <c r="RU35" i="1" s="1"/>
  <c r="RH34" i="1"/>
  <c r="RU34" i="1" s="1"/>
  <c r="RH33" i="1"/>
  <c r="RU33" i="1" s="1"/>
  <c r="RH32" i="1"/>
  <c r="RU32" i="1" s="1"/>
  <c r="RH31" i="1"/>
  <c r="RU31" i="1" s="1"/>
  <c r="RH30" i="1"/>
  <c r="RU30" i="1" s="1"/>
  <c r="RH29" i="1"/>
  <c r="RU29" i="1" s="1"/>
  <c r="RH28" i="1"/>
  <c r="RU28" i="1" s="1"/>
  <c r="RH27" i="1"/>
  <c r="RU27" i="1" s="1"/>
  <c r="RH26" i="1"/>
  <c r="RU26" i="1" s="1"/>
  <c r="RH25" i="1"/>
  <c r="RU25" i="1" s="1"/>
  <c r="RH24" i="1"/>
  <c r="RU24" i="1" s="1"/>
  <c r="RH23" i="1"/>
  <c r="RU23" i="1" s="1"/>
  <c r="RH22" i="1"/>
  <c r="RU22" i="1" s="1"/>
  <c r="RH21" i="1"/>
  <c r="RU21" i="1" s="1"/>
  <c r="RH20" i="1"/>
  <c r="RU20" i="1" s="1"/>
  <c r="RH19" i="1"/>
  <c r="RU19" i="1" s="1"/>
  <c r="RH18" i="1"/>
  <c r="RU18" i="1" s="1"/>
  <c r="RH17" i="1"/>
  <c r="RU17" i="1" s="1"/>
  <c r="RH16" i="1"/>
  <c r="RU16" i="1" s="1"/>
  <c r="RH15" i="1"/>
  <c r="RU15" i="1" s="1"/>
  <c r="RH14" i="1"/>
  <c r="RU14" i="1" s="1"/>
  <c r="PY92" i="1"/>
  <c r="QL92" i="1" s="1"/>
  <c r="PY91" i="1"/>
  <c r="QL91" i="1" s="1"/>
  <c r="PY90" i="1"/>
  <c r="QL90" i="1" s="1"/>
  <c r="PY89" i="1"/>
  <c r="QL89" i="1" s="1"/>
  <c r="PY88" i="1"/>
  <c r="QL88" i="1" s="1"/>
  <c r="PY87" i="1"/>
  <c r="QL87" i="1" s="1"/>
  <c r="PY86" i="1"/>
  <c r="QL86" i="1" s="1"/>
  <c r="PY85" i="1"/>
  <c r="QL85" i="1" s="1"/>
  <c r="PY84" i="1"/>
  <c r="QL84" i="1" s="1"/>
  <c r="PY83" i="1"/>
  <c r="QL83" i="1" s="1"/>
  <c r="PY82" i="1"/>
  <c r="QL82" i="1" s="1"/>
  <c r="PY81" i="1"/>
  <c r="QL81" i="1" s="1"/>
  <c r="PY80" i="1"/>
  <c r="QL80" i="1" s="1"/>
  <c r="PY79" i="1"/>
  <c r="QL79" i="1" s="1"/>
  <c r="PY78" i="1"/>
  <c r="QL78" i="1" s="1"/>
  <c r="PY77" i="1"/>
  <c r="QL77" i="1" s="1"/>
  <c r="PY76" i="1"/>
  <c r="QL76" i="1" s="1"/>
  <c r="PY75" i="1"/>
  <c r="QL75" i="1" s="1"/>
  <c r="PY74" i="1"/>
  <c r="QL74" i="1" s="1"/>
  <c r="PY73" i="1"/>
  <c r="QL73" i="1" s="1"/>
  <c r="PY72" i="1"/>
  <c r="QL72" i="1" s="1"/>
  <c r="PY71" i="1"/>
  <c r="QL71" i="1" s="1"/>
  <c r="PY70" i="1"/>
  <c r="QL70" i="1" s="1"/>
  <c r="PY69" i="1"/>
  <c r="QL69" i="1" s="1"/>
  <c r="PY68" i="1"/>
  <c r="QL68" i="1" s="1"/>
  <c r="PY67" i="1"/>
  <c r="QL67" i="1" s="1"/>
  <c r="PY66" i="1"/>
  <c r="QL66" i="1" s="1"/>
  <c r="PY65" i="1"/>
  <c r="QL65" i="1" s="1"/>
  <c r="PY64" i="1"/>
  <c r="QL64" i="1" s="1"/>
  <c r="PY63" i="1"/>
  <c r="QL63" i="1" s="1"/>
  <c r="PY62" i="1"/>
  <c r="QL62" i="1" s="1"/>
  <c r="PY61" i="1"/>
  <c r="QL61" i="1" s="1"/>
  <c r="PY60" i="1"/>
  <c r="QL60" i="1" s="1"/>
  <c r="PY59" i="1"/>
  <c r="QL59" i="1" s="1"/>
  <c r="PY58" i="1"/>
  <c r="QL58" i="1" s="1"/>
  <c r="PY57" i="1"/>
  <c r="QL57" i="1" s="1"/>
  <c r="PY56" i="1"/>
  <c r="QL56" i="1" s="1"/>
  <c r="PY55" i="1"/>
  <c r="QL55" i="1" s="1"/>
  <c r="PY54" i="1"/>
  <c r="QL54" i="1" s="1"/>
  <c r="PY53" i="1"/>
  <c r="QL53" i="1" s="1"/>
  <c r="PY52" i="1"/>
  <c r="QL52" i="1" s="1"/>
  <c r="PY51" i="1"/>
  <c r="QL51" i="1" s="1"/>
  <c r="PY50" i="1"/>
  <c r="QL50" i="1" s="1"/>
  <c r="PY49" i="1"/>
  <c r="QL49" i="1" s="1"/>
  <c r="PY48" i="1"/>
  <c r="QL48" i="1" s="1"/>
  <c r="PY47" i="1"/>
  <c r="QL47" i="1" s="1"/>
  <c r="PY46" i="1"/>
  <c r="QL46" i="1" s="1"/>
  <c r="PY45" i="1"/>
  <c r="QL45" i="1" s="1"/>
  <c r="PY44" i="1"/>
  <c r="QL44" i="1" s="1"/>
  <c r="PY43" i="1"/>
  <c r="QL43" i="1" s="1"/>
  <c r="PY42" i="1"/>
  <c r="QL42" i="1" s="1"/>
  <c r="PY41" i="1"/>
  <c r="QL41" i="1" s="1"/>
  <c r="PY40" i="1"/>
  <c r="QL40" i="1" s="1"/>
  <c r="PY39" i="1"/>
  <c r="QL39" i="1" s="1"/>
  <c r="PY38" i="1"/>
  <c r="QL38" i="1" s="1"/>
  <c r="PY37" i="1"/>
  <c r="QL37" i="1" s="1"/>
  <c r="PY36" i="1"/>
  <c r="QL36" i="1" s="1"/>
  <c r="PY35" i="1"/>
  <c r="QL35" i="1" s="1"/>
  <c r="PY34" i="1"/>
  <c r="QL34" i="1" s="1"/>
  <c r="PY33" i="1"/>
  <c r="QL33" i="1" s="1"/>
  <c r="PY32" i="1"/>
  <c r="QL32" i="1" s="1"/>
  <c r="PY31" i="1"/>
  <c r="QL31" i="1" s="1"/>
  <c r="PY30" i="1"/>
  <c r="QL30" i="1" s="1"/>
  <c r="PY29" i="1"/>
  <c r="QL29" i="1" s="1"/>
  <c r="PY28" i="1"/>
  <c r="QL28" i="1" s="1"/>
  <c r="PY27" i="1"/>
  <c r="QL27" i="1" s="1"/>
  <c r="PY26" i="1"/>
  <c r="QL26" i="1" s="1"/>
  <c r="PY25" i="1"/>
  <c r="QL25" i="1" s="1"/>
  <c r="PY24" i="1"/>
  <c r="QL24" i="1" s="1"/>
  <c r="PY23" i="1"/>
  <c r="QL23" i="1" s="1"/>
  <c r="PY22" i="1"/>
  <c r="QL22" i="1" s="1"/>
  <c r="PY21" i="1"/>
  <c r="QL21" i="1" s="1"/>
  <c r="PY20" i="1"/>
  <c r="QL20" i="1" s="1"/>
  <c r="PY19" i="1"/>
  <c r="QL19" i="1" s="1"/>
  <c r="PY18" i="1"/>
  <c r="QL18" i="1" s="1"/>
  <c r="PY17" i="1"/>
  <c r="QL17" i="1" s="1"/>
  <c r="PY16" i="1"/>
  <c r="QL16" i="1" s="1"/>
  <c r="PY15" i="1"/>
  <c r="QL15" i="1" s="1"/>
  <c r="PY14" i="1"/>
  <c r="QL14" i="1" s="1"/>
  <c r="OP92" i="1"/>
  <c r="PC92" i="1" s="1"/>
  <c r="OP91" i="1"/>
  <c r="PC91" i="1" s="1"/>
  <c r="OP90" i="1"/>
  <c r="PC90" i="1" s="1"/>
  <c r="OP89" i="1"/>
  <c r="PC89" i="1" s="1"/>
  <c r="OP88" i="1"/>
  <c r="PC88" i="1" s="1"/>
  <c r="OP87" i="1"/>
  <c r="PC87" i="1" s="1"/>
  <c r="OP86" i="1"/>
  <c r="PC86" i="1" s="1"/>
  <c r="OP85" i="1"/>
  <c r="PC85" i="1" s="1"/>
  <c r="OP84" i="1"/>
  <c r="PC84" i="1" s="1"/>
  <c r="OP83" i="1"/>
  <c r="PC83" i="1" s="1"/>
  <c r="OP82" i="1"/>
  <c r="PC82" i="1" s="1"/>
  <c r="OP81" i="1"/>
  <c r="PC81" i="1" s="1"/>
  <c r="OP80" i="1"/>
  <c r="PC80" i="1" s="1"/>
  <c r="OP79" i="1"/>
  <c r="PC79" i="1" s="1"/>
  <c r="OP78" i="1"/>
  <c r="PC78" i="1" s="1"/>
  <c r="OP77" i="1"/>
  <c r="PC77" i="1" s="1"/>
  <c r="OP76" i="1"/>
  <c r="PC76" i="1" s="1"/>
  <c r="OP75" i="1"/>
  <c r="PC75" i="1" s="1"/>
  <c r="OP74" i="1"/>
  <c r="PC74" i="1" s="1"/>
  <c r="OP73" i="1"/>
  <c r="PC73" i="1" s="1"/>
  <c r="OP72" i="1"/>
  <c r="PC72" i="1" s="1"/>
  <c r="OP71" i="1"/>
  <c r="PC71" i="1" s="1"/>
  <c r="OP70" i="1"/>
  <c r="PC70" i="1" s="1"/>
  <c r="OP69" i="1"/>
  <c r="PC69" i="1" s="1"/>
  <c r="OP68" i="1"/>
  <c r="PC68" i="1" s="1"/>
  <c r="OP67" i="1"/>
  <c r="PC67" i="1" s="1"/>
  <c r="OP66" i="1"/>
  <c r="PC66" i="1" s="1"/>
  <c r="OP65" i="1"/>
  <c r="PC65" i="1" s="1"/>
  <c r="OP64" i="1"/>
  <c r="PC64" i="1" s="1"/>
  <c r="OP63" i="1"/>
  <c r="PC63" i="1" s="1"/>
  <c r="OP62" i="1"/>
  <c r="PC62" i="1" s="1"/>
  <c r="OP61" i="1"/>
  <c r="PC61" i="1" s="1"/>
  <c r="OP60" i="1"/>
  <c r="PC60" i="1" s="1"/>
  <c r="OP59" i="1"/>
  <c r="PC59" i="1" s="1"/>
  <c r="OP58" i="1"/>
  <c r="PC58" i="1" s="1"/>
  <c r="OP57" i="1"/>
  <c r="PC57" i="1" s="1"/>
  <c r="OP56" i="1"/>
  <c r="PC56" i="1" s="1"/>
  <c r="OP55" i="1"/>
  <c r="PC55" i="1" s="1"/>
  <c r="OP54" i="1"/>
  <c r="PC54" i="1" s="1"/>
  <c r="OP53" i="1"/>
  <c r="PC53" i="1" s="1"/>
  <c r="OP52" i="1"/>
  <c r="PC52" i="1" s="1"/>
  <c r="OP51" i="1"/>
  <c r="PC51" i="1" s="1"/>
  <c r="OP50" i="1"/>
  <c r="PC50" i="1" s="1"/>
  <c r="OP49" i="1"/>
  <c r="PC49" i="1" s="1"/>
  <c r="OP48" i="1"/>
  <c r="PC48" i="1" s="1"/>
  <c r="OP47" i="1"/>
  <c r="PC47" i="1" s="1"/>
  <c r="OP46" i="1"/>
  <c r="PC46" i="1" s="1"/>
  <c r="OP45" i="1"/>
  <c r="PC45" i="1" s="1"/>
  <c r="OP44" i="1"/>
  <c r="PC44" i="1" s="1"/>
  <c r="OP43" i="1"/>
  <c r="PC43" i="1" s="1"/>
  <c r="OP42" i="1"/>
  <c r="PC42" i="1" s="1"/>
  <c r="OP41" i="1"/>
  <c r="PC41" i="1" s="1"/>
  <c r="OP40" i="1"/>
  <c r="PC40" i="1" s="1"/>
  <c r="OP39" i="1"/>
  <c r="PC39" i="1" s="1"/>
  <c r="OP38" i="1"/>
  <c r="PC38" i="1" s="1"/>
  <c r="OP37" i="1"/>
  <c r="PC37" i="1" s="1"/>
  <c r="OP36" i="1"/>
  <c r="PC36" i="1" s="1"/>
  <c r="OP35" i="1"/>
  <c r="PC35" i="1" s="1"/>
  <c r="OP34" i="1"/>
  <c r="PC34" i="1" s="1"/>
  <c r="OP33" i="1"/>
  <c r="PC33" i="1" s="1"/>
  <c r="OP32" i="1"/>
  <c r="PC32" i="1" s="1"/>
  <c r="OP31" i="1"/>
  <c r="PC31" i="1" s="1"/>
  <c r="OP30" i="1"/>
  <c r="PC30" i="1" s="1"/>
  <c r="OP29" i="1"/>
  <c r="PC29" i="1" s="1"/>
  <c r="OP28" i="1"/>
  <c r="PC28" i="1" s="1"/>
  <c r="OP27" i="1"/>
  <c r="PC27" i="1" s="1"/>
  <c r="OP26" i="1"/>
  <c r="PC26" i="1" s="1"/>
  <c r="OP25" i="1"/>
  <c r="PC25" i="1" s="1"/>
  <c r="OP24" i="1"/>
  <c r="PC24" i="1" s="1"/>
  <c r="OP23" i="1"/>
  <c r="PC23" i="1" s="1"/>
  <c r="OP22" i="1"/>
  <c r="PC22" i="1" s="1"/>
  <c r="OP21" i="1"/>
  <c r="PC21" i="1" s="1"/>
  <c r="OP20" i="1"/>
  <c r="PC20" i="1" s="1"/>
  <c r="OP19" i="1"/>
  <c r="PC19" i="1" s="1"/>
  <c r="OP18" i="1"/>
  <c r="PC18" i="1" s="1"/>
  <c r="OP17" i="1"/>
  <c r="PC17" i="1" s="1"/>
  <c r="OP16" i="1"/>
  <c r="PC16" i="1" s="1"/>
  <c r="OP15" i="1"/>
  <c r="PC15" i="1" s="1"/>
  <c r="OP14" i="1"/>
  <c r="PC14" i="1" s="1"/>
  <c r="NG92" i="1"/>
  <c r="NT92" i="1" s="1"/>
  <c r="NG91" i="1"/>
  <c r="NT91" i="1" s="1"/>
  <c r="NG90" i="1"/>
  <c r="NT90" i="1" s="1"/>
  <c r="NG89" i="1"/>
  <c r="NT89" i="1" s="1"/>
  <c r="NG88" i="1"/>
  <c r="NT88" i="1" s="1"/>
  <c r="NG87" i="1"/>
  <c r="NT87" i="1" s="1"/>
  <c r="NG86" i="1"/>
  <c r="NT86" i="1" s="1"/>
  <c r="NG85" i="1"/>
  <c r="NT85" i="1" s="1"/>
  <c r="NG84" i="1"/>
  <c r="NT84" i="1" s="1"/>
  <c r="NG83" i="1"/>
  <c r="NT83" i="1" s="1"/>
  <c r="NG82" i="1"/>
  <c r="NT82" i="1" s="1"/>
  <c r="NG81" i="1"/>
  <c r="NT81" i="1" s="1"/>
  <c r="NG80" i="1"/>
  <c r="NT80" i="1" s="1"/>
  <c r="NG79" i="1"/>
  <c r="NT79" i="1" s="1"/>
  <c r="NG78" i="1"/>
  <c r="NT78" i="1" s="1"/>
  <c r="NG77" i="1"/>
  <c r="NT77" i="1" s="1"/>
  <c r="NG76" i="1"/>
  <c r="NT76" i="1" s="1"/>
  <c r="NG75" i="1"/>
  <c r="NT75" i="1" s="1"/>
  <c r="NG74" i="1"/>
  <c r="NT74" i="1" s="1"/>
  <c r="NG73" i="1"/>
  <c r="NT73" i="1" s="1"/>
  <c r="NG72" i="1"/>
  <c r="NT72" i="1" s="1"/>
  <c r="NG71" i="1"/>
  <c r="NT71" i="1" s="1"/>
  <c r="NG70" i="1"/>
  <c r="NT70" i="1" s="1"/>
  <c r="NG69" i="1"/>
  <c r="NT69" i="1" s="1"/>
  <c r="NG68" i="1"/>
  <c r="NT68" i="1" s="1"/>
  <c r="NG67" i="1"/>
  <c r="NT67" i="1" s="1"/>
  <c r="NG66" i="1"/>
  <c r="NT66" i="1" s="1"/>
  <c r="NG65" i="1"/>
  <c r="NT65" i="1" s="1"/>
  <c r="NG64" i="1"/>
  <c r="NT64" i="1" s="1"/>
  <c r="NG63" i="1"/>
  <c r="NT63" i="1" s="1"/>
  <c r="NG62" i="1"/>
  <c r="NT62" i="1" s="1"/>
  <c r="NG61" i="1"/>
  <c r="NT61" i="1" s="1"/>
  <c r="NG60" i="1"/>
  <c r="NT60" i="1" s="1"/>
  <c r="NG59" i="1"/>
  <c r="NT59" i="1" s="1"/>
  <c r="NG58" i="1"/>
  <c r="NT58" i="1" s="1"/>
  <c r="NG57" i="1"/>
  <c r="NT57" i="1" s="1"/>
  <c r="NG56" i="1"/>
  <c r="NT56" i="1" s="1"/>
  <c r="NG55" i="1"/>
  <c r="NT55" i="1" s="1"/>
  <c r="NG54" i="1"/>
  <c r="NT54" i="1" s="1"/>
  <c r="NG53" i="1"/>
  <c r="NT53" i="1" s="1"/>
  <c r="NG52" i="1"/>
  <c r="NT52" i="1" s="1"/>
  <c r="NG51" i="1"/>
  <c r="NT51" i="1" s="1"/>
  <c r="NG50" i="1"/>
  <c r="NT50" i="1" s="1"/>
  <c r="NG49" i="1"/>
  <c r="NT49" i="1" s="1"/>
  <c r="NG48" i="1"/>
  <c r="NT48" i="1" s="1"/>
  <c r="NG47" i="1"/>
  <c r="NT47" i="1" s="1"/>
  <c r="NG46" i="1"/>
  <c r="NT46" i="1" s="1"/>
  <c r="NG45" i="1"/>
  <c r="NT45" i="1" s="1"/>
  <c r="NG44" i="1"/>
  <c r="NT44" i="1" s="1"/>
  <c r="NG43" i="1"/>
  <c r="NT43" i="1" s="1"/>
  <c r="NG42" i="1"/>
  <c r="NT42" i="1" s="1"/>
  <c r="NG41" i="1"/>
  <c r="NT41" i="1" s="1"/>
  <c r="NG40" i="1"/>
  <c r="NT40" i="1" s="1"/>
  <c r="NG39" i="1"/>
  <c r="NT39" i="1" s="1"/>
  <c r="NG38" i="1"/>
  <c r="NT38" i="1" s="1"/>
  <c r="NG37" i="1"/>
  <c r="NT37" i="1" s="1"/>
  <c r="NG36" i="1"/>
  <c r="NT36" i="1" s="1"/>
  <c r="NG35" i="1"/>
  <c r="NT35" i="1" s="1"/>
  <c r="NG34" i="1"/>
  <c r="NT34" i="1" s="1"/>
  <c r="NG33" i="1"/>
  <c r="NT33" i="1" s="1"/>
  <c r="NG32" i="1"/>
  <c r="NT32" i="1" s="1"/>
  <c r="NG31" i="1"/>
  <c r="NT31" i="1" s="1"/>
  <c r="NG30" i="1"/>
  <c r="NT30" i="1" s="1"/>
  <c r="NG29" i="1"/>
  <c r="NT29" i="1" s="1"/>
  <c r="NG28" i="1"/>
  <c r="NT28" i="1" s="1"/>
  <c r="NG27" i="1"/>
  <c r="NT27" i="1" s="1"/>
  <c r="NG26" i="1"/>
  <c r="NT26" i="1" s="1"/>
  <c r="NG25" i="1"/>
  <c r="NT25" i="1" s="1"/>
  <c r="NG24" i="1"/>
  <c r="NT24" i="1" s="1"/>
  <c r="NG23" i="1"/>
  <c r="NT23" i="1" s="1"/>
  <c r="NG22" i="1"/>
  <c r="NT22" i="1" s="1"/>
  <c r="NG21" i="1"/>
  <c r="NT21" i="1" s="1"/>
  <c r="NG20" i="1"/>
  <c r="NT20" i="1" s="1"/>
  <c r="NG19" i="1"/>
  <c r="NT19" i="1" s="1"/>
  <c r="NG18" i="1"/>
  <c r="NT18" i="1" s="1"/>
  <c r="NG17" i="1"/>
  <c r="NT17" i="1" s="1"/>
  <c r="NG16" i="1"/>
  <c r="NT16" i="1" s="1"/>
  <c r="NG15" i="1"/>
  <c r="NT15" i="1" s="1"/>
  <c r="NG14" i="1"/>
  <c r="NT14" i="1" s="1"/>
  <c r="LX92" i="1"/>
  <c r="MK92" i="1" s="1"/>
  <c r="LX91" i="1"/>
  <c r="MK91" i="1" s="1"/>
  <c r="LX90" i="1"/>
  <c r="MK90" i="1" s="1"/>
  <c r="LX89" i="1"/>
  <c r="MK89" i="1" s="1"/>
  <c r="LX88" i="1"/>
  <c r="MK88" i="1" s="1"/>
  <c r="LX87" i="1"/>
  <c r="MK87" i="1" s="1"/>
  <c r="LX86" i="1"/>
  <c r="MK86" i="1" s="1"/>
  <c r="LX85" i="1"/>
  <c r="MK85" i="1" s="1"/>
  <c r="LX84" i="1"/>
  <c r="MK84" i="1" s="1"/>
  <c r="LX83" i="1"/>
  <c r="MK83" i="1" s="1"/>
  <c r="LX82" i="1"/>
  <c r="MK82" i="1" s="1"/>
  <c r="LX81" i="1"/>
  <c r="MK81" i="1" s="1"/>
  <c r="LX80" i="1"/>
  <c r="MK80" i="1" s="1"/>
  <c r="LX79" i="1"/>
  <c r="MK79" i="1" s="1"/>
  <c r="LX78" i="1"/>
  <c r="MK78" i="1" s="1"/>
  <c r="LX77" i="1"/>
  <c r="MK77" i="1" s="1"/>
  <c r="LX76" i="1"/>
  <c r="MK76" i="1" s="1"/>
  <c r="LX75" i="1"/>
  <c r="MK75" i="1" s="1"/>
  <c r="LX74" i="1"/>
  <c r="MK74" i="1" s="1"/>
  <c r="LX73" i="1"/>
  <c r="MK73" i="1" s="1"/>
  <c r="LX72" i="1"/>
  <c r="MK72" i="1" s="1"/>
  <c r="LX71" i="1"/>
  <c r="MK71" i="1" s="1"/>
  <c r="LX70" i="1"/>
  <c r="MK70" i="1" s="1"/>
  <c r="LX69" i="1"/>
  <c r="MK69" i="1" s="1"/>
  <c r="LX68" i="1"/>
  <c r="MK68" i="1" s="1"/>
  <c r="LX67" i="1"/>
  <c r="MK67" i="1" s="1"/>
  <c r="LX66" i="1"/>
  <c r="MK66" i="1" s="1"/>
  <c r="LX65" i="1"/>
  <c r="MK65" i="1" s="1"/>
  <c r="LX64" i="1"/>
  <c r="MK64" i="1" s="1"/>
  <c r="LX63" i="1"/>
  <c r="MK63" i="1" s="1"/>
  <c r="LX62" i="1"/>
  <c r="MK62" i="1" s="1"/>
  <c r="LX61" i="1"/>
  <c r="MK61" i="1" s="1"/>
  <c r="LX60" i="1"/>
  <c r="MK60" i="1" s="1"/>
  <c r="LX59" i="1"/>
  <c r="MK59" i="1" s="1"/>
  <c r="LX58" i="1"/>
  <c r="MK58" i="1" s="1"/>
  <c r="LX57" i="1"/>
  <c r="MK57" i="1" s="1"/>
  <c r="LX56" i="1"/>
  <c r="MK56" i="1" s="1"/>
  <c r="LX55" i="1"/>
  <c r="MK55" i="1" s="1"/>
  <c r="LX54" i="1"/>
  <c r="MK54" i="1" s="1"/>
  <c r="LX53" i="1"/>
  <c r="MK53" i="1" s="1"/>
  <c r="LX52" i="1"/>
  <c r="MK52" i="1" s="1"/>
  <c r="LX51" i="1"/>
  <c r="MK51" i="1" s="1"/>
  <c r="LX50" i="1"/>
  <c r="MK50" i="1" s="1"/>
  <c r="LX49" i="1"/>
  <c r="MK49" i="1" s="1"/>
  <c r="LX48" i="1"/>
  <c r="MK48" i="1" s="1"/>
  <c r="LX47" i="1"/>
  <c r="MK47" i="1" s="1"/>
  <c r="LX46" i="1"/>
  <c r="MK46" i="1" s="1"/>
  <c r="LX45" i="1"/>
  <c r="MK45" i="1" s="1"/>
  <c r="LX44" i="1"/>
  <c r="MK44" i="1" s="1"/>
  <c r="LX43" i="1"/>
  <c r="MK43" i="1" s="1"/>
  <c r="LX42" i="1"/>
  <c r="MK42" i="1" s="1"/>
  <c r="LX41" i="1"/>
  <c r="MK41" i="1" s="1"/>
  <c r="LX40" i="1"/>
  <c r="MK40" i="1" s="1"/>
  <c r="LX39" i="1"/>
  <c r="MK39" i="1" s="1"/>
  <c r="LX38" i="1"/>
  <c r="MK38" i="1" s="1"/>
  <c r="LX37" i="1"/>
  <c r="MK37" i="1" s="1"/>
  <c r="LX36" i="1"/>
  <c r="MK36" i="1" s="1"/>
  <c r="LX35" i="1"/>
  <c r="MK35" i="1" s="1"/>
  <c r="LX34" i="1"/>
  <c r="MK34" i="1" s="1"/>
  <c r="LX33" i="1"/>
  <c r="MK33" i="1" s="1"/>
  <c r="LX32" i="1"/>
  <c r="MK32" i="1" s="1"/>
  <c r="LX31" i="1"/>
  <c r="MK31" i="1" s="1"/>
  <c r="LX30" i="1"/>
  <c r="MK30" i="1" s="1"/>
  <c r="LX29" i="1"/>
  <c r="MK29" i="1" s="1"/>
  <c r="LX28" i="1"/>
  <c r="MK28" i="1" s="1"/>
  <c r="LX27" i="1"/>
  <c r="MK27" i="1" s="1"/>
  <c r="LX26" i="1"/>
  <c r="MK26" i="1" s="1"/>
  <c r="LX25" i="1"/>
  <c r="MK25" i="1" s="1"/>
  <c r="LX24" i="1"/>
  <c r="MK24" i="1" s="1"/>
  <c r="LX23" i="1"/>
  <c r="MK23" i="1" s="1"/>
  <c r="LX22" i="1"/>
  <c r="MK22" i="1" s="1"/>
  <c r="LX21" i="1"/>
  <c r="MK21" i="1" s="1"/>
  <c r="LX20" i="1"/>
  <c r="MK20" i="1" s="1"/>
  <c r="LX19" i="1"/>
  <c r="MK19" i="1" s="1"/>
  <c r="LX18" i="1"/>
  <c r="MK18" i="1" s="1"/>
  <c r="LX17" i="1"/>
  <c r="MK17" i="1" s="1"/>
  <c r="LX16" i="1"/>
  <c r="MK16" i="1" s="1"/>
  <c r="LX15" i="1"/>
  <c r="MK15" i="1" s="1"/>
  <c r="LX14" i="1"/>
  <c r="MK14" i="1" s="1"/>
  <c r="KO92" i="1"/>
  <c r="LB92" i="1" s="1"/>
  <c r="KO91" i="1"/>
  <c r="LB91" i="1" s="1"/>
  <c r="KO90" i="1"/>
  <c r="LB90" i="1" s="1"/>
  <c r="KO89" i="1"/>
  <c r="LB89" i="1" s="1"/>
  <c r="KO88" i="1"/>
  <c r="LB88" i="1" s="1"/>
  <c r="KO87" i="1"/>
  <c r="LB87" i="1" s="1"/>
  <c r="KO86" i="1"/>
  <c r="LB86" i="1" s="1"/>
  <c r="KO85" i="1"/>
  <c r="LB85" i="1" s="1"/>
  <c r="KO84" i="1"/>
  <c r="LB84" i="1" s="1"/>
  <c r="KO83" i="1"/>
  <c r="LB83" i="1" s="1"/>
  <c r="KO82" i="1"/>
  <c r="LB82" i="1" s="1"/>
  <c r="KO81" i="1"/>
  <c r="LB81" i="1" s="1"/>
  <c r="KO80" i="1"/>
  <c r="LB80" i="1" s="1"/>
  <c r="KO79" i="1"/>
  <c r="LB79" i="1" s="1"/>
  <c r="KO78" i="1"/>
  <c r="LB78" i="1" s="1"/>
  <c r="KO77" i="1"/>
  <c r="LB77" i="1" s="1"/>
  <c r="KO76" i="1"/>
  <c r="LB76" i="1" s="1"/>
  <c r="KO75" i="1"/>
  <c r="LB75" i="1" s="1"/>
  <c r="KO74" i="1"/>
  <c r="LB74" i="1" s="1"/>
  <c r="KO73" i="1"/>
  <c r="LB73" i="1" s="1"/>
  <c r="KO72" i="1"/>
  <c r="LB72" i="1" s="1"/>
  <c r="KO71" i="1"/>
  <c r="LB71" i="1" s="1"/>
  <c r="KO70" i="1"/>
  <c r="LB70" i="1" s="1"/>
  <c r="KO69" i="1"/>
  <c r="LB69" i="1" s="1"/>
  <c r="KO68" i="1"/>
  <c r="LB68" i="1" s="1"/>
  <c r="KO67" i="1"/>
  <c r="LB67" i="1" s="1"/>
  <c r="KO66" i="1"/>
  <c r="LB66" i="1" s="1"/>
  <c r="KO65" i="1"/>
  <c r="LB65" i="1" s="1"/>
  <c r="KO64" i="1"/>
  <c r="LB64" i="1" s="1"/>
  <c r="KO63" i="1"/>
  <c r="LB63" i="1" s="1"/>
  <c r="KO62" i="1"/>
  <c r="LB62" i="1" s="1"/>
  <c r="KO61" i="1"/>
  <c r="LB61" i="1" s="1"/>
  <c r="KO60" i="1"/>
  <c r="LB60" i="1" s="1"/>
  <c r="KO59" i="1"/>
  <c r="LB59" i="1" s="1"/>
  <c r="KO58" i="1"/>
  <c r="LB58" i="1" s="1"/>
  <c r="KO57" i="1"/>
  <c r="LB57" i="1" s="1"/>
  <c r="KO56" i="1"/>
  <c r="LB56" i="1" s="1"/>
  <c r="KO55" i="1"/>
  <c r="LB55" i="1" s="1"/>
  <c r="KO54" i="1"/>
  <c r="LB54" i="1" s="1"/>
  <c r="KO53" i="1"/>
  <c r="LB53" i="1" s="1"/>
  <c r="KO52" i="1"/>
  <c r="LB52" i="1" s="1"/>
  <c r="KO51" i="1"/>
  <c r="LB51" i="1" s="1"/>
  <c r="KO50" i="1"/>
  <c r="LB50" i="1" s="1"/>
  <c r="KO49" i="1"/>
  <c r="LB49" i="1" s="1"/>
  <c r="KO48" i="1"/>
  <c r="LB48" i="1" s="1"/>
  <c r="KO47" i="1"/>
  <c r="LB47" i="1" s="1"/>
  <c r="KO46" i="1"/>
  <c r="LB46" i="1" s="1"/>
  <c r="KO45" i="1"/>
  <c r="LB45" i="1" s="1"/>
  <c r="KO44" i="1"/>
  <c r="LB44" i="1" s="1"/>
  <c r="KO43" i="1"/>
  <c r="LB43" i="1" s="1"/>
  <c r="KO42" i="1"/>
  <c r="LB42" i="1" s="1"/>
  <c r="KO41" i="1"/>
  <c r="LB41" i="1" s="1"/>
  <c r="KO40" i="1"/>
  <c r="LB40" i="1" s="1"/>
  <c r="KO39" i="1"/>
  <c r="LB39" i="1" s="1"/>
  <c r="KO38" i="1"/>
  <c r="LB38" i="1" s="1"/>
  <c r="KO37" i="1"/>
  <c r="LB37" i="1" s="1"/>
  <c r="KO36" i="1"/>
  <c r="LB36" i="1" s="1"/>
  <c r="KO35" i="1"/>
  <c r="LB35" i="1" s="1"/>
  <c r="KO34" i="1"/>
  <c r="LB34" i="1" s="1"/>
  <c r="KO33" i="1"/>
  <c r="LB33" i="1" s="1"/>
  <c r="KO32" i="1"/>
  <c r="LB32" i="1" s="1"/>
  <c r="KO31" i="1"/>
  <c r="LB31" i="1" s="1"/>
  <c r="KO30" i="1"/>
  <c r="LB30" i="1" s="1"/>
  <c r="KO29" i="1"/>
  <c r="LB29" i="1" s="1"/>
  <c r="KO28" i="1"/>
  <c r="LB28" i="1" s="1"/>
  <c r="KO27" i="1"/>
  <c r="LB27" i="1" s="1"/>
  <c r="KO26" i="1"/>
  <c r="LB26" i="1" s="1"/>
  <c r="KO25" i="1"/>
  <c r="LB25" i="1" s="1"/>
  <c r="KO24" i="1"/>
  <c r="LB24" i="1" s="1"/>
  <c r="KO23" i="1"/>
  <c r="LB23" i="1" s="1"/>
  <c r="KO22" i="1"/>
  <c r="LB22" i="1" s="1"/>
  <c r="KO21" i="1"/>
  <c r="LB21" i="1" s="1"/>
  <c r="KO20" i="1"/>
  <c r="LB20" i="1" s="1"/>
  <c r="KO19" i="1"/>
  <c r="LB19" i="1" s="1"/>
  <c r="KO18" i="1"/>
  <c r="LB18" i="1" s="1"/>
  <c r="KO17" i="1"/>
  <c r="LB17" i="1" s="1"/>
  <c r="KO16" i="1"/>
  <c r="LB16" i="1" s="1"/>
  <c r="KO15" i="1"/>
  <c r="LB15" i="1" s="1"/>
  <c r="KO14" i="1"/>
  <c r="LB14" i="1" s="1"/>
  <c r="JF92" i="1"/>
  <c r="JS92" i="1" s="1"/>
  <c r="JF91" i="1"/>
  <c r="JS91" i="1" s="1"/>
  <c r="JF90" i="1"/>
  <c r="JS90" i="1" s="1"/>
  <c r="JF89" i="1"/>
  <c r="JS89" i="1" s="1"/>
  <c r="JF88" i="1"/>
  <c r="JS88" i="1" s="1"/>
  <c r="JF87" i="1"/>
  <c r="JS87" i="1" s="1"/>
  <c r="JF86" i="1"/>
  <c r="JS86" i="1" s="1"/>
  <c r="JF85" i="1"/>
  <c r="JS85" i="1" s="1"/>
  <c r="JF84" i="1"/>
  <c r="JS84" i="1" s="1"/>
  <c r="JF83" i="1"/>
  <c r="JS83" i="1" s="1"/>
  <c r="JF82" i="1"/>
  <c r="JS82" i="1" s="1"/>
  <c r="JF81" i="1"/>
  <c r="JS81" i="1" s="1"/>
  <c r="JF80" i="1"/>
  <c r="JS80" i="1" s="1"/>
  <c r="JF79" i="1"/>
  <c r="JS79" i="1" s="1"/>
  <c r="JF78" i="1"/>
  <c r="JS78" i="1" s="1"/>
  <c r="JF77" i="1"/>
  <c r="JS77" i="1" s="1"/>
  <c r="JF76" i="1"/>
  <c r="JS76" i="1" s="1"/>
  <c r="JF75" i="1"/>
  <c r="JS75" i="1" s="1"/>
  <c r="JF74" i="1"/>
  <c r="JS74" i="1" s="1"/>
  <c r="JF73" i="1"/>
  <c r="JS73" i="1" s="1"/>
  <c r="JF72" i="1"/>
  <c r="JS72" i="1" s="1"/>
  <c r="JF71" i="1"/>
  <c r="JS71" i="1" s="1"/>
  <c r="JF70" i="1"/>
  <c r="JS70" i="1" s="1"/>
  <c r="JF69" i="1"/>
  <c r="JS69" i="1" s="1"/>
  <c r="JF68" i="1"/>
  <c r="JS68" i="1" s="1"/>
  <c r="JF67" i="1"/>
  <c r="JS67" i="1" s="1"/>
  <c r="JF66" i="1"/>
  <c r="JS66" i="1" s="1"/>
  <c r="JF65" i="1"/>
  <c r="JS65" i="1" s="1"/>
  <c r="JF64" i="1"/>
  <c r="JS64" i="1" s="1"/>
  <c r="JF63" i="1"/>
  <c r="JS63" i="1" s="1"/>
  <c r="JF62" i="1"/>
  <c r="JS62" i="1" s="1"/>
  <c r="JF61" i="1"/>
  <c r="JS61" i="1" s="1"/>
  <c r="JF60" i="1"/>
  <c r="JS60" i="1" s="1"/>
  <c r="JF59" i="1"/>
  <c r="JS59" i="1" s="1"/>
  <c r="JF58" i="1"/>
  <c r="JS58" i="1" s="1"/>
  <c r="JF57" i="1"/>
  <c r="JS57" i="1" s="1"/>
  <c r="JF56" i="1"/>
  <c r="JS56" i="1" s="1"/>
  <c r="JF55" i="1"/>
  <c r="JS55" i="1" s="1"/>
  <c r="JF54" i="1"/>
  <c r="JS54" i="1" s="1"/>
  <c r="JF53" i="1"/>
  <c r="JS53" i="1" s="1"/>
  <c r="JF52" i="1"/>
  <c r="JS52" i="1" s="1"/>
  <c r="JF51" i="1"/>
  <c r="JS51" i="1" s="1"/>
  <c r="JF50" i="1"/>
  <c r="JS50" i="1" s="1"/>
  <c r="JF49" i="1"/>
  <c r="JS49" i="1" s="1"/>
  <c r="JF48" i="1"/>
  <c r="JS48" i="1" s="1"/>
  <c r="JF47" i="1"/>
  <c r="JS47" i="1" s="1"/>
  <c r="JF46" i="1"/>
  <c r="JS46" i="1" s="1"/>
  <c r="JF45" i="1"/>
  <c r="JS45" i="1" s="1"/>
  <c r="JF44" i="1"/>
  <c r="JS44" i="1" s="1"/>
  <c r="JF43" i="1"/>
  <c r="JS43" i="1" s="1"/>
  <c r="JF42" i="1"/>
  <c r="JS42" i="1" s="1"/>
  <c r="JF41" i="1"/>
  <c r="JS41" i="1" s="1"/>
  <c r="JF40" i="1"/>
  <c r="JS40" i="1" s="1"/>
  <c r="JF39" i="1"/>
  <c r="JS39" i="1" s="1"/>
  <c r="JF38" i="1"/>
  <c r="JS38" i="1" s="1"/>
  <c r="JF37" i="1"/>
  <c r="JS37" i="1" s="1"/>
  <c r="JF36" i="1"/>
  <c r="JS36" i="1" s="1"/>
  <c r="JF35" i="1"/>
  <c r="JS35" i="1" s="1"/>
  <c r="JF34" i="1"/>
  <c r="JS34" i="1" s="1"/>
  <c r="JF33" i="1"/>
  <c r="JS33" i="1" s="1"/>
  <c r="JF32" i="1"/>
  <c r="JS32" i="1" s="1"/>
  <c r="JF31" i="1"/>
  <c r="JS31" i="1" s="1"/>
  <c r="JF30" i="1"/>
  <c r="JS30" i="1" s="1"/>
  <c r="JF29" i="1"/>
  <c r="JS29" i="1" s="1"/>
  <c r="JF28" i="1"/>
  <c r="JS28" i="1" s="1"/>
  <c r="JF27" i="1"/>
  <c r="JS27" i="1" s="1"/>
  <c r="JF26" i="1"/>
  <c r="JS26" i="1" s="1"/>
  <c r="JF25" i="1"/>
  <c r="JS25" i="1" s="1"/>
  <c r="JF24" i="1"/>
  <c r="JS24" i="1" s="1"/>
  <c r="JF23" i="1"/>
  <c r="JS23" i="1" s="1"/>
  <c r="JF22" i="1"/>
  <c r="JS22" i="1" s="1"/>
  <c r="JF21" i="1"/>
  <c r="JS21" i="1" s="1"/>
  <c r="JF20" i="1"/>
  <c r="JS20" i="1" s="1"/>
  <c r="JF19" i="1"/>
  <c r="JS19" i="1" s="1"/>
  <c r="JF18" i="1"/>
  <c r="JS18" i="1" s="1"/>
  <c r="JF17" i="1"/>
  <c r="JS17" i="1" s="1"/>
  <c r="JF16" i="1"/>
  <c r="JS16" i="1" s="1"/>
  <c r="JF15" i="1"/>
  <c r="JS15" i="1" s="1"/>
  <c r="JF14" i="1"/>
  <c r="JS14" i="1" s="1"/>
  <c r="JS13" i="1" s="1"/>
  <c r="H42" i="11" s="1"/>
  <c r="HW92" i="1"/>
  <c r="IJ92" i="1" s="1"/>
  <c r="HW91" i="1"/>
  <c r="IJ91" i="1" s="1"/>
  <c r="HW90" i="1"/>
  <c r="IJ90" i="1" s="1"/>
  <c r="HW89" i="1"/>
  <c r="IJ89" i="1" s="1"/>
  <c r="HW88" i="1"/>
  <c r="IJ88" i="1" s="1"/>
  <c r="HW87" i="1"/>
  <c r="IJ87" i="1" s="1"/>
  <c r="HW86" i="1"/>
  <c r="IJ86" i="1" s="1"/>
  <c r="HW85" i="1"/>
  <c r="IJ85" i="1" s="1"/>
  <c r="HW84" i="1"/>
  <c r="IJ84" i="1" s="1"/>
  <c r="HW83" i="1"/>
  <c r="IJ83" i="1" s="1"/>
  <c r="HW82" i="1"/>
  <c r="IJ82" i="1" s="1"/>
  <c r="HW81" i="1"/>
  <c r="IJ81" i="1" s="1"/>
  <c r="HW80" i="1"/>
  <c r="IJ80" i="1" s="1"/>
  <c r="HW79" i="1"/>
  <c r="IJ79" i="1" s="1"/>
  <c r="HW78" i="1"/>
  <c r="IJ78" i="1" s="1"/>
  <c r="HW77" i="1"/>
  <c r="IJ77" i="1" s="1"/>
  <c r="HW76" i="1"/>
  <c r="IJ76" i="1" s="1"/>
  <c r="HW75" i="1"/>
  <c r="IJ75" i="1" s="1"/>
  <c r="HW74" i="1"/>
  <c r="IJ74" i="1" s="1"/>
  <c r="HW73" i="1"/>
  <c r="IJ73" i="1" s="1"/>
  <c r="HW72" i="1"/>
  <c r="IJ72" i="1" s="1"/>
  <c r="HW71" i="1"/>
  <c r="IJ71" i="1" s="1"/>
  <c r="HW70" i="1"/>
  <c r="IJ70" i="1" s="1"/>
  <c r="HW69" i="1"/>
  <c r="IJ69" i="1" s="1"/>
  <c r="HW68" i="1"/>
  <c r="IJ68" i="1" s="1"/>
  <c r="HW67" i="1"/>
  <c r="IJ67" i="1" s="1"/>
  <c r="HW66" i="1"/>
  <c r="IJ66" i="1" s="1"/>
  <c r="HW65" i="1"/>
  <c r="IJ65" i="1" s="1"/>
  <c r="HW64" i="1"/>
  <c r="IJ64" i="1" s="1"/>
  <c r="HW63" i="1"/>
  <c r="IJ63" i="1" s="1"/>
  <c r="HW62" i="1"/>
  <c r="IJ62" i="1" s="1"/>
  <c r="HW61" i="1"/>
  <c r="IJ61" i="1" s="1"/>
  <c r="HW60" i="1"/>
  <c r="IJ60" i="1" s="1"/>
  <c r="HW59" i="1"/>
  <c r="IJ59" i="1" s="1"/>
  <c r="HW58" i="1"/>
  <c r="IJ58" i="1" s="1"/>
  <c r="HW57" i="1"/>
  <c r="IJ57" i="1" s="1"/>
  <c r="HW56" i="1"/>
  <c r="IJ56" i="1" s="1"/>
  <c r="HW55" i="1"/>
  <c r="IJ55" i="1" s="1"/>
  <c r="HW54" i="1"/>
  <c r="IJ54" i="1" s="1"/>
  <c r="HW53" i="1"/>
  <c r="IJ53" i="1" s="1"/>
  <c r="HW52" i="1"/>
  <c r="IJ52" i="1" s="1"/>
  <c r="HW51" i="1"/>
  <c r="IJ51" i="1" s="1"/>
  <c r="HW50" i="1"/>
  <c r="IJ50" i="1" s="1"/>
  <c r="HW49" i="1"/>
  <c r="IJ49" i="1" s="1"/>
  <c r="HW48" i="1"/>
  <c r="IJ48" i="1" s="1"/>
  <c r="HW47" i="1"/>
  <c r="IJ47" i="1" s="1"/>
  <c r="HW46" i="1"/>
  <c r="IJ46" i="1" s="1"/>
  <c r="HW45" i="1"/>
  <c r="IJ45" i="1" s="1"/>
  <c r="HW44" i="1"/>
  <c r="IJ44" i="1" s="1"/>
  <c r="HW43" i="1"/>
  <c r="IJ43" i="1" s="1"/>
  <c r="HW42" i="1"/>
  <c r="IJ42" i="1" s="1"/>
  <c r="HW41" i="1"/>
  <c r="IJ41" i="1" s="1"/>
  <c r="HW40" i="1"/>
  <c r="IJ40" i="1" s="1"/>
  <c r="HW39" i="1"/>
  <c r="IJ39" i="1" s="1"/>
  <c r="HW38" i="1"/>
  <c r="IJ38" i="1" s="1"/>
  <c r="HW37" i="1"/>
  <c r="IJ37" i="1" s="1"/>
  <c r="HW36" i="1"/>
  <c r="IJ36" i="1" s="1"/>
  <c r="HW35" i="1"/>
  <c r="IJ35" i="1" s="1"/>
  <c r="HW34" i="1"/>
  <c r="IJ34" i="1" s="1"/>
  <c r="HW33" i="1"/>
  <c r="IJ33" i="1" s="1"/>
  <c r="HW32" i="1"/>
  <c r="IJ32" i="1" s="1"/>
  <c r="HW31" i="1"/>
  <c r="IJ31" i="1" s="1"/>
  <c r="HW30" i="1"/>
  <c r="IJ30" i="1" s="1"/>
  <c r="HW29" i="1"/>
  <c r="IJ29" i="1" s="1"/>
  <c r="HW28" i="1"/>
  <c r="IJ28" i="1" s="1"/>
  <c r="HW27" i="1"/>
  <c r="IJ27" i="1" s="1"/>
  <c r="HW26" i="1"/>
  <c r="IJ26" i="1" s="1"/>
  <c r="HW25" i="1"/>
  <c r="IJ25" i="1" s="1"/>
  <c r="HW24" i="1"/>
  <c r="IJ24" i="1" s="1"/>
  <c r="HW23" i="1"/>
  <c r="IJ23" i="1" s="1"/>
  <c r="HW22" i="1"/>
  <c r="IJ22" i="1" s="1"/>
  <c r="HW21" i="1"/>
  <c r="IJ21" i="1" s="1"/>
  <c r="HW20" i="1"/>
  <c r="IJ20" i="1" s="1"/>
  <c r="HW19" i="1"/>
  <c r="IJ19" i="1" s="1"/>
  <c r="HW18" i="1"/>
  <c r="IJ18" i="1" s="1"/>
  <c r="HW17" i="1"/>
  <c r="IJ17" i="1" s="1"/>
  <c r="HW16" i="1"/>
  <c r="IJ16" i="1" s="1"/>
  <c r="HW15" i="1"/>
  <c r="IJ15" i="1" s="1"/>
  <c r="HW14" i="1"/>
  <c r="IJ14" i="1" s="1"/>
  <c r="GN92" i="1"/>
  <c r="HA92" i="1" s="1"/>
  <c r="GN91" i="1"/>
  <c r="HA91" i="1" s="1"/>
  <c r="GN90" i="1"/>
  <c r="HA90" i="1" s="1"/>
  <c r="GN89" i="1"/>
  <c r="HA89" i="1" s="1"/>
  <c r="GN88" i="1"/>
  <c r="HA88" i="1" s="1"/>
  <c r="GN87" i="1"/>
  <c r="HA87" i="1" s="1"/>
  <c r="GN86" i="1"/>
  <c r="HA86" i="1" s="1"/>
  <c r="GN85" i="1"/>
  <c r="HA85" i="1" s="1"/>
  <c r="GN84" i="1"/>
  <c r="HA84" i="1" s="1"/>
  <c r="GN83" i="1"/>
  <c r="HA83" i="1" s="1"/>
  <c r="GN82" i="1"/>
  <c r="HA82" i="1" s="1"/>
  <c r="GN81" i="1"/>
  <c r="HA81" i="1" s="1"/>
  <c r="GN80" i="1"/>
  <c r="HA80" i="1" s="1"/>
  <c r="GN79" i="1"/>
  <c r="HA79" i="1" s="1"/>
  <c r="GN78" i="1"/>
  <c r="HA78" i="1" s="1"/>
  <c r="GN77" i="1"/>
  <c r="HA77" i="1" s="1"/>
  <c r="GN76" i="1"/>
  <c r="HA76" i="1" s="1"/>
  <c r="GN75" i="1"/>
  <c r="HA75" i="1" s="1"/>
  <c r="GN74" i="1"/>
  <c r="HA74" i="1" s="1"/>
  <c r="GN73" i="1"/>
  <c r="HA73" i="1" s="1"/>
  <c r="GN72" i="1"/>
  <c r="HA72" i="1" s="1"/>
  <c r="GN71" i="1"/>
  <c r="HA71" i="1" s="1"/>
  <c r="GN70" i="1"/>
  <c r="HA70" i="1" s="1"/>
  <c r="GN69" i="1"/>
  <c r="HA69" i="1" s="1"/>
  <c r="GN68" i="1"/>
  <c r="HA68" i="1" s="1"/>
  <c r="GN67" i="1"/>
  <c r="HA67" i="1" s="1"/>
  <c r="GN66" i="1"/>
  <c r="HA66" i="1" s="1"/>
  <c r="GN65" i="1"/>
  <c r="HA65" i="1" s="1"/>
  <c r="GN64" i="1"/>
  <c r="HA64" i="1" s="1"/>
  <c r="GN63" i="1"/>
  <c r="HA63" i="1" s="1"/>
  <c r="GN62" i="1"/>
  <c r="HA62" i="1" s="1"/>
  <c r="GN61" i="1"/>
  <c r="HA61" i="1" s="1"/>
  <c r="GN60" i="1"/>
  <c r="HA60" i="1" s="1"/>
  <c r="GN59" i="1"/>
  <c r="HA59" i="1" s="1"/>
  <c r="GN58" i="1"/>
  <c r="HA58" i="1" s="1"/>
  <c r="GN57" i="1"/>
  <c r="HA57" i="1" s="1"/>
  <c r="GN56" i="1"/>
  <c r="HA56" i="1" s="1"/>
  <c r="GN55" i="1"/>
  <c r="HA55" i="1" s="1"/>
  <c r="GN54" i="1"/>
  <c r="HA54" i="1" s="1"/>
  <c r="GN53" i="1"/>
  <c r="HA53" i="1" s="1"/>
  <c r="GN52" i="1"/>
  <c r="HA52" i="1" s="1"/>
  <c r="GN51" i="1"/>
  <c r="HA51" i="1" s="1"/>
  <c r="GN50" i="1"/>
  <c r="HA50" i="1" s="1"/>
  <c r="GN49" i="1"/>
  <c r="HA49" i="1" s="1"/>
  <c r="GN48" i="1"/>
  <c r="HA48" i="1" s="1"/>
  <c r="GN47" i="1"/>
  <c r="HA47" i="1" s="1"/>
  <c r="GN46" i="1"/>
  <c r="HA46" i="1" s="1"/>
  <c r="GN45" i="1"/>
  <c r="HA45" i="1" s="1"/>
  <c r="GN44" i="1"/>
  <c r="HA44" i="1" s="1"/>
  <c r="GN43" i="1"/>
  <c r="HA43" i="1" s="1"/>
  <c r="GN42" i="1"/>
  <c r="HA42" i="1" s="1"/>
  <c r="GN41" i="1"/>
  <c r="HA41" i="1" s="1"/>
  <c r="GN40" i="1"/>
  <c r="HA40" i="1" s="1"/>
  <c r="GN39" i="1"/>
  <c r="HA39" i="1" s="1"/>
  <c r="GN38" i="1"/>
  <c r="HA38" i="1" s="1"/>
  <c r="GN37" i="1"/>
  <c r="HA37" i="1" s="1"/>
  <c r="GN36" i="1"/>
  <c r="HA36" i="1" s="1"/>
  <c r="GN35" i="1"/>
  <c r="HA35" i="1" s="1"/>
  <c r="GN34" i="1"/>
  <c r="HA34" i="1" s="1"/>
  <c r="GN33" i="1"/>
  <c r="HA33" i="1" s="1"/>
  <c r="GN32" i="1"/>
  <c r="HA32" i="1" s="1"/>
  <c r="GN31" i="1"/>
  <c r="HA31" i="1" s="1"/>
  <c r="GN30" i="1"/>
  <c r="HA30" i="1" s="1"/>
  <c r="GN29" i="1"/>
  <c r="HA29" i="1" s="1"/>
  <c r="GN28" i="1"/>
  <c r="HA28" i="1" s="1"/>
  <c r="GN27" i="1"/>
  <c r="HA27" i="1" s="1"/>
  <c r="GN26" i="1"/>
  <c r="HA26" i="1" s="1"/>
  <c r="GN25" i="1"/>
  <c r="HA25" i="1" s="1"/>
  <c r="GN24" i="1"/>
  <c r="HA24" i="1" s="1"/>
  <c r="GN23" i="1"/>
  <c r="HA23" i="1" s="1"/>
  <c r="GN22" i="1"/>
  <c r="HA22" i="1" s="1"/>
  <c r="GN21" i="1"/>
  <c r="HA21" i="1" s="1"/>
  <c r="GN20" i="1"/>
  <c r="HA20" i="1" s="1"/>
  <c r="GN19" i="1"/>
  <c r="HA19" i="1" s="1"/>
  <c r="GN18" i="1"/>
  <c r="HA18" i="1" s="1"/>
  <c r="GN17" i="1"/>
  <c r="HA17" i="1" s="1"/>
  <c r="GN16" i="1"/>
  <c r="HA16" i="1" s="1"/>
  <c r="GN15" i="1"/>
  <c r="HA15" i="1" s="1"/>
  <c r="GN14" i="1"/>
  <c r="HA14" i="1" s="1"/>
  <c r="FE92" i="1"/>
  <c r="FR92" i="1" s="1"/>
  <c r="FE91" i="1"/>
  <c r="FR91" i="1" s="1"/>
  <c r="FE90" i="1"/>
  <c r="FR90" i="1" s="1"/>
  <c r="FE89" i="1"/>
  <c r="FR89" i="1" s="1"/>
  <c r="FE88" i="1"/>
  <c r="FR88" i="1" s="1"/>
  <c r="FE87" i="1"/>
  <c r="FR87" i="1" s="1"/>
  <c r="FE86" i="1"/>
  <c r="FR86" i="1" s="1"/>
  <c r="FE85" i="1"/>
  <c r="FR85" i="1" s="1"/>
  <c r="FE84" i="1"/>
  <c r="FR84" i="1" s="1"/>
  <c r="FE83" i="1"/>
  <c r="FR83" i="1" s="1"/>
  <c r="FE82" i="1"/>
  <c r="FR82" i="1" s="1"/>
  <c r="FE81" i="1"/>
  <c r="FR81" i="1" s="1"/>
  <c r="FE80" i="1"/>
  <c r="FR80" i="1" s="1"/>
  <c r="FE79" i="1"/>
  <c r="FR79" i="1" s="1"/>
  <c r="FE78" i="1"/>
  <c r="FR78" i="1" s="1"/>
  <c r="FE77" i="1"/>
  <c r="FR77" i="1" s="1"/>
  <c r="FE76" i="1"/>
  <c r="FR76" i="1" s="1"/>
  <c r="FE75" i="1"/>
  <c r="FR75" i="1" s="1"/>
  <c r="FE74" i="1"/>
  <c r="FR74" i="1" s="1"/>
  <c r="FE73" i="1"/>
  <c r="FR73" i="1" s="1"/>
  <c r="FE72" i="1"/>
  <c r="FR72" i="1" s="1"/>
  <c r="FE71" i="1"/>
  <c r="FR71" i="1" s="1"/>
  <c r="FE70" i="1"/>
  <c r="FR70" i="1" s="1"/>
  <c r="FE69" i="1"/>
  <c r="FR69" i="1" s="1"/>
  <c r="FE68" i="1"/>
  <c r="FR68" i="1" s="1"/>
  <c r="FE67" i="1"/>
  <c r="FR67" i="1" s="1"/>
  <c r="FE66" i="1"/>
  <c r="FR66" i="1" s="1"/>
  <c r="FE65" i="1"/>
  <c r="FR65" i="1" s="1"/>
  <c r="FE64" i="1"/>
  <c r="FR64" i="1" s="1"/>
  <c r="FE63" i="1"/>
  <c r="FR63" i="1" s="1"/>
  <c r="FE62" i="1"/>
  <c r="FR62" i="1" s="1"/>
  <c r="FE61" i="1"/>
  <c r="FR61" i="1" s="1"/>
  <c r="FE60" i="1"/>
  <c r="FR60" i="1" s="1"/>
  <c r="FE59" i="1"/>
  <c r="FR59" i="1" s="1"/>
  <c r="FE58" i="1"/>
  <c r="FR58" i="1" s="1"/>
  <c r="FE57" i="1"/>
  <c r="FR57" i="1" s="1"/>
  <c r="FE56" i="1"/>
  <c r="FR56" i="1" s="1"/>
  <c r="FE55" i="1"/>
  <c r="FR55" i="1" s="1"/>
  <c r="FE54" i="1"/>
  <c r="FR54" i="1" s="1"/>
  <c r="FE53" i="1"/>
  <c r="FR53" i="1" s="1"/>
  <c r="FE52" i="1"/>
  <c r="FR52" i="1" s="1"/>
  <c r="FE51" i="1"/>
  <c r="FR51" i="1" s="1"/>
  <c r="FE50" i="1"/>
  <c r="FR50" i="1" s="1"/>
  <c r="FE49" i="1"/>
  <c r="FR49" i="1" s="1"/>
  <c r="FE48" i="1"/>
  <c r="FR48" i="1" s="1"/>
  <c r="FE47" i="1"/>
  <c r="FR47" i="1" s="1"/>
  <c r="FE46" i="1"/>
  <c r="FR46" i="1" s="1"/>
  <c r="FE45" i="1"/>
  <c r="FR45" i="1" s="1"/>
  <c r="FE44" i="1"/>
  <c r="FR44" i="1" s="1"/>
  <c r="FE43" i="1"/>
  <c r="FR43" i="1" s="1"/>
  <c r="FE42" i="1"/>
  <c r="FR42" i="1" s="1"/>
  <c r="FE41" i="1"/>
  <c r="FR41" i="1" s="1"/>
  <c r="FE40" i="1"/>
  <c r="FR40" i="1" s="1"/>
  <c r="FE39" i="1"/>
  <c r="FR39" i="1" s="1"/>
  <c r="FE38" i="1"/>
  <c r="FR38" i="1" s="1"/>
  <c r="FE37" i="1"/>
  <c r="FR37" i="1" s="1"/>
  <c r="FE36" i="1"/>
  <c r="FR36" i="1" s="1"/>
  <c r="FE35" i="1"/>
  <c r="FR35" i="1" s="1"/>
  <c r="FE34" i="1"/>
  <c r="FR34" i="1" s="1"/>
  <c r="FE33" i="1"/>
  <c r="FR33" i="1" s="1"/>
  <c r="FE32" i="1"/>
  <c r="FR32" i="1" s="1"/>
  <c r="FE31" i="1"/>
  <c r="FR31" i="1" s="1"/>
  <c r="FE30" i="1"/>
  <c r="FR30" i="1" s="1"/>
  <c r="FE29" i="1"/>
  <c r="FR29" i="1" s="1"/>
  <c r="FE28" i="1"/>
  <c r="FR28" i="1" s="1"/>
  <c r="FE27" i="1"/>
  <c r="FR27" i="1" s="1"/>
  <c r="FE26" i="1"/>
  <c r="FR26" i="1" s="1"/>
  <c r="FE25" i="1"/>
  <c r="FR25" i="1" s="1"/>
  <c r="FE24" i="1"/>
  <c r="FR24" i="1" s="1"/>
  <c r="FE23" i="1"/>
  <c r="FR23" i="1" s="1"/>
  <c r="FE22" i="1"/>
  <c r="FR22" i="1" s="1"/>
  <c r="FE21" i="1"/>
  <c r="FR21" i="1" s="1"/>
  <c r="FE20" i="1"/>
  <c r="FR20" i="1" s="1"/>
  <c r="FE19" i="1"/>
  <c r="FR19" i="1" s="1"/>
  <c r="FE18" i="1"/>
  <c r="FR18" i="1" s="1"/>
  <c r="FE17" i="1"/>
  <c r="FR17" i="1" s="1"/>
  <c r="FE16" i="1"/>
  <c r="FR16" i="1" s="1"/>
  <c r="FE15" i="1"/>
  <c r="FR15" i="1" s="1"/>
  <c r="FE14" i="1"/>
  <c r="FR14" i="1" s="1"/>
  <c r="DV92" i="1"/>
  <c r="EI92" i="1" s="1"/>
  <c r="DV91" i="1"/>
  <c r="EI91" i="1" s="1"/>
  <c r="DV90" i="1"/>
  <c r="EI90" i="1" s="1"/>
  <c r="DV89" i="1"/>
  <c r="EI89" i="1" s="1"/>
  <c r="DV88" i="1"/>
  <c r="EI88" i="1" s="1"/>
  <c r="DV87" i="1"/>
  <c r="EI87" i="1" s="1"/>
  <c r="DV86" i="1"/>
  <c r="EI86" i="1" s="1"/>
  <c r="DV85" i="1"/>
  <c r="EI85" i="1" s="1"/>
  <c r="DV84" i="1"/>
  <c r="EI84" i="1" s="1"/>
  <c r="DV83" i="1"/>
  <c r="EI83" i="1" s="1"/>
  <c r="DV82" i="1"/>
  <c r="EI82" i="1" s="1"/>
  <c r="DV81" i="1"/>
  <c r="EI81" i="1" s="1"/>
  <c r="DV80" i="1"/>
  <c r="EI80" i="1" s="1"/>
  <c r="DV79" i="1"/>
  <c r="EI79" i="1" s="1"/>
  <c r="DV78" i="1"/>
  <c r="EI78" i="1" s="1"/>
  <c r="DV77" i="1"/>
  <c r="EI77" i="1" s="1"/>
  <c r="DV76" i="1"/>
  <c r="EI76" i="1" s="1"/>
  <c r="DV75" i="1"/>
  <c r="EI75" i="1" s="1"/>
  <c r="DV74" i="1"/>
  <c r="EI74" i="1" s="1"/>
  <c r="DV73" i="1"/>
  <c r="EI73" i="1" s="1"/>
  <c r="DV72" i="1"/>
  <c r="EI72" i="1" s="1"/>
  <c r="DV71" i="1"/>
  <c r="EI71" i="1" s="1"/>
  <c r="DV70" i="1"/>
  <c r="EI70" i="1" s="1"/>
  <c r="DV69" i="1"/>
  <c r="EI69" i="1" s="1"/>
  <c r="DV68" i="1"/>
  <c r="EI68" i="1" s="1"/>
  <c r="DV67" i="1"/>
  <c r="EI67" i="1" s="1"/>
  <c r="DV66" i="1"/>
  <c r="EI66" i="1" s="1"/>
  <c r="DV65" i="1"/>
  <c r="EI65" i="1" s="1"/>
  <c r="DV64" i="1"/>
  <c r="EI64" i="1" s="1"/>
  <c r="DV63" i="1"/>
  <c r="EI63" i="1" s="1"/>
  <c r="DV62" i="1"/>
  <c r="EI62" i="1" s="1"/>
  <c r="DV61" i="1"/>
  <c r="EI61" i="1" s="1"/>
  <c r="DV60" i="1"/>
  <c r="EI60" i="1" s="1"/>
  <c r="DV59" i="1"/>
  <c r="EI59" i="1" s="1"/>
  <c r="DV58" i="1"/>
  <c r="EI58" i="1" s="1"/>
  <c r="DV57" i="1"/>
  <c r="EI57" i="1" s="1"/>
  <c r="DV56" i="1"/>
  <c r="EI56" i="1" s="1"/>
  <c r="DV55" i="1"/>
  <c r="EI55" i="1" s="1"/>
  <c r="DV54" i="1"/>
  <c r="EI54" i="1" s="1"/>
  <c r="DV53" i="1"/>
  <c r="EI53" i="1" s="1"/>
  <c r="DV52" i="1"/>
  <c r="EI52" i="1" s="1"/>
  <c r="DV51" i="1"/>
  <c r="EI51" i="1" s="1"/>
  <c r="DV50" i="1"/>
  <c r="EI50" i="1" s="1"/>
  <c r="DV49" i="1"/>
  <c r="EI49" i="1" s="1"/>
  <c r="DV48" i="1"/>
  <c r="EI48" i="1" s="1"/>
  <c r="DV47" i="1"/>
  <c r="EI47" i="1" s="1"/>
  <c r="DV46" i="1"/>
  <c r="EI46" i="1" s="1"/>
  <c r="DV45" i="1"/>
  <c r="EI45" i="1" s="1"/>
  <c r="DV44" i="1"/>
  <c r="EI44" i="1" s="1"/>
  <c r="DV43" i="1"/>
  <c r="EI43" i="1" s="1"/>
  <c r="DV42" i="1"/>
  <c r="EI42" i="1" s="1"/>
  <c r="DV41" i="1"/>
  <c r="EI41" i="1" s="1"/>
  <c r="DV40" i="1"/>
  <c r="EI40" i="1" s="1"/>
  <c r="DV39" i="1"/>
  <c r="EI39" i="1" s="1"/>
  <c r="DV38" i="1"/>
  <c r="EI38" i="1" s="1"/>
  <c r="DV37" i="1"/>
  <c r="EI37" i="1" s="1"/>
  <c r="DV36" i="1"/>
  <c r="EI36" i="1" s="1"/>
  <c r="DV35" i="1"/>
  <c r="EI35" i="1" s="1"/>
  <c r="DV34" i="1"/>
  <c r="EI34" i="1" s="1"/>
  <c r="DV33" i="1"/>
  <c r="EI33" i="1" s="1"/>
  <c r="DV32" i="1"/>
  <c r="EI32" i="1" s="1"/>
  <c r="DV31" i="1"/>
  <c r="EI31" i="1" s="1"/>
  <c r="DV30" i="1"/>
  <c r="EI30" i="1" s="1"/>
  <c r="DV29" i="1"/>
  <c r="EI29" i="1" s="1"/>
  <c r="DV28" i="1"/>
  <c r="EI28" i="1" s="1"/>
  <c r="DV27" i="1"/>
  <c r="EI27" i="1" s="1"/>
  <c r="DV26" i="1"/>
  <c r="EI26" i="1" s="1"/>
  <c r="DV25" i="1"/>
  <c r="EI25" i="1" s="1"/>
  <c r="DV24" i="1"/>
  <c r="EI24" i="1" s="1"/>
  <c r="DV23" i="1"/>
  <c r="EI23" i="1" s="1"/>
  <c r="DV22" i="1"/>
  <c r="EI22" i="1" s="1"/>
  <c r="DV21" i="1"/>
  <c r="EI21" i="1" s="1"/>
  <c r="DV20" i="1"/>
  <c r="EI20" i="1" s="1"/>
  <c r="DV19" i="1"/>
  <c r="EI19" i="1" s="1"/>
  <c r="DV18" i="1"/>
  <c r="EI18" i="1" s="1"/>
  <c r="DV17" i="1"/>
  <c r="EI17" i="1" s="1"/>
  <c r="DV16" i="1"/>
  <c r="EI16" i="1" s="1"/>
  <c r="DV15" i="1"/>
  <c r="EI15" i="1" s="1"/>
  <c r="DV14" i="1"/>
  <c r="EI14" i="1" s="1"/>
  <c r="CM14" i="1"/>
  <c r="CZ14" i="1" s="1"/>
  <c r="CM92" i="1"/>
  <c r="CZ92" i="1" s="1"/>
  <c r="CM91" i="1"/>
  <c r="CZ91" i="1" s="1"/>
  <c r="CM90" i="1"/>
  <c r="CZ90" i="1" s="1"/>
  <c r="CM89" i="1"/>
  <c r="CZ89" i="1" s="1"/>
  <c r="CM88" i="1"/>
  <c r="CZ88" i="1" s="1"/>
  <c r="CM87" i="1"/>
  <c r="CZ87" i="1" s="1"/>
  <c r="CM86" i="1"/>
  <c r="CZ86" i="1" s="1"/>
  <c r="CM85" i="1"/>
  <c r="CZ85" i="1" s="1"/>
  <c r="CM84" i="1"/>
  <c r="CZ84" i="1" s="1"/>
  <c r="CM83" i="1"/>
  <c r="CZ83" i="1" s="1"/>
  <c r="CM82" i="1"/>
  <c r="CZ82" i="1" s="1"/>
  <c r="CM81" i="1"/>
  <c r="CZ81" i="1" s="1"/>
  <c r="CM80" i="1"/>
  <c r="CZ80" i="1" s="1"/>
  <c r="CM79" i="1"/>
  <c r="CZ79" i="1" s="1"/>
  <c r="CM78" i="1"/>
  <c r="CZ78" i="1" s="1"/>
  <c r="CM77" i="1"/>
  <c r="CZ77" i="1" s="1"/>
  <c r="CM76" i="1"/>
  <c r="CZ76" i="1" s="1"/>
  <c r="CM75" i="1"/>
  <c r="CZ75" i="1" s="1"/>
  <c r="CM74" i="1"/>
  <c r="CZ74" i="1" s="1"/>
  <c r="CM73" i="1"/>
  <c r="CZ73" i="1" s="1"/>
  <c r="CM72" i="1"/>
  <c r="CZ72" i="1" s="1"/>
  <c r="CM71" i="1"/>
  <c r="CZ71" i="1" s="1"/>
  <c r="CM70" i="1"/>
  <c r="CZ70" i="1" s="1"/>
  <c r="CM69" i="1"/>
  <c r="CZ69" i="1" s="1"/>
  <c r="CM68" i="1"/>
  <c r="CZ68" i="1" s="1"/>
  <c r="CM67" i="1"/>
  <c r="CZ67" i="1" s="1"/>
  <c r="CM66" i="1"/>
  <c r="CZ66" i="1" s="1"/>
  <c r="CM65" i="1"/>
  <c r="CZ65" i="1" s="1"/>
  <c r="CM64" i="1"/>
  <c r="CZ64" i="1" s="1"/>
  <c r="CM63" i="1"/>
  <c r="CZ63" i="1" s="1"/>
  <c r="CM62" i="1"/>
  <c r="CZ62" i="1" s="1"/>
  <c r="CM61" i="1"/>
  <c r="CZ61" i="1" s="1"/>
  <c r="CM60" i="1"/>
  <c r="CZ60" i="1" s="1"/>
  <c r="CM59" i="1"/>
  <c r="CZ59" i="1" s="1"/>
  <c r="CM58" i="1"/>
  <c r="CZ58" i="1" s="1"/>
  <c r="CM57" i="1"/>
  <c r="CZ57" i="1" s="1"/>
  <c r="CM56" i="1"/>
  <c r="CZ56" i="1" s="1"/>
  <c r="CM55" i="1"/>
  <c r="CZ55" i="1" s="1"/>
  <c r="CM54" i="1"/>
  <c r="CZ54" i="1" s="1"/>
  <c r="CM53" i="1"/>
  <c r="CZ53" i="1" s="1"/>
  <c r="CM52" i="1"/>
  <c r="CZ52" i="1" s="1"/>
  <c r="CM51" i="1"/>
  <c r="CZ51" i="1" s="1"/>
  <c r="CM50" i="1"/>
  <c r="CZ50" i="1" s="1"/>
  <c r="CM49" i="1"/>
  <c r="CZ49" i="1" s="1"/>
  <c r="CM48" i="1"/>
  <c r="CZ48" i="1" s="1"/>
  <c r="CM47" i="1"/>
  <c r="CZ47" i="1" s="1"/>
  <c r="CM46" i="1"/>
  <c r="CZ46" i="1" s="1"/>
  <c r="CM45" i="1"/>
  <c r="CZ45" i="1" s="1"/>
  <c r="CM44" i="1"/>
  <c r="CZ44" i="1" s="1"/>
  <c r="CM43" i="1"/>
  <c r="CZ43" i="1" s="1"/>
  <c r="CM42" i="1"/>
  <c r="CZ42" i="1" s="1"/>
  <c r="CM41" i="1"/>
  <c r="CZ41" i="1" s="1"/>
  <c r="CM40" i="1"/>
  <c r="CZ40" i="1" s="1"/>
  <c r="CM39" i="1"/>
  <c r="CZ39" i="1" s="1"/>
  <c r="CM38" i="1"/>
  <c r="CZ38" i="1" s="1"/>
  <c r="CM37" i="1"/>
  <c r="CZ37" i="1" s="1"/>
  <c r="CM36" i="1"/>
  <c r="CZ36" i="1" s="1"/>
  <c r="CM35" i="1"/>
  <c r="CZ35" i="1" s="1"/>
  <c r="CM34" i="1"/>
  <c r="CZ34" i="1" s="1"/>
  <c r="CM33" i="1"/>
  <c r="CZ33" i="1" s="1"/>
  <c r="CM32" i="1"/>
  <c r="CZ32" i="1" s="1"/>
  <c r="CM31" i="1"/>
  <c r="CZ31" i="1" s="1"/>
  <c r="CM30" i="1"/>
  <c r="CZ30" i="1" s="1"/>
  <c r="CM29" i="1"/>
  <c r="CZ29" i="1" s="1"/>
  <c r="CM28" i="1"/>
  <c r="CZ28" i="1" s="1"/>
  <c r="CM27" i="1"/>
  <c r="CZ27" i="1" s="1"/>
  <c r="CM26" i="1"/>
  <c r="CZ26" i="1" s="1"/>
  <c r="CM25" i="1"/>
  <c r="CZ25" i="1" s="1"/>
  <c r="CM24" i="1"/>
  <c r="CZ24" i="1" s="1"/>
  <c r="CM23" i="1"/>
  <c r="CZ23" i="1" s="1"/>
  <c r="CM22" i="1"/>
  <c r="CZ22" i="1" s="1"/>
  <c r="CM21" i="1"/>
  <c r="CZ21" i="1" s="1"/>
  <c r="CM20" i="1"/>
  <c r="CZ20" i="1" s="1"/>
  <c r="CM19" i="1"/>
  <c r="CZ19" i="1" s="1"/>
  <c r="CM18" i="1"/>
  <c r="CZ18" i="1" s="1"/>
  <c r="CM17" i="1"/>
  <c r="CZ17" i="1" s="1"/>
  <c r="CM16" i="1"/>
  <c r="CZ16" i="1" s="1"/>
  <c r="CM15" i="1"/>
  <c r="CZ15" i="1" s="1"/>
  <c r="BQ15" i="1"/>
  <c r="BQ16" i="1"/>
  <c r="BQ17" i="1"/>
  <c r="BQ19" i="1"/>
  <c r="BQ21" i="1"/>
  <c r="BQ23" i="1"/>
  <c r="BQ24" i="1"/>
  <c r="BQ25" i="1"/>
  <c r="BQ27" i="1"/>
  <c r="BQ29" i="1"/>
  <c r="BQ31" i="1"/>
  <c r="BQ32" i="1"/>
  <c r="BQ33" i="1"/>
  <c r="BQ35" i="1"/>
  <c r="BQ37" i="1"/>
  <c r="BQ39" i="1"/>
  <c r="BQ40" i="1"/>
  <c r="BQ41" i="1"/>
  <c r="BQ43" i="1"/>
  <c r="BQ45" i="1"/>
  <c r="BQ47" i="1"/>
  <c r="BQ48" i="1"/>
  <c r="BQ49" i="1"/>
  <c r="BQ51" i="1"/>
  <c r="BQ53" i="1"/>
  <c r="BQ55" i="1"/>
  <c r="BQ56" i="1"/>
  <c r="BQ57" i="1"/>
  <c r="BQ59" i="1"/>
  <c r="BQ61" i="1"/>
  <c r="BQ63" i="1"/>
  <c r="BQ64" i="1"/>
  <c r="BQ65" i="1"/>
  <c r="BQ67" i="1"/>
  <c r="BQ69" i="1"/>
  <c r="BQ71" i="1"/>
  <c r="BQ72" i="1"/>
  <c r="BQ73" i="1"/>
  <c r="BQ75" i="1"/>
  <c r="BQ77" i="1"/>
  <c r="BQ79" i="1"/>
  <c r="BQ80" i="1"/>
  <c r="BQ81" i="1"/>
  <c r="BQ83" i="1"/>
  <c r="BQ85" i="1"/>
  <c r="BQ87" i="1"/>
  <c r="BQ88" i="1"/>
  <c r="BQ89" i="1"/>
  <c r="BQ91" i="1"/>
  <c r="BQ14" i="1"/>
  <c r="BD15" i="1"/>
  <c r="BD16" i="1"/>
  <c r="BD17" i="1"/>
  <c r="BD18" i="1"/>
  <c r="BQ18" i="1" s="1"/>
  <c r="BD19" i="1"/>
  <c r="BD20" i="1"/>
  <c r="BQ20" i="1" s="1"/>
  <c r="BD21" i="1"/>
  <c r="BD22" i="1"/>
  <c r="BQ22" i="1" s="1"/>
  <c r="BD23" i="1"/>
  <c r="BD24" i="1"/>
  <c r="BD25" i="1"/>
  <c r="BD26" i="1"/>
  <c r="BQ26" i="1" s="1"/>
  <c r="BD27" i="1"/>
  <c r="BD28" i="1"/>
  <c r="BQ28" i="1" s="1"/>
  <c r="BD29" i="1"/>
  <c r="BD30" i="1"/>
  <c r="BQ30" i="1" s="1"/>
  <c r="BD31" i="1"/>
  <c r="BD32" i="1"/>
  <c r="BD33" i="1"/>
  <c r="BD34" i="1"/>
  <c r="BQ34" i="1" s="1"/>
  <c r="BD35" i="1"/>
  <c r="BD36" i="1"/>
  <c r="BQ36" i="1" s="1"/>
  <c r="BD37" i="1"/>
  <c r="BD38" i="1"/>
  <c r="BQ38" i="1" s="1"/>
  <c r="BD39" i="1"/>
  <c r="BD40" i="1"/>
  <c r="BD41" i="1"/>
  <c r="BD42" i="1"/>
  <c r="BQ42" i="1" s="1"/>
  <c r="BD43" i="1"/>
  <c r="BD44" i="1"/>
  <c r="BQ44" i="1" s="1"/>
  <c r="BD45" i="1"/>
  <c r="BD46" i="1"/>
  <c r="BQ46" i="1" s="1"/>
  <c r="BD47" i="1"/>
  <c r="BD48" i="1"/>
  <c r="BD49" i="1"/>
  <c r="BD50" i="1"/>
  <c r="BQ50" i="1" s="1"/>
  <c r="BD51" i="1"/>
  <c r="BD52" i="1"/>
  <c r="BQ52" i="1" s="1"/>
  <c r="BD53" i="1"/>
  <c r="BD54" i="1"/>
  <c r="BQ54" i="1" s="1"/>
  <c r="BD55" i="1"/>
  <c r="BD56" i="1"/>
  <c r="BD57" i="1"/>
  <c r="BD58" i="1"/>
  <c r="BQ58" i="1" s="1"/>
  <c r="BD59" i="1"/>
  <c r="BD60" i="1"/>
  <c r="BQ60" i="1" s="1"/>
  <c r="BD61" i="1"/>
  <c r="BD62" i="1"/>
  <c r="BQ62" i="1" s="1"/>
  <c r="BD63" i="1"/>
  <c r="BD64" i="1"/>
  <c r="BD65" i="1"/>
  <c r="BD66" i="1"/>
  <c r="BQ66" i="1" s="1"/>
  <c r="BD67" i="1"/>
  <c r="BD68" i="1"/>
  <c r="BQ68" i="1" s="1"/>
  <c r="BD69" i="1"/>
  <c r="BD70" i="1"/>
  <c r="BQ70" i="1" s="1"/>
  <c r="BD71" i="1"/>
  <c r="BD72" i="1"/>
  <c r="BD73" i="1"/>
  <c r="BD74" i="1"/>
  <c r="BQ74" i="1" s="1"/>
  <c r="BD75" i="1"/>
  <c r="BD76" i="1"/>
  <c r="BQ76" i="1" s="1"/>
  <c r="BD77" i="1"/>
  <c r="BD78" i="1"/>
  <c r="BQ78" i="1" s="1"/>
  <c r="BD79" i="1"/>
  <c r="BD80" i="1"/>
  <c r="BD81" i="1"/>
  <c r="BD82" i="1"/>
  <c r="BQ82" i="1" s="1"/>
  <c r="BD83" i="1"/>
  <c r="BD84" i="1"/>
  <c r="BQ84" i="1" s="1"/>
  <c r="BD85" i="1"/>
  <c r="BD86" i="1"/>
  <c r="BQ86" i="1" s="1"/>
  <c r="BD87" i="1"/>
  <c r="BD88" i="1"/>
  <c r="BD89" i="1"/>
  <c r="BD90" i="1"/>
  <c r="BQ90" i="1" s="1"/>
  <c r="BD91" i="1"/>
  <c r="BD92" i="1"/>
  <c r="BQ92" i="1" s="1"/>
  <c r="BD14" i="1"/>
  <c r="I50" i="11"/>
  <c r="I49" i="11"/>
  <c r="I48" i="11"/>
  <c r="I47" i="11"/>
  <c r="I46" i="11"/>
  <c r="I45" i="11"/>
  <c r="I44" i="11"/>
  <c r="I43" i="11"/>
  <c r="I42" i="11"/>
  <c r="I41" i="11"/>
  <c r="I40" i="11"/>
  <c r="I39" i="11"/>
  <c r="I38" i="11"/>
  <c r="I37" i="11"/>
  <c r="I36" i="11"/>
  <c r="I35" i="11"/>
  <c r="AU40" i="11" l="1"/>
  <c r="AU48" i="11"/>
  <c r="AU46" i="11"/>
  <c r="AU41" i="11"/>
  <c r="AU49" i="11"/>
  <c r="AU38" i="11"/>
  <c r="AU42" i="11"/>
  <c r="AU50" i="11"/>
  <c r="AU43" i="11"/>
  <c r="AU36" i="11"/>
  <c r="AU44" i="11"/>
  <c r="AU37" i="11"/>
  <c r="AU45" i="11"/>
  <c r="AU39" i="11"/>
  <c r="AU47" i="11"/>
  <c r="BQ13" i="1"/>
  <c r="H36" i="11" s="1"/>
  <c r="CZ13" i="1"/>
  <c r="H37" i="11" s="1"/>
  <c r="EI13" i="1"/>
  <c r="H38" i="11" s="1"/>
  <c r="MK13" i="1"/>
  <c r="H44" i="11" s="1"/>
  <c r="LB13" i="1"/>
  <c r="H43" i="11" s="1"/>
  <c r="IJ13" i="1"/>
  <c r="H41" i="11" s="1"/>
  <c r="TD13" i="1"/>
  <c r="H49" i="11" s="1"/>
  <c r="HA13" i="1"/>
  <c r="H40" i="11" s="1"/>
  <c r="RU13" i="1"/>
  <c r="H48" i="11" s="1"/>
  <c r="PC13" i="1"/>
  <c r="H46" i="11" s="1"/>
  <c r="QL13" i="1"/>
  <c r="H47" i="11" s="1"/>
  <c r="NT13" i="1"/>
  <c r="H45" i="11" s="1"/>
  <c r="FR13" i="1"/>
  <c r="H39" i="11" s="1"/>
  <c r="UM13" i="1"/>
  <c r="H50" i="11" s="1"/>
  <c r="AH13" i="1"/>
  <c r="AK44" i="11" l="1"/>
  <c r="AK37" i="11"/>
  <c r="AK38" i="11"/>
  <c r="AK50" i="11"/>
  <c r="AK45" i="11"/>
  <c r="AK36" i="11"/>
  <c r="AK46" i="11"/>
  <c r="AK39" i="11"/>
  <c r="AK47" i="11"/>
  <c r="AK40" i="11"/>
  <c r="AK43" i="11"/>
  <c r="AK48" i="11"/>
  <c r="AK41" i="11"/>
  <c r="AK49" i="11"/>
  <c r="AK42" i="11"/>
  <c r="AT35" i="11"/>
  <c r="AS35" i="11"/>
  <c r="AR35" i="11"/>
  <c r="AQ35" i="11"/>
  <c r="AP35" i="11"/>
  <c r="AO35" i="11"/>
  <c r="AN35" i="11"/>
  <c r="QV92" i="1"/>
  <c r="QV91" i="1"/>
  <c r="QV90" i="1"/>
  <c r="QV89" i="1"/>
  <c r="QV88" i="1"/>
  <c r="QV87" i="1"/>
  <c r="QV86" i="1"/>
  <c r="QV85" i="1"/>
  <c r="QV84" i="1"/>
  <c r="QV83" i="1"/>
  <c r="QV82" i="1"/>
  <c r="QV81" i="1"/>
  <c r="QV80" i="1"/>
  <c r="QV79" i="1"/>
  <c r="QV78" i="1"/>
  <c r="QV77" i="1"/>
  <c r="QV76" i="1"/>
  <c r="QV75" i="1"/>
  <c r="QV74" i="1"/>
  <c r="QV73" i="1"/>
  <c r="QV72" i="1"/>
  <c r="QV71" i="1"/>
  <c r="QV70" i="1"/>
  <c r="QV69" i="1"/>
  <c r="QV68" i="1"/>
  <c r="QV67" i="1"/>
  <c r="QV66" i="1"/>
  <c r="QV65" i="1"/>
  <c r="QV64" i="1"/>
  <c r="QV63" i="1"/>
  <c r="QV62" i="1"/>
  <c r="QV61" i="1"/>
  <c r="QV60" i="1"/>
  <c r="QV59" i="1"/>
  <c r="QV58" i="1"/>
  <c r="QV57" i="1"/>
  <c r="QV56" i="1"/>
  <c r="QV55" i="1"/>
  <c r="QV54" i="1"/>
  <c r="QV53" i="1"/>
  <c r="QV52" i="1"/>
  <c r="QV51" i="1"/>
  <c r="QV50" i="1"/>
  <c r="QV49" i="1"/>
  <c r="QV48" i="1"/>
  <c r="QV47" i="1"/>
  <c r="QV46" i="1"/>
  <c r="QV45" i="1"/>
  <c r="QV44" i="1"/>
  <c r="QV43" i="1"/>
  <c r="QV42" i="1"/>
  <c r="QV41" i="1"/>
  <c r="QV40" i="1"/>
  <c r="QV39" i="1"/>
  <c r="QV38" i="1"/>
  <c r="QV37" i="1"/>
  <c r="QV36" i="1"/>
  <c r="QV35" i="1"/>
  <c r="QV34" i="1"/>
  <c r="QV33" i="1"/>
  <c r="QV32" i="1"/>
  <c r="QV31" i="1"/>
  <c r="QV30" i="1"/>
  <c r="QV29" i="1"/>
  <c r="QV28" i="1"/>
  <c r="QV27" i="1"/>
  <c r="QV26" i="1"/>
  <c r="QV25" i="1"/>
  <c r="QV24" i="1"/>
  <c r="QV23" i="1"/>
  <c r="QV22" i="1"/>
  <c r="QV21" i="1"/>
  <c r="QV20" i="1"/>
  <c r="QV19" i="1"/>
  <c r="QV18" i="1"/>
  <c r="QV13" i="1" s="1"/>
  <c r="QV17" i="1"/>
  <c r="QV16" i="1"/>
  <c r="QV15" i="1"/>
  <c r="QV14" i="1"/>
  <c r="PM92" i="1"/>
  <c r="PM91" i="1"/>
  <c r="PM90" i="1"/>
  <c r="PM89" i="1"/>
  <c r="PM88" i="1"/>
  <c r="PM87" i="1"/>
  <c r="PM86" i="1"/>
  <c r="PM85" i="1"/>
  <c r="PM84" i="1"/>
  <c r="PM83" i="1"/>
  <c r="PM82" i="1"/>
  <c r="PM81" i="1"/>
  <c r="PM80" i="1"/>
  <c r="PM79" i="1"/>
  <c r="PM78" i="1"/>
  <c r="PM77" i="1"/>
  <c r="PM76" i="1"/>
  <c r="PM75" i="1"/>
  <c r="PM74" i="1"/>
  <c r="PM73" i="1"/>
  <c r="PM72" i="1"/>
  <c r="PM71" i="1"/>
  <c r="PM70" i="1"/>
  <c r="PM69" i="1"/>
  <c r="PM68" i="1"/>
  <c r="PM67" i="1"/>
  <c r="PM66" i="1"/>
  <c r="PM65" i="1"/>
  <c r="PM64" i="1"/>
  <c r="PM63" i="1"/>
  <c r="PM62" i="1"/>
  <c r="PM61" i="1"/>
  <c r="PM60" i="1"/>
  <c r="PM59" i="1"/>
  <c r="PM58" i="1"/>
  <c r="PM57" i="1"/>
  <c r="PM56" i="1"/>
  <c r="PM55" i="1"/>
  <c r="PM54" i="1"/>
  <c r="PM53" i="1"/>
  <c r="PM52" i="1"/>
  <c r="PM51" i="1"/>
  <c r="PM50" i="1"/>
  <c r="PM49" i="1"/>
  <c r="PM48" i="1"/>
  <c r="PM47" i="1"/>
  <c r="PM46" i="1"/>
  <c r="PM45" i="1"/>
  <c r="PM44" i="1"/>
  <c r="PM43" i="1"/>
  <c r="PM42" i="1"/>
  <c r="PM41" i="1"/>
  <c r="PM40" i="1"/>
  <c r="PM39" i="1"/>
  <c r="PM38" i="1"/>
  <c r="PM37" i="1"/>
  <c r="PM36" i="1"/>
  <c r="PM35" i="1"/>
  <c r="PM34" i="1"/>
  <c r="PM33" i="1"/>
  <c r="PM32" i="1"/>
  <c r="PM31" i="1"/>
  <c r="PM30" i="1"/>
  <c r="PM29" i="1"/>
  <c r="PM28" i="1"/>
  <c r="PM27" i="1"/>
  <c r="PM26" i="1"/>
  <c r="PM25" i="1"/>
  <c r="PM24" i="1"/>
  <c r="PM23" i="1"/>
  <c r="PM22" i="1"/>
  <c r="PM21" i="1"/>
  <c r="PM20" i="1"/>
  <c r="PM19" i="1"/>
  <c r="PM18" i="1"/>
  <c r="PM13" i="1" s="1"/>
  <c r="PM17" i="1"/>
  <c r="PM16" i="1"/>
  <c r="PM15" i="1"/>
  <c r="PM14" i="1"/>
  <c r="OD15" i="1"/>
  <c r="OD92" i="1"/>
  <c r="OD91" i="1"/>
  <c r="OD90" i="1"/>
  <c r="OD89" i="1"/>
  <c r="OD88" i="1"/>
  <c r="OD87" i="1"/>
  <c r="OD86" i="1"/>
  <c r="OD85" i="1"/>
  <c r="OD84" i="1"/>
  <c r="OD83" i="1"/>
  <c r="OD82" i="1"/>
  <c r="OD81" i="1"/>
  <c r="OD80" i="1"/>
  <c r="OD79" i="1"/>
  <c r="OD78" i="1"/>
  <c r="OD77" i="1"/>
  <c r="OD76" i="1"/>
  <c r="OD75" i="1"/>
  <c r="OD74" i="1"/>
  <c r="OD73" i="1"/>
  <c r="OD72" i="1"/>
  <c r="OD71" i="1"/>
  <c r="OD70" i="1"/>
  <c r="OD69" i="1"/>
  <c r="OD68" i="1"/>
  <c r="OD67" i="1"/>
  <c r="OD66" i="1"/>
  <c r="OD65" i="1"/>
  <c r="OD64" i="1"/>
  <c r="OD63" i="1"/>
  <c r="OD62" i="1"/>
  <c r="OD61" i="1"/>
  <c r="OD60" i="1"/>
  <c r="OD59" i="1"/>
  <c r="OD58" i="1"/>
  <c r="OD57" i="1"/>
  <c r="OD56" i="1"/>
  <c r="OD55" i="1"/>
  <c r="OD54" i="1"/>
  <c r="OD53" i="1"/>
  <c r="OD52" i="1"/>
  <c r="OD51" i="1"/>
  <c r="OD50" i="1"/>
  <c r="OD49" i="1"/>
  <c r="OD48" i="1"/>
  <c r="OD47" i="1"/>
  <c r="OD46" i="1"/>
  <c r="OD45" i="1"/>
  <c r="OD44" i="1"/>
  <c r="OD43" i="1"/>
  <c r="OD42" i="1"/>
  <c r="OD41" i="1"/>
  <c r="OD40" i="1"/>
  <c r="OD39" i="1"/>
  <c r="OD38" i="1"/>
  <c r="OD37" i="1"/>
  <c r="OD36" i="1"/>
  <c r="OD35" i="1"/>
  <c r="OD34" i="1"/>
  <c r="OD33" i="1"/>
  <c r="OD32" i="1"/>
  <c r="OD31" i="1"/>
  <c r="OD30" i="1"/>
  <c r="OD29" i="1"/>
  <c r="OD28" i="1"/>
  <c r="OD27" i="1"/>
  <c r="OD26" i="1"/>
  <c r="OD25" i="1"/>
  <c r="OD24" i="1"/>
  <c r="OD23" i="1"/>
  <c r="OD22" i="1"/>
  <c r="OD21" i="1"/>
  <c r="OD20" i="1"/>
  <c r="OD19" i="1"/>
  <c r="OD18" i="1"/>
  <c r="OD17" i="1"/>
  <c r="OD16" i="1"/>
  <c r="OD14" i="1"/>
  <c r="MU16" i="1"/>
  <c r="MU92" i="1"/>
  <c r="MU91" i="1"/>
  <c r="MU90" i="1"/>
  <c r="MU89" i="1"/>
  <c r="MU88" i="1"/>
  <c r="MU87" i="1"/>
  <c r="MU86" i="1"/>
  <c r="MU85" i="1"/>
  <c r="MU84" i="1"/>
  <c r="MU83" i="1"/>
  <c r="MU82" i="1"/>
  <c r="MU81" i="1"/>
  <c r="MU80" i="1"/>
  <c r="MU79" i="1"/>
  <c r="MU78" i="1"/>
  <c r="MU77" i="1"/>
  <c r="MU76" i="1"/>
  <c r="MU75" i="1"/>
  <c r="MU74" i="1"/>
  <c r="MU73" i="1"/>
  <c r="MU72" i="1"/>
  <c r="MU71" i="1"/>
  <c r="MU70" i="1"/>
  <c r="MU69" i="1"/>
  <c r="MU68" i="1"/>
  <c r="MU67" i="1"/>
  <c r="MU66" i="1"/>
  <c r="MU65" i="1"/>
  <c r="MU64" i="1"/>
  <c r="MU63" i="1"/>
  <c r="MU62" i="1"/>
  <c r="MU61" i="1"/>
  <c r="MU60" i="1"/>
  <c r="MU59" i="1"/>
  <c r="MU58" i="1"/>
  <c r="MU57" i="1"/>
  <c r="MU56" i="1"/>
  <c r="MU55" i="1"/>
  <c r="MU54" i="1"/>
  <c r="MU53" i="1"/>
  <c r="MU52" i="1"/>
  <c r="MU51" i="1"/>
  <c r="MU50" i="1"/>
  <c r="MU49" i="1"/>
  <c r="MU48" i="1"/>
  <c r="MU47" i="1"/>
  <c r="MU46" i="1"/>
  <c r="MU45" i="1"/>
  <c r="MU44" i="1"/>
  <c r="MU43" i="1"/>
  <c r="MU42" i="1"/>
  <c r="MU41" i="1"/>
  <c r="MU40" i="1"/>
  <c r="MU39" i="1"/>
  <c r="MU38" i="1"/>
  <c r="MU37" i="1"/>
  <c r="MU36" i="1"/>
  <c r="MU35" i="1"/>
  <c r="MU34" i="1"/>
  <c r="MU33" i="1"/>
  <c r="MU32" i="1"/>
  <c r="MU31" i="1"/>
  <c r="MU30" i="1"/>
  <c r="MU29" i="1"/>
  <c r="MU28" i="1"/>
  <c r="MU27" i="1"/>
  <c r="MU26" i="1"/>
  <c r="MU25" i="1"/>
  <c r="MU24" i="1"/>
  <c r="MU23" i="1"/>
  <c r="MU22" i="1"/>
  <c r="MU21" i="1"/>
  <c r="MU20" i="1"/>
  <c r="MU19" i="1"/>
  <c r="MU18" i="1"/>
  <c r="MU17" i="1"/>
  <c r="MU15" i="1"/>
  <c r="MU14" i="1"/>
  <c r="LL92" i="1"/>
  <c r="LL91" i="1"/>
  <c r="LL90" i="1"/>
  <c r="LL89" i="1"/>
  <c r="LL88" i="1"/>
  <c r="LL87" i="1"/>
  <c r="LL86" i="1"/>
  <c r="LL85" i="1"/>
  <c r="LL84" i="1"/>
  <c r="LL83" i="1"/>
  <c r="LL82" i="1"/>
  <c r="LL81" i="1"/>
  <c r="LL80" i="1"/>
  <c r="LL79" i="1"/>
  <c r="LL78" i="1"/>
  <c r="LL77" i="1"/>
  <c r="LL76" i="1"/>
  <c r="LL75" i="1"/>
  <c r="LL74" i="1"/>
  <c r="LL73" i="1"/>
  <c r="LL72" i="1"/>
  <c r="LL71" i="1"/>
  <c r="LL70" i="1"/>
  <c r="LL69" i="1"/>
  <c r="LL68" i="1"/>
  <c r="LL67" i="1"/>
  <c r="LL66" i="1"/>
  <c r="LL65" i="1"/>
  <c r="LL64" i="1"/>
  <c r="LL63" i="1"/>
  <c r="LL62" i="1"/>
  <c r="LL61" i="1"/>
  <c r="LL60" i="1"/>
  <c r="LL59" i="1"/>
  <c r="LL58" i="1"/>
  <c r="LL57" i="1"/>
  <c r="LL56" i="1"/>
  <c r="LL55" i="1"/>
  <c r="LL54" i="1"/>
  <c r="LL53" i="1"/>
  <c r="LL52" i="1"/>
  <c r="LL51" i="1"/>
  <c r="LL50" i="1"/>
  <c r="LL49" i="1"/>
  <c r="LL48" i="1"/>
  <c r="LL47" i="1"/>
  <c r="LL46" i="1"/>
  <c r="LL45" i="1"/>
  <c r="LL44" i="1"/>
  <c r="LL43" i="1"/>
  <c r="LL42" i="1"/>
  <c r="LL41" i="1"/>
  <c r="LL40" i="1"/>
  <c r="LL39" i="1"/>
  <c r="LL38" i="1"/>
  <c r="LL37" i="1"/>
  <c r="LL36" i="1"/>
  <c r="LL35" i="1"/>
  <c r="LL34" i="1"/>
  <c r="LL33" i="1"/>
  <c r="LL32" i="1"/>
  <c r="LL31" i="1"/>
  <c r="LL30" i="1"/>
  <c r="LL29" i="1"/>
  <c r="LL28" i="1"/>
  <c r="LL27" i="1"/>
  <c r="LL26" i="1"/>
  <c r="LL25" i="1"/>
  <c r="LL24" i="1"/>
  <c r="LL23" i="1"/>
  <c r="LL22" i="1"/>
  <c r="LL21" i="1"/>
  <c r="LL20" i="1"/>
  <c r="LL19" i="1"/>
  <c r="LL18" i="1"/>
  <c r="LL17" i="1"/>
  <c r="LL16" i="1"/>
  <c r="LL15" i="1"/>
  <c r="LL14" i="1"/>
  <c r="KC92" i="1"/>
  <c r="KC91" i="1"/>
  <c r="KC90" i="1"/>
  <c r="KC89" i="1"/>
  <c r="KC88" i="1"/>
  <c r="KC87" i="1"/>
  <c r="KC86" i="1"/>
  <c r="KC85" i="1"/>
  <c r="KC84" i="1"/>
  <c r="KC83" i="1"/>
  <c r="KC82" i="1"/>
  <c r="KC81" i="1"/>
  <c r="KC80" i="1"/>
  <c r="KC79" i="1"/>
  <c r="KC78" i="1"/>
  <c r="KC77" i="1"/>
  <c r="KC76" i="1"/>
  <c r="KC75" i="1"/>
  <c r="KC74" i="1"/>
  <c r="KC73" i="1"/>
  <c r="KC72" i="1"/>
  <c r="KC71" i="1"/>
  <c r="KC70" i="1"/>
  <c r="KC69" i="1"/>
  <c r="KC68" i="1"/>
  <c r="KC67" i="1"/>
  <c r="KC66" i="1"/>
  <c r="KC65" i="1"/>
  <c r="KC64" i="1"/>
  <c r="KC63" i="1"/>
  <c r="KC62" i="1"/>
  <c r="KC61" i="1"/>
  <c r="KC60" i="1"/>
  <c r="KC59" i="1"/>
  <c r="KC58" i="1"/>
  <c r="KC57" i="1"/>
  <c r="KC56" i="1"/>
  <c r="KC55" i="1"/>
  <c r="KC54" i="1"/>
  <c r="KC53" i="1"/>
  <c r="KC52" i="1"/>
  <c r="KC51" i="1"/>
  <c r="KC50" i="1"/>
  <c r="KC49" i="1"/>
  <c r="KC48" i="1"/>
  <c r="KC47" i="1"/>
  <c r="KC46" i="1"/>
  <c r="KC45" i="1"/>
  <c r="KC44" i="1"/>
  <c r="KC43" i="1"/>
  <c r="KC42" i="1"/>
  <c r="KC41" i="1"/>
  <c r="KC40" i="1"/>
  <c r="KC39" i="1"/>
  <c r="KC38" i="1"/>
  <c r="KC37" i="1"/>
  <c r="KC36" i="1"/>
  <c r="KC35" i="1"/>
  <c r="KC34" i="1"/>
  <c r="KC33" i="1"/>
  <c r="KC32" i="1"/>
  <c r="KC31" i="1"/>
  <c r="KC30" i="1"/>
  <c r="KC29" i="1"/>
  <c r="KC28" i="1"/>
  <c r="KC27" i="1"/>
  <c r="KC26" i="1"/>
  <c r="KC25" i="1"/>
  <c r="KC24" i="1"/>
  <c r="KC23" i="1"/>
  <c r="KC22" i="1"/>
  <c r="KC21" i="1"/>
  <c r="KC20" i="1"/>
  <c r="KC19" i="1"/>
  <c r="KC18" i="1"/>
  <c r="KC13" i="1" s="1"/>
  <c r="KC17" i="1"/>
  <c r="KC16" i="1"/>
  <c r="KC15" i="1"/>
  <c r="KC14" i="1"/>
  <c r="HK92" i="1"/>
  <c r="HK91" i="1"/>
  <c r="HK90" i="1"/>
  <c r="HK89" i="1"/>
  <c r="HK88" i="1"/>
  <c r="HK87" i="1"/>
  <c r="HK86" i="1"/>
  <c r="HK85" i="1"/>
  <c r="HK84" i="1"/>
  <c r="HK83" i="1"/>
  <c r="HK82" i="1"/>
  <c r="HK81" i="1"/>
  <c r="HK80" i="1"/>
  <c r="HK79" i="1"/>
  <c r="HK78" i="1"/>
  <c r="HK77" i="1"/>
  <c r="HK76" i="1"/>
  <c r="HK75" i="1"/>
  <c r="HK74" i="1"/>
  <c r="HK73" i="1"/>
  <c r="HK72" i="1"/>
  <c r="HK71" i="1"/>
  <c r="HK70" i="1"/>
  <c r="HK69" i="1"/>
  <c r="HK68" i="1"/>
  <c r="HK67" i="1"/>
  <c r="HK66" i="1"/>
  <c r="HK65" i="1"/>
  <c r="HK64" i="1"/>
  <c r="HK63" i="1"/>
  <c r="HK62" i="1"/>
  <c r="HK61" i="1"/>
  <c r="HK60" i="1"/>
  <c r="HK59" i="1"/>
  <c r="HK58" i="1"/>
  <c r="HK57" i="1"/>
  <c r="HK56" i="1"/>
  <c r="HK55" i="1"/>
  <c r="HK54" i="1"/>
  <c r="HK53" i="1"/>
  <c r="HK52" i="1"/>
  <c r="HK51" i="1"/>
  <c r="HK50" i="1"/>
  <c r="HK49" i="1"/>
  <c r="HK48" i="1"/>
  <c r="HK47" i="1"/>
  <c r="HK46" i="1"/>
  <c r="HK45" i="1"/>
  <c r="HK44" i="1"/>
  <c r="HK43" i="1"/>
  <c r="HK42" i="1"/>
  <c r="HK41" i="1"/>
  <c r="HK40" i="1"/>
  <c r="HK39" i="1"/>
  <c r="HK38" i="1"/>
  <c r="HK37" i="1"/>
  <c r="HK36" i="1"/>
  <c r="HK35" i="1"/>
  <c r="HK34" i="1"/>
  <c r="HK33" i="1"/>
  <c r="HK32" i="1"/>
  <c r="HK31" i="1"/>
  <c r="HK30" i="1"/>
  <c r="HK29" i="1"/>
  <c r="HK28" i="1"/>
  <c r="HK27" i="1"/>
  <c r="HK26" i="1"/>
  <c r="HK25" i="1"/>
  <c r="HK24" i="1"/>
  <c r="HK23" i="1"/>
  <c r="HK22" i="1"/>
  <c r="HK21" i="1"/>
  <c r="HK20" i="1"/>
  <c r="HK19" i="1"/>
  <c r="HK18" i="1"/>
  <c r="HK13" i="1" s="1"/>
  <c r="HK17" i="1"/>
  <c r="HK16" i="1"/>
  <c r="HK15" i="1"/>
  <c r="F53" i="11"/>
  <c r="MU13" i="1" l="1"/>
  <c r="OD13" i="1"/>
  <c r="LL13" i="1"/>
  <c r="V53" i="11"/>
  <c r="V54" i="11"/>
  <c r="V55" i="11"/>
  <c r="F52" i="11"/>
  <c r="T52" i="11"/>
  <c r="F51" i="11" l="1"/>
  <c r="T51" i="11"/>
  <c r="F50" i="11" l="1"/>
  <c r="AX37" i="11"/>
  <c r="AY37" i="11"/>
  <c r="AZ37" i="11"/>
  <c r="AX38" i="11"/>
  <c r="AY38" i="11"/>
  <c r="AZ38" i="11"/>
  <c r="AX39" i="11"/>
  <c r="AY39" i="11"/>
  <c r="AZ39" i="11"/>
  <c r="AX40" i="11"/>
  <c r="AY40" i="11"/>
  <c r="AZ40" i="11"/>
  <c r="AX41" i="11"/>
  <c r="AY41" i="11"/>
  <c r="AZ41" i="11"/>
  <c r="AX36" i="11"/>
  <c r="AY36" i="11"/>
  <c r="AZ36" i="11"/>
  <c r="T50" i="11" l="1"/>
  <c r="V50" i="11"/>
  <c r="V51" i="11"/>
  <c r="V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F67" i="9"/>
  <c r="P67" i="9"/>
  <c r="N67" i="9"/>
  <c r="H67" i="9"/>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T49" i="11"/>
  <c r="T48" i="11"/>
  <c r="AI49" i="11"/>
  <c r="F49" i="11"/>
  <c r="V49" i="11" s="1"/>
  <c r="AI48" i="11"/>
  <c r="F48" i="11"/>
  <c r="V48" i="11" s="1"/>
  <c r="AI47" i="11"/>
  <c r="T47" i="11"/>
  <c r="F47" i="11"/>
  <c r="V47" i="11" s="1"/>
  <c r="AI46" i="11"/>
  <c r="U46" i="11"/>
  <c r="T46" i="11"/>
  <c r="S46" i="11"/>
  <c r="R46" i="11"/>
  <c r="P46" i="11"/>
  <c r="O46" i="11"/>
  <c r="N46" i="11"/>
  <c r="M46" i="11"/>
  <c r="L46" i="11"/>
  <c r="K46" i="11"/>
  <c r="J46" i="11"/>
  <c r="G46" i="11"/>
  <c r="F46" i="11"/>
  <c r="V46" i="11" s="1"/>
  <c r="AI45" i="11"/>
  <c r="U45" i="11"/>
  <c r="T45" i="11"/>
  <c r="S45" i="11"/>
  <c r="R45" i="11"/>
  <c r="P45" i="11"/>
  <c r="Q45" i="11" s="1"/>
  <c r="O45" i="11"/>
  <c r="AE46" i="11" s="1"/>
  <c r="N45" i="11"/>
  <c r="M45" i="11"/>
  <c r="L45" i="11"/>
  <c r="K45" i="11"/>
  <c r="J45" i="11"/>
  <c r="G45" i="11"/>
  <c r="F45" i="11"/>
  <c r="V45" i="11" s="1"/>
  <c r="AI44" i="11"/>
  <c r="U44" i="11"/>
  <c r="T44" i="11"/>
  <c r="S44" i="11"/>
  <c r="R44" i="11"/>
  <c r="P44" i="11"/>
  <c r="O44" i="11"/>
  <c r="N44" i="11"/>
  <c r="AD45" i="11" s="1"/>
  <c r="M44" i="11"/>
  <c r="L44" i="11"/>
  <c r="K44" i="11"/>
  <c r="J44" i="11"/>
  <c r="G44" i="11"/>
  <c r="F44" i="11"/>
  <c r="V44" i="11" s="1"/>
  <c r="AI43" i="11"/>
  <c r="T43" i="11"/>
  <c r="S43" i="11"/>
  <c r="R43" i="11"/>
  <c r="P43" i="11"/>
  <c r="Q43" i="11" s="1"/>
  <c r="O43" i="11"/>
  <c r="N43" i="11"/>
  <c r="M43" i="11"/>
  <c r="L43" i="11"/>
  <c r="K43" i="11"/>
  <c r="J43" i="11"/>
  <c r="G43" i="11"/>
  <c r="F43" i="11"/>
  <c r="V43" i="11" s="1"/>
  <c r="AI42" i="11"/>
  <c r="T42" i="11"/>
  <c r="S42" i="11"/>
  <c r="R42" i="11"/>
  <c r="P42" i="11"/>
  <c r="N42" i="11"/>
  <c r="M42" i="11"/>
  <c r="L42" i="11"/>
  <c r="K42" i="11"/>
  <c r="J42" i="11"/>
  <c r="G42" i="11"/>
  <c r="F42" i="11"/>
  <c r="V42" i="11" s="1"/>
  <c r="AI41" i="11"/>
  <c r="T41" i="11"/>
  <c r="S41" i="11"/>
  <c r="R41" i="11"/>
  <c r="P41" i="11"/>
  <c r="Q41" i="11" s="1"/>
  <c r="N41" i="11"/>
  <c r="M41" i="11"/>
  <c r="L41" i="11"/>
  <c r="K41" i="11"/>
  <c r="J41" i="11"/>
  <c r="G41" i="11"/>
  <c r="X42" i="11" s="1"/>
  <c r="F41" i="11"/>
  <c r="V41" i="11" s="1"/>
  <c r="AI40" i="11"/>
  <c r="T40" i="11"/>
  <c r="S40" i="11"/>
  <c r="R40" i="11"/>
  <c r="AG41" i="11"/>
  <c r="P40" i="11"/>
  <c r="Q40" i="11" s="1"/>
  <c r="N40" i="11"/>
  <c r="M40" i="11"/>
  <c r="L40" i="11"/>
  <c r="K40" i="11"/>
  <c r="A41" i="11" s="1"/>
  <c r="J40" i="11"/>
  <c r="G40" i="11"/>
  <c r="F40" i="11"/>
  <c r="V40" i="11" s="1"/>
  <c r="AI39" i="11"/>
  <c r="T39" i="11"/>
  <c r="S39" i="11"/>
  <c r="R39" i="11"/>
  <c r="P39" i="11"/>
  <c r="Q39" i="11" s="1"/>
  <c r="N39" i="11"/>
  <c r="M39" i="11"/>
  <c r="L39" i="11"/>
  <c r="K39" i="11"/>
  <c r="J39" i="11"/>
  <c r="G39" i="11"/>
  <c r="F39" i="11"/>
  <c r="V39" i="11" s="1"/>
  <c r="AI38" i="11"/>
  <c r="T38" i="11"/>
  <c r="S38" i="11"/>
  <c r="R38" i="11"/>
  <c r="P38" i="11"/>
  <c r="Q38" i="11" s="1"/>
  <c r="N38" i="11"/>
  <c r="M38" i="11"/>
  <c r="L38" i="11"/>
  <c r="K38" i="11"/>
  <c r="J38" i="11"/>
  <c r="W38" i="11" s="1"/>
  <c r="G38" i="11"/>
  <c r="F38" i="11"/>
  <c r="V38" i="11" s="1"/>
  <c r="AI37" i="11"/>
  <c r="T37" i="11"/>
  <c r="S37" i="11"/>
  <c r="R37" i="11"/>
  <c r="P37" i="11"/>
  <c r="Q37" i="11" s="1"/>
  <c r="N37" i="11"/>
  <c r="M37" i="11"/>
  <c r="L37" i="11"/>
  <c r="K37" i="11"/>
  <c r="J37" i="11"/>
  <c r="G37" i="11"/>
  <c r="F37" i="11"/>
  <c r="V37" i="11" s="1"/>
  <c r="T36" i="11"/>
  <c r="S36" i="11"/>
  <c r="R36" i="11"/>
  <c r="P36" i="11"/>
  <c r="N36" i="11"/>
  <c r="M36" i="11"/>
  <c r="L36" i="11"/>
  <c r="K36" i="11"/>
  <c r="A37" i="11" s="1"/>
  <c r="J36" i="11"/>
  <c r="G36" i="11"/>
  <c r="F36" i="11"/>
  <c r="V36" i="11" s="1"/>
  <c r="T35" i="11"/>
  <c r="S35" i="11"/>
  <c r="AG36" i="11"/>
  <c r="P35" i="11"/>
  <c r="Q35" i="11" s="1"/>
  <c r="N35" i="11"/>
  <c r="L35" i="11"/>
  <c r="J35" i="11"/>
  <c r="G35" i="11"/>
  <c r="F35" i="11"/>
  <c r="AD34" i="11"/>
  <c r="AC34" i="11"/>
  <c r="AA34" i="11"/>
  <c r="Z34" i="11"/>
  <c r="X34" i="11"/>
  <c r="P21" i="11"/>
  <c r="P20" i="11"/>
  <c r="B3" i="11"/>
  <c r="B1" i="11"/>
  <c r="AW37" i="11" l="1"/>
  <c r="AW42" i="11"/>
  <c r="AW43" i="11"/>
  <c r="AG67" i="9"/>
  <c r="AH67" i="9" s="1"/>
  <c r="AG68" i="9"/>
  <c r="AH68" i="9" s="1"/>
  <c r="B42" i="11"/>
  <c r="A42" i="11"/>
  <c r="B44" i="11"/>
  <c r="A44" i="11"/>
  <c r="AW46" i="11" s="1"/>
  <c r="B47" i="11"/>
  <c r="A43" i="11"/>
  <c r="B39" i="11"/>
  <c r="A39" i="11"/>
  <c r="B45" i="11"/>
  <c r="A45" i="11"/>
  <c r="B46" i="11"/>
  <c r="A46" i="11"/>
  <c r="A38" i="11"/>
  <c r="A40" i="11"/>
  <c r="Q36" i="11"/>
  <c r="B41" i="11"/>
  <c r="B37" i="11"/>
  <c r="B43" i="11"/>
  <c r="B38" i="11"/>
  <c r="B40" i="11"/>
  <c r="O36" i="9"/>
  <c r="O42" i="9"/>
  <c r="Q44" i="11"/>
  <c r="AB43" i="11"/>
  <c r="AB45" i="11"/>
  <c r="Q46" i="11"/>
  <c r="AY44" i="11"/>
  <c r="Q42" i="11"/>
  <c r="AF36" i="11"/>
  <c r="Z46" i="11"/>
  <c r="F3" i="5"/>
  <c r="D20" i="5" s="1"/>
  <c r="J20" i="5" s="1"/>
  <c r="Q42" i="9"/>
  <c r="R42" i="9" s="1"/>
  <c r="T42" i="9" s="1"/>
  <c r="O48" i="9"/>
  <c r="O71" i="9"/>
  <c r="N27" i="5"/>
  <c r="M27" i="5" s="1"/>
  <c r="O27" i="5" s="1"/>
  <c r="J33" i="5"/>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O2" i="9"/>
  <c r="F8" i="5"/>
  <c r="D27" i="5" s="1"/>
  <c r="J27" i="5" s="1"/>
  <c r="Q8" i="9"/>
  <c r="R8" i="9" s="1"/>
  <c r="T8" i="9" s="1"/>
  <c r="Q52" i="9"/>
  <c r="R52" i="9" s="1"/>
  <c r="T52" i="9" s="1"/>
  <c r="O60" i="9"/>
  <c r="N33" i="5"/>
  <c r="M33" i="5" s="1"/>
  <c r="O33" i="5" s="1"/>
  <c r="F2" i="5"/>
  <c r="D29" i="5" s="1"/>
  <c r="J29" i="5" s="1"/>
  <c r="J15" i="5"/>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Q43" i="9"/>
  <c r="R43" i="9" s="1"/>
  <c r="T43" i="9" s="1"/>
  <c r="O57" i="9"/>
  <c r="Q60" i="9"/>
  <c r="R60" i="9" s="1"/>
  <c r="Q62" i="9"/>
  <c r="R62" i="9"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K37" i="5"/>
  <c r="O47" i="9"/>
  <c r="Q48" i="9"/>
  <c r="R48" i="9" s="1"/>
  <c r="O53" i="9"/>
  <c r="Q59" i="9"/>
  <c r="R59" i="9" s="1"/>
  <c r="T59" i="9" s="1"/>
  <c r="O68" i="9"/>
  <c r="O72" i="9"/>
  <c r="N124" i="5"/>
  <c r="O124" i="5" s="1"/>
  <c r="P124" i="5" s="1"/>
  <c r="D39" i="5"/>
  <c r="J39" i="5" s="1"/>
  <c r="D26" i="5"/>
  <c r="J26" i="5" s="1"/>
  <c r="H11" i="10"/>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Y43" i="11"/>
  <c r="AY42" i="11"/>
  <c r="X44" i="11"/>
  <c r="AG45" i="11"/>
  <c r="X40" i="11"/>
  <c r="AC46" i="11"/>
  <c r="AM36" i="11"/>
  <c r="AM40" i="11"/>
  <c r="AM44" i="11"/>
  <c r="AM37" i="11"/>
  <c r="AM41" i="11"/>
  <c r="AM45" i="11"/>
  <c r="AM38" i="11"/>
  <c r="AM46" i="11"/>
  <c r="AM39" i="11"/>
  <c r="AM43" i="11"/>
  <c r="AM42" i="11"/>
  <c r="AF41" i="11"/>
  <c r="AN36" i="11"/>
  <c r="AN40" i="11"/>
  <c r="AN44" i="11"/>
  <c r="AN45" i="11"/>
  <c r="AN37" i="11"/>
  <c r="AN38" i="11"/>
  <c r="AN42" i="11"/>
  <c r="AN46" i="11"/>
  <c r="AN39" i="11"/>
  <c r="AN43" i="11"/>
  <c r="AN41" i="11"/>
  <c r="AO39" i="11"/>
  <c r="AO43" i="11"/>
  <c r="AO37" i="11"/>
  <c r="AO36" i="11"/>
  <c r="AO40" i="11"/>
  <c r="AO44" i="11"/>
  <c r="AO41" i="11"/>
  <c r="AO38" i="11"/>
  <c r="AO42" i="11"/>
  <c r="AO46" i="11"/>
  <c r="AO45" i="11"/>
  <c r="AA39" i="11"/>
  <c r="AD40" i="11"/>
  <c r="X36" i="11"/>
  <c r="AP40" i="11"/>
  <c r="AP44" i="11"/>
  <c r="AP39" i="11"/>
  <c r="AP43" i="11"/>
  <c r="AP36" i="11"/>
  <c r="AP37" i="11"/>
  <c r="AP41" i="11"/>
  <c r="AP45" i="11"/>
  <c r="AP38" i="11"/>
  <c r="AP42" i="11"/>
  <c r="AP46" i="11"/>
  <c r="AJ43" i="11"/>
  <c r="AJ44" i="11"/>
  <c r="AJ38" i="11"/>
  <c r="AJ37" i="11"/>
  <c r="AJ45" i="11"/>
  <c r="AJ46" i="11"/>
  <c r="AJ40" i="11"/>
  <c r="AJ41" i="11"/>
  <c r="AJ42" i="11"/>
  <c r="AJ36" i="11"/>
  <c r="AJ39" i="11"/>
  <c r="AQ38" i="11"/>
  <c r="AQ42" i="11"/>
  <c r="AQ46" i="11"/>
  <c r="AQ40" i="11"/>
  <c r="AQ39" i="11"/>
  <c r="AQ43" i="11"/>
  <c r="AQ36" i="11"/>
  <c r="AQ44" i="11"/>
  <c r="AQ37" i="11"/>
  <c r="AQ41" i="11"/>
  <c r="AQ45" i="11"/>
  <c r="AS37" i="11"/>
  <c r="AS41" i="11"/>
  <c r="AS45" i="11"/>
  <c r="AS38" i="11"/>
  <c r="AS42" i="11"/>
  <c r="AS46" i="11"/>
  <c r="AS39" i="11"/>
  <c r="AS43" i="11"/>
  <c r="AS36" i="11"/>
  <c r="AS40" i="11"/>
  <c r="AS44" i="11"/>
  <c r="AT46" i="11"/>
  <c r="AT37" i="11"/>
  <c r="AT41" i="11"/>
  <c r="AT45" i="11"/>
  <c r="AT42" i="11"/>
  <c r="AT38" i="11"/>
  <c r="AT39" i="11"/>
  <c r="AT43" i="11"/>
  <c r="AT36" i="11"/>
  <c r="AT40" i="11"/>
  <c r="AT44" i="11"/>
  <c r="AD43" i="11"/>
  <c r="AF43" i="11"/>
  <c r="AF44" i="11"/>
  <c r="Y45" i="11"/>
  <c r="X38" i="11"/>
  <c r="AC38" i="11"/>
  <c r="X43" i="11"/>
  <c r="Z36" i="11"/>
  <c r="AA38" i="11"/>
  <c r="AB38" i="11"/>
  <c r="AG42" i="11"/>
  <c r="AF40" i="11"/>
  <c r="AC42" i="11"/>
  <c r="AC44" i="11"/>
  <c r="T34" i="9"/>
  <c r="AE44" i="11"/>
  <c r="AB42" i="11"/>
  <c r="W41" i="11"/>
  <c r="AC36" i="11"/>
  <c r="Z38" i="11"/>
  <c r="AA37" i="11"/>
  <c r="AF42" i="11"/>
  <c r="AG37" i="11"/>
  <c r="X37" i="11"/>
  <c r="AG39" i="11"/>
  <c r="AD41" i="11"/>
  <c r="AD36" i="11"/>
  <c r="AA43" i="11"/>
  <c r="AE45" i="11"/>
  <c r="AB37" i="11"/>
  <c r="AF39" i="11"/>
  <c r="AG40" i="11"/>
  <c r="X41" i="11"/>
  <c r="Y44" i="11"/>
  <c r="AG44" i="11"/>
  <c r="X45" i="11"/>
  <c r="AF45" i="11"/>
  <c r="AF38" i="11"/>
  <c r="AA40" i="11"/>
  <c r="AC43" i="11"/>
  <c r="Z44" i="11"/>
  <c r="AG38" i="11"/>
  <c r="AB40" i="11"/>
  <c r="AA45" i="11"/>
  <c r="AA36" i="11"/>
  <c r="X39" i="11"/>
  <c r="AA46" i="11"/>
  <c r="AB39" i="11"/>
  <c r="AC40" i="11"/>
  <c r="AD44" i="11"/>
  <c r="AC45" i="11"/>
  <c r="O41" i="11"/>
  <c r="Z40" i="11"/>
  <c r="AC41" i="11"/>
  <c r="W40" i="11"/>
  <c r="AD42" i="11"/>
  <c r="Y46" i="11"/>
  <c r="AA44" i="11"/>
  <c r="W44" i="11"/>
  <c r="Z39" i="11"/>
  <c r="AB41" i="11"/>
  <c r="O40" i="11"/>
  <c r="AF37" i="11"/>
  <c r="AD38" i="11"/>
  <c r="W39" i="11"/>
  <c r="W43" i="11"/>
  <c r="O37" i="11"/>
  <c r="Z45" i="11"/>
  <c r="AB44" i="11"/>
  <c r="AA42" i="11"/>
  <c r="AD39" i="11"/>
  <c r="O39" i="11"/>
  <c r="AD37" i="11"/>
  <c r="X46" i="11"/>
  <c r="AF46" i="11"/>
  <c r="O36" i="11"/>
  <c r="Z43" i="11"/>
  <c r="AG46" i="11"/>
  <c r="AB36" i="11"/>
  <c r="AG43" i="11"/>
  <c r="Z37" i="11"/>
  <c r="AA41" i="11"/>
  <c r="AC39" i="11"/>
  <c r="O38" i="11"/>
  <c r="AC37" i="11"/>
  <c r="Y36" i="11"/>
  <c r="AB46" i="11"/>
  <c r="Z41" i="11"/>
  <c r="W46" i="11"/>
  <c r="W37" i="11"/>
  <c r="Z42" i="11"/>
  <c r="AD46" i="11"/>
  <c r="W45" i="11"/>
  <c r="O42" i="11"/>
  <c r="AW39" i="11" l="1"/>
  <c r="AW41" i="11"/>
  <c r="AW38" i="11"/>
  <c r="AW44" i="11"/>
  <c r="AW40" i="11"/>
  <c r="AW45" i="11"/>
  <c r="ACA52" i="1"/>
  <c r="ACD52" i="1" s="1"/>
  <c r="ADK52" i="1"/>
  <c r="ACA65" i="1"/>
  <c r="ACC65" i="1" s="1"/>
  <c r="ACE65" i="1" s="1"/>
  <c r="ADK65" i="1"/>
  <c r="ADM65" i="1" s="1"/>
  <c r="ADO65" i="1" s="1"/>
  <c r="ACA48" i="1"/>
  <c r="ADK48" i="1"/>
  <c r="ADN14" i="1"/>
  <c r="ADO14" i="1"/>
  <c r="ACA77" i="1"/>
  <c r="ACC77" i="1" s="1"/>
  <c r="ACE77" i="1" s="1"/>
  <c r="ADK77" i="1"/>
  <c r="ADN30" i="1"/>
  <c r="ADO30" i="1"/>
  <c r="ACA99" i="1"/>
  <c r="AAR99" i="1"/>
  <c r="ACA114" i="1"/>
  <c r="AAR114" i="1"/>
  <c r="ACA100" i="1"/>
  <c r="AAR100" i="1"/>
  <c r="ACA116" i="1"/>
  <c r="AAR116" i="1"/>
  <c r="ACA110" i="1"/>
  <c r="AAR110" i="1"/>
  <c r="ACA106" i="1"/>
  <c r="AAR106" i="1"/>
  <c r="ACD65" i="1"/>
  <c r="ACD48" i="1"/>
  <c r="ACC48" i="1"/>
  <c r="ACE48" i="1" s="1"/>
  <c r="ACA97" i="1"/>
  <c r="AAR97" i="1"/>
  <c r="ACD14" i="1"/>
  <c r="ACE14" i="1"/>
  <c r="ACD77" i="1"/>
  <c r="ACA104" i="1"/>
  <c r="AAR104" i="1"/>
  <c r="ACA98" i="1"/>
  <c r="AAR98" i="1"/>
  <c r="ACD30" i="1"/>
  <c r="ACE30" i="1"/>
  <c r="ACA113" i="1"/>
  <c r="AAR113" i="1"/>
  <c r="ACA115" i="1"/>
  <c r="AAR115" i="1"/>
  <c r="ACA112" i="1"/>
  <c r="AAR112" i="1"/>
  <c r="ACA117" i="1"/>
  <c r="AAR117" i="1"/>
  <c r="ACA108" i="1"/>
  <c r="AAR108" i="1"/>
  <c r="ACA121" i="1"/>
  <c r="AAR121" i="1"/>
  <c r="ACA103" i="1"/>
  <c r="AAR103" i="1"/>
  <c r="ACA109" i="1"/>
  <c r="AAR109" i="1"/>
  <c r="ACA119" i="1"/>
  <c r="AAR119" i="1"/>
  <c r="ACA118" i="1"/>
  <c r="AAR118" i="1"/>
  <c r="ACA111" i="1"/>
  <c r="AAR111" i="1"/>
  <c r="ACA107" i="1"/>
  <c r="AAR107" i="1"/>
  <c r="ACA122" i="1"/>
  <c r="AAR122" i="1"/>
  <c r="ACA123" i="1"/>
  <c r="AAR123" i="1"/>
  <c r="ACA120" i="1"/>
  <c r="AAR120" i="1"/>
  <c r="S30" i="9"/>
  <c r="AAR65" i="1"/>
  <c r="AAT65" i="1" s="1"/>
  <c r="AAV65" i="1" s="1"/>
  <c r="AAR48" i="1"/>
  <c r="AAU14" i="1"/>
  <c r="ABA14" i="1" s="1"/>
  <c r="AAV14" i="1"/>
  <c r="AAR77" i="1"/>
  <c r="AAT77" i="1" s="1"/>
  <c r="AAV77" i="1" s="1"/>
  <c r="AAU30" i="1"/>
  <c r="ABA30" i="1" s="1"/>
  <c r="AAV30" i="1"/>
  <c r="AAR52" i="1"/>
  <c r="AAT52" i="1" s="1"/>
  <c r="AAV52" i="1" s="1"/>
  <c r="O23" i="9"/>
  <c r="H59" i="10"/>
  <c r="Q29" i="5"/>
  <c r="M29" i="5" s="1"/>
  <c r="O29" i="5" s="1"/>
  <c r="Q22" i="5"/>
  <c r="M22" i="5" s="1"/>
  <c r="O22" i="5" s="1"/>
  <c r="D18" i="5"/>
  <c r="J18" i="5"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D22" i="5"/>
  <c r="J22" i="5" s="1"/>
  <c r="S48" i="9"/>
  <c r="Q69" i="9"/>
  <c r="R69" i="9" s="1"/>
  <c r="T69" i="9" s="1"/>
  <c r="V69" i="9" s="1"/>
  <c r="K15" i="5"/>
  <c r="Q45" i="9"/>
  <c r="R45" i="9" s="1"/>
  <c r="T45" i="9" s="1"/>
  <c r="U45" i="9" s="1"/>
  <c r="Y43" i="11"/>
  <c r="I20" i="5"/>
  <c r="K20" i="5"/>
  <c r="I33" i="5"/>
  <c r="Q22" i="9"/>
  <c r="R22" i="9" s="1"/>
  <c r="T22" i="9" s="1"/>
  <c r="V22" i="9" s="1"/>
  <c r="S49" i="9"/>
  <c r="K33" i="5"/>
  <c r="Q80" i="9"/>
  <c r="R80" i="9" s="1"/>
  <c r="T80" i="9" s="1"/>
  <c r="U80" i="9" s="1"/>
  <c r="H66" i="9"/>
  <c r="S46" i="9"/>
  <c r="S47" i="9"/>
  <c r="S75" i="9"/>
  <c r="S34" i="9"/>
  <c r="AY45" i="11"/>
  <c r="O22" i="9"/>
  <c r="I17" i="5"/>
  <c r="S19" i="9"/>
  <c r="Q24" i="9"/>
  <c r="R24" i="9" s="1"/>
  <c r="Q17" i="9"/>
  <c r="R17" i="9" s="1"/>
  <c r="T17" i="9" s="1"/>
  <c r="U17" i="9" s="1"/>
  <c r="I14" i="5"/>
  <c r="O27" i="9"/>
  <c r="O24" i="9"/>
  <c r="S38" i="9"/>
  <c r="S31" i="9"/>
  <c r="S56" i="9"/>
  <c r="S72" i="9"/>
  <c r="S70" i="9"/>
  <c r="S9" i="9"/>
  <c r="S71" i="9"/>
  <c r="V57" i="9"/>
  <c r="ADK69" i="1" s="1"/>
  <c r="S42" i="9"/>
  <c r="S37" i="9"/>
  <c r="T30" i="9"/>
  <c r="V30" i="9" s="1"/>
  <c r="S3" i="9"/>
  <c r="T3" i="9"/>
  <c r="V3" i="9" s="1"/>
  <c r="V32" i="9"/>
  <c r="ADK44" i="1" s="1"/>
  <c r="S32" i="9"/>
  <c r="S11" i="9"/>
  <c r="U53" i="9"/>
  <c r="T48" i="9"/>
  <c r="V48" i="9" s="1"/>
  <c r="W18" i="9"/>
  <c r="W2" i="9"/>
  <c r="S36" i="9"/>
  <c r="U36" i="9"/>
  <c r="S18" i="9"/>
  <c r="S62" i="9"/>
  <c r="S8" i="9"/>
  <c r="U40" i="9"/>
  <c r="S60" i="9"/>
  <c r="V61" i="9"/>
  <c r="ADK73" i="1" s="1"/>
  <c r="T46" i="9"/>
  <c r="U46" i="9" s="1"/>
  <c r="T37" i="9"/>
  <c r="V37" i="9" s="1"/>
  <c r="T9" i="9"/>
  <c r="V9" i="9" s="1"/>
  <c r="O17" i="9"/>
  <c r="S20" i="9"/>
  <c r="V11" i="9"/>
  <c r="ADK23" i="1" s="1"/>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T79" i="9" s="1"/>
  <c r="V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26" i="5"/>
  <c r="I26" i="5"/>
  <c r="K35" i="5"/>
  <c r="I35" i="5"/>
  <c r="T49" i="9"/>
  <c r="V49" i="9" s="1"/>
  <c r="S28" i="9"/>
  <c r="K40" i="5"/>
  <c r="I40" i="5"/>
  <c r="O77" i="9"/>
  <c r="AG77" i="9"/>
  <c r="AH77" i="9" s="1"/>
  <c r="K38" i="5"/>
  <c r="I38" i="5"/>
  <c r="Q50" i="9"/>
  <c r="R50" i="9" s="1"/>
  <c r="AG64" i="9"/>
  <c r="AH64" i="9" s="1"/>
  <c r="Q64" i="9"/>
  <c r="R64" i="9" s="1"/>
  <c r="S21" i="9"/>
  <c r="S59" i="9"/>
  <c r="V28" i="9"/>
  <c r="K19" i="5"/>
  <c r="I19" i="5"/>
  <c r="K29" i="5"/>
  <c r="I29" i="5"/>
  <c r="K30" i="5"/>
  <c r="I30" i="5"/>
  <c r="K32" i="5"/>
  <c r="I32" i="5"/>
  <c r="K16" i="5"/>
  <c r="I16" i="5"/>
  <c r="K31" i="5"/>
  <c r="I31" i="5"/>
  <c r="K39" i="5"/>
  <c r="I39" i="5"/>
  <c r="K34" i="5"/>
  <c r="I34" i="5"/>
  <c r="K25" i="5"/>
  <c r="I25" i="5"/>
  <c r="K23" i="5"/>
  <c r="I23" i="5"/>
  <c r="K36" i="5"/>
  <c r="I36" i="5"/>
  <c r="K28" i="5"/>
  <c r="I28" i="5"/>
  <c r="K21" i="5"/>
  <c r="I21" i="5"/>
  <c r="AX43" i="11"/>
  <c r="AX45" i="11"/>
  <c r="AX44" i="11"/>
  <c r="AX42" i="11"/>
  <c r="AX46" i="11"/>
  <c r="AV37" i="11"/>
  <c r="AV39" i="11"/>
  <c r="AV41" i="11"/>
  <c r="AV43" i="11"/>
  <c r="AV45" i="11"/>
  <c r="AV38" i="11"/>
  <c r="AV40" i="11"/>
  <c r="AV42" i="11"/>
  <c r="AV44" i="11"/>
  <c r="AV46" i="11"/>
  <c r="AV36" i="11"/>
  <c r="AZ43" i="11"/>
  <c r="AZ45" i="11"/>
  <c r="AZ44" i="11"/>
  <c r="AZ42" i="11"/>
  <c r="AZ46" i="11"/>
  <c r="AY46" i="11"/>
  <c r="AR38" i="11"/>
  <c r="AR42" i="11"/>
  <c r="AR46" i="11"/>
  <c r="AR39" i="11"/>
  <c r="AR43" i="11"/>
  <c r="AR36" i="11"/>
  <c r="AR40" i="11"/>
  <c r="AR44" i="11"/>
  <c r="AR37" i="11"/>
  <c r="AR41" i="11"/>
  <c r="AR45" i="11"/>
  <c r="AL36" i="11"/>
  <c r="Y42" i="11"/>
  <c r="Y37" i="11"/>
  <c r="AL37" i="11"/>
  <c r="Y41" i="11"/>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AH45" i="11"/>
  <c r="AE39" i="11"/>
  <c r="AH44" i="11"/>
  <c r="Y40" i="11"/>
  <c r="Y38" i="11"/>
  <c r="AE40" i="11"/>
  <c r="AE41" i="11"/>
  <c r="Y39" i="11"/>
  <c r="AE43" i="11"/>
  <c r="AH43" i="11" s="1"/>
  <c r="W42" i="11"/>
  <c r="AE42" i="11"/>
  <c r="AE37" i="11"/>
  <c r="AE36" i="11"/>
  <c r="AH36" i="11" s="1"/>
  <c r="AH46" i="11"/>
  <c r="AE38" i="11"/>
  <c r="ADN65" i="1" l="1"/>
  <c r="ACA46" i="1"/>
  <c r="ADK46" i="1"/>
  <c r="ADN48" i="1"/>
  <c r="ADM48" i="1"/>
  <c r="ADO48" i="1" s="1"/>
  <c r="ADT65" i="1"/>
  <c r="ADR65" i="1"/>
  <c r="ADQ65" i="1"/>
  <c r="ADY65" i="1"/>
  <c r="ADP65" i="1"/>
  <c r="ADW65" i="1"/>
  <c r="ADX65" i="1"/>
  <c r="ADV65" i="1"/>
  <c r="ADS65" i="1"/>
  <c r="ADU65" i="1"/>
  <c r="ADZ65" i="1"/>
  <c r="AEA65" i="1"/>
  <c r="ACA63" i="1"/>
  <c r="ADK63" i="1"/>
  <c r="ACA16" i="1"/>
  <c r="ADK16" i="1"/>
  <c r="ACA53" i="1"/>
  <c r="ADK53" i="1"/>
  <c r="ACA87" i="1"/>
  <c r="ACD87" i="1" s="1"/>
  <c r="ADK87" i="1"/>
  <c r="AEA30" i="1"/>
  <c r="ADS30" i="1"/>
  <c r="ADY30" i="1"/>
  <c r="ADT30" i="1"/>
  <c r="ADP30" i="1"/>
  <c r="ADR30" i="1"/>
  <c r="ADU30" i="1"/>
  <c r="ADV30" i="1"/>
  <c r="ADW30" i="1"/>
  <c r="ADX30" i="1"/>
  <c r="ADQ30" i="1"/>
  <c r="ADZ30" i="1"/>
  <c r="ACA71" i="1"/>
  <c r="ADK71" i="1"/>
  <c r="ACA85" i="1"/>
  <c r="ACD85" i="1" s="1"/>
  <c r="ADK85" i="1"/>
  <c r="ACA43" i="1"/>
  <c r="ADK43" i="1"/>
  <c r="ADN29" i="1"/>
  <c r="ADO29" i="1"/>
  <c r="ADN69" i="1"/>
  <c r="ADM69" i="1"/>
  <c r="ADO69" i="1" s="1"/>
  <c r="ADN36" i="1"/>
  <c r="ADO36" i="1"/>
  <c r="ACA81" i="1"/>
  <c r="ADK81" i="1"/>
  <c r="ACA51" i="1"/>
  <c r="ADK51" i="1"/>
  <c r="ACA60" i="1"/>
  <c r="ADK60" i="1"/>
  <c r="ACA86" i="1"/>
  <c r="ACD86" i="1" s="1"/>
  <c r="ADK86" i="1"/>
  <c r="ACA18" i="1"/>
  <c r="ADK18" i="1"/>
  <c r="ACA21" i="1"/>
  <c r="ADK21" i="1"/>
  <c r="ADN39" i="1"/>
  <c r="ADO39" i="1"/>
  <c r="ADN37" i="1"/>
  <c r="ADN77" i="1"/>
  <c r="ADM77" i="1"/>
  <c r="ADO77" i="1" s="1"/>
  <c r="ADN52" i="1"/>
  <c r="ADM52" i="1"/>
  <c r="ADO52" i="1" s="1"/>
  <c r="ACA90" i="1"/>
  <c r="ACD90" i="1" s="1"/>
  <c r="ADK90" i="1"/>
  <c r="ACA64" i="1"/>
  <c r="ACD64" i="1" s="1"/>
  <c r="ADK64" i="1"/>
  <c r="ACA75" i="1"/>
  <c r="ADK75" i="1"/>
  <c r="ACA49" i="1"/>
  <c r="ADK49" i="1"/>
  <c r="ACA24" i="1"/>
  <c r="ACD24" i="1" s="1"/>
  <c r="ADK24" i="1"/>
  <c r="ACA88" i="1"/>
  <c r="ACC88" i="1" s="1"/>
  <c r="ACE88" i="1" s="1"/>
  <c r="ADK88" i="1"/>
  <c r="ACA56" i="1"/>
  <c r="ADK56" i="1"/>
  <c r="ACA59" i="1"/>
  <c r="ADK59" i="1"/>
  <c r="ACA25" i="1"/>
  <c r="ACD25" i="1" s="1"/>
  <c r="ADK25" i="1"/>
  <c r="ADN44" i="1"/>
  <c r="ADM44" i="1"/>
  <c r="ADO44" i="1" s="1"/>
  <c r="ACA50" i="1"/>
  <c r="ADK50" i="1"/>
  <c r="ACA91" i="1"/>
  <c r="ADK91" i="1"/>
  <c r="ACA15" i="1"/>
  <c r="ACD15" i="1" s="1"/>
  <c r="ADK15" i="1"/>
  <c r="ACA26" i="1"/>
  <c r="ADK26" i="1"/>
  <c r="ADN89" i="1"/>
  <c r="ADO89" i="1"/>
  <c r="ACA80" i="1"/>
  <c r="ADK80" i="1"/>
  <c r="ACA34" i="1"/>
  <c r="ACD34" i="1" s="1"/>
  <c r="ADK34" i="1"/>
  <c r="ACA83" i="1"/>
  <c r="ACD83" i="1" s="1"/>
  <c r="ADK83" i="1"/>
  <c r="ACA79" i="1"/>
  <c r="ADK79" i="1"/>
  <c r="ACA41" i="1"/>
  <c r="ADK41" i="1"/>
  <c r="ACA20" i="1"/>
  <c r="ACD20" i="1" s="1"/>
  <c r="ADK20" i="1"/>
  <c r="ACA74" i="1"/>
  <c r="ACC74" i="1" s="1"/>
  <c r="ACE74" i="1" s="1"/>
  <c r="ADK74" i="1"/>
  <c r="ADN73" i="1"/>
  <c r="ADM73" i="1"/>
  <c r="ADO73" i="1" s="1"/>
  <c r="ACA37" i="1"/>
  <c r="ADK37" i="1"/>
  <c r="ADM37" i="1" s="1"/>
  <c r="ADO37" i="1" s="1"/>
  <c r="ACC52" i="1"/>
  <c r="ACE52" i="1" s="1"/>
  <c r="ACA32" i="1"/>
  <c r="ADK32" i="1"/>
  <c r="ADN23" i="1"/>
  <c r="ADM23" i="1"/>
  <c r="ADO23" i="1" s="1"/>
  <c r="ACA47" i="1"/>
  <c r="ADK47" i="1"/>
  <c r="ACA17" i="1"/>
  <c r="ADK17" i="1"/>
  <c r="ACA33" i="1"/>
  <c r="ADK33" i="1"/>
  <c r="ACA55" i="1"/>
  <c r="ACD55" i="1" s="1"/>
  <c r="ADK55" i="1"/>
  <c r="ACA61" i="1"/>
  <c r="ADK61" i="1"/>
  <c r="ACA82" i="1"/>
  <c r="ADK82" i="1"/>
  <c r="ACA68" i="1"/>
  <c r="ADK68" i="1"/>
  <c r="ACA45" i="1"/>
  <c r="ACC45" i="1" s="1"/>
  <c r="ACE45" i="1" s="1"/>
  <c r="ADK45" i="1"/>
  <c r="ACA19" i="1"/>
  <c r="ADK19" i="1"/>
  <c r="ACA66" i="1"/>
  <c r="ADK66" i="1"/>
  <c r="ACA84" i="1"/>
  <c r="ADK84" i="1"/>
  <c r="ACA54" i="1"/>
  <c r="ACC54" i="1" s="1"/>
  <c r="ACE54" i="1" s="1"/>
  <c r="ADK54" i="1"/>
  <c r="ACA40" i="1"/>
  <c r="ADK40" i="1"/>
  <c r="ACA31" i="1"/>
  <c r="ACC31" i="1" s="1"/>
  <c r="ACE31" i="1" s="1"/>
  <c r="ADK31" i="1"/>
  <c r="ACA42" i="1"/>
  <c r="ACD42" i="1" s="1"/>
  <c r="ADK42" i="1"/>
  <c r="ADS14" i="1"/>
  <c r="ADX14" i="1"/>
  <c r="ADY14" i="1"/>
  <c r="ADP14" i="1"/>
  <c r="ADW14" i="1"/>
  <c r="ADV14" i="1"/>
  <c r="ADZ14" i="1"/>
  <c r="AEA14" i="1"/>
  <c r="ADT14" i="1"/>
  <c r="ADU14" i="1"/>
  <c r="ADQ14" i="1"/>
  <c r="ADR14" i="1"/>
  <c r="AAU65" i="1"/>
  <c r="ABA65" i="1" s="1"/>
  <c r="ACD56" i="1"/>
  <c r="ACC56" i="1"/>
  <c r="ACE56" i="1" s="1"/>
  <c r="ACD80" i="1"/>
  <c r="ACC80" i="1"/>
  <c r="ACE80" i="1" s="1"/>
  <c r="ACD79" i="1"/>
  <c r="ACC79" i="1"/>
  <c r="ACE79" i="1" s="1"/>
  <c r="ACD74" i="1"/>
  <c r="AAR73" i="1"/>
  <c r="ACA73" i="1"/>
  <c r="K22" i="5"/>
  <c r="ACA105" i="1"/>
  <c r="AAR105" i="1"/>
  <c r="ACA102" i="1"/>
  <c r="AAR102" i="1"/>
  <c r="ACC107" i="1"/>
  <c r="ACD107" i="1" s="1"/>
  <c r="ACB107" i="1"/>
  <c r="ACB109" i="1"/>
  <c r="ACC109" i="1"/>
  <c r="ACD109" i="1" s="1"/>
  <c r="ACC108" i="1"/>
  <c r="ACD108" i="1" s="1"/>
  <c r="ACB108" i="1"/>
  <c r="ACC113" i="1"/>
  <c r="ACD113" i="1" s="1"/>
  <c r="ACB113" i="1"/>
  <c r="ACC116" i="1"/>
  <c r="ACD116" i="1" s="1"/>
  <c r="ACB116" i="1"/>
  <c r="ACD19" i="1"/>
  <c r="ACC19" i="1"/>
  <c r="ACE19" i="1" s="1"/>
  <c r="ACD31" i="1"/>
  <c r="AAT120" i="1"/>
  <c r="AAU120" i="1" s="1"/>
  <c r="AAS120" i="1"/>
  <c r="AAT111" i="1"/>
  <c r="AAU111" i="1" s="1"/>
  <c r="AAS111" i="1"/>
  <c r="AAT103" i="1"/>
  <c r="AAU103" i="1" s="1"/>
  <c r="AAS103" i="1"/>
  <c r="AAS117" i="1"/>
  <c r="AAT117" i="1"/>
  <c r="AAU117" i="1" s="1"/>
  <c r="ACJ77" i="1"/>
  <c r="ACQ77" i="1"/>
  <c r="ACK77" i="1"/>
  <c r="ACF77" i="1"/>
  <c r="ACO77" i="1"/>
  <c r="ACM77" i="1"/>
  <c r="ACL77" i="1"/>
  <c r="ACI77" i="1"/>
  <c r="ACH77" i="1"/>
  <c r="ACN77" i="1"/>
  <c r="ACP77" i="1"/>
  <c r="ACG77" i="1"/>
  <c r="ACJ65" i="1"/>
  <c r="ACO65" i="1"/>
  <c r="ACH65" i="1"/>
  <c r="ACG65" i="1"/>
  <c r="ACL65" i="1"/>
  <c r="ACQ65" i="1"/>
  <c r="ACI65" i="1"/>
  <c r="ACM65" i="1"/>
  <c r="ACF65" i="1"/>
  <c r="ACN65" i="1"/>
  <c r="ACP65" i="1"/>
  <c r="ACK65" i="1"/>
  <c r="ACD84" i="1"/>
  <c r="ACC84" i="1"/>
  <c r="ACE84" i="1" s="1"/>
  <c r="ACD51" i="1"/>
  <c r="ACC51" i="1"/>
  <c r="ACE51" i="1" s="1"/>
  <c r="ACD89" i="1"/>
  <c r="ACE89" i="1"/>
  <c r="ACD88" i="1"/>
  <c r="AAR23" i="1"/>
  <c r="AAU23" i="1" s="1"/>
  <c r="ABA23" i="1" s="1"/>
  <c r="ACA23" i="1"/>
  <c r="ACD60" i="1"/>
  <c r="ACC60" i="1"/>
  <c r="ACE60" i="1" s="1"/>
  <c r="ACC120" i="1"/>
  <c r="ACD120" i="1" s="1"/>
  <c r="ACB120" i="1"/>
  <c r="ACC111" i="1"/>
  <c r="ACD111" i="1" s="1"/>
  <c r="ACB111" i="1"/>
  <c r="ACC103" i="1"/>
  <c r="ACD103" i="1" s="1"/>
  <c r="ACB103" i="1"/>
  <c r="ACC117" i="1"/>
  <c r="ACD117" i="1" s="1"/>
  <c r="ACB117" i="1"/>
  <c r="ACM30" i="1"/>
  <c r="ACJ30" i="1"/>
  <c r="ACO30" i="1"/>
  <c r="ACF30" i="1"/>
  <c r="ACH30" i="1"/>
  <c r="ACI30" i="1"/>
  <c r="ACK30" i="1"/>
  <c r="ACG30" i="1"/>
  <c r="ACL30" i="1"/>
  <c r="ACQ30" i="1"/>
  <c r="ACP30" i="1"/>
  <c r="ACN30" i="1"/>
  <c r="AAS106" i="1"/>
  <c r="AAT106" i="1"/>
  <c r="AAU106" i="1" s="1"/>
  <c r="AAT100" i="1"/>
  <c r="AAU100" i="1" s="1"/>
  <c r="AAS100" i="1"/>
  <c r="ACD66" i="1"/>
  <c r="ACC66" i="1"/>
  <c r="ACE66" i="1" s="1"/>
  <c r="ACD40" i="1"/>
  <c r="ACC40" i="1"/>
  <c r="ACE40" i="1" s="1"/>
  <c r="ACD26" i="1"/>
  <c r="ACC26" i="1"/>
  <c r="ACE26" i="1" s="1"/>
  <c r="ACD46" i="1"/>
  <c r="ACC46" i="1"/>
  <c r="ACE46" i="1" s="1"/>
  <c r="ACD63" i="1"/>
  <c r="ACC63" i="1"/>
  <c r="ACE63" i="1" s="1"/>
  <c r="ACD16" i="1"/>
  <c r="ACC16" i="1"/>
  <c r="ACE16" i="1" s="1"/>
  <c r="ACD53" i="1"/>
  <c r="ACC53" i="1"/>
  <c r="ACE53" i="1" s="1"/>
  <c r="AAT123" i="1"/>
  <c r="AAU123" i="1" s="1"/>
  <c r="AAS123" i="1"/>
  <c r="AAT118" i="1"/>
  <c r="AAU118" i="1" s="1"/>
  <c r="AAS118" i="1"/>
  <c r="AAT112" i="1"/>
  <c r="AAU112" i="1" s="1"/>
  <c r="AAS112" i="1"/>
  <c r="AAS98" i="1"/>
  <c r="AAT98" i="1"/>
  <c r="AAU98" i="1" s="1"/>
  <c r="ACJ14" i="1"/>
  <c r="ACL14" i="1"/>
  <c r="ACK14" i="1"/>
  <c r="ACQ14" i="1"/>
  <c r="ACH14" i="1"/>
  <c r="ACI14" i="1"/>
  <c r="ACO14" i="1"/>
  <c r="ACF14" i="1"/>
  <c r="ACM14" i="1"/>
  <c r="ACN14" i="1"/>
  <c r="ACG14" i="1"/>
  <c r="ACP14" i="1"/>
  <c r="ACC106" i="1"/>
  <c r="ACD106" i="1" s="1"/>
  <c r="ACB106" i="1"/>
  <c r="ACC100" i="1"/>
  <c r="ACD100" i="1" s="1"/>
  <c r="ACB100" i="1"/>
  <c r="ACD32" i="1"/>
  <c r="ACC32" i="1"/>
  <c r="ACE32" i="1" s="1"/>
  <c r="ACD71" i="1"/>
  <c r="ACC71" i="1"/>
  <c r="ACE71" i="1" s="1"/>
  <c r="ACD43" i="1"/>
  <c r="ACC43" i="1"/>
  <c r="ACE43" i="1" s="1"/>
  <c r="ACD29" i="1"/>
  <c r="ACE29" i="1"/>
  <c r="AAR69" i="1"/>
  <c r="AAU69" i="1" s="1"/>
  <c r="ABA69" i="1" s="1"/>
  <c r="ACA69" i="1"/>
  <c r="ACD36" i="1"/>
  <c r="ACE36" i="1"/>
  <c r="ACD81" i="1"/>
  <c r="ACC81" i="1"/>
  <c r="ACE81" i="1" s="1"/>
  <c r="ACD37" i="1"/>
  <c r="ACC37" i="1"/>
  <c r="ACE37" i="1" s="1"/>
  <c r="ACC123" i="1"/>
  <c r="ACD123" i="1" s="1"/>
  <c r="ACB123" i="1"/>
  <c r="ACC118" i="1"/>
  <c r="ACD118" i="1" s="1"/>
  <c r="ACB118" i="1"/>
  <c r="ACM52" i="1"/>
  <c r="ACJ52" i="1"/>
  <c r="ACG52" i="1"/>
  <c r="ACF52" i="1"/>
  <c r="ACH52" i="1"/>
  <c r="ACL52" i="1"/>
  <c r="ACO52" i="1"/>
  <c r="ACI52" i="1"/>
  <c r="ACQ52" i="1"/>
  <c r="ACP52" i="1"/>
  <c r="ACK52" i="1"/>
  <c r="ACN52" i="1"/>
  <c r="ACC112" i="1"/>
  <c r="ACD112" i="1" s="1"/>
  <c r="ACB112" i="1"/>
  <c r="ACC98" i="1"/>
  <c r="ACD98" i="1" s="1"/>
  <c r="ACB98" i="1"/>
  <c r="AAS97" i="1"/>
  <c r="AAT97" i="1"/>
  <c r="AAU97" i="1" s="1"/>
  <c r="AAT110" i="1"/>
  <c r="AAU110" i="1" s="1"/>
  <c r="AAS110" i="1"/>
  <c r="AAS114" i="1"/>
  <c r="AAT114" i="1"/>
  <c r="AAU114" i="1" s="1"/>
  <c r="ACD59" i="1"/>
  <c r="ACC59" i="1"/>
  <c r="ACE59" i="1" s="1"/>
  <c r="ACD17" i="1"/>
  <c r="ACC17" i="1"/>
  <c r="ACE17" i="1" s="1"/>
  <c r="ACD21" i="1"/>
  <c r="ACC21" i="1"/>
  <c r="ACE21" i="1" s="1"/>
  <c r="ACD39" i="1"/>
  <c r="ACE39" i="1"/>
  <c r="ACC34" i="1"/>
  <c r="ACE34" i="1" s="1"/>
  <c r="ACA101" i="1"/>
  <c r="AAR101" i="1"/>
  <c r="AAS122" i="1"/>
  <c r="AAT122" i="1"/>
  <c r="AAU122" i="1" s="1"/>
  <c r="AAT119" i="1"/>
  <c r="AAU119" i="1" s="1"/>
  <c r="AAS119" i="1"/>
  <c r="AAT121" i="1"/>
  <c r="AAU121" i="1" s="1"/>
  <c r="AAS121" i="1"/>
  <c r="AAS115" i="1"/>
  <c r="AAT115" i="1"/>
  <c r="AAU115" i="1" s="1"/>
  <c r="ACC97" i="1"/>
  <c r="ACD97" i="1" s="1"/>
  <c r="ACB97" i="1"/>
  <c r="ACC110" i="1"/>
  <c r="ACD110" i="1" s="1"/>
  <c r="ACB110" i="1"/>
  <c r="ACC114" i="1"/>
  <c r="ACD114" i="1" s="1"/>
  <c r="ACB114" i="1"/>
  <c r="ACC64" i="1"/>
  <c r="ACE64" i="1" s="1"/>
  <c r="ACD47" i="1"/>
  <c r="ACC47" i="1"/>
  <c r="ACE47" i="1" s="1"/>
  <c r="ACD33" i="1"/>
  <c r="ACC33" i="1"/>
  <c r="ACE33" i="1" s="1"/>
  <c r="ACC25" i="1"/>
  <c r="ACE25" i="1" s="1"/>
  <c r="ACD61" i="1"/>
  <c r="ACC61" i="1"/>
  <c r="ACE61" i="1" s="1"/>
  <c r="ACD49" i="1"/>
  <c r="ACC49" i="1"/>
  <c r="ACE49" i="1" s="1"/>
  <c r="AAR44" i="1"/>
  <c r="AAT44" i="1" s="1"/>
  <c r="AAV44" i="1" s="1"/>
  <c r="ACA44" i="1"/>
  <c r="ACC122" i="1"/>
  <c r="ACD122" i="1" s="1"/>
  <c r="ACB122" i="1"/>
  <c r="ACC119" i="1"/>
  <c r="ACD119" i="1" s="1"/>
  <c r="ACB119" i="1"/>
  <c r="ACC121" i="1"/>
  <c r="ACD121" i="1" s="1"/>
  <c r="ACB121" i="1"/>
  <c r="ACC115" i="1"/>
  <c r="ACD115" i="1" s="1"/>
  <c r="ACB115" i="1"/>
  <c r="AAT104" i="1"/>
  <c r="AAU104" i="1" s="1"/>
  <c r="AAS104" i="1"/>
  <c r="AAS99" i="1"/>
  <c r="AAT99" i="1"/>
  <c r="AAU99" i="1" s="1"/>
  <c r="ACD18" i="1"/>
  <c r="ACC18" i="1"/>
  <c r="ACE18" i="1" s="1"/>
  <c r="ACD75" i="1"/>
  <c r="ACC75" i="1"/>
  <c r="ACE75" i="1" s="1"/>
  <c r="ACD82" i="1"/>
  <c r="ACC82" i="1"/>
  <c r="ACE82" i="1" s="1"/>
  <c r="ACD68" i="1"/>
  <c r="ACC68" i="1"/>
  <c r="ACE68" i="1" s="1"/>
  <c r="ACD41" i="1"/>
  <c r="ACC41" i="1"/>
  <c r="ACE41" i="1" s="1"/>
  <c r="ACD50" i="1"/>
  <c r="ACC50" i="1"/>
  <c r="ACE50" i="1" s="1"/>
  <c r="ACD91" i="1"/>
  <c r="ACC91" i="1"/>
  <c r="ACE91" i="1" s="1"/>
  <c r="I13" i="5"/>
  <c r="ACA96" i="1"/>
  <c r="AAR96" i="1"/>
  <c r="AAS107" i="1"/>
  <c r="AAT107" i="1"/>
  <c r="AAU107" i="1" s="1"/>
  <c r="AAT109" i="1"/>
  <c r="AAU109" i="1" s="1"/>
  <c r="AAS109" i="1"/>
  <c r="AAT108" i="1"/>
  <c r="AAU108" i="1" s="1"/>
  <c r="AAS108" i="1"/>
  <c r="AAT113" i="1"/>
  <c r="AAU113" i="1" s="1"/>
  <c r="AAS113" i="1"/>
  <c r="ACC104" i="1"/>
  <c r="ACD104" i="1" s="1"/>
  <c r="ACB104" i="1"/>
  <c r="ACM48" i="1"/>
  <c r="ACJ48" i="1"/>
  <c r="ACL48" i="1"/>
  <c r="ACF48" i="1"/>
  <c r="ACQ48" i="1"/>
  <c r="ACO48" i="1"/>
  <c r="ACH48" i="1"/>
  <c r="ACK48" i="1"/>
  <c r="ACI48" i="1"/>
  <c r="ACP48" i="1"/>
  <c r="ACN48" i="1"/>
  <c r="ACG48" i="1"/>
  <c r="AAT116" i="1"/>
  <c r="AAU116" i="1" s="1"/>
  <c r="AAS116" i="1"/>
  <c r="ACC99" i="1"/>
  <c r="ACD99" i="1" s="1"/>
  <c r="ACB99" i="1"/>
  <c r="U22" i="9"/>
  <c r="AAU52" i="1"/>
  <c r="ABA52" i="1" s="1"/>
  <c r="AAR86" i="1"/>
  <c r="AAR43" i="1"/>
  <c r="AAR75" i="1"/>
  <c r="AAR83" i="1"/>
  <c r="AAR33" i="1"/>
  <c r="AAR18" i="1"/>
  <c r="AAR47" i="1"/>
  <c r="AAR59" i="1"/>
  <c r="AAR17" i="1"/>
  <c r="AAR21" i="1"/>
  <c r="AAU39" i="1"/>
  <c r="ABA39" i="1" s="1"/>
  <c r="AAV39" i="1"/>
  <c r="AAR34" i="1"/>
  <c r="AAT34" i="1" s="1"/>
  <c r="AAV34" i="1" s="1"/>
  <c r="AAW65" i="1"/>
  <c r="ABF65" i="1"/>
  <c r="AAY65" i="1"/>
  <c r="ABB65" i="1"/>
  <c r="ABD65" i="1"/>
  <c r="ABH65" i="1"/>
  <c r="AAZ65" i="1"/>
  <c r="ABC65" i="1"/>
  <c r="AAX65" i="1"/>
  <c r="ABG65" i="1"/>
  <c r="AAU77" i="1"/>
  <c r="ABA77" i="1" s="1"/>
  <c r="AAR82" i="1"/>
  <c r="AAR25" i="1"/>
  <c r="AAR55" i="1"/>
  <c r="AAR61" i="1"/>
  <c r="AAR49" i="1"/>
  <c r="AAU44" i="1"/>
  <c r="ABA44" i="1" s="1"/>
  <c r="AAR87" i="1"/>
  <c r="AAR64" i="1"/>
  <c r="AAU36" i="1"/>
  <c r="ABA36" i="1" s="1"/>
  <c r="AAV36" i="1"/>
  <c r="AAR68" i="1"/>
  <c r="AAR41" i="1"/>
  <c r="AAR50" i="1"/>
  <c r="AAR91" i="1"/>
  <c r="AAT91" i="1" s="1"/>
  <c r="AAV91" i="1" s="1"/>
  <c r="AAR15" i="1"/>
  <c r="AAR37" i="1"/>
  <c r="AAR53" i="1"/>
  <c r="AAR56" i="1"/>
  <c r="W69" i="9"/>
  <c r="AAR81" i="1"/>
  <c r="AAR79" i="1"/>
  <c r="AAR45" i="1"/>
  <c r="AAR66" i="1"/>
  <c r="AAR74" i="1"/>
  <c r="AAU48" i="1"/>
  <c r="ABA48" i="1" s="1"/>
  <c r="AAT48" i="1"/>
  <c r="AAV48" i="1" s="1"/>
  <c r="AAR80" i="1"/>
  <c r="AAR85" i="1"/>
  <c r="AAU29" i="1"/>
  <c r="ABA29" i="1" s="1"/>
  <c r="AAV29" i="1"/>
  <c r="ABC52" i="1"/>
  <c r="ABB52" i="1"/>
  <c r="AAR20" i="1"/>
  <c r="AAR19" i="1"/>
  <c r="AAR51" i="1"/>
  <c r="AAR32" i="1"/>
  <c r="AAR26" i="1"/>
  <c r="AAR46" i="1"/>
  <c r="AAR24" i="1"/>
  <c r="AAR84" i="1"/>
  <c r="AAR54" i="1"/>
  <c r="AAR40" i="1"/>
  <c r="AAR31" i="1"/>
  <c r="AAR42" i="1"/>
  <c r="ABC30" i="1"/>
  <c r="ABB30" i="1"/>
  <c r="AAY30" i="1"/>
  <c r="ABH30" i="1"/>
  <c r="ABF30" i="1"/>
  <c r="AAW30" i="1"/>
  <c r="ABD30" i="1"/>
  <c r="AAZ30" i="1"/>
  <c r="AAX30" i="1"/>
  <c r="ABG30" i="1"/>
  <c r="AAR90" i="1"/>
  <c r="AAR63" i="1"/>
  <c r="AAR16" i="1"/>
  <c r="AAT16" i="1" s="1"/>
  <c r="AAV16" i="1" s="1"/>
  <c r="AAR71" i="1"/>
  <c r="AAU89" i="1"/>
  <c r="ABA89" i="1" s="1"/>
  <c r="AAV89" i="1"/>
  <c r="AAR88" i="1"/>
  <c r="AAR60" i="1"/>
  <c r="ABF14" i="1"/>
  <c r="AAW14" i="1"/>
  <c r="ABD14" i="1"/>
  <c r="ABC14" i="1"/>
  <c r="ABB14" i="1"/>
  <c r="ABH14" i="1"/>
  <c r="AAZ14" i="1"/>
  <c r="AAY14" i="1"/>
  <c r="AAX14" i="1"/>
  <c r="ABG14" i="1"/>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ADK58" i="1" s="1"/>
  <c r="U37" i="9"/>
  <c r="S76" i="9"/>
  <c r="U76" i="9"/>
  <c r="U49" i="9"/>
  <c r="R27" i="9"/>
  <c r="W27" i="9"/>
  <c r="U79" i="9"/>
  <c r="S15" i="9"/>
  <c r="U19" i="9"/>
  <c r="AG10" i="9"/>
  <c r="AH10" i="9" s="1"/>
  <c r="Q10" i="9"/>
  <c r="O10" i="9"/>
  <c r="S79" i="9"/>
  <c r="AG58" i="9"/>
  <c r="AH58" i="9" s="1"/>
  <c r="O58" i="9"/>
  <c r="Q58" i="9"/>
  <c r="R58" i="9" s="1"/>
  <c r="T58" i="9" s="1"/>
  <c r="W73" i="9"/>
  <c r="V15" i="9"/>
  <c r="W28" i="9"/>
  <c r="S77" i="9"/>
  <c r="V55" i="9"/>
  <c r="S23" i="9"/>
  <c r="T23" i="9"/>
  <c r="T16" i="9"/>
  <c r="S16" i="9"/>
  <c r="S26" i="9"/>
  <c r="T26" i="9"/>
  <c r="S50" i="9"/>
  <c r="T50" i="9"/>
  <c r="S24" i="9"/>
  <c r="T24" i="9"/>
  <c r="U24" i="9" s="1"/>
  <c r="T64" i="9"/>
  <c r="S64" i="9"/>
  <c r="AH37" i="11"/>
  <c r="AH38" i="11"/>
  <c r="AH42" i="11"/>
  <c r="AL41" i="11"/>
  <c r="AL43" i="11"/>
  <c r="AL39" i="11"/>
  <c r="AL38" i="11"/>
  <c r="AL46" i="11"/>
  <c r="AL44" i="11"/>
  <c r="AL42" i="11"/>
  <c r="AH40" i="11"/>
  <c r="AH39" i="11"/>
  <c r="AL40" i="11"/>
  <c r="AL45" i="11"/>
  <c r="AH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ACD45" i="1" l="1"/>
  <c r="ACC20" i="1"/>
  <c r="ACE20" i="1" s="1"/>
  <c r="ACC15" i="1"/>
  <c r="ACE15" i="1" s="1"/>
  <c r="ACC90" i="1"/>
  <c r="ACE90" i="1" s="1"/>
  <c r="ACC83" i="1"/>
  <c r="ACE83" i="1" s="1"/>
  <c r="AAT23" i="1"/>
  <c r="AAV23" i="1" s="1"/>
  <c r="ACC24" i="1"/>
  <c r="ACE24" i="1" s="1"/>
  <c r="ACD54" i="1"/>
  <c r="ADN83" i="1"/>
  <c r="ADM83" i="1"/>
  <c r="ADO83" i="1" s="1"/>
  <c r="ADR36" i="1"/>
  <c r="ADW36" i="1"/>
  <c r="ADX36" i="1"/>
  <c r="ADV36" i="1"/>
  <c r="ADT36" i="1"/>
  <c r="AEA36" i="1"/>
  <c r="ADS36" i="1"/>
  <c r="ADY36" i="1"/>
  <c r="ADQ36" i="1"/>
  <c r="ADU36" i="1"/>
  <c r="ADZ36" i="1"/>
  <c r="ADP36" i="1"/>
  <c r="ADN58" i="1"/>
  <c r="ADM58" i="1"/>
  <c r="ADO58" i="1" s="1"/>
  <c r="ABD52" i="1"/>
  <c r="ACC86" i="1"/>
  <c r="ACE86" i="1" s="1"/>
  <c r="ACC85" i="1"/>
  <c r="ACE85" i="1" s="1"/>
  <c r="ACC87" i="1"/>
  <c r="ACE87" i="1" s="1"/>
  <c r="ACC42" i="1"/>
  <c r="ACE42" i="1" s="1"/>
  <c r="ADN31" i="1"/>
  <c r="ADM31" i="1"/>
  <c r="ADO31" i="1" s="1"/>
  <c r="ADN84" i="1"/>
  <c r="ADM84" i="1"/>
  <c r="ADO84" i="1" s="1"/>
  <c r="ADN68" i="1"/>
  <c r="ADM68" i="1"/>
  <c r="ADO68" i="1" s="1"/>
  <c r="ADM33" i="1"/>
  <c r="ADO33" i="1" s="1"/>
  <c r="ADN33" i="1"/>
  <c r="ADM32" i="1"/>
  <c r="ADO32" i="1" s="1"/>
  <c r="ADN32" i="1"/>
  <c r="ADZ44" i="1"/>
  <c r="ADW44" i="1"/>
  <c r="ADV44" i="1"/>
  <c r="AEA44" i="1"/>
  <c r="ADX44" i="1"/>
  <c r="ADS44" i="1"/>
  <c r="ADR44" i="1"/>
  <c r="ADT44" i="1"/>
  <c r="ADY44" i="1"/>
  <c r="ADQ44" i="1"/>
  <c r="ADP44" i="1"/>
  <c r="ADU44" i="1"/>
  <c r="ADN60" i="1"/>
  <c r="ADM60" i="1"/>
  <c r="ADO60" i="1" s="1"/>
  <c r="ADN71" i="1"/>
  <c r="ADM71" i="1"/>
  <c r="ADO71" i="1" s="1"/>
  <c r="ADN53" i="1"/>
  <c r="ADM53" i="1"/>
  <c r="ADO53" i="1" s="1"/>
  <c r="ADN26" i="1"/>
  <c r="ADM26" i="1"/>
  <c r="ADO26" i="1" s="1"/>
  <c r="ACA57" i="1"/>
  <c r="ADK57" i="1"/>
  <c r="AAY52" i="1"/>
  <c r="ADM20" i="1"/>
  <c r="ADO20" i="1" s="1"/>
  <c r="ADN20" i="1"/>
  <c r="ADN34" i="1"/>
  <c r="ADM34" i="1"/>
  <c r="ADO34" i="1" s="1"/>
  <c r="ADN15" i="1"/>
  <c r="ADM15" i="1"/>
  <c r="ADO15" i="1" s="1"/>
  <c r="ADM25" i="1"/>
  <c r="ADO25" i="1" s="1"/>
  <c r="ADN25" i="1"/>
  <c r="ADM24" i="1"/>
  <c r="ADO24" i="1" s="1"/>
  <c r="ADN24" i="1"/>
  <c r="ADN90" i="1"/>
  <c r="ADM90" i="1"/>
  <c r="ADO90" i="1" s="1"/>
  <c r="ADV39" i="1"/>
  <c r="ADQ39" i="1"/>
  <c r="AEA39" i="1"/>
  <c r="ADS39" i="1"/>
  <c r="ADU39" i="1"/>
  <c r="ADR39" i="1"/>
  <c r="ADY39" i="1"/>
  <c r="ADX39" i="1"/>
  <c r="ADW39" i="1"/>
  <c r="ADT39" i="1"/>
  <c r="ADP39" i="1"/>
  <c r="ADZ39" i="1"/>
  <c r="ADU69" i="1"/>
  <c r="ADS69" i="1"/>
  <c r="ADY69" i="1"/>
  <c r="ADW69" i="1"/>
  <c r="ADX69" i="1"/>
  <c r="ADQ69" i="1"/>
  <c r="ADV69" i="1"/>
  <c r="ADT69" i="1"/>
  <c r="ADP69" i="1"/>
  <c r="AEA69" i="1"/>
  <c r="ADR69" i="1"/>
  <c r="ADZ69" i="1"/>
  <c r="ADN64" i="1"/>
  <c r="ADM64" i="1"/>
  <c r="ADO64" i="1" s="1"/>
  <c r="AEA37" i="1"/>
  <c r="ADW37" i="1"/>
  <c r="ADU37" i="1"/>
  <c r="ADS37" i="1"/>
  <c r="ADV37" i="1"/>
  <c r="ADY37" i="1"/>
  <c r="ADZ37" i="1"/>
  <c r="ADT37" i="1"/>
  <c r="ADP37" i="1"/>
  <c r="ADQ37" i="1"/>
  <c r="ADR37" i="1"/>
  <c r="ADX37" i="1"/>
  <c r="AAW52" i="1"/>
  <c r="ACC55" i="1"/>
  <c r="ACE55" i="1" s="1"/>
  <c r="ADN66" i="1"/>
  <c r="ADM66" i="1"/>
  <c r="ADO66" i="1" s="1"/>
  <c r="ADN82" i="1"/>
  <c r="ADM82" i="1"/>
  <c r="ADO82" i="1" s="1"/>
  <c r="ADM17" i="1"/>
  <c r="ADO17" i="1" s="1"/>
  <c r="ADN17" i="1"/>
  <c r="ADM21" i="1"/>
  <c r="ADO21" i="1" s="1"/>
  <c r="ADN21" i="1"/>
  <c r="ADN51" i="1"/>
  <c r="ADM51" i="1"/>
  <c r="ADO51" i="1" s="1"/>
  <c r="ADN16" i="1"/>
  <c r="ADM16" i="1"/>
  <c r="ADO16" i="1" s="1"/>
  <c r="ADN74" i="1"/>
  <c r="ADM74" i="1"/>
  <c r="ADO74" i="1" s="1"/>
  <c r="ACA67" i="1"/>
  <c r="ACD67" i="1" s="1"/>
  <c r="ADK67" i="1"/>
  <c r="ACA72" i="1"/>
  <c r="ADK72" i="1"/>
  <c r="ABF52" i="1"/>
  <c r="ADM41" i="1"/>
  <c r="ADO41" i="1" s="1"/>
  <c r="ADN41" i="1"/>
  <c r="ADN80" i="1"/>
  <c r="ADM80" i="1"/>
  <c r="ADO80" i="1" s="1"/>
  <c r="ADN91" i="1"/>
  <c r="ADM91" i="1"/>
  <c r="ADO91" i="1" s="1"/>
  <c r="ADN59" i="1"/>
  <c r="ADM59" i="1"/>
  <c r="ADO59" i="1" s="1"/>
  <c r="ADN49" i="1"/>
  <c r="ADM49" i="1"/>
  <c r="ADO49" i="1" s="1"/>
  <c r="AEA29" i="1"/>
  <c r="ADW29" i="1"/>
  <c r="ADR29" i="1"/>
  <c r="ADP29" i="1"/>
  <c r="ADQ29" i="1"/>
  <c r="ADX29" i="1"/>
  <c r="ADV29" i="1"/>
  <c r="ADY29" i="1"/>
  <c r="ADS29" i="1"/>
  <c r="ADT29" i="1"/>
  <c r="ADU29" i="1"/>
  <c r="ADZ29" i="1"/>
  <c r="ADP48" i="1"/>
  <c r="ADX48" i="1"/>
  <c r="ADV48" i="1"/>
  <c r="ADT48" i="1"/>
  <c r="ADU48" i="1"/>
  <c r="AEA48" i="1"/>
  <c r="ADY48" i="1"/>
  <c r="ADS48" i="1"/>
  <c r="ADR48" i="1"/>
  <c r="ADW48" i="1"/>
  <c r="ADQ48" i="1"/>
  <c r="ADZ48" i="1"/>
  <c r="ADN22" i="1"/>
  <c r="ADO22" i="1"/>
  <c r="ACA92" i="1"/>
  <c r="ADK92" i="1"/>
  <c r="ABH52" i="1"/>
  <c r="ADN40" i="1"/>
  <c r="ADM40" i="1"/>
  <c r="ADO40" i="1" s="1"/>
  <c r="ADN19" i="1"/>
  <c r="ADM19" i="1"/>
  <c r="ADO19" i="1" s="1"/>
  <c r="ADM61" i="1"/>
  <c r="ADO61" i="1" s="1"/>
  <c r="ADN61" i="1"/>
  <c r="ADN47" i="1"/>
  <c r="ADM47" i="1"/>
  <c r="ADO47" i="1" s="1"/>
  <c r="ADY52" i="1"/>
  <c r="ADX52" i="1"/>
  <c r="ADS52" i="1"/>
  <c r="ADP52" i="1"/>
  <c r="ADT52" i="1"/>
  <c r="ADV52" i="1"/>
  <c r="ADW52" i="1"/>
  <c r="ADU52" i="1"/>
  <c r="ADR52" i="1"/>
  <c r="AEA52" i="1"/>
  <c r="ADQ52" i="1"/>
  <c r="ADZ52" i="1"/>
  <c r="ADN18" i="1"/>
  <c r="ADM18" i="1"/>
  <c r="ADO18" i="1" s="1"/>
  <c r="ADN81" i="1"/>
  <c r="ADM81" i="1"/>
  <c r="ADO81" i="1" s="1"/>
  <c r="ADN43" i="1"/>
  <c r="ADM43" i="1"/>
  <c r="ADO43" i="1" s="1"/>
  <c r="ADN63" i="1"/>
  <c r="ADM63" i="1"/>
  <c r="ADO63" i="1" s="1"/>
  <c r="ADU23" i="1"/>
  <c r="AEA23" i="1"/>
  <c r="ADP23" i="1"/>
  <c r="ADW23" i="1"/>
  <c r="ADQ23" i="1"/>
  <c r="ADV23" i="1"/>
  <c r="ADY23" i="1"/>
  <c r="ADR23" i="1"/>
  <c r="ADS23" i="1"/>
  <c r="ADX23" i="1"/>
  <c r="ADT23" i="1"/>
  <c r="ADZ23" i="1"/>
  <c r="ABG52" i="1"/>
  <c r="AAZ52" i="1"/>
  <c r="ADN79" i="1"/>
  <c r="ADM79" i="1"/>
  <c r="ADO79" i="1" s="1"/>
  <c r="ADN50" i="1"/>
  <c r="ADM50" i="1"/>
  <c r="ADO50" i="1" s="1"/>
  <c r="ADN56" i="1"/>
  <c r="ADM56" i="1"/>
  <c r="ADO56" i="1" s="1"/>
  <c r="ADN75" i="1"/>
  <c r="ADM75" i="1"/>
  <c r="ADO75" i="1" s="1"/>
  <c r="ADN46" i="1"/>
  <c r="ADM46" i="1"/>
  <c r="ADO46" i="1" s="1"/>
  <c r="ADN88" i="1"/>
  <c r="ADM88" i="1"/>
  <c r="ADO88" i="1" s="1"/>
  <c r="ACA27" i="1"/>
  <c r="ADK27" i="1"/>
  <c r="AAX52" i="1"/>
  <c r="ADN42" i="1"/>
  <c r="ADM42" i="1"/>
  <c r="ADO42" i="1" s="1"/>
  <c r="ADN54" i="1"/>
  <c r="ADM54" i="1"/>
  <c r="ADO54" i="1" s="1"/>
  <c r="ADM45" i="1"/>
  <c r="ADO45" i="1" s="1"/>
  <c r="ADN45" i="1"/>
  <c r="ADN55" i="1"/>
  <c r="ADM55" i="1"/>
  <c r="ADO55" i="1" s="1"/>
  <c r="ADY73" i="1"/>
  <c r="ADS73" i="1"/>
  <c r="ADQ73" i="1"/>
  <c r="ADU73" i="1"/>
  <c r="ADT73" i="1"/>
  <c r="ADW73" i="1"/>
  <c r="ADV73" i="1"/>
  <c r="AEA73" i="1"/>
  <c r="ADR73" i="1"/>
  <c r="ADP73" i="1"/>
  <c r="ADX73" i="1"/>
  <c r="ADZ73" i="1"/>
  <c r="ADP89" i="1"/>
  <c r="ADY89" i="1"/>
  <c r="ADW89" i="1"/>
  <c r="ADV89" i="1"/>
  <c r="ADQ89" i="1"/>
  <c r="ADX89" i="1"/>
  <c r="AEA89" i="1"/>
  <c r="ADT89" i="1"/>
  <c r="ADU89" i="1"/>
  <c r="ADS89" i="1"/>
  <c r="ADR89" i="1"/>
  <c r="ADZ89" i="1"/>
  <c r="ADQ77" i="1"/>
  <c r="ADY77" i="1"/>
  <c r="ADU77" i="1"/>
  <c r="ADT77" i="1"/>
  <c r="ADP77" i="1"/>
  <c r="ADW77" i="1"/>
  <c r="ADV77" i="1"/>
  <c r="ADX77" i="1"/>
  <c r="AEA77" i="1"/>
  <c r="ADS77" i="1"/>
  <c r="ADR77" i="1"/>
  <c r="ADZ77" i="1"/>
  <c r="ADN86" i="1"/>
  <c r="ADM86" i="1"/>
  <c r="ADO86" i="1" s="1"/>
  <c r="ADN85" i="1"/>
  <c r="ADM85" i="1"/>
  <c r="ADO85" i="1" s="1"/>
  <c r="ADN87" i="1"/>
  <c r="ADM87" i="1"/>
  <c r="ADO87" i="1" s="1"/>
  <c r="AAT69" i="1"/>
  <c r="AAV69" i="1" s="1"/>
  <c r="AAU34" i="1"/>
  <c r="ABA34" i="1" s="1"/>
  <c r="AAR58" i="1"/>
  <c r="ACA58" i="1"/>
  <c r="ACD92" i="1"/>
  <c r="ACC92" i="1"/>
  <c r="ACE92" i="1" s="1"/>
  <c r="ABA107" i="1"/>
  <c r="AAW107" i="1"/>
  <c r="ABB107" i="1" s="1"/>
  <c r="ACJ91" i="1"/>
  <c r="ACQ91" i="1"/>
  <c r="ACI91" i="1"/>
  <c r="ACO91" i="1"/>
  <c r="ACF91" i="1"/>
  <c r="ACM91" i="1"/>
  <c r="ACL91" i="1"/>
  <c r="ACH91" i="1"/>
  <c r="ACK91" i="1"/>
  <c r="ACN91" i="1"/>
  <c r="ACG91" i="1"/>
  <c r="ACP91" i="1"/>
  <c r="ACJ82" i="1"/>
  <c r="ACN82" i="1"/>
  <c r="ACG82" i="1"/>
  <c r="ACF82" i="1"/>
  <c r="ACM82" i="1"/>
  <c r="ACH82" i="1"/>
  <c r="ACL82" i="1"/>
  <c r="ACI82" i="1"/>
  <c r="ACQ82" i="1"/>
  <c r="ACO82" i="1"/>
  <c r="ACK82" i="1"/>
  <c r="ACP82" i="1"/>
  <c r="ACF119" i="1"/>
  <c r="ACK119" i="1" s="1"/>
  <c r="ACJ119" i="1"/>
  <c r="AAT101" i="1"/>
  <c r="AAU101" i="1" s="1"/>
  <c r="AAS101" i="1"/>
  <c r="ABA114" i="1"/>
  <c r="AAW114" i="1"/>
  <c r="ABB114" i="1" s="1"/>
  <c r="ACD69" i="1"/>
  <c r="ACC69" i="1"/>
  <c r="ACE69" i="1" s="1"/>
  <c r="ACF111" i="1"/>
  <c r="ACK111" i="1" s="1"/>
  <c r="ACJ111" i="1"/>
  <c r="ACJ88" i="1"/>
  <c r="ACM88" i="1"/>
  <c r="ACL88" i="1"/>
  <c r="ACK88" i="1"/>
  <c r="ACN88" i="1"/>
  <c r="ACQ88" i="1"/>
  <c r="ACI88" i="1"/>
  <c r="ACH88" i="1"/>
  <c r="ACF88" i="1"/>
  <c r="ACO88" i="1"/>
  <c r="ACG88" i="1"/>
  <c r="ACP88" i="1"/>
  <c r="ACJ84" i="1"/>
  <c r="ACO84" i="1"/>
  <c r="ACF84" i="1"/>
  <c r="ACH84" i="1"/>
  <c r="ACK84" i="1"/>
  <c r="ACQ84" i="1"/>
  <c r="ACM84" i="1"/>
  <c r="ACL84" i="1"/>
  <c r="ACI84" i="1"/>
  <c r="ACG84" i="1"/>
  <c r="ACN84" i="1"/>
  <c r="ACP84" i="1"/>
  <c r="AAW111" i="1"/>
  <c r="ABB111" i="1" s="1"/>
  <c r="ABA111" i="1"/>
  <c r="ACJ31" i="1"/>
  <c r="ACM31" i="1"/>
  <c r="ACF31" i="1"/>
  <c r="ACO31" i="1"/>
  <c r="ACH31" i="1"/>
  <c r="ACG31" i="1"/>
  <c r="ACQ31" i="1"/>
  <c r="ACI31" i="1"/>
  <c r="ACL31" i="1"/>
  <c r="ACK31" i="1"/>
  <c r="ACP31" i="1"/>
  <c r="ACN31" i="1"/>
  <c r="ACJ108" i="1"/>
  <c r="ACF108" i="1"/>
  <c r="ACK108" i="1" s="1"/>
  <c r="ACC105" i="1"/>
  <c r="ACD105" i="1" s="1"/>
  <c r="ACB105" i="1"/>
  <c r="ACF99" i="1"/>
  <c r="ACK99" i="1" s="1"/>
  <c r="ACJ99" i="1"/>
  <c r="ACJ104" i="1"/>
  <c r="ACF104" i="1"/>
  <c r="ACK104" i="1" s="1"/>
  <c r="ACJ49" i="1"/>
  <c r="ACM49" i="1"/>
  <c r="ACH49" i="1"/>
  <c r="ACI49" i="1"/>
  <c r="ACL49" i="1"/>
  <c r="ACQ49" i="1"/>
  <c r="ACO49" i="1"/>
  <c r="ACG49" i="1"/>
  <c r="ACF49" i="1"/>
  <c r="ACN49" i="1"/>
  <c r="ACP49" i="1"/>
  <c r="ACK49" i="1"/>
  <c r="ACJ33" i="1"/>
  <c r="ACL33" i="1"/>
  <c r="ACF33" i="1"/>
  <c r="ACK33" i="1"/>
  <c r="ACM33" i="1"/>
  <c r="ACI33" i="1"/>
  <c r="ACQ33" i="1"/>
  <c r="ACH33" i="1"/>
  <c r="ACO33" i="1"/>
  <c r="ACP33" i="1"/>
  <c r="ACN33" i="1"/>
  <c r="ACG33" i="1"/>
  <c r="ACF114" i="1"/>
  <c r="ACK114" i="1" s="1"/>
  <c r="ACJ114" i="1"/>
  <c r="ABA121" i="1"/>
  <c r="AAW121" i="1"/>
  <c r="ABB121" i="1" s="1"/>
  <c r="ACB101" i="1"/>
  <c r="ACC101" i="1"/>
  <c r="ACD101" i="1" s="1"/>
  <c r="ACJ21" i="1"/>
  <c r="ACM21" i="1"/>
  <c r="ACF21" i="1"/>
  <c r="ACK21" i="1"/>
  <c r="ACL21" i="1"/>
  <c r="ACQ21" i="1"/>
  <c r="ACI21" i="1"/>
  <c r="ACH21" i="1"/>
  <c r="ACO21" i="1"/>
  <c r="ACP21" i="1"/>
  <c r="ACN21" i="1"/>
  <c r="ACG21" i="1"/>
  <c r="ACJ112" i="1"/>
  <c r="ACF112" i="1"/>
  <c r="ACK112" i="1" s="1"/>
  <c r="ACF123" i="1"/>
  <c r="ACK123" i="1" s="1"/>
  <c r="ACJ123" i="1"/>
  <c r="ACM71" i="1"/>
  <c r="ACJ71" i="1"/>
  <c r="ACG71" i="1"/>
  <c r="ACP71" i="1"/>
  <c r="ACH71" i="1"/>
  <c r="ACK71" i="1"/>
  <c r="ACI71" i="1"/>
  <c r="ACN71" i="1"/>
  <c r="ACL71" i="1"/>
  <c r="ACO71" i="1"/>
  <c r="ACQ71" i="1"/>
  <c r="ACF71" i="1"/>
  <c r="ACJ106" i="1"/>
  <c r="ACF106" i="1"/>
  <c r="ACK106" i="1" s="1"/>
  <c r="ACM63" i="1"/>
  <c r="ACJ63" i="1"/>
  <c r="ACK63" i="1"/>
  <c r="ACH63" i="1"/>
  <c r="ACL63" i="1"/>
  <c r="ACO63" i="1"/>
  <c r="ACP63" i="1"/>
  <c r="ACI63" i="1"/>
  <c r="ACF63" i="1"/>
  <c r="ACQ63" i="1"/>
  <c r="ACG63" i="1"/>
  <c r="ACN63" i="1"/>
  <c r="ACJ66" i="1"/>
  <c r="ACL66" i="1"/>
  <c r="ACK66" i="1"/>
  <c r="ACH66" i="1"/>
  <c r="ACM66" i="1"/>
  <c r="ACI66" i="1"/>
  <c r="ACO66" i="1"/>
  <c r="ACF66" i="1"/>
  <c r="ACQ66" i="1"/>
  <c r="ACN66" i="1"/>
  <c r="ACG66" i="1"/>
  <c r="ACP66" i="1"/>
  <c r="ACF109" i="1"/>
  <c r="ACK109" i="1" s="1"/>
  <c r="ACJ109" i="1"/>
  <c r="ACJ20" i="1"/>
  <c r="ACO20" i="1"/>
  <c r="ACM20" i="1"/>
  <c r="ACL20" i="1"/>
  <c r="ACH20" i="1"/>
  <c r="ACQ20" i="1"/>
  <c r="ACN20" i="1"/>
  <c r="ACI20" i="1"/>
  <c r="ACF20" i="1"/>
  <c r="ACG20" i="1"/>
  <c r="ACP20" i="1"/>
  <c r="ACK20" i="1"/>
  <c r="AAT96" i="1"/>
  <c r="AAU96" i="1" s="1"/>
  <c r="AAS96" i="1"/>
  <c r="ACL50" i="1"/>
  <c r="ACJ50" i="1"/>
  <c r="ACQ50" i="1"/>
  <c r="ACF50" i="1"/>
  <c r="ACH50" i="1"/>
  <c r="ACO50" i="1"/>
  <c r="ACK50" i="1"/>
  <c r="ACI50" i="1"/>
  <c r="ACM50" i="1"/>
  <c r="ACN50" i="1"/>
  <c r="ACG50" i="1"/>
  <c r="ACP50" i="1"/>
  <c r="ACN75" i="1"/>
  <c r="ACJ75" i="1"/>
  <c r="ACF75" i="1"/>
  <c r="ACQ75" i="1"/>
  <c r="ACL75" i="1"/>
  <c r="ACM75" i="1"/>
  <c r="ACK75" i="1"/>
  <c r="ACI75" i="1"/>
  <c r="ACH75" i="1"/>
  <c r="ACP75" i="1"/>
  <c r="ACG75" i="1"/>
  <c r="ACO75" i="1"/>
  <c r="ABA104" i="1"/>
  <c r="AAW104" i="1"/>
  <c r="ABB104" i="1" s="1"/>
  <c r="ACF122" i="1"/>
  <c r="ACK122" i="1" s="1"/>
  <c r="ACJ122" i="1"/>
  <c r="ABA112" i="1"/>
  <c r="AAW112" i="1"/>
  <c r="ABB112" i="1" s="1"/>
  <c r="ACJ120" i="1"/>
  <c r="ACF120" i="1"/>
  <c r="ACK120" i="1" s="1"/>
  <c r="ACJ89" i="1"/>
  <c r="ACQ89" i="1"/>
  <c r="ACK89" i="1"/>
  <c r="ACM89" i="1"/>
  <c r="ACL89" i="1"/>
  <c r="ACO89" i="1"/>
  <c r="ACH89" i="1"/>
  <c r="ACF89" i="1"/>
  <c r="ACI89" i="1"/>
  <c r="ACN89" i="1"/>
  <c r="ACP89" i="1"/>
  <c r="ACG89" i="1"/>
  <c r="ACQ45" i="1"/>
  <c r="ACJ45" i="1"/>
  <c r="ACL45" i="1"/>
  <c r="ACG45" i="1"/>
  <c r="ACK45" i="1"/>
  <c r="ACO45" i="1"/>
  <c r="ACF45" i="1"/>
  <c r="ACM45" i="1"/>
  <c r="ACI45" i="1"/>
  <c r="ACH45" i="1"/>
  <c r="ACN45" i="1"/>
  <c r="ACP45" i="1"/>
  <c r="AAW120" i="1"/>
  <c r="ABB120" i="1" s="1"/>
  <c r="ABA120" i="1"/>
  <c r="ACJ19" i="1"/>
  <c r="ACK19" i="1"/>
  <c r="ACO19" i="1"/>
  <c r="ACH19" i="1"/>
  <c r="ACG19" i="1"/>
  <c r="ACF19" i="1"/>
  <c r="ACL19" i="1"/>
  <c r="ACI19" i="1"/>
  <c r="ACM19" i="1"/>
  <c r="ACQ19" i="1"/>
  <c r="ACP19" i="1"/>
  <c r="ACN19" i="1"/>
  <c r="ACC67" i="1"/>
  <c r="ACE67" i="1" s="1"/>
  <c r="ACD72" i="1"/>
  <c r="ACC72" i="1"/>
  <c r="ACE72" i="1" s="1"/>
  <c r="ABA116" i="1"/>
  <c r="AAW116" i="1"/>
  <c r="ABB116" i="1" s="1"/>
  <c r="ABA113" i="1"/>
  <c r="AAW113" i="1"/>
  <c r="ABB113" i="1" s="1"/>
  <c r="ACB96" i="1"/>
  <c r="ACC96" i="1"/>
  <c r="ACD96" i="1" s="1"/>
  <c r="ACJ61" i="1"/>
  <c r="ACF61" i="1"/>
  <c r="ACQ61" i="1"/>
  <c r="ACH61" i="1"/>
  <c r="ACO61" i="1"/>
  <c r="ACL61" i="1"/>
  <c r="ACN61" i="1"/>
  <c r="ACM61" i="1"/>
  <c r="ACI61" i="1"/>
  <c r="ACK61" i="1"/>
  <c r="ACP61" i="1"/>
  <c r="ACG61" i="1"/>
  <c r="ACJ83" i="1"/>
  <c r="ACF83" i="1"/>
  <c r="ACH83" i="1"/>
  <c r="ACM83" i="1"/>
  <c r="ACL83" i="1"/>
  <c r="ACQ83" i="1"/>
  <c r="ACI83" i="1"/>
  <c r="ACK83" i="1"/>
  <c r="ACO83" i="1"/>
  <c r="ACN83" i="1"/>
  <c r="ACP83" i="1"/>
  <c r="ACG83" i="1"/>
  <c r="ACJ110" i="1"/>
  <c r="ACF110" i="1"/>
  <c r="ACK110" i="1" s="1"/>
  <c r="AAW119" i="1"/>
  <c r="ABB119" i="1" s="1"/>
  <c r="ABA119" i="1"/>
  <c r="ACF17" i="1"/>
  <c r="ACJ17" i="1"/>
  <c r="ACI17" i="1"/>
  <c r="ACH17" i="1"/>
  <c r="ACL17" i="1"/>
  <c r="ACM17" i="1"/>
  <c r="ACQ17" i="1"/>
  <c r="ACO17" i="1"/>
  <c r="ACK17" i="1"/>
  <c r="ACN17" i="1"/>
  <c r="ACG17" i="1"/>
  <c r="ACP17" i="1"/>
  <c r="AAW110" i="1"/>
  <c r="ABB110" i="1" s="1"/>
  <c r="ABA110" i="1"/>
  <c r="ACJ37" i="1"/>
  <c r="ACO37" i="1"/>
  <c r="ACL37" i="1"/>
  <c r="ACK37" i="1"/>
  <c r="ACH37" i="1"/>
  <c r="ACI37" i="1"/>
  <c r="ACG37" i="1"/>
  <c r="ACF37" i="1"/>
  <c r="ACM37" i="1"/>
  <c r="ACQ37" i="1"/>
  <c r="ACN37" i="1"/>
  <c r="ACP37" i="1"/>
  <c r="ACJ29" i="1"/>
  <c r="ACF29" i="1"/>
  <c r="ACM29" i="1"/>
  <c r="ACH29" i="1"/>
  <c r="ACK29" i="1"/>
  <c r="ACL29" i="1"/>
  <c r="ACI29" i="1"/>
  <c r="ACQ29" i="1"/>
  <c r="ACO29" i="1"/>
  <c r="ACG29" i="1"/>
  <c r="ACN29" i="1"/>
  <c r="ACP29" i="1"/>
  <c r="ACJ32" i="1"/>
  <c r="ACQ32" i="1"/>
  <c r="ACN32" i="1"/>
  <c r="ACF32" i="1"/>
  <c r="ACH32" i="1"/>
  <c r="ACM32" i="1"/>
  <c r="ACL32" i="1"/>
  <c r="ACG32" i="1"/>
  <c r="ACI32" i="1"/>
  <c r="ACO32" i="1"/>
  <c r="ACK32" i="1"/>
  <c r="ACP32" i="1"/>
  <c r="ACJ87" i="1"/>
  <c r="ACQ87" i="1"/>
  <c r="ACH87" i="1"/>
  <c r="ACI87" i="1"/>
  <c r="ACO87" i="1"/>
  <c r="ACK87" i="1"/>
  <c r="ACF87" i="1"/>
  <c r="ACM87" i="1"/>
  <c r="ACL87" i="1"/>
  <c r="ACP87" i="1"/>
  <c r="ACG87" i="1"/>
  <c r="ACN87" i="1"/>
  <c r="ACJ46" i="1"/>
  <c r="ACO46" i="1"/>
  <c r="ACI46" i="1"/>
  <c r="ACH46" i="1"/>
  <c r="ACK46" i="1"/>
  <c r="ACF46" i="1"/>
  <c r="ACM46" i="1"/>
  <c r="ACL46" i="1"/>
  <c r="ACQ46" i="1"/>
  <c r="ACG46" i="1"/>
  <c r="ACP46" i="1"/>
  <c r="ACN46" i="1"/>
  <c r="ABA100" i="1"/>
  <c r="AAW100" i="1"/>
  <c r="ABB100" i="1" s="1"/>
  <c r="AAW117" i="1"/>
  <c r="ABB117" i="1" s="1"/>
  <c r="ABA117" i="1"/>
  <c r="ACQ79" i="1"/>
  <c r="ACJ79" i="1"/>
  <c r="ACH79" i="1"/>
  <c r="ACI79" i="1"/>
  <c r="ACK79" i="1"/>
  <c r="ACF79" i="1"/>
  <c r="ACM79" i="1"/>
  <c r="ACL79" i="1"/>
  <c r="ACO79" i="1"/>
  <c r="ACP79" i="1"/>
  <c r="ACG79" i="1"/>
  <c r="ACN79" i="1"/>
  <c r="ACD22" i="1"/>
  <c r="ACE22" i="1"/>
  <c r="ACD57" i="1"/>
  <c r="ACC57" i="1"/>
  <c r="ACE57" i="1" s="1"/>
  <c r="ACJ41" i="1"/>
  <c r="ACI41" i="1"/>
  <c r="ACN41" i="1"/>
  <c r="ACP41" i="1"/>
  <c r="ACF41" i="1"/>
  <c r="ACK41" i="1"/>
  <c r="ACG41" i="1"/>
  <c r="ACM41" i="1"/>
  <c r="ACQ41" i="1"/>
  <c r="ACO41" i="1"/>
  <c r="ACH41" i="1"/>
  <c r="ACL41" i="1"/>
  <c r="ACJ18" i="1"/>
  <c r="ACH18" i="1"/>
  <c r="ACQ18" i="1"/>
  <c r="ACP18" i="1"/>
  <c r="ACO18" i="1"/>
  <c r="ACG18" i="1"/>
  <c r="ACM18" i="1"/>
  <c r="ACN18" i="1"/>
  <c r="ACL18" i="1"/>
  <c r="ACK18" i="1"/>
  <c r="ACI18" i="1"/>
  <c r="ACF18" i="1"/>
  <c r="ACF115" i="1"/>
  <c r="ACK115" i="1" s="1"/>
  <c r="ACJ115" i="1"/>
  <c r="AAW122" i="1"/>
  <c r="ABB122" i="1" s="1"/>
  <c r="ABA122" i="1"/>
  <c r="ABA97" i="1"/>
  <c r="AAW97" i="1"/>
  <c r="ABB97" i="1" s="1"/>
  <c r="AAW118" i="1"/>
  <c r="ABB118" i="1" s="1"/>
  <c r="ABA118" i="1"/>
  <c r="ABA106" i="1"/>
  <c r="AAW106" i="1"/>
  <c r="ABB106" i="1" s="1"/>
  <c r="ACF117" i="1"/>
  <c r="ACK117" i="1" s="1"/>
  <c r="ACJ117" i="1"/>
  <c r="ACJ60" i="1"/>
  <c r="ACM60" i="1"/>
  <c r="ACL60" i="1"/>
  <c r="ACO60" i="1"/>
  <c r="ACH60" i="1"/>
  <c r="ACI60" i="1"/>
  <c r="ACQ60" i="1"/>
  <c r="ACF60" i="1"/>
  <c r="ACP60" i="1"/>
  <c r="ACG60" i="1"/>
  <c r="ACN60" i="1"/>
  <c r="ACK60" i="1"/>
  <c r="ACF24" i="1"/>
  <c r="ACJ24" i="1"/>
  <c r="ACO24" i="1"/>
  <c r="ACM24" i="1"/>
  <c r="ACH24" i="1"/>
  <c r="ACG24" i="1"/>
  <c r="ACQ24" i="1"/>
  <c r="ACI24" i="1"/>
  <c r="ACL24" i="1"/>
  <c r="ACK24" i="1"/>
  <c r="ACN24" i="1"/>
  <c r="ACP24" i="1"/>
  <c r="ACJ116" i="1"/>
  <c r="ACF116" i="1"/>
  <c r="ACK116" i="1" s="1"/>
  <c r="ACF107" i="1"/>
  <c r="ACK107" i="1" s="1"/>
  <c r="ACJ107" i="1"/>
  <c r="ACD73" i="1"/>
  <c r="ACC73" i="1"/>
  <c r="ACE73" i="1" s="1"/>
  <c r="ABA108" i="1"/>
  <c r="AAW108" i="1"/>
  <c r="ABB108" i="1" s="1"/>
  <c r="ACJ55" i="1"/>
  <c r="ACF55" i="1"/>
  <c r="ACO55" i="1"/>
  <c r="ACK55" i="1"/>
  <c r="ACG55" i="1"/>
  <c r="ACM55" i="1"/>
  <c r="ACL55" i="1"/>
  <c r="ACI55" i="1"/>
  <c r="ACH55" i="1"/>
  <c r="ACQ55" i="1"/>
  <c r="ACP55" i="1"/>
  <c r="ACN55" i="1"/>
  <c r="ACL47" i="1"/>
  <c r="ACJ47" i="1"/>
  <c r="ACO47" i="1"/>
  <c r="ACM47" i="1"/>
  <c r="ACF47" i="1"/>
  <c r="ACG47" i="1"/>
  <c r="ACI47" i="1"/>
  <c r="ACK47" i="1"/>
  <c r="ACH47" i="1"/>
  <c r="ACQ47" i="1"/>
  <c r="ACP47" i="1"/>
  <c r="ACN47" i="1"/>
  <c r="ACF97" i="1"/>
  <c r="ACK97" i="1" s="1"/>
  <c r="ACJ97" i="1"/>
  <c r="ACL34" i="1"/>
  <c r="ACJ34" i="1"/>
  <c r="ACO34" i="1"/>
  <c r="ACF34" i="1"/>
  <c r="ACQ34" i="1"/>
  <c r="ACI34" i="1"/>
  <c r="ACK34" i="1"/>
  <c r="ACH34" i="1"/>
  <c r="ACG34" i="1"/>
  <c r="ACP34" i="1"/>
  <c r="ACM34" i="1"/>
  <c r="ACN34" i="1"/>
  <c r="ACJ59" i="1"/>
  <c r="ACM59" i="1"/>
  <c r="ACF59" i="1"/>
  <c r="ACQ59" i="1"/>
  <c r="ACO59" i="1"/>
  <c r="ACH59" i="1"/>
  <c r="ACI59" i="1"/>
  <c r="ACL59" i="1"/>
  <c r="ACG59" i="1"/>
  <c r="ACN59" i="1"/>
  <c r="ACK59" i="1"/>
  <c r="ACP59" i="1"/>
  <c r="ACJ81" i="1"/>
  <c r="ACM81" i="1"/>
  <c r="ACK81" i="1"/>
  <c r="ACO81" i="1"/>
  <c r="ACG81" i="1"/>
  <c r="ACH81" i="1"/>
  <c r="ACF81" i="1"/>
  <c r="ACQ81" i="1"/>
  <c r="ACI81" i="1"/>
  <c r="ACL81" i="1"/>
  <c r="ACN81" i="1"/>
  <c r="ACP81" i="1"/>
  <c r="ACL43" i="1"/>
  <c r="ACJ43" i="1"/>
  <c r="ACO43" i="1"/>
  <c r="ACM43" i="1"/>
  <c r="ACF43" i="1"/>
  <c r="ACI43" i="1"/>
  <c r="ACH43" i="1"/>
  <c r="ACK43" i="1"/>
  <c r="ACQ43" i="1"/>
  <c r="ACG43" i="1"/>
  <c r="ACN43" i="1"/>
  <c r="ACP43" i="1"/>
  <c r="ACM54" i="1"/>
  <c r="ACJ54" i="1"/>
  <c r="ACQ54" i="1"/>
  <c r="ACF54" i="1"/>
  <c r="ACL54" i="1"/>
  <c r="ACK54" i="1"/>
  <c r="ACI54" i="1"/>
  <c r="ACG54" i="1"/>
  <c r="ACH54" i="1"/>
  <c r="ACO54" i="1"/>
  <c r="ACN54" i="1"/>
  <c r="ACP54" i="1"/>
  <c r="ACJ53" i="1"/>
  <c r="ACM53" i="1"/>
  <c r="ACO53" i="1"/>
  <c r="ACH53" i="1"/>
  <c r="ACL53" i="1"/>
  <c r="ABR6" i="1" s="1"/>
  <c r="ACI53" i="1"/>
  <c r="ACQ53" i="1"/>
  <c r="ACG53" i="1"/>
  <c r="ACF53" i="1"/>
  <c r="ACK53" i="1"/>
  <c r="ACN53" i="1"/>
  <c r="ACP53" i="1"/>
  <c r="ACJ26" i="1"/>
  <c r="ACL26" i="1"/>
  <c r="ACF26" i="1"/>
  <c r="ACI26" i="1"/>
  <c r="ACQ26" i="1"/>
  <c r="ACO26" i="1"/>
  <c r="ACM26" i="1"/>
  <c r="ACG26" i="1"/>
  <c r="ACK26" i="1"/>
  <c r="ACH26" i="1"/>
  <c r="ACN26" i="1"/>
  <c r="ACP26" i="1"/>
  <c r="ACD23" i="1"/>
  <c r="ACC23" i="1"/>
  <c r="ACE23" i="1" s="1"/>
  <c r="AAT102" i="1"/>
  <c r="AAU102" i="1" s="1"/>
  <c r="AAS102" i="1"/>
  <c r="AAT73" i="1"/>
  <c r="AAV73" i="1" s="1"/>
  <c r="AAU73" i="1"/>
  <c r="ACJ80" i="1"/>
  <c r="ACF80" i="1"/>
  <c r="ACO80" i="1"/>
  <c r="ACK80" i="1"/>
  <c r="ACH80" i="1"/>
  <c r="ACN80" i="1"/>
  <c r="ACM80" i="1"/>
  <c r="ACL80" i="1"/>
  <c r="ACQ80" i="1"/>
  <c r="ACI80" i="1"/>
  <c r="ACG80" i="1"/>
  <c r="ACP80" i="1"/>
  <c r="ACD27" i="1"/>
  <c r="ACC27" i="1"/>
  <c r="ACE27" i="1" s="1"/>
  <c r="ACJ15" i="1"/>
  <c r="ACQ15" i="1"/>
  <c r="ACI15" i="1"/>
  <c r="ACG15" i="1"/>
  <c r="ACH15" i="1"/>
  <c r="ACM15" i="1"/>
  <c r="ACO15" i="1"/>
  <c r="ACF15" i="1"/>
  <c r="ACL15" i="1"/>
  <c r="ACN15" i="1"/>
  <c r="ACK15" i="1"/>
  <c r="ACP15" i="1"/>
  <c r="ACL68" i="1"/>
  <c r="ACJ68" i="1"/>
  <c r="ACI68" i="1"/>
  <c r="ACF68" i="1"/>
  <c r="ACO68" i="1"/>
  <c r="ACM68" i="1"/>
  <c r="ACK68" i="1"/>
  <c r="ACN68" i="1"/>
  <c r="ACQ68" i="1"/>
  <c r="ACH68" i="1"/>
  <c r="ACP68" i="1"/>
  <c r="ACG68" i="1"/>
  <c r="ACJ90" i="1"/>
  <c r="ACQ90" i="1"/>
  <c r="ACI90" i="1"/>
  <c r="ACO90" i="1"/>
  <c r="ACG90" i="1"/>
  <c r="ACF90" i="1"/>
  <c r="ACM90" i="1"/>
  <c r="ACL90" i="1"/>
  <c r="ACH90" i="1"/>
  <c r="ACN90" i="1"/>
  <c r="ACK90" i="1"/>
  <c r="ACP90" i="1"/>
  <c r="ACF121" i="1"/>
  <c r="ACK121" i="1" s="1"/>
  <c r="ACJ121" i="1"/>
  <c r="ACD44" i="1"/>
  <c r="ACC44" i="1"/>
  <c r="ACE44" i="1" s="1"/>
  <c r="ABA115" i="1"/>
  <c r="AAW115" i="1"/>
  <c r="ABB115" i="1" s="1"/>
  <c r="AAW123" i="1"/>
  <c r="ABB123" i="1" s="1"/>
  <c r="ABA123" i="1"/>
  <c r="ACF103" i="1"/>
  <c r="ACK103" i="1" s="1"/>
  <c r="ACJ103" i="1"/>
  <c r="ACL51" i="1"/>
  <c r="ACJ51" i="1"/>
  <c r="ACQ51" i="1"/>
  <c r="ACO51" i="1"/>
  <c r="ACM51" i="1"/>
  <c r="ACF51" i="1"/>
  <c r="ACG51" i="1"/>
  <c r="ACK51" i="1"/>
  <c r="ACI51" i="1"/>
  <c r="ACH51" i="1"/>
  <c r="ACP51" i="1"/>
  <c r="ACN51" i="1"/>
  <c r="AAW103" i="1"/>
  <c r="ABB103" i="1" s="1"/>
  <c r="ABA103" i="1"/>
  <c r="ACM42" i="1"/>
  <c r="ACJ42" i="1"/>
  <c r="ACQ42" i="1"/>
  <c r="ACG42" i="1"/>
  <c r="ACH42" i="1"/>
  <c r="ACF42" i="1"/>
  <c r="ACI42" i="1"/>
  <c r="ACL42" i="1"/>
  <c r="ACO42" i="1"/>
  <c r="ACP42" i="1"/>
  <c r="ACN42" i="1"/>
  <c r="ACK42" i="1"/>
  <c r="ACF113" i="1"/>
  <c r="ACK113" i="1" s="1"/>
  <c r="ACJ113" i="1"/>
  <c r="ACB102" i="1"/>
  <c r="ACC102" i="1"/>
  <c r="ACD102" i="1" s="1"/>
  <c r="AAW109" i="1"/>
  <c r="ABB109" i="1" s="1"/>
  <c r="ABA109" i="1"/>
  <c r="ABA99" i="1"/>
  <c r="AAW99" i="1"/>
  <c r="ABB99" i="1" s="1"/>
  <c r="ACJ25" i="1"/>
  <c r="ACF25" i="1"/>
  <c r="ACM25" i="1"/>
  <c r="ACL25" i="1"/>
  <c r="ACQ25" i="1"/>
  <c r="ACH25" i="1"/>
  <c r="ACK25" i="1"/>
  <c r="ACI25" i="1"/>
  <c r="ACO25" i="1"/>
  <c r="ACP25" i="1"/>
  <c r="ACG25" i="1"/>
  <c r="ACN25" i="1"/>
  <c r="ACJ64" i="1"/>
  <c r="ACH64" i="1"/>
  <c r="ACI64" i="1"/>
  <c r="ACQ64" i="1"/>
  <c r="ACF64" i="1"/>
  <c r="ACO64" i="1"/>
  <c r="ACM64" i="1"/>
  <c r="ACG64" i="1"/>
  <c r="ACL64" i="1"/>
  <c r="ACK64" i="1"/>
  <c r="ACN64" i="1"/>
  <c r="ACP64" i="1"/>
  <c r="ACL39" i="1"/>
  <c r="ACJ39" i="1"/>
  <c r="ACO39" i="1"/>
  <c r="ACM39" i="1"/>
  <c r="ACF39" i="1"/>
  <c r="ACI39" i="1"/>
  <c r="ACQ39" i="1"/>
  <c r="ACH39" i="1"/>
  <c r="ACK39" i="1"/>
  <c r="ACN39" i="1"/>
  <c r="ACG39" i="1"/>
  <c r="ACP39" i="1"/>
  <c r="ACJ86" i="1"/>
  <c r="ACM86" i="1"/>
  <c r="ACL86" i="1"/>
  <c r="ACQ86" i="1"/>
  <c r="ACI86" i="1"/>
  <c r="ACO86" i="1"/>
  <c r="ACH86" i="1"/>
  <c r="ACF86" i="1"/>
  <c r="ACG86" i="1"/>
  <c r="ACN86" i="1"/>
  <c r="ACK86" i="1"/>
  <c r="ACP86" i="1"/>
  <c r="ACF98" i="1"/>
  <c r="ACK98" i="1" s="1"/>
  <c r="ACJ98" i="1"/>
  <c r="ACJ118" i="1"/>
  <c r="ACF118" i="1"/>
  <c r="ACK118" i="1" s="1"/>
  <c r="ACJ36" i="1"/>
  <c r="ACM36" i="1"/>
  <c r="ACL36" i="1"/>
  <c r="ACI36" i="1"/>
  <c r="ACH36" i="1"/>
  <c r="ACK36" i="1"/>
  <c r="ACO36" i="1"/>
  <c r="ACF36" i="1"/>
  <c r="ACQ36" i="1"/>
  <c r="ACG36" i="1"/>
  <c r="ACN36" i="1"/>
  <c r="ACP36" i="1"/>
  <c r="ACJ85" i="1"/>
  <c r="ACF85" i="1"/>
  <c r="ACQ85" i="1"/>
  <c r="ACH85" i="1"/>
  <c r="ACM85" i="1"/>
  <c r="ACL85" i="1"/>
  <c r="ACO85" i="1"/>
  <c r="ACG85" i="1"/>
  <c r="ACK85" i="1"/>
  <c r="ACI85" i="1"/>
  <c r="ACP85" i="1"/>
  <c r="ACN85" i="1"/>
  <c r="ACJ100" i="1"/>
  <c r="ACF100" i="1"/>
  <c r="ACK100" i="1" s="1"/>
  <c r="ABA98" i="1"/>
  <c r="AAW98" i="1"/>
  <c r="ABB98" i="1" s="1"/>
  <c r="ACJ16" i="1"/>
  <c r="ACM16" i="1"/>
  <c r="ACK16" i="1"/>
  <c r="ACH16" i="1"/>
  <c r="ACG16" i="1"/>
  <c r="ACF16" i="1"/>
  <c r="ACL16" i="1"/>
  <c r="ACQ16" i="1"/>
  <c r="ACI16" i="1"/>
  <c r="ACO16" i="1"/>
  <c r="ACP16" i="1"/>
  <c r="ACN16" i="1"/>
  <c r="ACJ40" i="1"/>
  <c r="ACG40" i="1"/>
  <c r="ACI40" i="1"/>
  <c r="ACN40" i="1"/>
  <c r="ACO40" i="1"/>
  <c r="ACF40" i="1"/>
  <c r="ACQ40" i="1"/>
  <c r="ACM40" i="1"/>
  <c r="ACL40" i="1"/>
  <c r="ACP40" i="1"/>
  <c r="ACK40" i="1"/>
  <c r="ACH40" i="1"/>
  <c r="AAT105" i="1"/>
  <c r="AAU105" i="1" s="1"/>
  <c r="AAS105" i="1"/>
  <c r="ACJ74" i="1"/>
  <c r="ACO74" i="1"/>
  <c r="ACI74" i="1"/>
  <c r="ACQ74" i="1"/>
  <c r="ACL74" i="1"/>
  <c r="ACH74" i="1"/>
  <c r="ACF74" i="1"/>
  <c r="ACK74" i="1"/>
  <c r="ACM74" i="1"/>
  <c r="ACG74" i="1"/>
  <c r="ACN74" i="1"/>
  <c r="ACP74" i="1"/>
  <c r="ACJ56" i="1"/>
  <c r="ACM56" i="1"/>
  <c r="ACI56" i="1"/>
  <c r="ACO56" i="1"/>
  <c r="ACH56" i="1"/>
  <c r="ACQ56" i="1"/>
  <c r="ACF56" i="1"/>
  <c r="ACL56" i="1"/>
  <c r="ACG56" i="1"/>
  <c r="ACN56" i="1"/>
  <c r="ACK56" i="1"/>
  <c r="ACP56" i="1"/>
  <c r="AAU91" i="1"/>
  <c r="ABA91" i="1" s="1"/>
  <c r="AAT42" i="1"/>
  <c r="AAV42" i="1" s="1"/>
  <c r="AAU42" i="1"/>
  <c r="ABA42" i="1" s="1"/>
  <c r="AAT59" i="1"/>
  <c r="AAV59" i="1" s="1"/>
  <c r="AAU59" i="1"/>
  <c r="ABA59" i="1" s="1"/>
  <c r="AAR27" i="1"/>
  <c r="ABF89" i="1"/>
  <c r="AAZ89" i="1"/>
  <c r="AAY89" i="1"/>
  <c r="ABH89" i="1"/>
  <c r="ABB89" i="1"/>
  <c r="ABC89" i="1"/>
  <c r="ABD89" i="1"/>
  <c r="AAW89" i="1"/>
  <c r="AAX89" i="1"/>
  <c r="ABG89" i="1"/>
  <c r="AAU66" i="1"/>
  <c r="ABA66" i="1" s="1"/>
  <c r="AAT66" i="1"/>
  <c r="AAV66" i="1" s="1"/>
  <c r="AAT56" i="1"/>
  <c r="AAV56" i="1" s="1"/>
  <c r="AAU56" i="1"/>
  <c r="ABA56" i="1" s="1"/>
  <c r="AAT87" i="1"/>
  <c r="AAV87" i="1" s="1"/>
  <c r="AAU87" i="1"/>
  <c r="ABA87" i="1" s="1"/>
  <c r="AAY69" i="1"/>
  <c r="ABC69" i="1"/>
  <c r="AAZ69" i="1"/>
  <c r="ABB69" i="1"/>
  <c r="AAW69" i="1"/>
  <c r="ABH69" i="1"/>
  <c r="AAX69" i="1"/>
  <c r="ABF69" i="1"/>
  <c r="ABD69" i="1"/>
  <c r="ABG69" i="1"/>
  <c r="AAU54" i="1"/>
  <c r="ABA54" i="1" s="1"/>
  <c r="AAT54" i="1"/>
  <c r="AAV54" i="1" s="1"/>
  <c r="AAT85" i="1"/>
  <c r="AAV85" i="1" s="1"/>
  <c r="AAU85" i="1"/>
  <c r="ABA85" i="1" s="1"/>
  <c r="AAT83" i="1"/>
  <c r="AAV83" i="1" s="1"/>
  <c r="AAU83" i="1"/>
  <c r="ABA83" i="1" s="1"/>
  <c r="AAT60" i="1"/>
  <c r="AAV60" i="1" s="1"/>
  <c r="AAU60" i="1"/>
  <c r="ABA60" i="1" s="1"/>
  <c r="AAT71" i="1"/>
  <c r="AAV71" i="1" s="1"/>
  <c r="AAU71" i="1"/>
  <c r="ABA71" i="1" s="1"/>
  <c r="AAU84" i="1"/>
  <c r="ABA84" i="1" s="1"/>
  <c r="AAT84" i="1"/>
  <c r="AAV84" i="1" s="1"/>
  <c r="AAT32" i="1"/>
  <c r="AAV32" i="1" s="1"/>
  <c r="AAU32" i="1"/>
  <c r="ABA32" i="1" s="1"/>
  <c r="AAU80" i="1"/>
  <c r="ABA80" i="1" s="1"/>
  <c r="AAT80" i="1"/>
  <c r="AAV80" i="1" s="1"/>
  <c r="AAW36" i="1"/>
  <c r="ABF36" i="1"/>
  <c r="AAY36" i="1"/>
  <c r="AAZ36" i="1"/>
  <c r="ABH36" i="1"/>
  <c r="ABC36" i="1"/>
  <c r="ABB36" i="1"/>
  <c r="ABD36" i="1"/>
  <c r="AAX36" i="1"/>
  <c r="ABG36" i="1"/>
  <c r="AAT55" i="1"/>
  <c r="AAV55" i="1" s="1"/>
  <c r="AAU55" i="1"/>
  <c r="ABA55" i="1" s="1"/>
  <c r="ABD77" i="1"/>
  <c r="ABC77" i="1"/>
  <c r="AAZ77" i="1"/>
  <c r="AAY77" i="1"/>
  <c r="ABB77" i="1"/>
  <c r="AAW77" i="1"/>
  <c r="ABH77" i="1"/>
  <c r="ABF77" i="1"/>
  <c r="AAX77" i="1"/>
  <c r="ABG77" i="1"/>
  <c r="ABH39" i="1"/>
  <c r="AAZ39" i="1"/>
  <c r="ABC39" i="1"/>
  <c r="ABB39" i="1"/>
  <c r="ABF39" i="1"/>
  <c r="AAX39" i="1"/>
  <c r="AAW39" i="1"/>
  <c r="AAY39" i="1"/>
  <c r="ABD39" i="1"/>
  <c r="ABG39" i="1"/>
  <c r="AAT47" i="1"/>
  <c r="AAV47" i="1" s="1"/>
  <c r="AAU47" i="1"/>
  <c r="ABA47" i="1" s="1"/>
  <c r="AAU75" i="1"/>
  <c r="ABA75" i="1" s="1"/>
  <c r="AAT75" i="1"/>
  <c r="AAV75" i="1" s="1"/>
  <c r="AAR57" i="1"/>
  <c r="AAU31" i="1"/>
  <c r="ABA31" i="1" s="1"/>
  <c r="AAT31" i="1"/>
  <c r="AAV31" i="1" s="1"/>
  <c r="AAU45" i="1"/>
  <c r="ABA45" i="1" s="1"/>
  <c r="AAT45" i="1"/>
  <c r="AAV45" i="1" s="1"/>
  <c r="AAT53" i="1"/>
  <c r="AAV53" i="1" s="1"/>
  <c r="AAU53" i="1"/>
  <c r="ABA53" i="1" s="1"/>
  <c r="AAU50" i="1"/>
  <c r="ABA50" i="1" s="1"/>
  <c r="AAT50" i="1"/>
  <c r="AAV50" i="1" s="1"/>
  <c r="AAT64" i="1"/>
  <c r="AAV64" i="1" s="1"/>
  <c r="AAU64" i="1"/>
  <c r="ABA64" i="1" s="1"/>
  <c r="AAW44" i="1"/>
  <c r="ABF44" i="1"/>
  <c r="AAY44" i="1"/>
  <c r="ABB44" i="1"/>
  <c r="ABD44" i="1"/>
  <c r="AAZ44" i="1"/>
  <c r="ABH44" i="1"/>
  <c r="ABC44" i="1"/>
  <c r="AAX44" i="1"/>
  <c r="ABG44" i="1"/>
  <c r="AAU21" i="1"/>
  <c r="ABA21" i="1" s="1"/>
  <c r="AAT21" i="1"/>
  <c r="AAV21" i="1" s="1"/>
  <c r="AAU58" i="1"/>
  <c r="ABA58" i="1" s="1"/>
  <c r="AAT58" i="1"/>
  <c r="AAV58" i="1" s="1"/>
  <c r="AAT24" i="1"/>
  <c r="AAV24" i="1" s="1"/>
  <c r="AAU24" i="1"/>
  <c r="ABA24" i="1" s="1"/>
  <c r="AAT51" i="1"/>
  <c r="AAV51" i="1" s="1"/>
  <c r="AAU51" i="1"/>
  <c r="ABA51" i="1" s="1"/>
  <c r="AAT49" i="1"/>
  <c r="AAV49" i="1" s="1"/>
  <c r="AAU49" i="1"/>
  <c r="ABA49" i="1" s="1"/>
  <c r="AAU25" i="1"/>
  <c r="ABA25" i="1" s="1"/>
  <c r="AAT25" i="1"/>
  <c r="AAV25" i="1" s="1"/>
  <c r="AAU18" i="1"/>
  <c r="ABA18" i="1" s="1"/>
  <c r="AAT18" i="1"/>
  <c r="AAV18" i="1" s="1"/>
  <c r="AAU43" i="1"/>
  <c r="ABA43" i="1" s="1"/>
  <c r="AAT43" i="1"/>
  <c r="AAV43" i="1" s="1"/>
  <c r="AAT26" i="1"/>
  <c r="AAV26" i="1" s="1"/>
  <c r="AAU26" i="1"/>
  <c r="ABA26" i="1" s="1"/>
  <c r="AAT61" i="1"/>
  <c r="AAV61" i="1" s="1"/>
  <c r="AAU61" i="1"/>
  <c r="ABA61" i="1" s="1"/>
  <c r="AAZ23" i="1"/>
  <c r="ABD23" i="1"/>
  <c r="AAY23" i="1"/>
  <c r="ABH23" i="1"/>
  <c r="ABG23" i="1"/>
  <c r="AAW23" i="1"/>
  <c r="ABB23" i="1"/>
  <c r="ABF23" i="1"/>
  <c r="ABC23" i="1"/>
  <c r="AAX23" i="1"/>
  <c r="AAW48" i="1"/>
  <c r="AAZ48" i="1"/>
  <c r="AAX48" i="1"/>
  <c r="ABH48" i="1"/>
  <c r="ABC48" i="1"/>
  <c r="ABD48" i="1"/>
  <c r="ABB48" i="1"/>
  <c r="ABF48" i="1"/>
  <c r="AAY48" i="1"/>
  <c r="ABG48" i="1"/>
  <c r="AAT79" i="1"/>
  <c r="AAV79" i="1" s="1"/>
  <c r="AAU79" i="1"/>
  <c r="ABA79" i="1" s="1"/>
  <c r="AAU37" i="1"/>
  <c r="ABA37" i="1" s="1"/>
  <c r="AAT37" i="1"/>
  <c r="AAV37" i="1" s="1"/>
  <c r="AAU41" i="1"/>
  <c r="ABA41" i="1" s="1"/>
  <c r="AAT41" i="1"/>
  <c r="AAV41" i="1" s="1"/>
  <c r="AAU16" i="1"/>
  <c r="ABA16" i="1" s="1"/>
  <c r="AAR67" i="1"/>
  <c r="AAR72" i="1"/>
  <c r="AAU88" i="1"/>
  <c r="ABA88" i="1" s="1"/>
  <c r="AAT88" i="1"/>
  <c r="AAV88" i="1" s="1"/>
  <c r="AAT63" i="1"/>
  <c r="AAV63" i="1" s="1"/>
  <c r="AAU63" i="1"/>
  <c r="ABA63" i="1" s="1"/>
  <c r="AAT40" i="1"/>
  <c r="AAV40" i="1" s="1"/>
  <c r="AAU40" i="1"/>
  <c r="ABA40" i="1" s="1"/>
  <c r="AAT46" i="1"/>
  <c r="AAV46" i="1" s="1"/>
  <c r="AAU46" i="1"/>
  <c r="ABA46" i="1" s="1"/>
  <c r="AAT19" i="1"/>
  <c r="AAV19" i="1" s="1"/>
  <c r="AAU19" i="1"/>
  <c r="ABA19" i="1" s="1"/>
  <c r="ABC34" i="1"/>
  <c r="ABF34" i="1"/>
  <c r="AAW34" i="1"/>
  <c r="AAY34" i="1"/>
  <c r="AAZ34" i="1"/>
  <c r="ABD34" i="1"/>
  <c r="AAX34" i="1"/>
  <c r="ABB34" i="1"/>
  <c r="ABH34" i="1"/>
  <c r="ABG34" i="1"/>
  <c r="AAZ91" i="1"/>
  <c r="ABH91" i="1"/>
  <c r="AAU82" i="1"/>
  <c r="ABA82" i="1" s="1"/>
  <c r="AAT82" i="1"/>
  <c r="AAV82" i="1" s="1"/>
  <c r="AAU17" i="1"/>
  <c r="ABA17" i="1" s="1"/>
  <c r="AAT17" i="1"/>
  <c r="AAV17" i="1" s="1"/>
  <c r="AAU33" i="1"/>
  <c r="ABA33" i="1" s="1"/>
  <c r="AAT33" i="1"/>
  <c r="AAV33" i="1" s="1"/>
  <c r="AAU86" i="1"/>
  <c r="ABA86" i="1" s="1"/>
  <c r="AAT86" i="1"/>
  <c r="AAV86" i="1" s="1"/>
  <c r="AAU90" i="1"/>
  <c r="ABA90" i="1" s="1"/>
  <c r="AAT90" i="1"/>
  <c r="AAV90" i="1" s="1"/>
  <c r="AAT20" i="1"/>
  <c r="AAV20" i="1" s="1"/>
  <c r="AAU20" i="1"/>
  <c r="ABA20" i="1" s="1"/>
  <c r="AAU22" i="1"/>
  <c r="ABA22" i="1" s="1"/>
  <c r="AAV22" i="1"/>
  <c r="AAR92" i="1"/>
  <c r="AAY29" i="1"/>
  <c r="AAX29" i="1"/>
  <c r="AAZ29" i="1"/>
  <c r="ABC29" i="1"/>
  <c r="ABB29" i="1"/>
  <c r="ABF29" i="1"/>
  <c r="ABD29" i="1"/>
  <c r="ABH29" i="1"/>
  <c r="AAW29" i="1"/>
  <c r="ABG29" i="1"/>
  <c r="AAU74" i="1"/>
  <c r="ABA74" i="1" s="1"/>
  <c r="AAT74" i="1"/>
  <c r="AAV74" i="1" s="1"/>
  <c r="AAT81" i="1"/>
  <c r="AAV81" i="1" s="1"/>
  <c r="AAU81" i="1"/>
  <c r="ABA81" i="1" s="1"/>
  <c r="AAT15" i="1"/>
  <c r="AAV15" i="1" s="1"/>
  <c r="AAU15" i="1"/>
  <c r="ABA15" i="1" s="1"/>
  <c r="AAU68" i="1"/>
  <c r="ABA68" i="1" s="1"/>
  <c r="AAT68" i="1"/>
  <c r="AAV68" i="1" s="1"/>
  <c r="W80" i="9"/>
  <c r="W45" i="9"/>
  <c r="W60" i="9"/>
  <c r="W15" i="9"/>
  <c r="T66" i="9"/>
  <c r="S66" i="9"/>
  <c r="W46" i="9"/>
  <c r="S27" i="9"/>
  <c r="T27" i="9"/>
  <c r="U27" i="9" s="1"/>
  <c r="W10" i="9"/>
  <c r="R10" i="9"/>
  <c r="S58" i="9"/>
  <c r="V58" i="9"/>
  <c r="U58" i="9"/>
  <c r="W55" i="9"/>
  <c r="U23" i="9"/>
  <c r="V23" i="9"/>
  <c r="ADK35" i="1" s="1"/>
  <c r="U26" i="9"/>
  <c r="V26" i="9"/>
  <c r="ADK38" i="1" s="1"/>
  <c r="U16" i="9"/>
  <c r="V16" i="9"/>
  <c r="ADK28" i="1" s="1"/>
  <c r="V50" i="9"/>
  <c r="ADK62" i="1" s="1"/>
  <c r="U50" i="9"/>
  <c r="V64" i="9"/>
  <c r="ADK76" i="1" s="1"/>
  <c r="U64" i="9"/>
  <c r="ADN57" i="1" l="1"/>
  <c r="ADM57" i="1"/>
  <c r="ADO57" i="1" s="1"/>
  <c r="ADU46" i="1"/>
  <c r="ADW46" i="1"/>
  <c r="AEA46" i="1"/>
  <c r="ADR46" i="1"/>
  <c r="ADY46" i="1"/>
  <c r="ADP46" i="1"/>
  <c r="ADV46" i="1"/>
  <c r="ADX46" i="1"/>
  <c r="ADS46" i="1"/>
  <c r="ADZ46" i="1"/>
  <c r="ADQ46" i="1"/>
  <c r="ADT46" i="1"/>
  <c r="ADY79" i="1"/>
  <c r="ADU79" i="1"/>
  <c r="ADT79" i="1"/>
  <c r="ADX79" i="1"/>
  <c r="ADS79" i="1"/>
  <c r="ADP79" i="1"/>
  <c r="ADW79" i="1"/>
  <c r="ADV79" i="1"/>
  <c r="ADQ79" i="1"/>
  <c r="ADR79" i="1"/>
  <c r="AEA79" i="1"/>
  <c r="ADZ79" i="1"/>
  <c r="ADS18" i="1"/>
  <c r="AEA18" i="1"/>
  <c r="ADP18" i="1"/>
  <c r="ADV18" i="1"/>
  <c r="ADW18" i="1"/>
  <c r="ADQ18" i="1"/>
  <c r="ADU18" i="1"/>
  <c r="ADR18" i="1"/>
  <c r="ADY18" i="1"/>
  <c r="ADX18" i="1"/>
  <c r="ADT18" i="1"/>
  <c r="ADZ18" i="1"/>
  <c r="ADN67" i="1"/>
  <c r="ADM67" i="1"/>
  <c r="ADO67" i="1" s="1"/>
  <c r="ADQ51" i="1"/>
  <c r="ADP51" i="1"/>
  <c r="ADT51" i="1"/>
  <c r="ADY51" i="1"/>
  <c r="ADW51" i="1"/>
  <c r="ADX51" i="1"/>
  <c r="ADZ51" i="1"/>
  <c r="AEA51" i="1"/>
  <c r="ADU51" i="1"/>
  <c r="ADV51" i="1"/>
  <c r="ADR51" i="1"/>
  <c r="ADS51" i="1"/>
  <c r="ADY66" i="1"/>
  <c r="ADW66" i="1"/>
  <c r="ADX66" i="1"/>
  <c r="ADU66" i="1"/>
  <c r="ADT66" i="1"/>
  <c r="ADV66" i="1"/>
  <c r="ADR66" i="1"/>
  <c r="AEA66" i="1"/>
  <c r="ADS66" i="1"/>
  <c r="ADP66" i="1"/>
  <c r="ADZ66" i="1"/>
  <c r="ADQ66" i="1"/>
  <c r="AEA25" i="1"/>
  <c r="ADW25" i="1"/>
  <c r="ADQ25" i="1"/>
  <c r="ADV25" i="1"/>
  <c r="ADX25" i="1"/>
  <c r="ADS25" i="1"/>
  <c r="ADR25" i="1"/>
  <c r="ADP25" i="1"/>
  <c r="ADY25" i="1"/>
  <c r="ADZ25" i="1"/>
  <c r="ADT25" i="1"/>
  <c r="ADU25" i="1"/>
  <c r="ADV32" i="1"/>
  <c r="AEA32" i="1"/>
  <c r="ADY32" i="1"/>
  <c r="ADU32" i="1"/>
  <c r="ADZ32" i="1"/>
  <c r="ADQ32" i="1"/>
  <c r="ADS32" i="1"/>
  <c r="ADP32" i="1"/>
  <c r="ADX32" i="1"/>
  <c r="ADW32" i="1"/>
  <c r="ADR32" i="1"/>
  <c r="ADT32" i="1"/>
  <c r="ADP45" i="1"/>
  <c r="ADR45" i="1"/>
  <c r="ADV45" i="1"/>
  <c r="ADU45" i="1"/>
  <c r="ADS45" i="1"/>
  <c r="AEA45" i="1"/>
  <c r="ADX45" i="1"/>
  <c r="ADW45" i="1"/>
  <c r="ADQ45" i="1"/>
  <c r="ADT45" i="1"/>
  <c r="ADY45" i="1"/>
  <c r="ADZ45" i="1"/>
  <c r="ADS75" i="1"/>
  <c r="ADY75" i="1"/>
  <c r="ADU75" i="1"/>
  <c r="ADQ75" i="1"/>
  <c r="ADX75" i="1"/>
  <c r="ADP75" i="1"/>
  <c r="AEA75" i="1"/>
  <c r="ADW75" i="1"/>
  <c r="ADR75" i="1"/>
  <c r="ADV75" i="1"/>
  <c r="ADT75" i="1"/>
  <c r="ADZ75" i="1"/>
  <c r="ADW63" i="1"/>
  <c r="ADU63" i="1"/>
  <c r="AEA63" i="1"/>
  <c r="ADS63" i="1"/>
  <c r="ADY63" i="1"/>
  <c r="ADQ63" i="1"/>
  <c r="ADP63" i="1"/>
  <c r="ADV63" i="1"/>
  <c r="ADX63" i="1"/>
  <c r="ADR63" i="1"/>
  <c r="ADT63" i="1"/>
  <c r="ADZ63" i="1"/>
  <c r="ADV19" i="1"/>
  <c r="ADQ19" i="1"/>
  <c r="AEA19" i="1"/>
  <c r="ADY19" i="1"/>
  <c r="ADS19" i="1"/>
  <c r="ADR19" i="1"/>
  <c r="ADW19" i="1"/>
  <c r="ADP19" i="1"/>
  <c r="ADT19" i="1"/>
  <c r="ADX19" i="1"/>
  <c r="ADU19" i="1"/>
  <c r="ADZ19" i="1"/>
  <c r="AEA41" i="1"/>
  <c r="ADW41" i="1"/>
  <c r="ADU41" i="1"/>
  <c r="ADP41" i="1"/>
  <c r="ADX41" i="1"/>
  <c r="ADQ41" i="1"/>
  <c r="ADY41" i="1"/>
  <c r="ADS41" i="1"/>
  <c r="ADR41" i="1"/>
  <c r="ADV41" i="1"/>
  <c r="ADT41" i="1"/>
  <c r="ADZ41" i="1"/>
  <c r="ADS64" i="1"/>
  <c r="ADR64" i="1"/>
  <c r="ADY64" i="1"/>
  <c r="ADX64" i="1"/>
  <c r="ADU64" i="1"/>
  <c r="ADP64" i="1"/>
  <c r="ADT64" i="1"/>
  <c r="ADW64" i="1"/>
  <c r="ADV64" i="1"/>
  <c r="AEA64" i="1"/>
  <c r="ADQ64" i="1"/>
  <c r="ADZ64" i="1"/>
  <c r="AEA33" i="1"/>
  <c r="ADW33" i="1"/>
  <c r="ADY33" i="1"/>
  <c r="ADP33" i="1"/>
  <c r="ADS33" i="1"/>
  <c r="ADX33" i="1"/>
  <c r="ADR33" i="1"/>
  <c r="ADQ33" i="1"/>
  <c r="ADV33" i="1"/>
  <c r="ADU33" i="1"/>
  <c r="ADT33" i="1"/>
  <c r="ADZ33" i="1"/>
  <c r="ADN35" i="1"/>
  <c r="ADM35" i="1"/>
  <c r="ADO35" i="1" s="1"/>
  <c r="ADY86" i="1"/>
  <c r="ADQ86" i="1"/>
  <c r="ADZ86" i="1"/>
  <c r="ADP86" i="1"/>
  <c r="ADW86" i="1"/>
  <c r="ADS86" i="1"/>
  <c r="ADR86" i="1"/>
  <c r="ADT86" i="1"/>
  <c r="ADU86" i="1"/>
  <c r="ADX86" i="1"/>
  <c r="ADV86" i="1"/>
  <c r="AEA86" i="1"/>
  <c r="ADN27" i="1"/>
  <c r="ADM27" i="1"/>
  <c r="ADO27" i="1" s="1"/>
  <c r="ADU49" i="1"/>
  <c r="ADY49" i="1"/>
  <c r="ADT49" i="1"/>
  <c r="ADS49" i="1"/>
  <c r="ADW49" i="1"/>
  <c r="ADX49" i="1"/>
  <c r="AEA49" i="1"/>
  <c r="ADQ49" i="1"/>
  <c r="ADV49" i="1"/>
  <c r="ADP49" i="1"/>
  <c r="ADR49" i="1"/>
  <c r="ADZ49" i="1"/>
  <c r="AEA74" i="1"/>
  <c r="ADU74" i="1"/>
  <c r="ADS74" i="1"/>
  <c r="ADQ74" i="1"/>
  <c r="ADT74" i="1"/>
  <c r="ADW74" i="1"/>
  <c r="ADR74" i="1"/>
  <c r="ADV74" i="1"/>
  <c r="ADX74" i="1"/>
  <c r="ADY74" i="1"/>
  <c r="ADP74" i="1"/>
  <c r="ADZ74" i="1"/>
  <c r="ADP17" i="1"/>
  <c r="ADV17" i="1"/>
  <c r="ADY17" i="1"/>
  <c r="AEA17" i="1"/>
  <c r="ADU17" i="1"/>
  <c r="ADS17" i="1"/>
  <c r="ADR17" i="1"/>
  <c r="ADW17" i="1"/>
  <c r="ADQ17" i="1"/>
  <c r="ADX17" i="1"/>
  <c r="ADZ17" i="1"/>
  <c r="ADT17" i="1"/>
  <c r="ADS15" i="1"/>
  <c r="ADR15" i="1"/>
  <c r="ADU15" i="1"/>
  <c r="ADY15" i="1"/>
  <c r="ADQ15" i="1"/>
  <c r="ADP15" i="1"/>
  <c r="ADW15" i="1"/>
  <c r="ADV15" i="1"/>
  <c r="AEA15" i="1"/>
  <c r="ADX15" i="1"/>
  <c r="ADZ15" i="1"/>
  <c r="ADT15" i="1"/>
  <c r="ADU60" i="1"/>
  <c r="ADT60" i="1"/>
  <c r="AEA60" i="1"/>
  <c r="ADR60" i="1"/>
  <c r="ADS60" i="1"/>
  <c r="ADY60" i="1"/>
  <c r="ADP60" i="1"/>
  <c r="ADX60" i="1"/>
  <c r="ADW60" i="1"/>
  <c r="ADV60" i="1"/>
  <c r="ADQ60" i="1"/>
  <c r="ADZ60" i="1"/>
  <c r="ADS22" i="1"/>
  <c r="ADU22" i="1"/>
  <c r="ADR22" i="1"/>
  <c r="ADY22" i="1"/>
  <c r="ADX22" i="1"/>
  <c r="ADP22" i="1"/>
  <c r="ADV22" i="1"/>
  <c r="ADW22" i="1"/>
  <c r="AEA22" i="1"/>
  <c r="ADT22" i="1"/>
  <c r="ADZ22" i="1"/>
  <c r="ADQ22" i="1"/>
  <c r="ADY21" i="1"/>
  <c r="ADQ21" i="1"/>
  <c r="ADX21" i="1"/>
  <c r="ADV21" i="1"/>
  <c r="ADR21" i="1"/>
  <c r="ADS21" i="1"/>
  <c r="ADW21" i="1"/>
  <c r="AEA21" i="1"/>
  <c r="ADP21" i="1"/>
  <c r="ADU21" i="1"/>
  <c r="ADT21" i="1"/>
  <c r="ADZ21" i="1"/>
  <c r="ADN76" i="1"/>
  <c r="ADM76" i="1"/>
  <c r="ADO76" i="1" s="1"/>
  <c r="AEA56" i="1"/>
  <c r="ADS56" i="1"/>
  <c r="ADW56" i="1"/>
  <c r="ADY56" i="1"/>
  <c r="ADP56" i="1"/>
  <c r="ADU56" i="1"/>
  <c r="ADV56" i="1"/>
  <c r="ADX56" i="1"/>
  <c r="ADR56" i="1"/>
  <c r="ADT56" i="1"/>
  <c r="ADQ56" i="1"/>
  <c r="ADZ56" i="1"/>
  <c r="ADQ43" i="1"/>
  <c r="ADR43" i="1"/>
  <c r="ADY43" i="1"/>
  <c r="ADT43" i="1"/>
  <c r="ADP43" i="1"/>
  <c r="ADW43" i="1"/>
  <c r="ADX43" i="1"/>
  <c r="ADV43" i="1"/>
  <c r="ADS43" i="1"/>
  <c r="AEA43" i="1"/>
  <c r="ADU43" i="1"/>
  <c r="ADZ43" i="1"/>
  <c r="ADU40" i="1"/>
  <c r="ADV40" i="1"/>
  <c r="AEA40" i="1"/>
  <c r="ADS40" i="1"/>
  <c r="ADT40" i="1"/>
  <c r="ADZ40" i="1"/>
  <c r="ADY40" i="1"/>
  <c r="ADQ40" i="1"/>
  <c r="ADR40" i="1"/>
  <c r="ADP40" i="1"/>
  <c r="ADX40" i="1"/>
  <c r="ADW40" i="1"/>
  <c r="AEA26" i="1"/>
  <c r="ADS26" i="1"/>
  <c r="ADR26" i="1"/>
  <c r="ADT26" i="1"/>
  <c r="ADU26" i="1"/>
  <c r="ADY26" i="1"/>
  <c r="ADP26" i="1"/>
  <c r="ADV26" i="1"/>
  <c r="ADW26" i="1"/>
  <c r="ADQ26" i="1"/>
  <c r="ADX26" i="1"/>
  <c r="ADZ26" i="1"/>
  <c r="ADY85" i="1"/>
  <c r="ADU85" i="1"/>
  <c r="ADQ85" i="1"/>
  <c r="ADS85" i="1"/>
  <c r="ADP85" i="1"/>
  <c r="ADW85" i="1"/>
  <c r="ADT85" i="1"/>
  <c r="AEA85" i="1"/>
  <c r="ADR85" i="1"/>
  <c r="ADV85" i="1"/>
  <c r="ADX85" i="1"/>
  <c r="ADZ85" i="1"/>
  <c r="ADY55" i="1"/>
  <c r="ADW55" i="1"/>
  <c r="ADU55" i="1"/>
  <c r="ADQ55" i="1"/>
  <c r="ADT55" i="1"/>
  <c r="AEA55" i="1"/>
  <c r="ADS55" i="1"/>
  <c r="ADP55" i="1"/>
  <c r="ADV55" i="1"/>
  <c r="ADX55" i="1"/>
  <c r="ADR55" i="1"/>
  <c r="ADZ55" i="1"/>
  <c r="ADY80" i="1"/>
  <c r="ADP80" i="1"/>
  <c r="ADV80" i="1"/>
  <c r="ADT80" i="1"/>
  <c r="ADS80" i="1"/>
  <c r="ADU80" i="1"/>
  <c r="ADR80" i="1"/>
  <c r="ADW80" i="1"/>
  <c r="AEA80" i="1"/>
  <c r="ADX80" i="1"/>
  <c r="ADQ80" i="1"/>
  <c r="ADZ80" i="1"/>
  <c r="ADY58" i="1"/>
  <c r="ADS58" i="1"/>
  <c r="ADT58" i="1"/>
  <c r="ADP58" i="1"/>
  <c r="ADQ58" i="1"/>
  <c r="ADR58" i="1"/>
  <c r="ADW58" i="1"/>
  <c r="ADU58" i="1"/>
  <c r="AEA58" i="1"/>
  <c r="ADX58" i="1"/>
  <c r="ADV58" i="1"/>
  <c r="ADZ58" i="1"/>
  <c r="ADY54" i="1"/>
  <c r="ADS54" i="1"/>
  <c r="AEA54" i="1"/>
  <c r="ADW54" i="1"/>
  <c r="ADU54" i="1"/>
  <c r="ADQ54" i="1"/>
  <c r="ADX54" i="1"/>
  <c r="ADR54" i="1"/>
  <c r="ADV54" i="1"/>
  <c r="ADP54" i="1"/>
  <c r="ADT54" i="1"/>
  <c r="ADZ54" i="1"/>
  <c r="ADP59" i="1"/>
  <c r="ADW59" i="1"/>
  <c r="ADV59" i="1"/>
  <c r="ADQ59" i="1"/>
  <c r="ADX59" i="1"/>
  <c r="ADR59" i="1"/>
  <c r="ADU59" i="1"/>
  <c r="AEA59" i="1"/>
  <c r="ADY59" i="1"/>
  <c r="ADS59" i="1"/>
  <c r="ADT59" i="1"/>
  <c r="ADZ59" i="1"/>
  <c r="ADZ90" i="1"/>
  <c r="ADY90" i="1"/>
  <c r="ADP90" i="1"/>
  <c r="ADV90" i="1"/>
  <c r="AEA90" i="1"/>
  <c r="ADR90" i="1"/>
  <c r="ADS90" i="1"/>
  <c r="ADQ90" i="1"/>
  <c r="ADU90" i="1"/>
  <c r="ADW90" i="1"/>
  <c r="ADT90" i="1"/>
  <c r="ADX90" i="1"/>
  <c r="AEA34" i="1"/>
  <c r="ADS34" i="1"/>
  <c r="ADY34" i="1"/>
  <c r="ADP34" i="1"/>
  <c r="ADR34" i="1"/>
  <c r="ADW34" i="1"/>
  <c r="ADV34" i="1"/>
  <c r="ADU34" i="1"/>
  <c r="ADX34" i="1"/>
  <c r="ADT34" i="1"/>
  <c r="ADQ34" i="1"/>
  <c r="ADZ34" i="1"/>
  <c r="ADW68" i="1"/>
  <c r="ADU68" i="1"/>
  <c r="ADS68" i="1"/>
  <c r="ADY68" i="1"/>
  <c r="ADR68" i="1"/>
  <c r="ADX68" i="1"/>
  <c r="ADV68" i="1"/>
  <c r="AEA68" i="1"/>
  <c r="ADT68" i="1"/>
  <c r="ADP68" i="1"/>
  <c r="ADQ68" i="1"/>
  <c r="ADZ68" i="1"/>
  <c r="ADN38" i="1"/>
  <c r="ADM38" i="1"/>
  <c r="ADO38" i="1" s="1"/>
  <c r="ADP31" i="1"/>
  <c r="ADT31" i="1"/>
  <c r="ADQ31" i="1"/>
  <c r="ADX31" i="1"/>
  <c r="ADY31" i="1"/>
  <c r="ADR31" i="1"/>
  <c r="ADW31" i="1"/>
  <c r="ADV31" i="1"/>
  <c r="ADS31" i="1"/>
  <c r="AEA31" i="1"/>
  <c r="ADU31" i="1"/>
  <c r="ADZ31" i="1"/>
  <c r="ADN62" i="1"/>
  <c r="ADM62" i="1"/>
  <c r="ADO62" i="1" s="1"/>
  <c r="AEA88" i="1"/>
  <c r="ADS88" i="1"/>
  <c r="ADR88" i="1"/>
  <c r="ADY88" i="1"/>
  <c r="ADP88" i="1"/>
  <c r="ADW88" i="1"/>
  <c r="ADV88" i="1"/>
  <c r="ADU88" i="1"/>
  <c r="ADT88" i="1"/>
  <c r="ADX88" i="1"/>
  <c r="ADZ88" i="1"/>
  <c r="ADQ88" i="1"/>
  <c r="ADS50" i="1"/>
  <c r="ADQ50" i="1"/>
  <c r="AEA50" i="1"/>
  <c r="ADW50" i="1"/>
  <c r="ADR50" i="1"/>
  <c r="ADV50" i="1"/>
  <c r="ADU50" i="1"/>
  <c r="ADP50" i="1"/>
  <c r="ADY50" i="1"/>
  <c r="ADX50" i="1"/>
  <c r="ADT50" i="1"/>
  <c r="ADZ50" i="1"/>
  <c r="ADY81" i="1"/>
  <c r="ADU81" i="1"/>
  <c r="ADQ81" i="1"/>
  <c r="ADT81" i="1"/>
  <c r="ADV81" i="1"/>
  <c r="ADW81" i="1"/>
  <c r="AEA81" i="1"/>
  <c r="ADS81" i="1"/>
  <c r="ADR81" i="1"/>
  <c r="ADX81" i="1"/>
  <c r="ADP81" i="1"/>
  <c r="ADZ81" i="1"/>
  <c r="ADV47" i="1"/>
  <c r="ADS47" i="1"/>
  <c r="ADQ47" i="1"/>
  <c r="ADP47" i="1"/>
  <c r="AEA47" i="1"/>
  <c r="ADW47" i="1"/>
  <c r="ADX47" i="1"/>
  <c r="ADU47" i="1"/>
  <c r="ADT47" i="1"/>
  <c r="ADZ47" i="1"/>
  <c r="ADY47" i="1"/>
  <c r="ADR47" i="1"/>
  <c r="ADN92" i="1"/>
  <c r="ADM92" i="1"/>
  <c r="ADO92" i="1" s="1"/>
  <c r="ADN72" i="1"/>
  <c r="ADM72" i="1"/>
  <c r="ADO72" i="1" s="1"/>
  <c r="ADX16" i="1"/>
  <c r="ADW16" i="1"/>
  <c r="ADR16" i="1"/>
  <c r="ADV16" i="1"/>
  <c r="ADS16" i="1"/>
  <c r="ADU16" i="1"/>
  <c r="AEA16" i="1"/>
  <c r="ADQ16" i="1"/>
  <c r="ADP16" i="1"/>
  <c r="ADT16" i="1"/>
  <c r="ADY16" i="1"/>
  <c r="ADZ16" i="1"/>
  <c r="ADV82" i="1"/>
  <c r="ADZ82" i="1"/>
  <c r="ADY82" i="1"/>
  <c r="ADP82" i="1"/>
  <c r="ADQ82" i="1"/>
  <c r="ADW82" i="1"/>
  <c r="ADX82" i="1"/>
  <c r="ADT82" i="1"/>
  <c r="ADS82" i="1"/>
  <c r="AEA82" i="1"/>
  <c r="ADR82" i="1"/>
  <c r="ADU82" i="1"/>
  <c r="AEA24" i="1"/>
  <c r="ADW24" i="1"/>
  <c r="ADS24" i="1"/>
  <c r="ADP24" i="1"/>
  <c r="ADX24" i="1"/>
  <c r="ADT24" i="1"/>
  <c r="ADU24" i="1"/>
  <c r="ADR24" i="1"/>
  <c r="ADV24" i="1"/>
  <c r="ADY24" i="1"/>
  <c r="ADQ24" i="1"/>
  <c r="ADZ24" i="1"/>
  <c r="ADP20" i="1"/>
  <c r="ADX20" i="1"/>
  <c r="ADQ20" i="1"/>
  <c r="ADV20" i="1"/>
  <c r="AEA20" i="1"/>
  <c r="ADT20" i="1"/>
  <c r="ADW20" i="1"/>
  <c r="ADU20" i="1"/>
  <c r="ADS20" i="1"/>
  <c r="ADR20" i="1"/>
  <c r="ADY20" i="1"/>
  <c r="ADZ20" i="1"/>
  <c r="ADY71" i="1"/>
  <c r="ADS71" i="1"/>
  <c r="ADQ71" i="1"/>
  <c r="ADU71" i="1"/>
  <c r="ADP71" i="1"/>
  <c r="ADR71" i="1"/>
  <c r="ADV71" i="1"/>
  <c r="ADT71" i="1"/>
  <c r="AEA71" i="1"/>
  <c r="ADX71" i="1"/>
  <c r="ADW71" i="1"/>
  <c r="ADZ71" i="1"/>
  <c r="ADM28" i="1"/>
  <c r="ADO28" i="1" s="1"/>
  <c r="ADN28" i="1"/>
  <c r="ACA70" i="1"/>
  <c r="ADK70" i="1"/>
  <c r="ADQ87" i="1"/>
  <c r="ADU87" i="1"/>
  <c r="ADT87" i="1"/>
  <c r="AEA87" i="1"/>
  <c r="ADR87" i="1"/>
  <c r="ADS87" i="1"/>
  <c r="ADY87" i="1"/>
  <c r="ADP87" i="1"/>
  <c r="ADW87" i="1"/>
  <c r="ADX87" i="1"/>
  <c r="ADV87" i="1"/>
  <c r="ADZ87" i="1"/>
  <c r="ADW42" i="1"/>
  <c r="ADR42" i="1"/>
  <c r="ADV42" i="1"/>
  <c r="AEA42" i="1"/>
  <c r="ADZ42" i="1"/>
  <c r="ADS42" i="1"/>
  <c r="ADY42" i="1"/>
  <c r="ADU42" i="1"/>
  <c r="ADP42" i="1"/>
  <c r="ADQ42" i="1"/>
  <c r="ADT42" i="1"/>
  <c r="ADX42" i="1"/>
  <c r="ADT61" i="1"/>
  <c r="ADX61" i="1"/>
  <c r="ADU61" i="1"/>
  <c r="ADQ61" i="1"/>
  <c r="ADP61" i="1"/>
  <c r="ADR61" i="1"/>
  <c r="ADY61" i="1"/>
  <c r="ADW61" i="1"/>
  <c r="ADV61" i="1"/>
  <c r="AEA61" i="1"/>
  <c r="ADC3" i="1" s="1"/>
  <c r="ADD3" i="1" s="1"/>
  <c r="ADZ61" i="1"/>
  <c r="ADS61" i="1"/>
  <c r="ADU91" i="1"/>
  <c r="ADT91" i="1"/>
  <c r="ADP91" i="1"/>
  <c r="ADW91" i="1"/>
  <c r="ADV91" i="1"/>
  <c r="ADR91" i="1"/>
  <c r="ADQ91" i="1"/>
  <c r="AEA91" i="1"/>
  <c r="ADX91" i="1"/>
  <c r="ADY91" i="1"/>
  <c r="ADS91" i="1"/>
  <c r="ADZ91" i="1"/>
  <c r="AEA53" i="1"/>
  <c r="ADU53" i="1"/>
  <c r="ADX53" i="1"/>
  <c r="ADP53" i="1"/>
  <c r="ADT53" i="1"/>
  <c r="ADW53" i="1"/>
  <c r="ADQ53" i="1"/>
  <c r="ADV53" i="1"/>
  <c r="ADR53" i="1"/>
  <c r="ADY53" i="1"/>
  <c r="ADS53" i="1"/>
  <c r="ADG6" i="1" s="1"/>
  <c r="ADH6" i="1" s="1"/>
  <c r="ADZ53" i="1"/>
  <c r="ADR84" i="1"/>
  <c r="ADV84" i="1"/>
  <c r="ADT84" i="1"/>
  <c r="ADP84" i="1"/>
  <c r="ADY84" i="1"/>
  <c r="ADX84" i="1"/>
  <c r="ADU84" i="1"/>
  <c r="AEA84" i="1"/>
  <c r="ADS84" i="1"/>
  <c r="ADW84" i="1"/>
  <c r="ADZ84" i="1"/>
  <c r="ADQ84" i="1"/>
  <c r="ADY83" i="1"/>
  <c r="ADU83" i="1"/>
  <c r="ADQ83" i="1"/>
  <c r="ADT83" i="1"/>
  <c r="AEA83" i="1"/>
  <c r="ADS83" i="1"/>
  <c r="ADP83" i="1"/>
  <c r="ADW83" i="1"/>
  <c r="ADX83" i="1"/>
  <c r="ADV83" i="1"/>
  <c r="ADR83" i="1"/>
  <c r="ADZ83" i="1"/>
  <c r="ABG91" i="1"/>
  <c r="AAW91" i="1"/>
  <c r="ABB91" i="1"/>
  <c r="ABC91" i="1"/>
  <c r="ABF91" i="1"/>
  <c r="ABD91" i="1"/>
  <c r="AAY91" i="1"/>
  <c r="AAX91" i="1"/>
  <c r="ACJ102" i="1"/>
  <c r="ACF102" i="1"/>
  <c r="ACK102" i="1" s="1"/>
  <c r="ACJ72" i="1"/>
  <c r="ACI72" i="1"/>
  <c r="ACF72" i="1"/>
  <c r="ACK72" i="1"/>
  <c r="ACO72" i="1"/>
  <c r="ACQ72" i="1"/>
  <c r="ABS9" i="1" s="1"/>
  <c r="ABT9" i="1" s="1"/>
  <c r="ACN72" i="1"/>
  <c r="ACL72" i="1"/>
  <c r="ACH72" i="1"/>
  <c r="ACM72" i="1"/>
  <c r="ACG72" i="1"/>
  <c r="ACP72" i="1"/>
  <c r="ACJ101" i="1"/>
  <c r="ACJ95" i="1" s="1"/>
  <c r="ACF101" i="1"/>
  <c r="ACK101" i="1" s="1"/>
  <c r="ACF105" i="1"/>
  <c r="ACK105" i="1" s="1"/>
  <c r="ACJ105" i="1"/>
  <c r="AAW101" i="1"/>
  <c r="ABB101" i="1" s="1"/>
  <c r="ABA101" i="1"/>
  <c r="AAR62" i="1"/>
  <c r="ACA62" i="1"/>
  <c r="AAR38" i="1"/>
  <c r="AAU38" i="1" s="1"/>
  <c r="ABA38" i="1" s="1"/>
  <c r="ACA38" i="1"/>
  <c r="AAR35" i="1"/>
  <c r="AAU35" i="1" s="1"/>
  <c r="ABA35" i="1" s="1"/>
  <c r="ACA35" i="1"/>
  <c r="ABA73" i="1"/>
  <c r="ABF73" i="1"/>
  <c r="ABD73" i="1"/>
  <c r="ABC73" i="1"/>
  <c r="AAY73" i="1"/>
  <c r="AAZ73" i="1"/>
  <c r="AAW73" i="1"/>
  <c r="AAX73" i="1"/>
  <c r="ABB73" i="1"/>
  <c r="ABH73" i="1"/>
  <c r="ABG73" i="1"/>
  <c r="ACJ67" i="1"/>
  <c r="ACO67" i="1"/>
  <c r="ACM67" i="1"/>
  <c r="ACF67" i="1"/>
  <c r="ACI67" i="1"/>
  <c r="ABW7" i="1" s="1"/>
  <c r="ABX7" i="1" s="1"/>
  <c r="ACH67" i="1"/>
  <c r="ACK67" i="1"/>
  <c r="ACL67" i="1"/>
  <c r="ABR7" i="1" s="1"/>
  <c r="ACQ67" i="1"/>
  <c r="ABS7" i="1" s="1"/>
  <c r="ABT7" i="1" s="1"/>
  <c r="ACN67" i="1"/>
  <c r="ACG67" i="1"/>
  <c r="ACP67" i="1"/>
  <c r="ABR9" i="1"/>
  <c r="AAR76" i="1"/>
  <c r="ACA76" i="1"/>
  <c r="ABS6" i="1"/>
  <c r="ABT6" i="1" s="1"/>
  <c r="ABA105" i="1"/>
  <c r="AAW105" i="1"/>
  <c r="ABB105" i="1" s="1"/>
  <c r="ACJ73" i="1"/>
  <c r="ACI73" i="1"/>
  <c r="ACF73" i="1"/>
  <c r="ACG73" i="1"/>
  <c r="ACQ73" i="1"/>
  <c r="ACO73" i="1"/>
  <c r="ACL73" i="1"/>
  <c r="ACK73" i="1"/>
  <c r="ACM73" i="1"/>
  <c r="ACH73" i="1"/>
  <c r="ACN73" i="1"/>
  <c r="ACP73" i="1"/>
  <c r="ABW6" i="1"/>
  <c r="ABX6" i="1" s="1"/>
  <c r="ACD58" i="1"/>
  <c r="ACC58" i="1"/>
  <c r="ACE58" i="1" s="1"/>
  <c r="ACJ27" i="1"/>
  <c r="ACL27" i="1"/>
  <c r="ACO27" i="1"/>
  <c r="ACI27" i="1"/>
  <c r="ACF27" i="1"/>
  <c r="ACQ27" i="1"/>
  <c r="ACH27" i="1"/>
  <c r="ACM27" i="1"/>
  <c r="ACK27" i="1"/>
  <c r="ACG27" i="1"/>
  <c r="ACP27" i="1"/>
  <c r="ACN27" i="1"/>
  <c r="AAW102" i="1"/>
  <c r="ABB102" i="1" s="1"/>
  <c r="ABA102" i="1"/>
  <c r="ACL22" i="1"/>
  <c r="ACJ22" i="1"/>
  <c r="ACF22" i="1"/>
  <c r="ACI22" i="1"/>
  <c r="ACQ22" i="1"/>
  <c r="ACK22" i="1"/>
  <c r="ACG22" i="1"/>
  <c r="ACO22" i="1"/>
  <c r="ACH22" i="1"/>
  <c r="ACM22" i="1"/>
  <c r="ACP22" i="1"/>
  <c r="ACN22" i="1"/>
  <c r="AAW96" i="1"/>
  <c r="ABA96" i="1"/>
  <c r="ABA95" i="1" s="1"/>
  <c r="AAU95" i="1"/>
  <c r="ACJ69" i="1"/>
  <c r="ACI69" i="1"/>
  <c r="ACO69" i="1"/>
  <c r="ACQ69" i="1"/>
  <c r="ACM69" i="1"/>
  <c r="ACK69" i="1"/>
  <c r="ACG69" i="1"/>
  <c r="ACF69" i="1"/>
  <c r="ACL69" i="1"/>
  <c r="ACH69" i="1"/>
  <c r="ACN69" i="1"/>
  <c r="ACP69" i="1"/>
  <c r="AAR28" i="1"/>
  <c r="ACA28" i="1"/>
  <c r="ACD70" i="1"/>
  <c r="ACC70" i="1"/>
  <c r="ACE70" i="1" s="1"/>
  <c r="ACJ96" i="1"/>
  <c r="ACF96" i="1"/>
  <c r="ACD95" i="1"/>
  <c r="ABW9" i="1"/>
  <c r="ABX9" i="1" s="1"/>
  <c r="ACM44" i="1"/>
  <c r="ACJ44" i="1"/>
  <c r="ACL44" i="1"/>
  <c r="ACQ44" i="1"/>
  <c r="ACO44" i="1"/>
  <c r="ACK44" i="1"/>
  <c r="ACI44" i="1"/>
  <c r="ACH44" i="1"/>
  <c r="ACF44" i="1"/>
  <c r="ACP44" i="1"/>
  <c r="ACG44" i="1"/>
  <c r="ACN44" i="1"/>
  <c r="ACJ23" i="1"/>
  <c r="ACO23" i="1"/>
  <c r="ACL23" i="1"/>
  <c r="ABR3" i="1" s="1"/>
  <c r="ACG23" i="1"/>
  <c r="ACF23" i="1"/>
  <c r="ACK23" i="1"/>
  <c r="ACN23" i="1"/>
  <c r="ACM23" i="1"/>
  <c r="ACQ23" i="1"/>
  <c r="ABS3" i="1" s="1"/>
  <c r="ABT3" i="1" s="1"/>
  <c r="ACI23" i="1"/>
  <c r="ABW3" i="1" s="1"/>
  <c r="ABX3" i="1" s="1"/>
  <c r="ACH23" i="1"/>
  <c r="ACP23" i="1"/>
  <c r="ACJ57" i="1"/>
  <c r="ACH57" i="1"/>
  <c r="ACI57" i="1"/>
  <c r="ACL57" i="1"/>
  <c r="ACF57" i="1"/>
  <c r="ACN57" i="1"/>
  <c r="ACQ57" i="1"/>
  <c r="ACM57" i="1"/>
  <c r="ACO57" i="1"/>
  <c r="ACK57" i="1"/>
  <c r="ACG57" i="1"/>
  <c r="ACP57" i="1"/>
  <c r="ACJ92" i="1"/>
  <c r="ACQ92" i="1"/>
  <c r="ACH92" i="1"/>
  <c r="ACM92" i="1"/>
  <c r="ACL92" i="1"/>
  <c r="ACO92" i="1"/>
  <c r="ACK92" i="1"/>
  <c r="ACF92" i="1"/>
  <c r="ACI92" i="1"/>
  <c r="ACG92" i="1"/>
  <c r="ACN92" i="1"/>
  <c r="ACP92" i="1"/>
  <c r="ABH31" i="1"/>
  <c r="AAW31" i="1"/>
  <c r="AAZ31" i="1"/>
  <c r="ABD31" i="1"/>
  <c r="ABC31" i="1"/>
  <c r="AAY31" i="1"/>
  <c r="AAX31" i="1"/>
  <c r="ABB31" i="1"/>
  <c r="ABF31" i="1"/>
  <c r="ABG31" i="1"/>
  <c r="AAT28" i="1"/>
  <c r="AAV28" i="1" s="1"/>
  <c r="AAU28" i="1"/>
  <c r="ABA28" i="1" s="1"/>
  <c r="AAR70" i="1"/>
  <c r="AAZ81" i="1"/>
  <c r="ABF81" i="1"/>
  <c r="ABD81" i="1"/>
  <c r="ABH81" i="1"/>
  <c r="ABC81" i="1"/>
  <c r="ABB81" i="1"/>
  <c r="AAW81" i="1"/>
  <c r="AAY81" i="1"/>
  <c r="AAX81" i="1"/>
  <c r="ABG81" i="1"/>
  <c r="ABC63" i="1"/>
  <c r="AAW63" i="1"/>
  <c r="AAX63" i="1"/>
  <c r="ABD63" i="1"/>
  <c r="ABB63" i="1"/>
  <c r="AAZ63" i="1"/>
  <c r="AAY63" i="1"/>
  <c r="ABH63" i="1"/>
  <c r="ABF63" i="1"/>
  <c r="ABG63" i="1"/>
  <c r="AAT67" i="1"/>
  <c r="AAV67" i="1" s="1"/>
  <c r="AAU67" i="1"/>
  <c r="ABA67" i="1" s="1"/>
  <c r="ABC51" i="1"/>
  <c r="ABB51" i="1"/>
  <c r="AAX51" i="1"/>
  <c r="AAZ51" i="1"/>
  <c r="ABH51" i="1"/>
  <c r="ABF51" i="1"/>
  <c r="AAY51" i="1"/>
  <c r="ABD51" i="1"/>
  <c r="AAW51" i="1"/>
  <c r="ABG51" i="1"/>
  <c r="AAW55" i="1"/>
  <c r="ABH55" i="1"/>
  <c r="ABF55" i="1"/>
  <c r="AAX55" i="1"/>
  <c r="ABD55" i="1"/>
  <c r="ABC55" i="1"/>
  <c r="AAZ55" i="1"/>
  <c r="AAY55" i="1"/>
  <c r="ABB55" i="1"/>
  <c r="ABG55" i="1"/>
  <c r="AAW32" i="1"/>
  <c r="ABF32" i="1"/>
  <c r="AAY32" i="1"/>
  <c r="ABC32" i="1"/>
  <c r="AAZ32" i="1"/>
  <c r="ABB32" i="1"/>
  <c r="ABD32" i="1"/>
  <c r="ABH32" i="1"/>
  <c r="AAX32" i="1"/>
  <c r="ABG32" i="1"/>
  <c r="AAU92" i="1"/>
  <c r="ABA92" i="1" s="1"/>
  <c r="AAT92" i="1"/>
  <c r="AAV92" i="1" s="1"/>
  <c r="ABB90" i="1"/>
  <c r="ABD90" i="1"/>
  <c r="ABF90" i="1"/>
  <c r="ABC90" i="1"/>
  <c r="AAY90" i="1"/>
  <c r="ABH90" i="1"/>
  <c r="AAX90" i="1"/>
  <c r="AAZ90" i="1"/>
  <c r="AAW90" i="1"/>
  <c r="ABG90" i="1"/>
  <c r="AAW82" i="1"/>
  <c r="AAY82" i="1"/>
  <c r="ABB82" i="1"/>
  <c r="ABF82" i="1"/>
  <c r="ABD82" i="1"/>
  <c r="AAX82" i="1"/>
  <c r="AAZ82" i="1"/>
  <c r="ABC82" i="1"/>
  <c r="ABH82" i="1"/>
  <c r="ABG82" i="1"/>
  <c r="ABH43" i="1"/>
  <c r="AAZ43" i="1"/>
  <c r="AAY43" i="1"/>
  <c r="AAX43" i="1"/>
  <c r="ABF43" i="1"/>
  <c r="AAW43" i="1"/>
  <c r="ABD43" i="1"/>
  <c r="ABB43" i="1"/>
  <c r="ABC43" i="1"/>
  <c r="ABG43" i="1"/>
  <c r="AAZ21" i="1"/>
  <c r="ABD21" i="1"/>
  <c r="AAW21" i="1"/>
  <c r="AAY21" i="1"/>
  <c r="ABC21" i="1"/>
  <c r="ABB21" i="1"/>
  <c r="AAX21" i="1"/>
  <c r="ABF21" i="1"/>
  <c r="ABH21" i="1"/>
  <c r="ABG21" i="1"/>
  <c r="AAZ50" i="1"/>
  <c r="ABD50" i="1"/>
  <c r="ABB50" i="1"/>
  <c r="ABC50" i="1"/>
  <c r="ABF50" i="1"/>
  <c r="AAW50" i="1"/>
  <c r="ABH50" i="1"/>
  <c r="AAY50" i="1"/>
  <c r="AAX50" i="1"/>
  <c r="ABG50" i="1"/>
  <c r="AAU27" i="1"/>
  <c r="ABA27" i="1" s="1"/>
  <c r="AAT27" i="1"/>
  <c r="AAV27" i="1" s="1"/>
  <c r="AAY54" i="1"/>
  <c r="AAW54" i="1"/>
  <c r="ABD54" i="1"/>
  <c r="ABC54" i="1"/>
  <c r="ABH54" i="1"/>
  <c r="ABB54" i="1"/>
  <c r="AAZ54" i="1"/>
  <c r="ABF54" i="1"/>
  <c r="AAX54" i="1"/>
  <c r="ABG54" i="1"/>
  <c r="ABC19" i="1"/>
  <c r="AAW19" i="1"/>
  <c r="AAZ19" i="1"/>
  <c r="ABD19" i="1"/>
  <c r="ABH19" i="1"/>
  <c r="ABB19" i="1"/>
  <c r="AAY19" i="1"/>
  <c r="ABF19" i="1"/>
  <c r="AAX19" i="1"/>
  <c r="ABG19" i="1"/>
  <c r="ABH16" i="1"/>
  <c r="ABF16" i="1"/>
  <c r="AAZ16" i="1"/>
  <c r="ABB16" i="1"/>
  <c r="AAW16" i="1"/>
  <c r="ABC16" i="1"/>
  <c r="AAY16" i="1"/>
  <c r="ABD16" i="1"/>
  <c r="AAX16" i="1"/>
  <c r="ABG16" i="1"/>
  <c r="ABF24" i="1"/>
  <c r="ABB24" i="1"/>
  <c r="AAW24" i="1"/>
  <c r="ABD24" i="1"/>
  <c r="ABH24" i="1"/>
  <c r="AAZ24" i="1"/>
  <c r="AAY24" i="1"/>
  <c r="ABC24" i="1"/>
  <c r="AAX24" i="1"/>
  <c r="ABG24" i="1"/>
  <c r="AAW53" i="1"/>
  <c r="ABF53" i="1"/>
  <c r="ABH53" i="1"/>
  <c r="AAZ53" i="1"/>
  <c r="AAX53" i="1"/>
  <c r="ABC53" i="1"/>
  <c r="AAY53" i="1"/>
  <c r="ABD53" i="1"/>
  <c r="ABB53" i="1"/>
  <c r="ABG53" i="1"/>
  <c r="AAT57" i="1"/>
  <c r="AAV57" i="1" s="1"/>
  <c r="AAU57" i="1"/>
  <c r="ABA57" i="1" s="1"/>
  <c r="ABC83" i="1"/>
  <c r="AAZ83" i="1"/>
  <c r="ABH83" i="1"/>
  <c r="ABB83" i="1"/>
  <c r="ABF83" i="1"/>
  <c r="AAY83" i="1"/>
  <c r="AAW83" i="1"/>
  <c r="ABD83" i="1"/>
  <c r="AAX83" i="1"/>
  <c r="ABG83" i="1"/>
  <c r="ABD66" i="1"/>
  <c r="ABB66" i="1"/>
  <c r="ABC66" i="1"/>
  <c r="ABH66" i="1"/>
  <c r="AAW66" i="1"/>
  <c r="AAY66" i="1"/>
  <c r="AAZ66" i="1"/>
  <c r="ABF66" i="1"/>
  <c r="AAX66" i="1"/>
  <c r="ABG66" i="1"/>
  <c r="AAW74" i="1"/>
  <c r="AAY74" i="1"/>
  <c r="AAX74" i="1"/>
  <c r="ABD74" i="1"/>
  <c r="ABC74" i="1"/>
  <c r="ABH74" i="1"/>
  <c r="AAZ74" i="1"/>
  <c r="ABF74" i="1"/>
  <c r="ABG74" i="1"/>
  <c r="ABB74" i="1"/>
  <c r="AAW86" i="1"/>
  <c r="ABC86" i="1"/>
  <c r="ABH86" i="1"/>
  <c r="AAZ86" i="1"/>
  <c r="AAX86" i="1"/>
  <c r="ABF86" i="1"/>
  <c r="ABD86" i="1"/>
  <c r="AAY86" i="1"/>
  <c r="ABG86" i="1"/>
  <c r="ABB86" i="1"/>
  <c r="AAW88" i="1"/>
  <c r="AAY88" i="1"/>
  <c r="ABH88" i="1"/>
  <c r="ABB88" i="1"/>
  <c r="AAZ88" i="1"/>
  <c r="ABF88" i="1"/>
  <c r="ABD88" i="1"/>
  <c r="ABC88" i="1"/>
  <c r="AAX88" i="1"/>
  <c r="ABG88" i="1"/>
  <c r="AAW61" i="1"/>
  <c r="ABF61" i="1"/>
  <c r="AAY61" i="1"/>
  <c r="ABH61" i="1"/>
  <c r="AAZ61" i="1"/>
  <c r="ABC61" i="1"/>
  <c r="ABB61" i="1"/>
  <c r="ABD61" i="1"/>
  <c r="AAX61" i="1"/>
  <c r="ABG61" i="1"/>
  <c r="AAW18" i="1"/>
  <c r="ABD18" i="1"/>
  <c r="ABC18" i="1"/>
  <c r="ABB18" i="1"/>
  <c r="ABH18" i="1"/>
  <c r="AAZ18" i="1"/>
  <c r="AAY18" i="1"/>
  <c r="ABF18" i="1"/>
  <c r="AAX18" i="1"/>
  <c r="ABG18" i="1"/>
  <c r="AAZ84" i="1"/>
  <c r="ABF84" i="1"/>
  <c r="ABD84" i="1"/>
  <c r="AAW84" i="1"/>
  <c r="AAX84" i="1"/>
  <c r="ABH84" i="1"/>
  <c r="ABC84" i="1"/>
  <c r="AAY84" i="1"/>
  <c r="ABB84" i="1"/>
  <c r="ABG84" i="1"/>
  <c r="ABH59" i="1"/>
  <c r="ABF59" i="1"/>
  <c r="AAZ59" i="1"/>
  <c r="AAX59" i="1"/>
  <c r="ABB59" i="1"/>
  <c r="AAW59" i="1"/>
  <c r="ABC59" i="1"/>
  <c r="AAY59" i="1"/>
  <c r="ABD59" i="1"/>
  <c r="ABG59" i="1"/>
  <c r="AAU62" i="1"/>
  <c r="ABA62" i="1" s="1"/>
  <c r="AAT62" i="1"/>
  <c r="AAV62" i="1" s="1"/>
  <c r="ABH56" i="1"/>
  <c r="AAX56" i="1"/>
  <c r="AAZ56" i="1"/>
  <c r="ABC56" i="1"/>
  <c r="ABF56" i="1"/>
  <c r="AAY56" i="1"/>
  <c r="AAW56" i="1"/>
  <c r="ABD56" i="1"/>
  <c r="ABB56" i="1"/>
  <c r="ABG56" i="1"/>
  <c r="ABC46" i="1"/>
  <c r="AAW46" i="1"/>
  <c r="ABD46" i="1"/>
  <c r="AAZ46" i="1"/>
  <c r="AAX46" i="1"/>
  <c r="ABH46" i="1"/>
  <c r="ABB46" i="1"/>
  <c r="AAY46" i="1"/>
  <c r="ABF46" i="1"/>
  <c r="ABG46" i="1"/>
  <c r="ABB41" i="1"/>
  <c r="AAZ41" i="1"/>
  <c r="AAY41" i="1"/>
  <c r="ABF41" i="1"/>
  <c r="AAW41" i="1"/>
  <c r="AAX41" i="1"/>
  <c r="ABC41" i="1"/>
  <c r="ABD41" i="1"/>
  <c r="ABH41" i="1"/>
  <c r="ABG41" i="1"/>
  <c r="ABF71" i="1"/>
  <c r="AAW71" i="1"/>
  <c r="ABD71" i="1"/>
  <c r="AAY71" i="1"/>
  <c r="ABH71" i="1"/>
  <c r="ABC71" i="1"/>
  <c r="AAZ71" i="1"/>
  <c r="ABB71" i="1"/>
  <c r="AAX71" i="1"/>
  <c r="ABG71" i="1"/>
  <c r="ABC85" i="1"/>
  <c r="AAY85" i="1"/>
  <c r="AAZ85" i="1"/>
  <c r="ABD85" i="1"/>
  <c r="ABB85" i="1"/>
  <c r="ABH85" i="1"/>
  <c r="AAW85" i="1"/>
  <c r="ABF85" i="1"/>
  <c r="AAX85" i="1"/>
  <c r="ABG85" i="1"/>
  <c r="AAY17" i="1"/>
  <c r="ABH17" i="1"/>
  <c r="AAZ17" i="1"/>
  <c r="ABF17" i="1"/>
  <c r="AAX17" i="1"/>
  <c r="AAW17" i="1"/>
  <c r="ABD17" i="1"/>
  <c r="ABC17" i="1"/>
  <c r="ABG17" i="1"/>
  <c r="ABB17" i="1"/>
  <c r="AAU76" i="1"/>
  <c r="ABA76" i="1" s="1"/>
  <c r="AAT76" i="1"/>
  <c r="AAV76" i="1" s="1"/>
  <c r="ABC68" i="1"/>
  <c r="ABF68" i="1"/>
  <c r="ABD68" i="1"/>
  <c r="AAX68" i="1"/>
  <c r="AAZ68" i="1"/>
  <c r="AAY68" i="1"/>
  <c r="ABB68" i="1"/>
  <c r="AAW68" i="1"/>
  <c r="ABH68" i="1"/>
  <c r="ABG68" i="1"/>
  <c r="AAW22" i="1"/>
  <c r="ABD22" i="1"/>
  <c r="AAY22" i="1"/>
  <c r="AAZ22" i="1"/>
  <c r="ABF22" i="1"/>
  <c r="ABB22" i="1"/>
  <c r="ABC22" i="1"/>
  <c r="ABH22" i="1"/>
  <c r="AAX22" i="1"/>
  <c r="ABG22" i="1"/>
  <c r="AAX33" i="1"/>
  <c r="AAW33" i="1"/>
  <c r="ABC33" i="1"/>
  <c r="AAI6" i="1" s="1"/>
  <c r="ABH33" i="1"/>
  <c r="ABB33" i="1"/>
  <c r="AAZ33" i="1"/>
  <c r="AAY33" i="1"/>
  <c r="ABF33" i="1"/>
  <c r="ABD33" i="1"/>
  <c r="ABG33" i="1"/>
  <c r="ABC26" i="1"/>
  <c r="ABB26" i="1"/>
  <c r="ABF26" i="1"/>
  <c r="AAZ26" i="1"/>
  <c r="ABH26" i="1"/>
  <c r="AAY26" i="1"/>
  <c r="AAW26" i="1"/>
  <c r="ABD26" i="1"/>
  <c r="AAX26" i="1"/>
  <c r="ABG26" i="1"/>
  <c r="ABB25" i="1"/>
  <c r="ABC25" i="1"/>
  <c r="AAZ25" i="1"/>
  <c r="ABD25" i="1"/>
  <c r="ABF25" i="1"/>
  <c r="AAY25" i="1"/>
  <c r="ABH25" i="1"/>
  <c r="ABG25" i="1"/>
  <c r="AAW25" i="1"/>
  <c r="AAX25" i="1"/>
  <c r="ABD45" i="1"/>
  <c r="ABC45" i="1"/>
  <c r="AAY45" i="1"/>
  <c r="ABH45" i="1"/>
  <c r="AAZ45" i="1"/>
  <c r="ABB45" i="1"/>
  <c r="ABF45" i="1"/>
  <c r="AAX45" i="1"/>
  <c r="AAW45" i="1"/>
  <c r="ABG45" i="1"/>
  <c r="ABF75" i="1"/>
  <c r="ABC75" i="1"/>
  <c r="AAW75" i="1"/>
  <c r="ABD75" i="1"/>
  <c r="ABB75" i="1"/>
  <c r="ABH75" i="1"/>
  <c r="AAZ75" i="1"/>
  <c r="AAY75" i="1"/>
  <c r="AAX75" i="1"/>
  <c r="ABG75" i="1"/>
  <c r="AAY87" i="1"/>
  <c r="AAZ87" i="1"/>
  <c r="ABF87" i="1"/>
  <c r="ABD87" i="1"/>
  <c r="AAW87" i="1"/>
  <c r="ABC87" i="1"/>
  <c r="ABB87" i="1"/>
  <c r="ABH87" i="1"/>
  <c r="AAX87" i="1"/>
  <c r="ABG87" i="1"/>
  <c r="ABC42" i="1"/>
  <c r="AAX42" i="1"/>
  <c r="ABH42" i="1"/>
  <c r="ABB42" i="1"/>
  <c r="AAZ42" i="1"/>
  <c r="ABF42" i="1"/>
  <c r="AAW42" i="1"/>
  <c r="ABD42" i="1"/>
  <c r="AAY42" i="1"/>
  <c r="ABG42" i="1"/>
  <c r="ABC79" i="1"/>
  <c r="AAY79" i="1"/>
  <c r="ABB79" i="1"/>
  <c r="AAW79" i="1"/>
  <c r="ABD79" i="1"/>
  <c r="ABF79" i="1"/>
  <c r="AAZ79" i="1"/>
  <c r="ABH79" i="1"/>
  <c r="AAX79" i="1"/>
  <c r="ABG79" i="1"/>
  <c r="AAX58" i="1"/>
  <c r="AAW58" i="1"/>
  <c r="ABD58" i="1"/>
  <c r="ABC58" i="1"/>
  <c r="ABB58" i="1"/>
  <c r="ABH58" i="1"/>
  <c r="AAZ58" i="1"/>
  <c r="ABF58" i="1"/>
  <c r="AAY58" i="1"/>
  <c r="ABG58" i="1"/>
  <c r="AAW80" i="1"/>
  <c r="AAY80" i="1"/>
  <c r="ABH80" i="1"/>
  <c r="AAZ80" i="1"/>
  <c r="ABF80" i="1"/>
  <c r="ABD80" i="1"/>
  <c r="AAX80" i="1"/>
  <c r="ABC80" i="1"/>
  <c r="ABB80" i="1"/>
  <c r="ABG80" i="1"/>
  <c r="ABD15" i="1"/>
  <c r="AAW15" i="1"/>
  <c r="ABF15" i="1"/>
  <c r="AAX15" i="1"/>
  <c r="ABB15" i="1"/>
  <c r="AAY15" i="1"/>
  <c r="ABH15" i="1"/>
  <c r="AAZ15" i="1"/>
  <c r="ABC15" i="1"/>
  <c r="ABG15" i="1"/>
  <c r="AAW20" i="1"/>
  <c r="AAY20" i="1"/>
  <c r="ABB20" i="1"/>
  <c r="ABD20" i="1"/>
  <c r="ABH20" i="1"/>
  <c r="AAZ20" i="1"/>
  <c r="ABC20" i="1"/>
  <c r="ABF20" i="1"/>
  <c r="AAX20" i="1"/>
  <c r="ABG20" i="1"/>
  <c r="AAW40" i="1"/>
  <c r="AAY40" i="1"/>
  <c r="ABF40" i="1"/>
  <c r="AAZ40" i="1"/>
  <c r="ABB40" i="1"/>
  <c r="ABD40" i="1"/>
  <c r="ABH40" i="1"/>
  <c r="ABC40" i="1"/>
  <c r="AAX40" i="1"/>
  <c r="ABG40" i="1"/>
  <c r="AAU72" i="1"/>
  <c r="ABA72" i="1" s="1"/>
  <c r="AAT72" i="1"/>
  <c r="AAV72" i="1" s="1"/>
  <c r="AAW37" i="1"/>
  <c r="AAX37" i="1"/>
  <c r="ABB37" i="1"/>
  <c r="ABC37" i="1"/>
  <c r="ABD37" i="1"/>
  <c r="ABH37" i="1"/>
  <c r="AAZ37" i="1"/>
  <c r="AAY37" i="1"/>
  <c r="ABF37" i="1"/>
  <c r="ABG37" i="1"/>
  <c r="AAW49" i="1"/>
  <c r="ABF49" i="1"/>
  <c r="AAZ49" i="1"/>
  <c r="ABH49" i="1"/>
  <c r="ABC49" i="1"/>
  <c r="AAY49" i="1"/>
  <c r="ABD49" i="1"/>
  <c r="AAX49" i="1"/>
  <c r="ABB49" i="1"/>
  <c r="ABG49" i="1"/>
  <c r="ABH64" i="1"/>
  <c r="AAY64" i="1"/>
  <c r="ABC64" i="1"/>
  <c r="AAX64" i="1"/>
  <c r="AAZ64" i="1"/>
  <c r="ABD64" i="1"/>
  <c r="AAW64" i="1"/>
  <c r="ABF64" i="1"/>
  <c r="ABB64" i="1"/>
  <c r="ABG64" i="1"/>
  <c r="ABH47" i="1"/>
  <c r="ABB47" i="1"/>
  <c r="ABD47" i="1"/>
  <c r="ABC47" i="1"/>
  <c r="AAZ47" i="1"/>
  <c r="AAY47" i="1"/>
  <c r="AAX47" i="1"/>
  <c r="AAW47" i="1"/>
  <c r="ABF47" i="1"/>
  <c r="ABG47" i="1"/>
  <c r="ABH60" i="1"/>
  <c r="ABC60" i="1"/>
  <c r="AAZ60" i="1"/>
  <c r="AAX60" i="1"/>
  <c r="AAW60" i="1"/>
  <c r="AAY60" i="1"/>
  <c r="ABF60" i="1"/>
  <c r="ABD60" i="1"/>
  <c r="ABB60" i="1"/>
  <c r="ABG60" i="1"/>
  <c r="AAB9" i="1"/>
  <c r="AAB6" i="1"/>
  <c r="AAB3" i="1"/>
  <c r="AAB7" i="1"/>
  <c r="U66" i="9"/>
  <c r="V66" i="9"/>
  <c r="ADK78" i="1" s="1"/>
  <c r="W58" i="9"/>
  <c r="S10" i="9"/>
  <c r="T10" i="9"/>
  <c r="U10" i="9" s="1"/>
  <c r="W16" i="9"/>
  <c r="W26" i="9"/>
  <c r="W23" i="9"/>
  <c r="W50" i="9"/>
  <c r="W64" i="9"/>
  <c r="AAJ3" i="1" l="1"/>
  <c r="AAK3" i="1" s="1"/>
  <c r="AAT38" i="1"/>
  <c r="AAV38" i="1" s="1"/>
  <c r="ADB3" i="1"/>
  <c r="ADS67" i="1"/>
  <c r="ADU67" i="1"/>
  <c r="ADQ67" i="1"/>
  <c r="ADY67" i="1"/>
  <c r="ADW67" i="1"/>
  <c r="ADV67" i="1"/>
  <c r="ADP67" i="1"/>
  <c r="ADT67" i="1"/>
  <c r="ADR67" i="1"/>
  <c r="ADX67" i="1"/>
  <c r="AEA67" i="1"/>
  <c r="ADC7" i="1" s="1"/>
  <c r="ADD7" i="1" s="1"/>
  <c r="ADZ67" i="1"/>
  <c r="ADQ62" i="1"/>
  <c r="ADX62" i="1"/>
  <c r="ADW62" i="1"/>
  <c r="ADV62" i="1"/>
  <c r="AEA62" i="1"/>
  <c r="ADR62" i="1"/>
  <c r="ADS62" i="1"/>
  <c r="ADT62" i="1"/>
  <c r="ADU62" i="1"/>
  <c r="ADY62" i="1"/>
  <c r="ADP62" i="1"/>
  <c r="ADZ62" i="1"/>
  <c r="ADX35" i="1"/>
  <c r="ADS35" i="1"/>
  <c r="ADY35" i="1"/>
  <c r="ADP35" i="1"/>
  <c r="ADT35" i="1"/>
  <c r="ADW35" i="1"/>
  <c r="AEA35" i="1"/>
  <c r="ADR35" i="1"/>
  <c r="ADU35" i="1"/>
  <c r="ADV35" i="1"/>
  <c r="ADQ35" i="1"/>
  <c r="ADZ35" i="1"/>
  <c r="ADG3" i="1"/>
  <c r="ADH3" i="1" s="1"/>
  <c r="ADP27" i="1"/>
  <c r="ADY27" i="1"/>
  <c r="ADS27" i="1"/>
  <c r="ADX27" i="1"/>
  <c r="ADV27" i="1"/>
  <c r="ADT27" i="1"/>
  <c r="ADU27" i="1"/>
  <c r="ADR27" i="1"/>
  <c r="ADQ27" i="1"/>
  <c r="AEA27" i="1"/>
  <c r="ADW27" i="1"/>
  <c r="ADZ27" i="1"/>
  <c r="ADN78" i="1"/>
  <c r="ADM78" i="1"/>
  <c r="ADO78" i="1" s="1"/>
  <c r="ADN70" i="1"/>
  <c r="ADM70" i="1"/>
  <c r="ADO70" i="1" s="1"/>
  <c r="ADY72" i="1"/>
  <c r="ADS72" i="1"/>
  <c r="ADG9" i="1" s="1"/>
  <c r="ADH9" i="1" s="1"/>
  <c r="ADR72" i="1"/>
  <c r="ADT72" i="1"/>
  <c r="ADU72" i="1"/>
  <c r="ADW72" i="1"/>
  <c r="ADP72" i="1"/>
  <c r="ADV72" i="1"/>
  <c r="ADB9" i="1" s="1"/>
  <c r="ADX72" i="1"/>
  <c r="AEA72" i="1"/>
  <c r="ADC9" i="1" s="1"/>
  <c r="ADD9" i="1" s="1"/>
  <c r="ADQ72" i="1"/>
  <c r="ADZ72" i="1"/>
  <c r="ADR76" i="1"/>
  <c r="ADY76" i="1"/>
  <c r="ADP76" i="1"/>
  <c r="ADU76" i="1"/>
  <c r="ADW76" i="1"/>
  <c r="ADT76" i="1"/>
  <c r="ADX76" i="1"/>
  <c r="ADS76" i="1"/>
  <c r="ADV76" i="1"/>
  <c r="AEA76" i="1"/>
  <c r="ADQ76" i="1"/>
  <c r="ADZ76" i="1"/>
  <c r="ADC2" i="1"/>
  <c r="ADG2" i="1"/>
  <c r="ADB6" i="1"/>
  <c r="ADC6" i="1"/>
  <c r="ADD6" i="1" s="1"/>
  <c r="ADB7" i="1"/>
  <c r="ADV28" i="1"/>
  <c r="ADY28" i="1"/>
  <c r="ADT28" i="1"/>
  <c r="AEA28" i="1"/>
  <c r="ADC8" i="1" s="1"/>
  <c r="ADD8" i="1" s="1"/>
  <c r="ADP28" i="1"/>
  <c r="ADW28" i="1"/>
  <c r="ADQ28" i="1"/>
  <c r="ADX28" i="1"/>
  <c r="ADU28" i="1"/>
  <c r="ADR28" i="1"/>
  <c r="ADS28" i="1"/>
  <c r="ADZ28" i="1"/>
  <c r="ADB2" i="1"/>
  <c r="AEA57" i="1"/>
  <c r="ADY57" i="1"/>
  <c r="ADW57" i="1"/>
  <c r="ADR57" i="1"/>
  <c r="ADV57" i="1"/>
  <c r="ADX57" i="1"/>
  <c r="ADT57" i="1"/>
  <c r="ADQ57" i="1"/>
  <c r="ADP57" i="1"/>
  <c r="ADS57" i="1"/>
  <c r="ADU57" i="1"/>
  <c r="ADZ57" i="1"/>
  <c r="ADY92" i="1"/>
  <c r="ADP92" i="1"/>
  <c r="ADW92" i="1"/>
  <c r="ADV92" i="1"/>
  <c r="ADR92" i="1"/>
  <c r="ADT92" i="1"/>
  <c r="AEA92" i="1"/>
  <c r="ADS92" i="1"/>
  <c r="ADU92" i="1"/>
  <c r="ADX92" i="1"/>
  <c r="ADQ92" i="1"/>
  <c r="ADZ92" i="1"/>
  <c r="ADY38" i="1"/>
  <c r="ADR38" i="1"/>
  <c r="ADX38" i="1"/>
  <c r="ADU38" i="1"/>
  <c r="ADP38" i="1"/>
  <c r="ADT38" i="1"/>
  <c r="ADW38" i="1"/>
  <c r="ADQ38" i="1"/>
  <c r="ADV38" i="1"/>
  <c r="ADS38" i="1"/>
  <c r="AEA38" i="1"/>
  <c r="ADZ38" i="1"/>
  <c r="ADG7" i="1"/>
  <c r="ADH7" i="1" s="1"/>
  <c r="AAI3" i="1"/>
  <c r="ACD38" i="1"/>
  <c r="ACC38" i="1"/>
  <c r="ACE38" i="1" s="1"/>
  <c r="AAR78" i="1"/>
  <c r="ACA78" i="1"/>
  <c r="ACJ70" i="1"/>
  <c r="ACO70" i="1"/>
  <c r="ACM70" i="1"/>
  <c r="ACL70" i="1"/>
  <c r="ABR4" i="1" s="1"/>
  <c r="ACF70" i="1"/>
  <c r="ACK70" i="1"/>
  <c r="ACI70" i="1"/>
  <c r="ABW4" i="1" s="1"/>
  <c r="ABX4" i="1" s="1"/>
  <c r="ACH70" i="1"/>
  <c r="ACQ70" i="1"/>
  <c r="ABS4" i="1" s="1"/>
  <c r="ABT4" i="1" s="1"/>
  <c r="ACG70" i="1"/>
  <c r="ACP70" i="1"/>
  <c r="ACN70" i="1"/>
  <c r="ACJ58" i="1"/>
  <c r="ACO58" i="1"/>
  <c r="ACL58" i="1"/>
  <c r="ABR2" i="1" s="1"/>
  <c r="ACH58" i="1"/>
  <c r="ACM58" i="1"/>
  <c r="ACK58" i="1"/>
  <c r="ACI58" i="1"/>
  <c r="ABW2" i="1" s="1"/>
  <c r="ACQ58" i="1"/>
  <c r="ABS2" i="1" s="1"/>
  <c r="ACF58" i="1"/>
  <c r="ACN58" i="1"/>
  <c r="ACP58" i="1"/>
  <c r="ACG58" i="1"/>
  <c r="ACD62" i="1"/>
  <c r="ACC62" i="1"/>
  <c r="ACE62" i="1" s="1"/>
  <c r="ACK96" i="1"/>
  <c r="ACK95" i="1" s="1"/>
  <c r="ACF95" i="1"/>
  <c r="ACD28" i="1"/>
  <c r="ACC28" i="1"/>
  <c r="ACE28" i="1" s="1"/>
  <c r="AAW95" i="1"/>
  <c r="ABB96" i="1"/>
  <c r="ABB95" i="1" s="1"/>
  <c r="AAT35" i="1"/>
  <c r="AAV35" i="1" s="1"/>
  <c r="ACD76" i="1"/>
  <c r="ACC76" i="1"/>
  <c r="ACE76" i="1" s="1"/>
  <c r="ACD35" i="1"/>
  <c r="ACC35" i="1"/>
  <c r="ACE35" i="1" s="1"/>
  <c r="AAN3" i="1"/>
  <c r="AAO3" i="1" s="1"/>
  <c r="ABK3" i="1" s="1"/>
  <c r="AAI2" i="1"/>
  <c r="AAN6" i="1"/>
  <c r="AAO6" i="1" s="1"/>
  <c r="ABK6" i="1" s="1"/>
  <c r="ABH35" i="1"/>
  <c r="AAZ35" i="1"/>
  <c r="ABB35" i="1"/>
  <c r="AAW35" i="1"/>
  <c r="ABD35" i="1"/>
  <c r="ABC35" i="1"/>
  <c r="AAY35" i="1"/>
  <c r="ABF35" i="1"/>
  <c r="AAX35" i="1"/>
  <c r="ABG35" i="1"/>
  <c r="ABC38" i="1"/>
  <c r="AAX38" i="1"/>
  <c r="AAZ38" i="1"/>
  <c r="ABB38" i="1"/>
  <c r="AAY38" i="1"/>
  <c r="ABH38" i="1"/>
  <c r="ABF38" i="1"/>
  <c r="AAW38" i="1"/>
  <c r="ABD38" i="1"/>
  <c r="ABG38" i="1"/>
  <c r="AAJ2" i="1"/>
  <c r="ABF76" i="1"/>
  <c r="AAW76" i="1"/>
  <c r="ABD76" i="1"/>
  <c r="ABC76" i="1"/>
  <c r="AAY76" i="1"/>
  <c r="ABH76" i="1"/>
  <c r="AAZ76" i="1"/>
  <c r="AAX76" i="1"/>
  <c r="ABB76" i="1"/>
  <c r="ABG76" i="1"/>
  <c r="AAX67" i="1"/>
  <c r="ABH67" i="1"/>
  <c r="AAJ7" i="1" s="1"/>
  <c r="AAK7" i="1" s="1"/>
  <c r="ABC67" i="1"/>
  <c r="AAI7" i="1" s="1"/>
  <c r="ABF67" i="1"/>
  <c r="ABB67" i="1"/>
  <c r="AAW67" i="1"/>
  <c r="ABD67" i="1"/>
  <c r="AAZ67" i="1"/>
  <c r="AAN7" i="1" s="1"/>
  <c r="AAO7" i="1" s="1"/>
  <c r="ABK7" i="1" s="1"/>
  <c r="AAY67" i="1"/>
  <c r="ABG67" i="1"/>
  <c r="AAW57" i="1"/>
  <c r="ABF57" i="1"/>
  <c r="AAY57" i="1"/>
  <c r="ABB57" i="1"/>
  <c r="ABH57" i="1"/>
  <c r="AAZ57" i="1"/>
  <c r="ABD57" i="1"/>
  <c r="ABC57" i="1"/>
  <c r="AAX57" i="1"/>
  <c r="ABG57" i="1"/>
  <c r="AAX27" i="1"/>
  <c r="ABF27" i="1"/>
  <c r="AAZ27" i="1"/>
  <c r="ABC27" i="1"/>
  <c r="ABB27" i="1"/>
  <c r="ABH27" i="1"/>
  <c r="ABD27" i="1"/>
  <c r="AAW27" i="1"/>
  <c r="ABG27" i="1"/>
  <c r="AAY27" i="1"/>
  <c r="ABF72" i="1"/>
  <c r="AAZ72" i="1"/>
  <c r="AAN9" i="1" s="1"/>
  <c r="AAO9" i="1" s="1"/>
  <c r="ABK9" i="1" s="1"/>
  <c r="ABB72" i="1"/>
  <c r="ABD72" i="1"/>
  <c r="ABC72" i="1"/>
  <c r="AAI9" i="1" s="1"/>
  <c r="ABH72" i="1"/>
  <c r="AAJ9" i="1" s="1"/>
  <c r="AAK9" i="1" s="1"/>
  <c r="AAY72" i="1"/>
  <c r="AAW72" i="1"/>
  <c r="AAX72" i="1"/>
  <c r="ABG72" i="1"/>
  <c r="AAN2" i="1"/>
  <c r="AAJ6" i="1"/>
  <c r="AAK6" i="1" s="1"/>
  <c r="AAT70" i="1"/>
  <c r="AAV70" i="1" s="1"/>
  <c r="AAU70" i="1"/>
  <c r="ABA70" i="1" s="1"/>
  <c r="AAU78" i="1"/>
  <c r="ABA78" i="1" s="1"/>
  <c r="AAT78" i="1"/>
  <c r="AAV78" i="1" s="1"/>
  <c r="AAY92" i="1"/>
  <c r="AAZ92" i="1"/>
  <c r="ABD92" i="1"/>
  <c r="ABC92" i="1"/>
  <c r="AAX92" i="1"/>
  <c r="AAW92" i="1"/>
  <c r="ABH92" i="1"/>
  <c r="ABF92" i="1"/>
  <c r="ABB92" i="1"/>
  <c r="ABG92" i="1"/>
  <c r="ABC62" i="1"/>
  <c r="ABH62" i="1"/>
  <c r="AAY62" i="1"/>
  <c r="AAZ62" i="1"/>
  <c r="ABF62" i="1"/>
  <c r="ABB62" i="1"/>
  <c r="AAW62" i="1"/>
  <c r="AAX62" i="1"/>
  <c r="ABD62" i="1"/>
  <c r="ABG62" i="1"/>
  <c r="ABF28" i="1"/>
  <c r="ABC28" i="1"/>
  <c r="ABB28" i="1"/>
  <c r="AAZ28" i="1"/>
  <c r="AAW28" i="1"/>
  <c r="ABD28" i="1"/>
  <c r="ABH28" i="1"/>
  <c r="AAY28" i="1"/>
  <c r="AAX28" i="1"/>
  <c r="ABG28" i="1"/>
  <c r="AAB4" i="1"/>
  <c r="W66" i="9"/>
  <c r="U33" i="11" s="1"/>
  <c r="ADO13" i="1" l="1"/>
  <c r="ADY70" i="1"/>
  <c r="ADU70" i="1"/>
  <c r="ADS70" i="1"/>
  <c r="ADG4" i="1" s="1"/>
  <c r="ADH4" i="1" s="1"/>
  <c r="ADQ70" i="1"/>
  <c r="ADW70" i="1"/>
  <c r="ADW13" i="1" s="1"/>
  <c r="N57" i="11" s="1"/>
  <c r="ADT70" i="1"/>
  <c r="ADR70" i="1"/>
  <c r="ADV70" i="1"/>
  <c r="ADB4" i="1" s="1"/>
  <c r="ADP70" i="1"/>
  <c r="AEA70" i="1"/>
  <c r="ADC4" i="1" s="1"/>
  <c r="ADD4" i="1" s="1"/>
  <c r="ADX70" i="1"/>
  <c r="ADZ70" i="1"/>
  <c r="ADD2" i="1"/>
  <c r="ADB8" i="1"/>
  <c r="ADZ78" i="1"/>
  <c r="ADV78" i="1"/>
  <c r="ADB5" i="1" s="1"/>
  <c r="ADP78" i="1"/>
  <c r="ADP13" i="1" s="1"/>
  <c r="G57" i="11" s="1"/>
  <c r="ADQ78" i="1"/>
  <c r="ADY78" i="1"/>
  <c r="ADY13" i="1" s="1"/>
  <c r="P57" i="11" s="1"/>
  <c r="Q57" i="11" s="1"/>
  <c r="ADR78" i="1"/>
  <c r="ADT78" i="1"/>
  <c r="ADU78" i="1"/>
  <c r="ADU13" i="1" s="1"/>
  <c r="L57" i="11" s="1"/>
  <c r="AEA78" i="1"/>
  <c r="ADC5" i="1" s="1"/>
  <c r="ADD5" i="1" s="1"/>
  <c r="ADX78" i="1"/>
  <c r="ADS78" i="1"/>
  <c r="ADG5" i="1" s="1"/>
  <c r="ADH5" i="1" s="1"/>
  <c r="ADW78" i="1"/>
  <c r="ADG8" i="1"/>
  <c r="ADH8" i="1" s="1"/>
  <c r="ADH2" i="1"/>
  <c r="ADN13" i="1"/>
  <c r="AAV13" i="1"/>
  <c r="ABA13" i="1"/>
  <c r="ACJ62" i="1"/>
  <c r="ACL62" i="1"/>
  <c r="ACI62" i="1"/>
  <c r="ACM62" i="1"/>
  <c r="ACO62" i="1"/>
  <c r="ACF62" i="1"/>
  <c r="ACH62" i="1"/>
  <c r="ACK62" i="1"/>
  <c r="ACQ62" i="1"/>
  <c r="ACP62" i="1"/>
  <c r="ACN62" i="1"/>
  <c r="ACG62" i="1"/>
  <c r="ACJ38" i="1"/>
  <c r="ACO38" i="1"/>
  <c r="ACK38" i="1"/>
  <c r="ACL38" i="1"/>
  <c r="ACI38" i="1"/>
  <c r="ACQ38" i="1"/>
  <c r="ACH38" i="1"/>
  <c r="ACM38" i="1"/>
  <c r="ACF38" i="1"/>
  <c r="ACP38" i="1"/>
  <c r="ACG38" i="1"/>
  <c r="ACN38" i="1"/>
  <c r="ACD78" i="1"/>
  <c r="ACD13" i="1" s="1"/>
  <c r="ACC78" i="1"/>
  <c r="ACE78" i="1" s="1"/>
  <c r="ACE13" i="1" s="1"/>
  <c r="ACF28" i="1"/>
  <c r="ACJ28" i="1"/>
  <c r="ACM28" i="1"/>
  <c r="ACO28" i="1"/>
  <c r="ACL28" i="1"/>
  <c r="ACH28" i="1"/>
  <c r="ACQ28" i="1"/>
  <c r="ACI28" i="1"/>
  <c r="ACG28" i="1"/>
  <c r="ACK28" i="1"/>
  <c r="ACN28" i="1"/>
  <c r="ACP28" i="1"/>
  <c r="ACQ35" i="1"/>
  <c r="ACJ35" i="1"/>
  <c r="ACO35" i="1"/>
  <c r="ACL35" i="1"/>
  <c r="ACI35" i="1"/>
  <c r="ACH35" i="1"/>
  <c r="ACK35" i="1"/>
  <c r="ACM35" i="1"/>
  <c r="ACF35" i="1"/>
  <c r="ACP35" i="1"/>
  <c r="ACG35" i="1"/>
  <c r="ACN35" i="1"/>
  <c r="ACL76" i="1"/>
  <c r="ACJ76" i="1"/>
  <c r="ACM76" i="1"/>
  <c r="ACF76" i="1"/>
  <c r="ACN76" i="1"/>
  <c r="ACK76" i="1"/>
  <c r="ACI76" i="1"/>
  <c r="ACH76" i="1"/>
  <c r="ACO76" i="1"/>
  <c r="ACQ76" i="1"/>
  <c r="ACP76" i="1"/>
  <c r="ACG76" i="1"/>
  <c r="ABT2" i="1"/>
  <c r="ABX2" i="1"/>
  <c r="AAI8" i="1"/>
  <c r="AAN8" i="1"/>
  <c r="AAO8" i="1" s="1"/>
  <c r="ABK8" i="1" s="1"/>
  <c r="AAJ8" i="1"/>
  <c r="AAK8" i="1" s="1"/>
  <c r="AAK2" i="1"/>
  <c r="AAU13" i="1"/>
  <c r="AAY70" i="1"/>
  <c r="ABB70" i="1"/>
  <c r="AAZ70" i="1"/>
  <c r="AAN4" i="1" s="1"/>
  <c r="AAO4" i="1" s="1"/>
  <c r="ABK4" i="1" s="1"/>
  <c r="AAX70" i="1"/>
  <c r="AAW70" i="1"/>
  <c r="ABH70" i="1"/>
  <c r="AAJ4" i="1" s="1"/>
  <c r="AAK4" i="1" s="1"/>
  <c r="ABD70" i="1"/>
  <c r="ABF70" i="1"/>
  <c r="ABC70" i="1"/>
  <c r="ABG70" i="1"/>
  <c r="AAO2" i="1"/>
  <c r="ABK2" i="1" s="1"/>
  <c r="ABH78" i="1"/>
  <c r="AAJ5" i="1" s="1"/>
  <c r="AAK5" i="1" s="1"/>
  <c r="ABF78" i="1"/>
  <c r="ABD78" i="1"/>
  <c r="AAY78" i="1"/>
  <c r="ABC78" i="1"/>
  <c r="AAI5" i="1" s="1"/>
  <c r="AAW78" i="1"/>
  <c r="AAZ78" i="1"/>
  <c r="AAN5" i="1" s="1"/>
  <c r="AAO5" i="1" s="1"/>
  <c r="ABK5" i="1" s="1"/>
  <c r="AAX78" i="1"/>
  <c r="ABG78" i="1"/>
  <c r="ABB78" i="1"/>
  <c r="S33" i="11"/>
  <c r="AAB2" i="1"/>
  <c r="ADZ13" i="1" l="1"/>
  <c r="R57" i="11" s="1"/>
  <c r="ADR13" i="1"/>
  <c r="I57" i="11" s="1"/>
  <c r="ADQ13" i="1"/>
  <c r="H57" i="11" s="1"/>
  <c r="ADX13" i="1"/>
  <c r="O57" i="11" s="1"/>
  <c r="ADT13" i="1"/>
  <c r="K57" i="11" s="1"/>
  <c r="ABB13" i="1"/>
  <c r="L55" i="11" s="1"/>
  <c r="ADB10" i="1"/>
  <c r="ADG10" i="1"/>
  <c r="ADC10" i="1"/>
  <c r="ADD10" i="1" s="1"/>
  <c r="U57" i="11" s="1"/>
  <c r="ADV13" i="1"/>
  <c r="M57" i="11" s="1"/>
  <c r="ADS13" i="1"/>
  <c r="J57" i="11" s="1"/>
  <c r="AEA13" i="1"/>
  <c r="S57" i="11" s="1"/>
  <c r="ABS8" i="1"/>
  <c r="ABT8" i="1" s="1"/>
  <c r="ABW8" i="1"/>
  <c r="ABX8" i="1" s="1"/>
  <c r="AAY13" i="1"/>
  <c r="I55" i="11" s="1"/>
  <c r="ABF13" i="1"/>
  <c r="P55" i="11" s="1"/>
  <c r="Q55" i="11" s="1"/>
  <c r="ABD13" i="1"/>
  <c r="N55" i="11" s="1"/>
  <c r="ABR8" i="1"/>
  <c r="ACJ78" i="1"/>
  <c r="ACJ13" i="1" s="1"/>
  <c r="K56" i="11" s="1"/>
  <c r="D56" i="11" s="1"/>
  <c r="ACL78" i="1"/>
  <c r="ACL13" i="1" s="1"/>
  <c r="M56" i="11" s="1"/>
  <c r="ACQ78" i="1"/>
  <c r="ACQ13" i="1" s="1"/>
  <c r="S56" i="11" s="1"/>
  <c r="ACH78" i="1"/>
  <c r="ACH13" i="1" s="1"/>
  <c r="I56" i="11" s="1"/>
  <c r="ACI78" i="1"/>
  <c r="ACI13" i="1" s="1"/>
  <c r="J56" i="11" s="1"/>
  <c r="ACO78" i="1"/>
  <c r="ACO13" i="1" s="1"/>
  <c r="P56" i="11" s="1"/>
  <c r="Q56" i="11" s="1"/>
  <c r="ACF78" i="1"/>
  <c r="ACF13" i="1" s="1"/>
  <c r="G56" i="11" s="1"/>
  <c r="ACK78" i="1"/>
  <c r="ACK13" i="1" s="1"/>
  <c r="L56" i="11" s="1"/>
  <c r="C56" i="11" s="1"/>
  <c r="ACM78" i="1"/>
  <c r="ACM13" i="1" s="1"/>
  <c r="N56" i="11" s="1"/>
  <c r="ACN78" i="1"/>
  <c r="ACN13" i="1" s="1"/>
  <c r="O56" i="11" s="1"/>
  <c r="ACG78" i="1"/>
  <c r="ACG13" i="1" s="1"/>
  <c r="H56" i="11" s="1"/>
  <c r="ACP78" i="1"/>
  <c r="ACP13" i="1" s="1"/>
  <c r="R56" i="11" s="1"/>
  <c r="O55" i="11"/>
  <c r="AAX13" i="1"/>
  <c r="H55" i="11" s="1"/>
  <c r="K55" i="11"/>
  <c r="ABG13" i="1"/>
  <c r="R55" i="11" s="1"/>
  <c r="ABC13" i="1"/>
  <c r="M55" i="11" s="1"/>
  <c r="AAI4" i="1"/>
  <c r="AAI10" i="1" s="1"/>
  <c r="AAJ10" i="1"/>
  <c r="AAK10" i="1" s="1"/>
  <c r="U55" i="11" s="1"/>
  <c r="AAZ13" i="1"/>
  <c r="J55" i="11" s="1"/>
  <c r="AAN10" i="1"/>
  <c r="AAW13" i="1"/>
  <c r="G55" i="11" s="1"/>
  <c r="ABH13" i="1"/>
  <c r="S55" i="11" s="1"/>
  <c r="H53" i="11"/>
  <c r="R53" i="11"/>
  <c r="R52" i="11"/>
  <c r="O52" i="11"/>
  <c r="N53" i="11"/>
  <c r="L53" i="11"/>
  <c r="G53" i="11"/>
  <c r="O53" i="11"/>
  <c r="P54" i="11"/>
  <c r="Q54" i="11" s="1"/>
  <c r="G54" i="11"/>
  <c r="I54" i="11"/>
  <c r="H54" i="11"/>
  <c r="N54" i="11"/>
  <c r="S54" i="11"/>
  <c r="R54" i="11"/>
  <c r="O54" i="11"/>
  <c r="K54" i="11"/>
  <c r="L54" i="11"/>
  <c r="S53" i="11"/>
  <c r="AAB8" i="1"/>
  <c r="I53" i="11"/>
  <c r="K53" i="11"/>
  <c r="K52" i="11"/>
  <c r="H52" i="11"/>
  <c r="K51" i="11"/>
  <c r="H51" i="11"/>
  <c r="M53" i="11"/>
  <c r="P53" i="11"/>
  <c r="Q53" i="11" s="1"/>
  <c r="J53" i="11"/>
  <c r="G52" i="11"/>
  <c r="L52" i="11"/>
  <c r="N52" i="11"/>
  <c r="P52" i="11"/>
  <c r="Q52" i="11" s="1"/>
  <c r="J52" i="11"/>
  <c r="L51" i="11"/>
  <c r="R51" i="11"/>
  <c r="N51" i="11"/>
  <c r="O51" i="11"/>
  <c r="I51" i="11"/>
  <c r="G51" i="11"/>
  <c r="P51" i="11"/>
  <c r="S51" i="11"/>
  <c r="R50" i="11"/>
  <c r="J51" i="11"/>
  <c r="M51" i="11"/>
  <c r="O48" i="11"/>
  <c r="N50" i="11"/>
  <c r="P50" i="11"/>
  <c r="G50" i="11"/>
  <c r="L50" i="11"/>
  <c r="L47" i="11"/>
  <c r="G48" i="11"/>
  <c r="M48" i="11"/>
  <c r="N48" i="11"/>
  <c r="R49" i="11"/>
  <c r="G47" i="11"/>
  <c r="K49" i="11"/>
  <c r="J48" i="11"/>
  <c r="O50" i="11"/>
  <c r="S50" i="11"/>
  <c r="P49" i="11"/>
  <c r="Q49" i="11" s="1"/>
  <c r="J49" i="11"/>
  <c r="P47" i="11"/>
  <c r="R48" i="11"/>
  <c r="K50" i="11"/>
  <c r="A51" i="11" s="1"/>
  <c r="N49" i="11"/>
  <c r="R47" i="11"/>
  <c r="S48" i="11"/>
  <c r="G49" i="11"/>
  <c r="M49" i="11"/>
  <c r="O47" i="11"/>
  <c r="L48" i="11"/>
  <c r="S49" i="11"/>
  <c r="J47" i="11"/>
  <c r="K47" i="11"/>
  <c r="K48" i="11"/>
  <c r="M50" i="11"/>
  <c r="O49" i="11"/>
  <c r="M47" i="11"/>
  <c r="S47" i="11"/>
  <c r="P48" i="11"/>
  <c r="Q48" i="11" s="1"/>
  <c r="J50" i="11"/>
  <c r="L49" i="11"/>
  <c r="N47" i="11"/>
  <c r="A52" i="11" l="1"/>
  <c r="A50" i="11"/>
  <c r="A54" i="11"/>
  <c r="A48" i="11"/>
  <c r="A47" i="11"/>
  <c r="A56" i="11"/>
  <c r="B53" i="11"/>
  <c r="A53" i="11"/>
  <c r="A49" i="11"/>
  <c r="A55" i="11"/>
  <c r="B48" i="11"/>
  <c r="AN56" i="11"/>
  <c r="AN57" i="11"/>
  <c r="B51" i="11"/>
  <c r="B50" i="11"/>
  <c r="B54" i="11"/>
  <c r="AU56" i="11"/>
  <c r="AU57" i="11"/>
  <c r="B52" i="11"/>
  <c r="AK57" i="11"/>
  <c r="AK56" i="11"/>
  <c r="AO56" i="11"/>
  <c r="AO57" i="11"/>
  <c r="AU51" i="11"/>
  <c r="B56" i="11"/>
  <c r="E56" i="11" s="1"/>
  <c r="Q47" i="11"/>
  <c r="AS57" i="11"/>
  <c r="AS56" i="11"/>
  <c r="AJ57" i="11"/>
  <c r="AJ56" i="11"/>
  <c r="AR57" i="11"/>
  <c r="AR56" i="11"/>
  <c r="AQ57" i="11"/>
  <c r="AQ56" i="11"/>
  <c r="B49" i="11"/>
  <c r="B55" i="11"/>
  <c r="ABS5" i="1"/>
  <c r="ABR5" i="1"/>
  <c r="ABR10" i="1" s="1"/>
  <c r="ABW5" i="1"/>
  <c r="J54" i="11"/>
  <c r="AM54" i="11" s="1"/>
  <c r="AU55" i="11"/>
  <c r="AU54" i="11"/>
  <c r="R30" i="11"/>
  <c r="R31" i="11"/>
  <c r="R29" i="11"/>
  <c r="AX56" i="11"/>
  <c r="M52" i="11"/>
  <c r="AP53" i="11" s="1"/>
  <c r="S52" i="11"/>
  <c r="M54" i="11"/>
  <c r="AAB5" i="1"/>
  <c r="Q50" i="11"/>
  <c r="AK51" i="11"/>
  <c r="AK52" i="11"/>
  <c r="AK53" i="11"/>
  <c r="AK54" i="11"/>
  <c r="AK55" i="11"/>
  <c r="H29" i="11"/>
  <c r="H30" i="11"/>
  <c r="H31" i="11"/>
  <c r="Q51" i="11"/>
  <c r="I52" i="11"/>
  <c r="AL57" i="11" s="1"/>
  <c r="U51" i="11"/>
  <c r="AS55" i="11"/>
  <c r="AS54" i="11"/>
  <c r="AS53" i="11"/>
  <c r="AR55" i="11"/>
  <c r="AR54" i="11"/>
  <c r="AR53" i="11"/>
  <c r="AQ55" i="11"/>
  <c r="AQ54" i="11"/>
  <c r="AQ53" i="11"/>
  <c r="U52" i="11"/>
  <c r="AM53" i="11"/>
  <c r="AM55" i="11"/>
  <c r="AO53" i="11"/>
  <c r="AO55" i="11"/>
  <c r="AO54" i="11"/>
  <c r="AT53" i="11"/>
  <c r="AN54" i="11"/>
  <c r="AN55" i="11"/>
  <c r="AN53" i="11"/>
  <c r="AJ55" i="11"/>
  <c r="AJ54" i="11"/>
  <c r="AJ53" i="11"/>
  <c r="L31" i="11"/>
  <c r="AA49" i="11"/>
  <c r="X49" i="11"/>
  <c r="Y48" i="11"/>
  <c r="Y47" i="11"/>
  <c r="AO47" i="11"/>
  <c r="AB47" i="11"/>
  <c r="AD49" i="11"/>
  <c r="Y49" i="11"/>
  <c r="U49" i="11"/>
  <c r="AT51" i="11"/>
  <c r="AT50" i="11"/>
  <c r="AT49" i="11"/>
  <c r="AT48" i="11"/>
  <c r="AT52" i="11"/>
  <c r="AG47" i="11"/>
  <c r="AT47" i="11"/>
  <c r="AG48" i="11"/>
  <c r="AG49" i="11"/>
  <c r="AE49" i="11"/>
  <c r="AF49" i="11"/>
  <c r="W48" i="11"/>
  <c r="AB49" i="11"/>
  <c r="AO51" i="11"/>
  <c r="AO50" i="11"/>
  <c r="AO52" i="11"/>
  <c r="AO49" i="11"/>
  <c r="L29" i="11"/>
  <c r="AO48" i="11"/>
  <c r="L30" i="11"/>
  <c r="AB48" i="11"/>
  <c r="AJ51" i="11"/>
  <c r="AJ49" i="11"/>
  <c r="G29" i="11"/>
  <c r="G30" i="11"/>
  <c r="G31" i="11"/>
  <c r="X47" i="11"/>
  <c r="X48" i="11"/>
  <c r="AJ50" i="11"/>
  <c r="AJ52" i="11"/>
  <c r="AJ48" i="11"/>
  <c r="AJ47" i="11"/>
  <c r="U47" i="11"/>
  <c r="O31" i="11"/>
  <c r="O29" i="11"/>
  <c r="AR48" i="11"/>
  <c r="O30" i="11"/>
  <c r="AR50" i="11"/>
  <c r="AR47" i="11"/>
  <c r="AE48" i="11"/>
  <c r="AR51" i="11"/>
  <c r="AR49" i="11"/>
  <c r="AE47" i="11"/>
  <c r="AR52" i="11"/>
  <c r="U50" i="11"/>
  <c r="AN50" i="11"/>
  <c r="AN48" i="11"/>
  <c r="AN47" i="11"/>
  <c r="K31" i="11"/>
  <c r="AN49" i="11"/>
  <c r="K30" i="11"/>
  <c r="AA47" i="11"/>
  <c r="K29" i="11"/>
  <c r="AA48" i="11"/>
  <c r="W47" i="11"/>
  <c r="AN51" i="11"/>
  <c r="AN52" i="11"/>
  <c r="AP47" i="11"/>
  <c r="AP51" i="11"/>
  <c r="AP48" i="11"/>
  <c r="AC47" i="11"/>
  <c r="AP49" i="11"/>
  <c r="AC48" i="11"/>
  <c r="AP50" i="11"/>
  <c r="Z49" i="11"/>
  <c r="AC49" i="11"/>
  <c r="N29" i="11"/>
  <c r="AQ50" i="11"/>
  <c r="AQ48" i="11"/>
  <c r="AD48" i="11"/>
  <c r="N30" i="11"/>
  <c r="AQ51" i="11"/>
  <c r="AQ49" i="11"/>
  <c r="AD47" i="11"/>
  <c r="AQ52" i="11"/>
  <c r="AQ47" i="11"/>
  <c r="N31" i="11"/>
  <c r="Z48" i="11"/>
  <c r="Z47" i="11"/>
  <c r="AM50" i="11"/>
  <c r="AM48" i="11"/>
  <c r="AM52" i="11"/>
  <c r="AM47" i="11"/>
  <c r="J29" i="11"/>
  <c r="J31" i="11"/>
  <c r="AM51" i="11"/>
  <c r="AM49" i="11"/>
  <c r="J30" i="11"/>
  <c r="AS52" i="11"/>
  <c r="P30" i="11"/>
  <c r="AF47" i="11"/>
  <c r="P31" i="11"/>
  <c r="AS49" i="11"/>
  <c r="AS48" i="11"/>
  <c r="AF48" i="11"/>
  <c r="AS51" i="11"/>
  <c r="AS47" i="11"/>
  <c r="AS50" i="11"/>
  <c r="P29" i="11"/>
  <c r="U48" i="11"/>
  <c r="AP57" i="11" l="1"/>
  <c r="AW49" i="11"/>
  <c r="AW48" i="11"/>
  <c r="AW47" i="11"/>
  <c r="AW53" i="11"/>
  <c r="AW52" i="11"/>
  <c r="AW50" i="11"/>
  <c r="AW54" i="11"/>
  <c r="AW51" i="11"/>
  <c r="AW55" i="11"/>
  <c r="AW56" i="11"/>
  <c r="AW57" i="11"/>
  <c r="A30" i="11"/>
  <c r="A29" i="11"/>
  <c r="A31" i="11"/>
  <c r="AX57" i="11"/>
  <c r="AU52" i="11"/>
  <c r="AT57" i="11"/>
  <c r="AT56" i="11"/>
  <c r="AL56" i="11"/>
  <c r="AM56" i="11"/>
  <c r="AM57" i="11"/>
  <c r="AU53" i="11"/>
  <c r="AT54" i="11"/>
  <c r="AY56" i="11"/>
  <c r="AY57" i="11"/>
  <c r="AT55" i="11"/>
  <c r="AP56" i="11"/>
  <c r="AV56" i="11"/>
  <c r="AV57" i="11"/>
  <c r="AZ57" i="11"/>
  <c r="AZ56" i="11"/>
  <c r="ABX5" i="1"/>
  <c r="ABW10" i="1"/>
  <c r="ABT5" i="1"/>
  <c r="ABS10" i="1"/>
  <c r="ABT10" i="1" s="1"/>
  <c r="U56" i="11" s="1"/>
  <c r="R28" i="11"/>
  <c r="M29" i="11"/>
  <c r="AP54" i="11"/>
  <c r="AP52" i="11"/>
  <c r="M31" i="11"/>
  <c r="M30" i="11"/>
  <c r="AP55" i="11"/>
  <c r="U54" i="11"/>
  <c r="C31" i="11"/>
  <c r="H28" i="11"/>
  <c r="E31" i="11"/>
  <c r="Q29" i="11"/>
  <c r="Q30" i="11"/>
  <c r="Q31" i="11"/>
  <c r="B31" i="11"/>
  <c r="AY53" i="11"/>
  <c r="AY55" i="11"/>
  <c r="AY54" i="11"/>
  <c r="AL55" i="11"/>
  <c r="AL54" i="11"/>
  <c r="AL53" i="11"/>
  <c r="AX54" i="11"/>
  <c r="AX55" i="11"/>
  <c r="AX53" i="11"/>
  <c r="J28" i="11"/>
  <c r="W35" i="11"/>
  <c r="P28" i="11"/>
  <c r="N28" i="11"/>
  <c r="G28" i="11"/>
  <c r="AL47" i="11"/>
  <c r="AL48" i="11"/>
  <c r="K28" i="11"/>
  <c r="AH48" i="11"/>
  <c r="L28" i="11"/>
  <c r="AX48" i="11"/>
  <c r="AX50" i="11"/>
  <c r="C29" i="11"/>
  <c r="C30" i="11"/>
  <c r="AX47" i="11"/>
  <c r="AX51" i="11"/>
  <c r="AX49" i="11"/>
  <c r="AX52" i="11"/>
  <c r="AH47" i="11"/>
  <c r="AL49" i="11"/>
  <c r="I30" i="11"/>
  <c r="I29" i="11"/>
  <c r="AL52" i="11"/>
  <c r="AL50" i="11"/>
  <c r="AL51" i="11"/>
  <c r="I31" i="11"/>
  <c r="AY48" i="11"/>
  <c r="D31" i="11"/>
  <c r="AY50" i="11"/>
  <c r="D30" i="11"/>
  <c r="AY51" i="11"/>
  <c r="AY49" i="11"/>
  <c r="AY47" i="11"/>
  <c r="AY52" i="11"/>
  <c r="D29" i="11"/>
  <c r="AV49" i="11"/>
  <c r="AV47" i="11"/>
  <c r="AV50" i="11"/>
  <c r="O28" i="11"/>
  <c r="AH49" i="11"/>
  <c r="A28" i="11" l="1"/>
  <c r="M28" i="11"/>
  <c r="Q28" i="11"/>
  <c r="AV53" i="11"/>
  <c r="AV54" i="11"/>
  <c r="AV55" i="11"/>
  <c r="AZ54" i="11"/>
  <c r="AZ53" i="11"/>
  <c r="AZ55" i="11"/>
  <c r="B30" i="11"/>
  <c r="B29" i="11"/>
  <c r="AV52" i="11"/>
  <c r="AV51" i="11"/>
  <c r="AV48" i="11"/>
  <c r="C28" i="11"/>
  <c r="I28" i="11"/>
  <c r="AZ50" i="11"/>
  <c r="AZ47" i="11"/>
  <c r="E30" i="11"/>
  <c r="E29" i="11"/>
  <c r="AZ52" i="11"/>
  <c r="AZ51" i="11"/>
  <c r="AZ48" i="11"/>
  <c r="AZ49" i="11"/>
  <c r="D28" i="11"/>
  <c r="B28" i="11" l="1"/>
  <c r="E28" i="11"/>
</calcChain>
</file>

<file path=xl/comments1.xml><?xml version="1.0" encoding="utf-8"?>
<comments xmlns="http://schemas.openxmlformats.org/spreadsheetml/2006/main">
  <authors>
    <author>Hidemi Asakura</author>
  </authors>
  <commentList>
    <comment ref="O34" authorId="0" shapeId="0">
      <text>
        <r>
          <rPr>
            <b/>
            <sz val="9"/>
            <color indexed="81"/>
            <rFont val="Tahoma"/>
            <family val="2"/>
          </rPr>
          <t>Hidemi Asakura:</t>
        </r>
        <r>
          <rPr>
            <sz val="9"/>
            <color indexed="81"/>
            <rFont val="Tahoma"/>
            <family val="2"/>
          </rPr>
          <t xml:space="preserve">
must be odd</t>
        </r>
      </text>
    </comment>
    <comment ref="AR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<sst xmlns="http://schemas.openxmlformats.org/spreadsheetml/2006/main" count="7300" uniqueCount="1264">
  <si>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</si>
  <si>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</si>
  <si>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</si>
  <si>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</si>
  <si>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</si>
  <si>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</si>
  <si>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</si>
  <si>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</si>
  <si>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</si>
  <si>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</si>
  <si>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</si>
  <si>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</si>
  <si>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</si>
  <si>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</si>
  <si>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</si>
  <si>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</si>
  <si>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</si>
  <si>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</si>
  <si>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</si>
  <si>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</si>
  <si>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</si>
  <si>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</si>
  <si>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</si>
  <si>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</si>
  <si>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</si>
  <si>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</si>
  <si>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</si>
  <si>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</si>
  <si>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</si>
  <si>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</si>
  <si>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</si>
  <si>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</si>
  <si>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</si>
  <si>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</si>
  <si>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</si>
  <si>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</si>
  <si>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</si>
  <si>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</si>
  <si>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</si>
  <si>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</si>
  <si>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</si>
  <si>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</si>
  <si>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</si>
  <si>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</si>
  <si>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</si>
  <si>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</si>
  <si>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</si>
  <si>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</si>
  <si>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</si>
  <si>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</si>
  <si>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</si>
  <si>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</si>
  <si>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</si>
  <si>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</si>
  <si>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</si>
  <si>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</si>
  <si>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</si>
  <si>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</si>
  <si>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</si>
  <si>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</si>
  <si>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</si>
  <si>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</si>
  <si>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</si>
  <si>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</si>
  <si>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</si>
  <si>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</si>
  <si>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</si>
  <si>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</si>
  <si>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</si>
  <si>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</si>
  <si>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</si>
  <si>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</si>
  <si>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</si>
  <si>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</si>
  <si>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</si>
  <si>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</si>
  <si>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</si>
  <si>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</si>
  <si>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</si>
  <si>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</si>
  <si>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</si>
  <si>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</si>
  <si>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</si>
  <si>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</si>
  <si>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</si>
  <si>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</si>
  <si>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</si>
  <si>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</si>
  <si>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</si>
  <si>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</si>
  <si>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</si>
  <si>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</si>
  <si>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</si>
  <si>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</si>
  <si>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</si>
  <si>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</si>
  <si>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</si>
  <si>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</si>
  <si>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</si>
  <si>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</si>
  <si>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</si>
  <si>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</si>
  <si>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</si>
  <si>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</si>
  <si>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</si>
  <si>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</si>
  <si>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</si>
  <si>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</si>
  <si>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</si>
  <si>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</si>
  <si>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</si>
  <si>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</si>
  <si>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</si>
  <si>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</si>
  <si>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</si>
  <si>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</si>
  <si>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</si>
  <si>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</si>
  <si>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</si>
  <si>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</si>
  <si>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</si>
  <si>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</si>
  <si>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</si>
  <si>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</si>
  <si>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</si>
  <si>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</si>
  <si>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</si>
  <si>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</si>
  <si>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</si>
  <si>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</si>
  <si>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</si>
  <si>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</si>
  <si>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</si>
  <si>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</si>
  <si>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</si>
  <si>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</si>
  <si>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</si>
  <si>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</si>
  <si>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</si>
  <si>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</si>
  <si>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</si>
  <si>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</si>
  <si>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</si>
  <si>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</si>
  <si>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</si>
  <si>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</si>
  <si>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</si>
  <si>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</si>
  <si>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</si>
  <si>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</si>
  <si>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</si>
  <si>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</si>
  <si>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</si>
  <si>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</si>
  <si>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</si>
  <si>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</si>
  <si>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</si>
  <si>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</si>
  <si>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</si>
  <si>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</si>
  <si>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</si>
  <si>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</si>
  <si>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</si>
  <si>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</si>
  <si>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</si>
  <si>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</si>
  <si>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</si>
  <si>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</si>
  <si>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</si>
  <si>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</si>
  <si>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</si>
  <si>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</si>
  <si>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</si>
  <si>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</si>
  <si>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</si>
  <si>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</si>
  <si>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</si>
  <si>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</si>
  <si>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</si>
  <si>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</si>
  <si>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</si>
  <si>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</si>
  <si>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</si>
  <si>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</si>
  <si>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</si>
  <si>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</si>
  <si>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</si>
  <si>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</si>
  <si>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</si>
  <si>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</si>
  <si>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</si>
  <si>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</si>
  <si>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</si>
  <si>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</si>
  <si>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</si>
  <si>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</si>
  <si>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</si>
  <si>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</si>
  <si>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</si>
  <si>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</si>
  <si>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</si>
  <si>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</si>
  <si>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</si>
  <si>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</si>
  <si>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</si>
  <si>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</si>
  <si>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</si>
  <si>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</si>
  <si>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</si>
  <si>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</si>
  <si>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</si>
  <si>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</si>
  <si>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</si>
  <si>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</si>
  <si>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</si>
  <si>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</si>
  <si>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</si>
  <si>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</si>
  <si>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</si>
  <si>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</si>
  <si>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</si>
  <si>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</si>
  <si>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</si>
  <si>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</si>
  <si>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</si>
  <si>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</si>
  <si>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</si>
  <si>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</si>
  <si>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</si>
  <si>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</si>
  <si>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</si>
  <si>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</si>
  <si>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</si>
  <si>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</si>
  <si>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</si>
  <si>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</si>
  <si>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</si>
  <si>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</si>
  <si>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</si>
  <si>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</si>
  <si>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</si>
  <si>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</si>
  <si>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</si>
  <si>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</si>
  <si>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</si>
  <si>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</si>
  <si>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</si>
  <si>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</si>
  <si>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</si>
  <si>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</si>
  <si>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</si>
  <si>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</si>
  <si>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</si>
  <si>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</si>
  <si>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</si>
  <si>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</si>
  <si>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</si>
  <si>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</si>
  <si>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</si>
  <si>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</si>
  <si>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</si>
  <si>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</si>
  <si>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</si>
  <si>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</si>
  <si>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</si>
  <si>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</si>
  <si>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</si>
  <si>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</si>
  <si>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</si>
  <si>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</si>
  <si>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</si>
  <si>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</si>
  <si>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</si>
  <si>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</si>
  <si>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</si>
  <si>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</si>
  <si>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</si>
  <si>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</si>
  <si>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</si>
  <si>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</si>
  <si>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</si>
  <si>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</si>
  <si>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</si>
  <si>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</si>
  <si>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</si>
  <si>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</si>
  <si>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</si>
  <si>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</si>
  <si>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</si>
  <si>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</si>
  <si>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</si>
  <si>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</si>
  <si>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</si>
  <si>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</si>
  <si>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</si>
  <si>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</si>
  <si>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</si>
  <si>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</si>
  <si>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</si>
  <si>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</si>
  <si>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</si>
  <si>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</si>
  <si>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</si>
  <si>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</si>
  <si>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</si>
  <si>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</si>
  <si>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</si>
  <si>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</si>
  <si>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</si>
  <si>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</si>
  <si>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</si>
  <si>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</si>
  <si>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</si>
  <si>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</si>
  <si>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</si>
  <si>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</si>
  <si>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</si>
  <si>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</si>
  <si>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</si>
  <si>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</si>
  <si>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</si>
  <si>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</si>
  <si>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</si>
  <si>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</si>
  <si>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</si>
  <si>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</si>
  <si>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</si>
  <si>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</si>
  <si>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</si>
  <si>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</si>
  <si>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</si>
  <si>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</si>
  <si>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</si>
  <si>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</si>
  <si>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</si>
  <si>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</si>
  <si>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</si>
  <si>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</si>
  <si>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</si>
  <si>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</si>
  <si>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</si>
  <si>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</si>
  <si>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</si>
  <si>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</si>
  <si>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</si>
  <si>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</si>
  <si>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</si>
  <si>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</si>
  <si>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</si>
  <si>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</si>
  <si>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</si>
  <si>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</si>
  <si>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</si>
  <si>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</si>
  <si>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</si>
  <si>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</si>
  <si>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</si>
  <si>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</si>
  <si>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</si>
  <si>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</si>
  <si>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</si>
  <si>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</si>
  <si>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</si>
  <si>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</si>
  <si>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</si>
  <si>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</si>
  <si>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</si>
  <si>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</si>
  <si>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</si>
  <si>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</si>
  <si>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</si>
  <si>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</si>
  <si>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</si>
  <si>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</si>
  <si>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</si>
  <si>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</si>
  <si>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</si>
  <si>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</si>
  <si>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</si>
  <si>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</si>
  <si>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</si>
  <si>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</si>
  <si>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</si>
  <si>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</si>
  <si>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</si>
  <si>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</si>
  <si>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</si>
  <si>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</si>
  <si>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</si>
  <si>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</si>
  <si>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</si>
  <si>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</si>
  <si>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</si>
  <si>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</si>
  <si>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</si>
  <si>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</si>
  <si>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</si>
  <si>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</si>
  <si>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</si>
  <si>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</si>
  <si>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</si>
  <si>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</si>
  <si>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</si>
  <si>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</si>
  <si>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</si>
  <si>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</si>
  <si>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</si>
  <si>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</si>
  <si>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</si>
  <si>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</si>
  <si>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</si>
  <si>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</si>
  <si>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</si>
  <si>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</si>
  <si>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</si>
  <si>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</si>
  <si>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</si>
  <si>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</si>
  <si>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</si>
  <si>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</si>
  <si>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</si>
  <si>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</si>
  <si>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</si>
  <si>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</si>
  <si>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</si>
  <si>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</si>
  <si>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</si>
  <si>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</si>
  <si>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</si>
  <si>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</si>
  <si>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</si>
  <si>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</si>
  <si>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</si>
  <si>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</si>
  <si>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</si>
  <si>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</si>
  <si>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</si>
  <si>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</si>
  <si>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</si>
  <si>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</si>
  <si>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</si>
  <si>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</si>
  <si>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</si>
  <si>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</si>
  <si>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</si>
  <si>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</si>
  <si>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</si>
  <si>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</si>
  <si>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</si>
  <si>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</si>
  <si>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</si>
  <si>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</si>
  <si>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</si>
  <si>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</si>
  <si>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</si>
  <si>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</si>
  <si>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</si>
  <si>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</si>
  <si>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</si>
  <si>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</si>
  <si>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</si>
  <si>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</si>
  <si>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</si>
  <si>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</si>
  <si>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</si>
  <si>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</si>
  <si>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</si>
  <si>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</si>
  <si>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</si>
  <si>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</si>
  <si>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</si>
  <si>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</si>
  <si>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</si>
  <si>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</si>
  <si>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</si>
  <si>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</si>
  <si>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</si>
  <si>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</si>
  <si>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</si>
  <si>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</si>
  <si>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</si>
  <si>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</si>
  <si>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</si>
  <si>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</si>
  <si>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</si>
  <si>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</si>
  <si>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</si>
  <si>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</si>
  <si>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</si>
  <si>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</si>
  <si>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</si>
  <si>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</si>
  <si>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</si>
  <si>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</si>
  <si>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</si>
  <si>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</si>
  <si>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</si>
  <si>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</si>
  <si>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</si>
  <si>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</si>
  <si>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</si>
  <si>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</si>
  <si>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</si>
  <si>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</si>
  <si>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</si>
  <si>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</si>
  <si>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</si>
  <si>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</si>
  <si>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</si>
  <si>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</si>
  <si>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</si>
  <si>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</si>
  <si>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</si>
  <si>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</si>
  <si>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</si>
  <si>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</si>
  <si>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</si>
  <si>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</si>
  <si>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</si>
  <si>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</si>
  <si>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</si>
  <si>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</si>
  <si>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</si>
  <si>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</si>
  <si>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</si>
  <si>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</si>
  <si>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</si>
  <si>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</si>
  <si>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</si>
  <si>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</si>
  <si>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</si>
  <si>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</si>
  <si>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</si>
  <si>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</si>
  <si>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</si>
  <si>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</si>
  <si>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</si>
  <si>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</si>
  <si>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</si>
  <si>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</si>
  <si>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</si>
  <si>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</si>
  <si>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</si>
  <si>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</si>
  <si>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</si>
  <si>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</si>
  <si>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</si>
  <si>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</si>
  <si>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</si>
  <si>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</si>
  <si>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</si>
  <si>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</si>
  <si>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</si>
  <si>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</si>
  <si>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</si>
  <si>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</si>
  <si>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</si>
  <si>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</si>
  <si>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</si>
  <si>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</si>
  <si>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</si>
  <si>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</si>
  <si>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</si>
  <si>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</si>
  <si>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</si>
  <si>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</si>
  <si>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</si>
  <si>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</si>
  <si>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</si>
  <si>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</si>
  <si>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</si>
  <si>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</si>
  <si>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</si>
  <si>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</si>
  <si>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</si>
  <si>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</si>
  <si>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</si>
  <si>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</si>
  <si>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</si>
  <si>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</si>
  <si>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</si>
  <si>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</si>
  <si>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</si>
  <si>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</si>
  <si>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</si>
  <si>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</si>
  <si>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</si>
  <si>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</si>
  <si>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</si>
  <si>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</si>
  <si>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</si>
  <si>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</si>
  <si>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</si>
  <si>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</si>
  <si>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</si>
  <si>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</si>
  <si>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</si>
  <si>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</si>
  <si>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</si>
  <si>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</si>
  <si>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</si>
  <si>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</si>
  <si>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</si>
  <si>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</si>
  <si>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</si>
  <si>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</si>
  <si>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</si>
  <si>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</si>
  <si>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</si>
  <si>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</si>
  <si>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</si>
  <si>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</si>
  <si>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</si>
  <si>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</si>
  <si>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</si>
  <si>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</si>
  <si>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</si>
  <si>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</si>
  <si>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</si>
  <si>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</si>
  <si>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</si>
  <si>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</si>
  <si>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</si>
  <si>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</si>
  <si>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</si>
  <si>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</si>
  <si>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</si>
  <si>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</si>
  <si>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</si>
  <si>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</si>
  <si>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</si>
  <si>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</si>
  <si>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</si>
  <si>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</si>
  <si>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</si>
  <si>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</si>
  <si>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</si>
  <si>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</si>
  <si>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</si>
  <si>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</si>
  <si>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</si>
  <si>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</si>
  <si>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</si>
  <si>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</si>
  <si>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</si>
  <si>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</si>
  <si>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</si>
  <si>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</si>
  <si>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</si>
  <si>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</si>
  <si>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</si>
  <si>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</si>
  <si>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</si>
  <si>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</si>
  <si>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</si>
  <si>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</si>
  <si>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</si>
  <si>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</si>
  <si>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</si>
  <si>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</si>
  <si>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</si>
  <si>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</si>
  <si>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</si>
  <si>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</si>
  <si>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</si>
  <si>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</si>
  <si>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</si>
  <si>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</si>
  <si>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</si>
  <si>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</si>
  <si>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</si>
  <si>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</si>
  <si>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</si>
  <si>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</si>
  <si>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</si>
  <si>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</si>
  <si>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</si>
  <si>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</si>
  <si>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</si>
  <si>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</si>
  <si>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</si>
  <si>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</si>
  <si>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</si>
  <si>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</si>
  <si>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</si>
  <si>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</si>
  <si>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</si>
  <si>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</si>
  <si>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</si>
  <si>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</si>
  <si>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</si>
  <si>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</si>
  <si>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</si>
  <si>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</si>
  <si>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</si>
  <si>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</si>
  <si>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</si>
  <si>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</si>
  <si>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</si>
  <si>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</si>
  <si>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</si>
  <si>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</si>
  <si>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</si>
  <si>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</si>
  <si>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</si>
  <si>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</si>
  <si>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</si>
  <si>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</si>
  <si>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</si>
  <si>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</si>
  <si>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</si>
  <si>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</si>
  <si>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</si>
  <si>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</si>
  <si>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</si>
  <si>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</si>
  <si>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</si>
  <si>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</si>
  <si>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</si>
  <si>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</si>
  <si>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</si>
  <si>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</si>
  <si>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</si>
  <si>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</si>
  <si>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</si>
  <si>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</si>
  <si>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</si>
  <si>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</si>
  <si>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</si>
  <si>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</si>
  <si>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</si>
  <si>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</si>
  <si>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</si>
  <si>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</si>
  <si>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</si>
  <si>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</si>
  <si>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</si>
  <si>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</si>
  <si>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</si>
  <si>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</si>
  <si>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</si>
  <si>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</si>
  <si>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</si>
  <si>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</si>
  <si>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</si>
  <si>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</si>
  <si>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</si>
  <si>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</si>
  <si>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</si>
  <si>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</si>
  <si>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</si>
  <si>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</si>
  <si>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</si>
  <si>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</si>
  <si>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</si>
  <si>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</si>
  <si>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</si>
  <si>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</si>
  <si>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</si>
  <si>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</si>
  <si>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</si>
  <si>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</si>
  <si>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</si>
  <si>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</si>
  <si>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</si>
  <si>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</si>
  <si>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</si>
  <si>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</si>
  <si>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</si>
  <si>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</si>
  <si>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</si>
  <si>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</si>
  <si>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</si>
  <si>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</si>
  <si>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</si>
  <si>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</si>
  <si>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</si>
  <si>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</si>
  <si>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</si>
  <si>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</si>
  <si>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</si>
  <si>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</si>
  <si>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</si>
  <si>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</si>
  <si>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</si>
  <si>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</si>
  <si>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</si>
  <si>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</si>
  <si>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</si>
  <si>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</si>
  <si>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</si>
  <si>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</si>
  <si>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</si>
  <si>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</si>
  <si>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</si>
  <si>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</si>
  <si>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</si>
  <si>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</si>
  <si>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</si>
  <si>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</si>
  <si>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</si>
  <si>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</si>
  <si>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</si>
  <si>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</si>
  <si>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</si>
  <si>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</si>
  <si>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</si>
  <si>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</si>
  <si>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</si>
  <si>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</si>
  <si>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</si>
  <si>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</si>
  <si>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</si>
  <si>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</si>
  <si>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</si>
  <si>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</si>
  <si>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</si>
  <si>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</si>
  <si>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</si>
  <si>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</si>
  <si>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</si>
  <si>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</si>
  <si>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</si>
  <si>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</si>
  <si>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</si>
  <si>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</si>
  <si>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</si>
  <si>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</si>
  <si>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</si>
  <si>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</si>
  <si>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</si>
  <si>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</si>
  <si>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</si>
  <si>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</si>
  <si>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</si>
  <si>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</si>
  <si>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</si>
  <si>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</si>
  <si>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</si>
  <si>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</si>
  <si>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</si>
  <si>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</si>
  <si>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</si>
  <si>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</si>
  <si>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</si>
  <si>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</si>
  <si>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</si>
  <si>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</si>
  <si>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</si>
  <si>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</si>
  <si>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</si>
  <si>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</si>
  <si>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</si>
  <si>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</si>
  <si>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</si>
  <si>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</si>
  <si>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</si>
  <si>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</si>
  <si>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</si>
  <si>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</si>
  <si>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</si>
  <si>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</si>
  <si>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</si>
  <si>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</si>
  <si>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</si>
  <si>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</si>
  <si>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</si>
  <si>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</si>
  <si>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</si>
  <si>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</si>
  <si>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</si>
  <si>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</si>
  <si>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</si>
  <si>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</si>
  <si>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</si>
  <si>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</si>
  <si>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</si>
  <si>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</si>
  <si>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</si>
  <si>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</si>
  <si>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</si>
  <si>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</si>
  <si>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</si>
  <si>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</si>
  <si>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</si>
  <si>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</si>
  <si>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</si>
  <si>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</si>
  <si>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</si>
  <si>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</si>
  <si>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</si>
  <si>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</si>
  <si>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</si>
  <si>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</si>
  <si>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</si>
  <si>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</si>
  <si>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</si>
  <si>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</si>
  <si>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</si>
  <si>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</si>
  <si>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</si>
  <si>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</si>
  <si>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</si>
  <si>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</si>
  <si>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</si>
  <si>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</si>
  <si>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</si>
  <si>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</si>
  <si>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</si>
  <si>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</si>
  <si>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</si>
  <si>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</si>
  <si>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</si>
  <si>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</si>
  <si>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</si>
  <si>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</si>
  <si>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</si>
  <si>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</si>
  <si>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</si>
  <si>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</si>
  <si>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</si>
  <si>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</si>
  <si>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</si>
  <si>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</si>
  <si>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</si>
  <si>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</si>
  <si>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</si>
  <si>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</si>
  <si>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</si>
  <si>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</si>
  <si>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</si>
  <si>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</si>
  <si>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</si>
  <si>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</si>
  <si>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</si>
  <si>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</si>
  <si>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</si>
  <si>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</si>
  <si>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</si>
  <si>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</si>
  <si>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</si>
  <si>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</si>
  <si>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</si>
  <si>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</si>
  <si>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</si>
  <si>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</si>
  <si>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</si>
  <si>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</si>
  <si>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</si>
  <si>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</si>
  <si>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</si>
  <si>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</si>
  <si>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</si>
  <si>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</si>
  <si>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</si>
  <si>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</si>
  <si>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</si>
  <si>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</si>
  <si>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</si>
  <si>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</si>
  <si>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</si>
  <si>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</si>
  <si>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</si>
  <si>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</si>
  <si>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</si>
  <si>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</si>
  <si>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</si>
  <si>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</si>
  <si>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</si>
  <si>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</si>
  <si>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</si>
  <si>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</si>
  <si>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</si>
  <si>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</si>
  <si>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</si>
  <si>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</si>
  <si>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</si>
  <si>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</si>
  <si>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</si>
  <si>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</si>
  <si>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</si>
  <si>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</si>
  <si>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</si>
  <si>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</si>
  <si>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</si>
  <si>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</si>
  <si>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</si>
  <si>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</si>
  <si>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</si>
  <si>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</si>
  <si>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</si>
  <si>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</si>
  <si>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</si>
  <si>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</si>
  <si>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</si>
  <si>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</si>
  <si>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</si>
  <si>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</si>
  <si>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</si>
  <si>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</si>
  <si>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</si>
  <si>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</si>
  <si>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</si>
  <si>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</si>
  <si>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</si>
  <si>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</si>
  <si>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</si>
  <si>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</si>
  <si>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</si>
  <si>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</si>
  <si>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</si>
  <si>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</si>
  <si>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</si>
  <si>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</si>
  <si>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</si>
  <si>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</si>
  <si>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</si>
  <si>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</si>
  <si>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</si>
  <si>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</si>
  <si>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</si>
  <si>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</si>
  <si>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</si>
  <si>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</si>
  <si>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</si>
  <si>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</si>
  <si>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</si>
  <si>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</si>
  <si>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</si>
  <si>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</si>
  <si>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</si>
  <si>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</si>
  <si>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</si>
  <si>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</si>
  <si>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</si>
  <si>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</si>
  <si>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</si>
  <si>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</si>
  <si>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</si>
  <si>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</si>
  <si>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</si>
  <si>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</si>
  <si>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</si>
  <si>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</si>
  <si>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</si>
  <si>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</si>
  <si>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</si>
  <si>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</si>
  <si>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</si>
  <si>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</si>
  <si>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</si>
  <si>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</si>
  <si>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</si>
  <si>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</si>
  <si>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</si>
  <si>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</si>
  <si>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</si>
  <si>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</si>
  <si>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</si>
  <si>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</si>
  <si>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</si>
  <si>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</si>
  <si>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</si>
  <si>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</si>
  <si>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</si>
  <si>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</si>
  <si>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</si>
  <si>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</si>
  <si>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</si>
  <si>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</si>
  <si>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</si>
  <si>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</si>
  <si>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</si>
  <si>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</si>
  <si>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</si>
  <si>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</si>
  <si>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</si>
  <si>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</si>
  <si>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</si>
  <si>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</si>
  <si>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</si>
  <si>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</si>
  <si>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</si>
  <si>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</si>
  <si>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</si>
  <si>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</si>
  <si>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</si>
  <si>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</si>
  <si>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</si>
  <si>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</si>
  <si>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</si>
  <si>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</si>
  <si>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</si>
  <si>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</si>
  <si>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</si>
  <si>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</si>
  <si>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</si>
  <si>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</si>
  <si>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</si>
  <si>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</si>
  <si>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</si>
  <si>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</si>
  <si>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</si>
  <si>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</si>
  <si>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</si>
  <si>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</si>
  <si>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</si>
  <si>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</si>
  <si>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</si>
  <si>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</si>
  <si>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</si>
  <si>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</si>
  <si>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</si>
  <si>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</si>
  <si>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</si>
  <si>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</si>
  <si>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</si>
  <si>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</si>
  <si>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</si>
  <si>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</si>
  <si>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</si>
  <si>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</si>
  <si>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</si>
  <si>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</si>
  <si>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</si>
  <si>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</si>
  <si>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</si>
  <si>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</si>
  <si>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</si>
  <si>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</si>
  <si>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</si>
  <si>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</si>
  <si>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</si>
  <si>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</si>
  <si>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</si>
  <si>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</si>
  <si>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</si>
  <si>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</si>
  <si>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</si>
  <si>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</si>
  <si>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</si>
  <si>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</si>
  <si>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</si>
  <si>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</si>
  <si>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</si>
  <si>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</si>
  <si>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</si>
  <si>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</si>
  <si>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</si>
  <si>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</si>
  <si>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</si>
  <si>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</si>
  <si>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</si>
  <si>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</si>
  <si>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</si>
  <si>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</si>
  <si>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</si>
  <si>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</si>
  <si>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</si>
  <si>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</si>
  <si>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</si>
  <si>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</si>
  <si>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</si>
  <si>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</si>
  <si>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</si>
  <si>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</si>
  <si>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</si>
  <si>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</si>
  <si>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</si>
  <si>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</si>
  <si>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</si>
  <si>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</si>
  <si>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</si>
  <si>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</si>
  <si>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</si>
  <si>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</si>
  <si>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</si>
  <si>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</si>
  <si>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</si>
  <si>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</si>
  <si>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</si>
  <si>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</si>
  <si>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</si>
  <si>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</si>
  <si>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</si>
  <si>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</si>
  <si>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</si>
  <si>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</si>
  <si>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</si>
  <si>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</si>
  <si>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</si>
  <si>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</si>
  <si>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</si>
  <si>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</si>
  <si>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</si>
  <si>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</si>
  <si>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</si>
  <si>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</si>
  <si>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</si>
  <si>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</si>
  <si>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</si>
  <si>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</si>
  <si>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</si>
  <si>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</si>
  <si>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</si>
  <si>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</si>
  <si>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</si>
  <si>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</si>
  <si>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</si>
  <si>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</si>
  <si>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</si>
  <si>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</si>
  <si>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</si>
  <si>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</si>
  <si>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</si>
  <si>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</si>
  <si>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</si>
  <si>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</si>
  <si>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</si>
  <si>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</si>
  <si>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</si>
  <si>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</si>
  <si>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</si>
  <si>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</si>
  <si>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</si>
  <si>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</si>
  <si>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</si>
  <si>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</si>
  <si>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</si>
  <si>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</si>
  <si>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</si>
  <si>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avg/stdev</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</si>
  <si>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</si>
  <si>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</si>
  <si>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</si>
  <si>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</si>
  <si>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</si>
  <si>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</si>
  <si>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</si>
  <si>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</si>
  <si>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</si>
  <si>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</si>
  <si>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</si>
  <si>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</si>
  <si>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</si>
  <si>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</si>
  <si>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</si>
  <si>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</si>
  <si>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V-.5,a-sea,aprev</t>
  </si>
  <si>
    <t>X</t>
  </si>
  <si>
    <t>v4</t>
  </si>
  <si>
    <t>V4</t>
  </si>
  <si>
    <t>マゼンタ</t>
  </si>
  <si>
    <t>V3-NEUTRAL</t>
  </si>
  <si>
    <t>V2-REVERSAL</t>
  </si>
  <si>
    <t>SW-MAX-TOP3</t>
  </si>
  <si>
    <t>SW-MIN-TOP3</t>
  </si>
  <si>
    <t>Voting 1- Continuation (Previous + highest Equity +Anti-Seasonality)</t>
  </si>
  <si>
    <t>V4-VofV</t>
  </si>
  <si>
    <t>V1-Rev2</t>
  </si>
  <si>
    <t>Voting 1- Reversal2 (Anti-Previous + Anti-highest Equity +Adj-Seasonality)</t>
  </si>
  <si>
    <t>Voting 3- Neutral( Anti-Previous,50/50, Seasonality)</t>
  </si>
  <si>
    <t>Voting 2- Reversal (Anti-Previous,lowestEquity, Adj-Seasonal)</t>
  </si>
  <si>
    <t>Voting 4 -Voting of Voting- Voting 1,2,3</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</si>
</sst>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40" fontId="0" fillId="6" borderId="0" xfId="0" applyNumberFormat="1" applyFill="1" applyBorder="1"/>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daily!$V$36</c:f>
              <c:strCache>
                <c:ptCount val="1"/>
                <c:pt idx="0">
                  <c:v>20160630</c:v>
                </c:pt>
              </c:strCache>
            </c:strRef>
          </c:tx>
          <c:spPr>
            <a:solidFill>
              <a:schemeClr val="accent1"/>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daily!$AJ$36:$AZ$36</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-6019.1455117373889</c:v>
                </c:pt>
                <c:pt idx="9">
                  <c:v>-1550.8270559324883</c:v>
                </c:pt>
                <c:pt idx="10">
                  <c:v>-99.506840140828331</c:v>
                </c:pt>
                <c:pt idx="11">
                  <c:v>2789.4596528649477</c:v>
                </c:pt>
                <c:pt idx="12">
                  <c:v>0</c:v>
                </c:pt>
                <c:pt idx="13">
                  <c:v>0</c:v>
                </c:pt>
                <c:pt idx="14">
                  <c:v>0</c:v>
                </c:pt>
                <c:pt idx="15">
                  <c:v>0</c:v>
                </c:pt>
                <c:pt idx="16">
                  <c:v>0</c:v>
                </c:pt>
              </c:numCache>
            </c:numRef>
          </c:val>
        </c:ser>
        <c:ser>
          <c:idx val="1"/>
          <c:order val="1"/>
          <c:tx>
            <c:strRef>
              <c:f>daily!$V$37</c:f>
              <c:strCache>
                <c:ptCount val="1"/>
                <c:pt idx="0">
                  <c:v>20160701</c:v>
                </c:pt>
              </c:strCache>
            </c:strRef>
          </c:tx>
          <c:spPr>
            <a:solidFill>
              <a:schemeClr val="accent2"/>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daily!$AJ$37:$AZ$37</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42.903778832735952</c:v>
                </c:pt>
                <c:pt idx="9">
                  <c:v>1988.4972987898745</c:v>
                </c:pt>
                <c:pt idx="10">
                  <c:v>2684.7251880408025</c:v>
                </c:pt>
                <c:pt idx="11">
                  <c:v>7675.2498562580422</c:v>
                </c:pt>
                <c:pt idx="12">
                  <c:v>4219.567375347101</c:v>
                </c:pt>
                <c:pt idx="13">
                  <c:v>2784.232028181631</c:v>
                </c:pt>
                <c:pt idx="14">
                  <c:v>0</c:v>
                </c:pt>
                <c:pt idx="15">
                  <c:v>0</c:v>
                </c:pt>
                <c:pt idx="16">
                  <c:v>0</c:v>
                </c:pt>
              </c:numCache>
            </c:numRef>
          </c:val>
        </c:ser>
        <c:ser>
          <c:idx val="2"/>
          <c:order val="2"/>
          <c:tx>
            <c:strRef>
              <c:f>daily!$V$38</c:f>
              <c:strCache>
                <c:ptCount val="1"/>
                <c:pt idx="0">
                  <c:v>20160704</c:v>
                </c:pt>
              </c:strCache>
            </c:strRef>
          </c:tx>
          <c:spPr>
            <a:solidFill>
              <a:schemeClr val="accent3"/>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daily!$AJ$38:$AZ$38</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17189.860542226532</c:v>
                </c:pt>
                <c:pt idx="9">
                  <c:v>-92090.41724761865</c:v>
                </c:pt>
                <c:pt idx="10">
                  <c:v>4834.5164256529279</c:v>
                </c:pt>
                <c:pt idx="11">
                  <c:v>6821.7952220812786</c:v>
                </c:pt>
                <c:pt idx="12">
                  <c:v>6369.3586129592259</c:v>
                </c:pt>
                <c:pt idx="13">
                  <c:v>34652.637814312882</c:v>
                </c:pt>
                <c:pt idx="14">
                  <c:v>0</c:v>
                </c:pt>
                <c:pt idx="15">
                  <c:v>0</c:v>
                </c:pt>
                <c:pt idx="16">
                  <c:v>0</c:v>
                </c:pt>
              </c:numCache>
            </c:numRef>
          </c:val>
        </c:ser>
        <c:ser>
          <c:idx val="3"/>
          <c:order val="3"/>
          <c:tx>
            <c:strRef>
              <c:f>daily!$V$39</c:f>
              <c:strCache>
                <c:ptCount val="1"/>
                <c:pt idx="0">
                  <c:v>20160705</c:v>
                </c:pt>
              </c:strCache>
            </c:strRef>
          </c:tx>
          <c:spPr>
            <a:solidFill>
              <a:schemeClr val="accent4"/>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daily!$AJ$39:$AZ$39</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7237.8427898461268</c:v>
                </c:pt>
                <c:pt idx="9">
                  <c:v>-115154.53111904915</c:v>
                </c:pt>
                <c:pt idx="10">
                  <c:v>19435.939322798029</c:v>
                </c:pt>
                <c:pt idx="11">
                  <c:v>-3123.068965845554</c:v>
                </c:pt>
                <c:pt idx="12">
                  <c:v>20970.781510104327</c:v>
                </c:pt>
                <c:pt idx="13">
                  <c:v>33279.396465992962</c:v>
                </c:pt>
                <c:pt idx="14">
                  <c:v>0</c:v>
                </c:pt>
                <c:pt idx="15">
                  <c:v>0</c:v>
                </c:pt>
                <c:pt idx="16">
                  <c:v>0</c:v>
                </c:pt>
              </c:numCache>
            </c:numRef>
          </c:val>
        </c:ser>
        <c:ser>
          <c:idx val="4"/>
          <c:order val="4"/>
          <c:tx>
            <c:strRef>
              <c:f>daily!$V$40</c:f>
              <c:strCache>
                <c:ptCount val="1"/>
                <c:pt idx="0">
                  <c:v>20160706</c:v>
                </c:pt>
              </c:strCache>
            </c:strRef>
          </c:tx>
          <c:spPr>
            <a:solidFill>
              <a:schemeClr val="accent5"/>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daily!$AJ$40:$AZ$40</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6698.972578594794</c:v>
                </c:pt>
                <c:pt idx="9">
                  <c:v>-140837.23008256647</c:v>
                </c:pt>
                <c:pt idx="10">
                  <c:v>32298.54519780404</c:v>
                </c:pt>
                <c:pt idx="11">
                  <c:v>9483.2589748396367</c:v>
                </c:pt>
                <c:pt idx="12">
                  <c:v>24886.356495313059</c:v>
                </c:pt>
                <c:pt idx="13">
                  <c:v>41978.069539422017</c:v>
                </c:pt>
                <c:pt idx="14">
                  <c:v>0</c:v>
                </c:pt>
                <c:pt idx="15">
                  <c:v>0</c:v>
                </c:pt>
                <c:pt idx="16">
                  <c:v>0</c:v>
                </c:pt>
              </c:numCache>
            </c:numRef>
          </c:val>
        </c:ser>
        <c:ser>
          <c:idx val="5"/>
          <c:order val="5"/>
          <c:tx>
            <c:strRef>
              <c:f>daily!$V$41</c:f>
              <c:strCache>
                <c:ptCount val="1"/>
                <c:pt idx="0">
                  <c:v>20160707</c:v>
                </c:pt>
              </c:strCache>
            </c:strRef>
          </c:tx>
          <c:spPr>
            <a:solidFill>
              <a:schemeClr val="accent6"/>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daily!$AJ$41:$AZ$41</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18568.481681420402</c:v>
                </c:pt>
                <c:pt idx="9">
                  <c:v>-95306.352020841703</c:v>
                </c:pt>
                <c:pt idx="10">
                  <c:v>35329.635506073231</c:v>
                </c:pt>
                <c:pt idx="11">
                  <c:v>11053.323170821384</c:v>
                </c:pt>
                <c:pt idx="12">
                  <c:v>33823.36233670167</c:v>
                </c:pt>
                <c:pt idx="13">
                  <c:v>45009.159847691211</c:v>
                </c:pt>
                <c:pt idx="14">
                  <c:v>0</c:v>
                </c:pt>
                <c:pt idx="15">
                  <c:v>0</c:v>
                </c:pt>
                <c:pt idx="16">
                  <c:v>0</c:v>
                </c:pt>
              </c:numCache>
            </c:numRef>
          </c:val>
        </c:ser>
        <c:ser>
          <c:idx val="6"/>
          <c:order val="6"/>
          <c:tx>
            <c:strRef>
              <c:f>daily!$V$42</c:f>
              <c:strCache>
                <c:ptCount val="1"/>
                <c:pt idx="0">
                  <c:v>20160708</c:v>
                </c:pt>
              </c:strCache>
            </c:strRef>
          </c:tx>
          <c:spPr>
            <a:solidFill>
              <a:schemeClr val="accent1">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daily!$AJ$42:$AZ$42</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18627.65660878679</c:v>
                </c:pt>
                <c:pt idx="9">
                  <c:v>-44496.973232515375</c:v>
                </c:pt>
                <c:pt idx="10">
                  <c:v>29648.29913713393</c:v>
                </c:pt>
                <c:pt idx="11">
                  <c:v>11880.125459212533</c:v>
                </c:pt>
                <c:pt idx="12">
                  <c:v>28142.025967762369</c:v>
                </c:pt>
                <c:pt idx="13">
                  <c:v>36665.240613574475</c:v>
                </c:pt>
                <c:pt idx="14">
                  <c:v>-6998.381713716195</c:v>
                </c:pt>
                <c:pt idx="15">
                  <c:v>3498.122773807479</c:v>
                </c:pt>
                <c:pt idx="16">
                  <c:v>50809.378788326329</c:v>
                </c:pt>
              </c:numCache>
            </c:numRef>
          </c:val>
        </c:ser>
        <c:ser>
          <c:idx val="7"/>
          <c:order val="7"/>
          <c:tx>
            <c:strRef>
              <c:f>daily!$V$43</c:f>
              <c:strCache>
                <c:ptCount val="1"/>
                <c:pt idx="0">
                  <c:v>20160711</c:v>
                </c:pt>
              </c:strCache>
            </c:strRef>
          </c:tx>
          <c:spPr>
            <a:solidFill>
              <a:schemeClr val="accent2">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daily!$AJ$43:$AZ$43</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13050.910576009546</c:v>
                </c:pt>
                <c:pt idx="9">
                  <c:v>46565.932092962117</c:v>
                </c:pt>
                <c:pt idx="10">
                  <c:v>8507.8635949626405</c:v>
                </c:pt>
                <c:pt idx="11">
                  <c:v>-20114.823211926087</c:v>
                </c:pt>
                <c:pt idx="12">
                  <c:v>24162.51410419841</c:v>
                </c:pt>
                <c:pt idx="13">
                  <c:v>23481.256257337151</c:v>
                </c:pt>
                <c:pt idx="14">
                  <c:v>18839.463910655628</c:v>
                </c:pt>
                <c:pt idx="15">
                  <c:v>22826.390546788756</c:v>
                </c:pt>
                <c:pt idx="16">
                  <c:v>-40253.526537151163</c:v>
                </c:pt>
              </c:numCache>
            </c:numRef>
          </c:val>
        </c:ser>
        <c:ser>
          <c:idx val="8"/>
          <c:order val="8"/>
          <c:tx>
            <c:strRef>
              <c:f>daily!$V$44</c:f>
              <c:strCache>
                <c:ptCount val="1"/>
                <c:pt idx="0">
                  <c:v>20160712</c:v>
                </c:pt>
              </c:strCache>
            </c:strRef>
          </c:tx>
          <c:spPr>
            <a:solidFill>
              <a:schemeClr val="accent3">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daily!$AJ$44:$AZ$44</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20710.409555731203</c:v>
                </c:pt>
                <c:pt idx="9">
                  <c:v>41944.911038814316</c:v>
                </c:pt>
                <c:pt idx="10">
                  <c:v>27766.705563690004</c:v>
                </c:pt>
                <c:pt idx="11">
                  <c:v>-5592.493587979985</c:v>
                </c:pt>
                <c:pt idx="12">
                  <c:v>43421.356072925773</c:v>
                </c:pt>
                <c:pt idx="13">
                  <c:v>29337.694566975919</c:v>
                </c:pt>
                <c:pt idx="14">
                  <c:v>4938.0017723129786</c:v>
                </c:pt>
                <c:pt idx="15">
                  <c:v>8924.9284084461069</c:v>
                </c:pt>
                <c:pt idx="16">
                  <c:v>-35632.505483003362</c:v>
                </c:pt>
              </c:numCache>
            </c:numRef>
          </c:val>
        </c:ser>
        <c:ser>
          <c:idx val="9"/>
          <c:order val="9"/>
          <c:tx>
            <c:strRef>
              <c:f>daily!$V$45</c:f>
              <c:strCache>
                <c:ptCount val="1"/>
                <c:pt idx="0">
                  <c:v>20160713</c:v>
                </c:pt>
              </c:strCache>
            </c:strRef>
          </c:tx>
          <c:spPr>
            <a:solidFill>
              <a:schemeClr val="accent4">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daily!$AJ$45:$AZ$45</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32494.641865734651</c:v>
                </c:pt>
                <c:pt idx="9">
                  <c:v>90911.339177233531</c:v>
                </c:pt>
                <c:pt idx="10">
                  <c:v>33662.203091152609</c:v>
                </c:pt>
                <c:pt idx="11">
                  <c:v>12962.109497804304</c:v>
                </c:pt>
                <c:pt idx="12">
                  <c:v>48102.931660271381</c:v>
                </c:pt>
                <c:pt idx="13">
                  <c:v>35233.19209443852</c:v>
                </c:pt>
                <c:pt idx="14">
                  <c:v>8851.2854699714899</c:v>
                </c:pt>
                <c:pt idx="15">
                  <c:v>-4039.1682699267931</c:v>
                </c:pt>
                <c:pt idx="16">
                  <c:v>-36000.519950942959</c:v>
                </c:pt>
              </c:numCache>
            </c:numRef>
          </c:val>
        </c:ser>
        <c:ser>
          <c:idx val="10"/>
          <c:order val="10"/>
          <c:tx>
            <c:strRef>
              <c:f>daily!$V$46</c:f>
              <c:strCache>
                <c:ptCount val="1"/>
                <c:pt idx="0">
                  <c:v>20160714</c:v>
                </c:pt>
              </c:strCache>
            </c:strRef>
          </c:tx>
          <c:spPr>
            <a:solidFill>
              <a:schemeClr val="accent5">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daily!$AJ$46:$AZ$46</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37347.67187746425</c:v>
                </c:pt>
                <c:pt idx="9">
                  <c:v>71763.933519063532</c:v>
                </c:pt>
                <c:pt idx="10">
                  <c:v>18346.128355268815</c:v>
                </c:pt>
                <c:pt idx="11">
                  <c:v>16598.341159358046</c:v>
                </c:pt>
                <c:pt idx="12">
                  <c:v>52066.590990451346</c:v>
                </c:pt>
                <c:pt idx="13">
                  <c:v>28233.891362766284</c:v>
                </c:pt>
                <c:pt idx="14">
                  <c:v>23977.023076657744</c:v>
                </c:pt>
                <c:pt idx="15">
                  <c:v>11086.569336759459</c:v>
                </c:pt>
                <c:pt idx="16">
                  <c:v>-55147.92560911295</c:v>
                </c:pt>
              </c:numCache>
            </c:numRef>
          </c:val>
        </c:ser>
        <c:ser>
          <c:idx val="11"/>
          <c:order val="11"/>
          <c:tx>
            <c:strRef>
              <c:f>daily!$V$47</c:f>
              <c:strCache>
                <c:ptCount val="1"/>
                <c:pt idx="0">
                  <c:v>20160715</c:v>
                </c:pt>
              </c:strCache>
            </c:strRef>
          </c:tx>
          <c:spPr>
            <a:solidFill>
              <a:schemeClr val="accent6">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daily!$AJ$47:$AZ$47</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45471.8657990559</c:v>
                </c:pt>
                <c:pt idx="9">
                  <c:v>81859.77303757616</c:v>
                </c:pt>
                <c:pt idx="10">
                  <c:v>29401.718393601848</c:v>
                </c:pt>
                <c:pt idx="11">
                  <c:v>39241.895726144227</c:v>
                </c:pt>
                <c:pt idx="12">
                  <c:v>63122.181028784376</c:v>
                </c:pt>
                <c:pt idx="13">
                  <c:v>34787.988687926845</c:v>
                </c:pt>
                <c:pt idx="14">
                  <c:v>13881.183558145112</c:v>
                </c:pt>
                <c:pt idx="15">
                  <c:v>9043.9970492370303</c:v>
                </c:pt>
                <c:pt idx="16">
                  <c:v>-65243.765127625578</c:v>
                </c:pt>
              </c:numCache>
            </c:numRef>
          </c:val>
        </c:ser>
        <c:ser>
          <c:idx val="12"/>
          <c:order val="12"/>
          <c:tx>
            <c:strRef>
              <c:f>daily!$V$48</c:f>
              <c:strCache>
                <c:ptCount val="1"/>
                <c:pt idx="0">
                  <c:v>20160718</c:v>
                </c:pt>
              </c:strCache>
            </c:strRef>
          </c:tx>
          <c:spPr>
            <a:solidFill>
              <a:schemeClr val="accent1">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daily!$AJ$48:$AZ$48</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71342.480054084939</c:v>
                </c:pt>
                <c:pt idx="9">
                  <c:v>29025.52295284807</c:v>
                </c:pt>
                <c:pt idx="10">
                  <c:v>52647.963300865529</c:v>
                </c:pt>
                <c:pt idx="11">
                  <c:v>67107.12429111969</c:v>
                </c:pt>
                <c:pt idx="12">
                  <c:v>54085.919099691513</c:v>
                </c:pt>
                <c:pt idx="13">
                  <c:v>58034.233595190526</c:v>
                </c:pt>
                <c:pt idx="14">
                  <c:v>-13984.045006830358</c:v>
                </c:pt>
                <c:pt idx="15">
                  <c:v>-1815.9779880041624</c:v>
                </c:pt>
                <c:pt idx="16">
                  <c:v>-37378.536562650108</c:v>
                </c:pt>
              </c:numCache>
            </c:numRef>
          </c:val>
        </c:ser>
        <c:ser>
          <c:idx val="13"/>
          <c:order val="13"/>
          <c:tx>
            <c:strRef>
              <c:f>daily!$V$49</c:f>
              <c:strCache>
                <c:ptCount val="1"/>
                <c:pt idx="0">
                  <c:v>20160719</c:v>
                </c:pt>
              </c:strCache>
            </c:strRef>
          </c:tx>
          <c:spPr>
            <a:solidFill>
              <a:schemeClr val="accent2">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daily!$AJ$49:$AZ$49</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65683.297061293852</c:v>
                </c:pt>
                <c:pt idx="9">
                  <c:v>50913.011148942147</c:v>
                </c:pt>
                <c:pt idx="10">
                  <c:v>58391.751165652393</c:v>
                </c:pt>
                <c:pt idx="11">
                  <c:v>67161.866466678082</c:v>
                </c:pt>
                <c:pt idx="12">
                  <c:v>77990.527105132918</c:v>
                </c:pt>
                <c:pt idx="13">
                  <c:v>63778.02145997739</c:v>
                </c:pt>
                <c:pt idx="14">
                  <c:v>3415.6320906476358</c:v>
                </c:pt>
                <c:pt idx="15">
                  <c:v>26800.020142074594</c:v>
                </c:pt>
                <c:pt idx="16">
                  <c:v>-59266.024758744185</c:v>
                </c:pt>
              </c:numCache>
            </c:numRef>
          </c:val>
        </c:ser>
        <c:ser>
          <c:idx val="14"/>
          <c:order val="14"/>
          <c:tx>
            <c:strRef>
              <c:f>daily!$V$50</c:f>
              <c:strCache>
                <c:ptCount val="1"/>
                <c:pt idx="0">
                  <c:v>20160720</c:v>
                </c:pt>
              </c:strCache>
            </c:strRef>
          </c:tx>
          <c:spPr>
            <a:solidFill>
              <a:schemeClr val="accent3">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daily!$AJ$50:$AZ$50</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76761.466066318811</c:v>
                </c:pt>
                <c:pt idx="9">
                  <c:v>27259.897359862578</c:v>
                </c:pt>
                <c:pt idx="10">
                  <c:v>81882.814235003229</c:v>
                </c:pt>
                <c:pt idx="11">
                  <c:v>79161.945464161574</c:v>
                </c:pt>
                <c:pt idx="12">
                  <c:v>101481.59017448376</c:v>
                </c:pt>
                <c:pt idx="13">
                  <c:v>67457.225718218935</c:v>
                </c:pt>
                <c:pt idx="14">
                  <c:v>-20237.481698431933</c:v>
                </c:pt>
                <c:pt idx="15">
                  <c:v>28217.219019700773</c:v>
                </c:pt>
                <c:pt idx="16">
                  <c:v>-55517.567539541364</c:v>
                </c:pt>
              </c:numCache>
            </c:numRef>
          </c:val>
        </c:ser>
        <c:ser>
          <c:idx val="15"/>
          <c:order val="15"/>
          <c:tx>
            <c:strRef>
              <c:f>daily!$V$51</c:f>
              <c:strCache>
                <c:ptCount val="1"/>
                <c:pt idx="0">
                  <c:v>20160721</c:v>
                </c:pt>
              </c:strCache>
            </c:strRef>
          </c:tx>
          <c:spPr>
            <a:solidFill>
              <a:schemeClr val="accent4">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daily!$AJ$51:$AZ$51</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97941.585669384804</c:v>
                </c:pt>
                <c:pt idx="9">
                  <c:v>24088.87971489353</c:v>
                </c:pt>
                <c:pt idx="10">
                  <c:v>93944.14309814341</c:v>
                </c:pt>
                <c:pt idx="11">
                  <c:v>102391.11892496471</c:v>
                </c:pt>
                <c:pt idx="12">
                  <c:v>118428.91683475857</c:v>
                </c:pt>
                <c:pt idx="13">
                  <c:v>68271.000881403859</c:v>
                </c:pt>
                <c:pt idx="14">
                  <c:v>-23408.499343400981</c:v>
                </c:pt>
                <c:pt idx="15">
                  <c:v>37908.459948723947</c:v>
                </c:pt>
                <c:pt idx="16">
                  <c:v>-54703.792376356447</c:v>
                </c:pt>
              </c:numCache>
            </c:numRef>
          </c:val>
        </c:ser>
        <c:ser>
          <c:idx val="16"/>
          <c:order val="16"/>
          <c:tx>
            <c:strRef>
              <c:f>daily!$V$52</c:f>
              <c:strCache>
                <c:ptCount val="1"/>
                <c:pt idx="0">
                  <c:v>20160722</c:v>
                </c:pt>
              </c:strCache>
            </c:strRef>
          </c:tx>
          <c:spPr>
            <a:solidFill>
              <a:schemeClr val="accent5">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daily!$AJ$52:$AZ$52</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80429.661512163526</c:v>
                </c:pt>
                <c:pt idx="9">
                  <c:v>14273.157247618921</c:v>
                </c:pt>
                <c:pt idx="10">
                  <c:v>98897.649727313925</c:v>
                </c:pt>
                <c:pt idx="11">
                  <c:v>83515.07438747416</c:v>
                </c:pt>
                <c:pt idx="12">
                  <c:v>113339.05038043039</c:v>
                </c:pt>
                <c:pt idx="13">
                  <c:v>76047.017327951384</c:v>
                </c:pt>
                <c:pt idx="14">
                  <c:v>-16171.929173391105</c:v>
                </c:pt>
                <c:pt idx="15">
                  <c:v>31937.531537974613</c:v>
                </c:pt>
                <c:pt idx="16">
                  <c:v>-74608.764887265235</c:v>
                </c:pt>
              </c:numCache>
            </c:numRef>
          </c:val>
        </c:ser>
        <c:ser>
          <c:idx val="17"/>
          <c:order val="17"/>
          <c:tx>
            <c:strRef>
              <c:f>daily!$V$53</c:f>
              <c:strCache>
                <c:ptCount val="1"/>
                <c:pt idx="0">
                  <c:v>20160725</c:v>
                </c:pt>
              </c:strCache>
            </c:strRef>
          </c:tx>
          <c:spPr>
            <a:solidFill>
              <a:schemeClr val="accent6">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daily!$AJ$53:$AZ$53</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81255.475888175133</c:v>
                </c:pt>
                <c:pt idx="9">
                  <c:v>18533.094059568866</c:v>
                </c:pt>
                <c:pt idx="10">
                  <c:v>99774.396577026462</c:v>
                </c:pt>
                <c:pt idx="11">
                  <c:v>89965.490647191415</c:v>
                </c:pt>
                <c:pt idx="12">
                  <c:v>113701.7981178898</c:v>
                </c:pt>
                <c:pt idx="13">
                  <c:v>80285.477007721987</c:v>
                </c:pt>
                <c:pt idx="14">
                  <c:v>-9721.5129136738506</c:v>
                </c:pt>
                <c:pt idx="15">
                  <c:v>32300.279275434026</c:v>
                </c:pt>
                <c:pt idx="16">
                  <c:v>-85606.374448390809</c:v>
                </c:pt>
              </c:numCache>
            </c:numRef>
          </c:val>
        </c:ser>
        <c:ser>
          <c:idx val="18"/>
          <c:order val="18"/>
          <c:tx>
            <c:strRef>
              <c:f>daily!$V$54</c:f>
              <c:strCache>
                <c:ptCount val="1"/>
                <c:pt idx="0">
                  <c:v>20160726</c:v>
                </c:pt>
              </c:strCache>
            </c:strRef>
          </c:tx>
          <c:spPr>
            <a:solidFill>
              <a:schemeClr val="accent1">
                <a:lumMod val="8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daily!$AJ$54:$AZ$54</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78269.961063142706</c:v>
                </c:pt>
                <c:pt idx="9">
                  <c:v>-2525.2950148500604</c:v>
                </c:pt>
                <c:pt idx="10">
                  <c:v>2525.2950148500604</c:v>
                </c:pt>
                <c:pt idx="11">
                  <c:v>104334.42512986326</c:v>
                </c:pt>
                <c:pt idx="12">
                  <c:v>108741.38939206135</c:v>
                </c:pt>
                <c:pt idx="13">
                  <c:v>88471.653281898863</c:v>
                </c:pt>
                <c:pt idx="14">
                  <c:v>-14681.92163950231</c:v>
                </c:pt>
                <c:pt idx="15">
                  <c:v>27339.870549605566</c:v>
                </c:pt>
                <c:pt idx="16">
                  <c:v>-90566.783174219265</c:v>
                </c:pt>
              </c:numCache>
            </c:numRef>
          </c:val>
        </c:ser>
        <c:ser>
          <c:idx val="19"/>
          <c:order val="19"/>
          <c:tx>
            <c:strRef>
              <c:f>daily!$V$55</c:f>
              <c:strCache>
                <c:ptCount val="1"/>
                <c:pt idx="0">
                  <c:v>20160727</c:v>
                </c:pt>
              </c:strCache>
            </c:strRef>
          </c:tx>
          <c:spPr>
            <a:solidFill>
              <a:schemeClr val="accent2">
                <a:lumMod val="8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daily!$AJ$55:$AZ$55</c:f>
              <c:numCache>
                <c:formatCode>#,##0.00_);[Red]\(#,##0.00\)</c:formatCode>
                <c:ptCount val="17"/>
                <c:pt idx="0">
                  <c:v>556.09432292398014</c:v>
                </c:pt>
                <c:pt idx="1">
                  <c:v>84670.833054657502</c:v>
                </c:pt>
                <c:pt idx="2">
                  <c:v>69627.725116303016</c:v>
                </c:pt>
                <c:pt idx="3">
                  <c:v>61732.588395754639</c:v>
                </c:pt>
                <c:pt idx="4">
                  <c:v>92163.90843393009</c:v>
                </c:pt>
                <c:pt idx="5">
                  <c:v>125758.39629715408</c:v>
                </c:pt>
                <c:pt idx="6">
                  <c:v>21861.045390560692</c:v>
                </c:pt>
                <c:pt idx="7">
                  <c:v>-117.37969089597573</c:v>
                </c:pt>
                <c:pt idx="8">
                  <c:v>88893.025891702913</c:v>
                </c:pt>
                <c:pt idx="9">
                  <c:v>-31163.133623229653</c:v>
                </c:pt>
                <c:pt idx="10">
                  <c:v>31163.133623229653</c:v>
                </c:pt>
                <c:pt idx="11">
                  <c:v>112356.95340752817</c:v>
                </c:pt>
                <c:pt idx="12">
                  <c:v>120210.75598646422</c:v>
                </c:pt>
                <c:pt idx="13">
                  <c:v>111104.06797598215</c:v>
                </c:pt>
                <c:pt idx="14">
                  <c:v>7950.4930545809839</c:v>
                </c:pt>
                <c:pt idx="15">
                  <c:v>38809.237144008439</c:v>
                </c:pt>
                <c:pt idx="16">
                  <c:v>-93316.637856335379</c:v>
                </c:pt>
              </c:numCache>
            </c:numRef>
          </c:val>
        </c:ser>
        <c:dLbls>
          <c:showLegendKey val="0"/>
          <c:showVal val="0"/>
          <c:showCatName val="0"/>
          <c:showSerName val="0"/>
          <c:showPercent val="0"/>
          <c:showBubbleSize val="0"/>
        </c:dLbls>
        <c:gapWidth val="219"/>
        <c:overlap val="-27"/>
        <c:axId val="-245434688"/>
        <c:axId val="-245435232"/>
      </c:barChart>
      <c:catAx>
        <c:axId val="-24543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435232"/>
        <c:crosses val="autoZero"/>
        <c:auto val="1"/>
        <c:lblAlgn val="ctr"/>
        <c:lblOffset val="100"/>
        <c:noMultiLvlLbl val="0"/>
      </c:catAx>
      <c:valAx>
        <c:axId val="-245435232"/>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434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35</xdr:col>
      <xdr:colOff>19049</xdr:colOff>
      <xdr:row>0</xdr:row>
      <xdr:rowOff>33336</xdr:rowOff>
    </xdr:from>
    <xdr:to>
      <xdr:col>51</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PC2016-07-28 00:00:00</v>
          </cell>
          <cell r="K1" t="str">
            <v>LastSRUN</v>
          </cell>
          <cell r="M1" t="str">
            <v>prevACT</v>
          </cell>
          <cell r="S1" t="str">
            <v>group</v>
          </cell>
          <cell r="W1" t="str">
            <v>LastSAFEf</v>
          </cell>
          <cell r="AA1" t="str">
            <v>0.5finalQTY</v>
          </cell>
        </row>
        <row r="2">
          <cell r="A2" t="str">
            <v>AC</v>
          </cell>
          <cell r="B2" t="str">
            <v>@ACU6</v>
          </cell>
          <cell r="C2">
            <v>1.421</v>
          </cell>
          <cell r="D2">
            <v>3.27489745E-2</v>
          </cell>
          <cell r="E2">
            <v>-1.1134307585200001E-2</v>
          </cell>
          <cell r="F2">
            <v>-1</v>
          </cell>
        </row>
        <row r="3">
          <cell r="A3" t="str">
            <v>AD</v>
          </cell>
          <cell r="B3" t="str">
            <v>@ADU6</v>
          </cell>
          <cell r="C3">
            <v>0.749</v>
          </cell>
          <cell r="D3">
            <v>7.7400000000000004E-3</v>
          </cell>
          <cell r="E3">
            <v>2.8116213683200002E-3</v>
          </cell>
          <cell r="F3">
            <v>1</v>
          </cell>
        </row>
        <row r="4">
          <cell r="A4" t="str">
            <v>AEX</v>
          </cell>
          <cell r="B4" t="str">
            <v>AEXQ6</v>
          </cell>
          <cell r="C4">
            <v>444.45</v>
          </cell>
          <cell r="D4">
            <v>5.9304975444999997</v>
          </cell>
          <cell r="E4">
            <v>-1.13446780113E-2</v>
          </cell>
          <cell r="F4">
            <v>-1</v>
          </cell>
        </row>
        <row r="5">
          <cell r="A5" t="str">
            <v>BO</v>
          </cell>
          <cell r="B5" t="str">
            <v>@BOZ6</v>
          </cell>
          <cell r="C5">
            <v>29.98</v>
          </cell>
          <cell r="D5">
            <v>0.73550000000000004</v>
          </cell>
          <cell r="E5">
            <v>-1.3324450366400001E-3</v>
          </cell>
          <cell r="F5">
            <v>-1</v>
          </cell>
        </row>
        <row r="6">
          <cell r="A6" t="str">
            <v>BP</v>
          </cell>
          <cell r="B6" t="str">
            <v>@BPU6</v>
          </cell>
          <cell r="C6">
            <v>1.3160000000000001</v>
          </cell>
          <cell r="D6">
            <v>1.8724999999999999E-2</v>
          </cell>
          <cell r="E6">
            <v>-2.8792241248699999E-3</v>
          </cell>
          <cell r="F6">
            <v>-1</v>
          </cell>
        </row>
        <row r="7">
          <cell r="A7" t="str">
            <v>C</v>
          </cell>
          <cell r="B7" t="str">
            <v>@CZ6</v>
          </cell>
          <cell r="C7">
            <v>338.75</v>
          </cell>
          <cell r="D7">
            <v>11.887420156499999</v>
          </cell>
          <cell r="E7">
            <v>-1.23906705539E-2</v>
          </cell>
          <cell r="F7">
            <v>-1</v>
          </cell>
        </row>
        <row r="8">
          <cell r="A8" t="str">
            <v>CC</v>
          </cell>
          <cell r="B8" t="str">
            <v>@CCU6</v>
          </cell>
          <cell r="C8">
            <v>2850</v>
          </cell>
          <cell r="D8">
            <v>54.25</v>
          </cell>
          <cell r="E8">
            <v>-2.4501225061300002E-3</v>
          </cell>
          <cell r="F8">
            <v>-1</v>
          </cell>
        </row>
        <row r="9">
          <cell r="A9" t="str">
            <v>CD</v>
          </cell>
          <cell r="B9" t="str">
            <v>@CDU6</v>
          </cell>
          <cell r="C9">
            <v>0.75990000000000002</v>
          </cell>
          <cell r="D9">
            <v>6.6924999999999997E-3</v>
          </cell>
          <cell r="E9">
            <v>3.4995047870600001E-3</v>
          </cell>
          <cell r="F9">
            <v>1</v>
          </cell>
        </row>
        <row r="10">
          <cell r="A10" t="str">
            <v>CGB</v>
          </cell>
          <cell r="B10" t="str">
            <v>CBU6</v>
          </cell>
          <cell r="C10">
            <v>147.94999999999999</v>
          </cell>
          <cell r="D10">
            <v>0.65100000000000002</v>
          </cell>
          <cell r="E10">
            <v>-6.7585834009300001E-5</v>
          </cell>
          <cell r="F10">
            <v>-1</v>
          </cell>
        </row>
        <row r="11">
          <cell r="A11" t="str">
            <v>CL</v>
          </cell>
          <cell r="B11" t="str">
            <v>QCLU6</v>
          </cell>
          <cell r="C11">
            <v>41.14</v>
          </cell>
          <cell r="D11">
            <v>1.5771844020000001</v>
          </cell>
          <cell r="E11">
            <v>-1.8606870229000001E-2</v>
          </cell>
          <cell r="F11">
            <v>-1</v>
          </cell>
        </row>
        <row r="12">
          <cell r="A12" t="str">
            <v>CT</v>
          </cell>
          <cell r="B12" t="str">
            <v>@CTZ6</v>
          </cell>
          <cell r="C12">
            <v>73.040000000000006</v>
          </cell>
          <cell r="D12">
            <v>1.821</v>
          </cell>
          <cell r="E12">
            <v>-6.9340584636299997E-3</v>
          </cell>
          <cell r="F12">
            <v>-1</v>
          </cell>
        </row>
        <row r="13">
          <cell r="A13" t="str">
            <v>CU</v>
          </cell>
          <cell r="B13" t="str">
            <v>@EUU6</v>
          </cell>
          <cell r="C13">
            <v>1.10955</v>
          </cell>
          <cell r="D13">
            <v>7.7450000000000001E-3</v>
          </cell>
          <cell r="E13">
            <v>4.7541428959500002E-3</v>
          </cell>
          <cell r="F13">
            <v>1</v>
          </cell>
        </row>
        <row r="14">
          <cell r="A14" t="str">
            <v>DX</v>
          </cell>
          <cell r="B14" t="str">
            <v>@DXU6</v>
          </cell>
          <cell r="C14">
            <v>96.721000000000004</v>
          </cell>
          <cell r="D14">
            <v>0.56310000000000004</v>
          </cell>
          <cell r="E14">
            <v>-3.3078460872600001E-3</v>
          </cell>
          <cell r="F14">
            <v>-1</v>
          </cell>
        </row>
        <row r="15">
          <cell r="A15" t="str">
            <v>EBL</v>
          </cell>
          <cell r="B15" t="str">
            <v>BDU6</v>
          </cell>
          <cell r="C15">
            <v>167.41</v>
          </cell>
          <cell r="D15">
            <v>0.70050000000000001</v>
          </cell>
          <cell r="E15">
            <v>2.98757170172E-4</v>
          </cell>
          <cell r="F15">
            <v>1</v>
          </cell>
        </row>
        <row r="16">
          <cell r="A16" t="str">
            <v>EBM</v>
          </cell>
          <cell r="B16" t="str">
            <v>BLU6</v>
          </cell>
          <cell r="C16">
            <v>133.55000000000001</v>
          </cell>
          <cell r="D16">
            <v>0.19550000000000001</v>
          </cell>
          <cell r="E16">
            <v>-4.4906818351900002E-4</v>
          </cell>
          <cell r="F16">
            <v>-1</v>
          </cell>
        </row>
        <row r="17">
          <cell r="A17" t="str">
            <v>EBS</v>
          </cell>
          <cell r="B17" t="str">
            <v>EZU6</v>
          </cell>
          <cell r="C17">
            <v>111.995</v>
          </cell>
          <cell r="D17">
            <v>4.1500000000000002E-2</v>
          </cell>
          <cell r="E17">
            <v>-1.7854751595799999E-4</v>
          </cell>
          <cell r="F17">
            <v>-1</v>
          </cell>
        </row>
        <row r="18">
          <cell r="A18" t="str">
            <v>ED</v>
          </cell>
          <cell r="B18" t="str">
            <v>@EDZ6</v>
          </cell>
          <cell r="C18">
            <v>99.13</v>
          </cell>
          <cell r="D18">
            <v>3.4000000000000002E-2</v>
          </cell>
          <cell r="E18">
            <v>1.51339353277E-4</v>
          </cell>
          <cell r="F18">
            <v>1</v>
          </cell>
        </row>
        <row r="19">
          <cell r="A19" t="str">
            <v>EMD</v>
          </cell>
          <cell r="B19" t="str">
            <v>@EMDU6</v>
          </cell>
          <cell r="C19">
            <v>1551.7</v>
          </cell>
          <cell r="D19">
            <v>15.84</v>
          </cell>
          <cell r="E19">
            <v>3.5571077480299998E-3</v>
          </cell>
          <cell r="F19">
            <v>1</v>
          </cell>
        </row>
        <row r="20">
          <cell r="A20" t="str">
            <v>ES</v>
          </cell>
          <cell r="B20" t="str">
            <v>@ESU6</v>
          </cell>
          <cell r="C20">
            <v>2164.75</v>
          </cell>
          <cell r="D20">
            <v>18.162500000000001</v>
          </cell>
          <cell r="E20">
            <v>1.9671372367500001E-3</v>
          </cell>
          <cell r="F20">
            <v>1</v>
          </cell>
        </row>
        <row r="21">
          <cell r="A21" t="str">
            <v>FC</v>
          </cell>
          <cell r="B21" t="str">
            <v>@GFQ6</v>
          </cell>
          <cell r="C21">
            <v>140.47499999999999</v>
          </cell>
          <cell r="D21">
            <v>3.2524999999999999</v>
          </cell>
          <cell r="E21">
            <v>-1.2651555086999999E-2</v>
          </cell>
          <cell r="F21">
            <v>-1</v>
          </cell>
        </row>
        <row r="22">
          <cell r="A22" t="str">
            <v>FCH</v>
          </cell>
          <cell r="B22" t="str">
            <v>MTQ6</v>
          </cell>
          <cell r="C22">
            <v>4421</v>
          </cell>
          <cell r="D22">
            <v>66.170898414999996</v>
          </cell>
          <cell r="E22">
            <v>-5.7348476329699997E-3</v>
          </cell>
          <cell r="F22">
            <v>-1</v>
          </cell>
        </row>
        <row r="23">
          <cell r="A23" t="str">
            <v>FDX</v>
          </cell>
          <cell r="B23" t="str">
            <v>DXMU6</v>
          </cell>
          <cell r="C23">
            <v>10295.5</v>
          </cell>
          <cell r="D23">
            <v>152.82499999999999</v>
          </cell>
          <cell r="E23">
            <v>-1.1642008246399999E-3</v>
          </cell>
          <cell r="F23">
            <v>-1</v>
          </cell>
        </row>
        <row r="24">
          <cell r="A24" t="str">
            <v>FEI</v>
          </cell>
          <cell r="B24" t="str">
            <v>IEZ6</v>
          </cell>
          <cell r="C24">
            <v>100.325</v>
          </cell>
          <cell r="D24">
            <v>1.2749999999999999E-2</v>
          </cell>
          <cell r="E24">
            <v>-4.9835542709E-5</v>
          </cell>
          <cell r="F24">
            <v>-1</v>
          </cell>
        </row>
        <row r="25">
          <cell r="A25" t="str">
            <v>FFI</v>
          </cell>
          <cell r="B25" t="str">
            <v>LFU6</v>
          </cell>
          <cell r="C25">
            <v>6684</v>
          </cell>
          <cell r="D25">
            <v>72.625</v>
          </cell>
          <cell r="E25">
            <v>-1.4938751120400001E-3</v>
          </cell>
          <cell r="F25">
            <v>-1</v>
          </cell>
        </row>
        <row r="26">
          <cell r="A26" t="str">
            <v>FLG</v>
          </cell>
          <cell r="B26" t="str">
            <v>LGU6</v>
          </cell>
          <cell r="C26">
            <v>130.69</v>
          </cell>
          <cell r="D26">
            <v>0.67800000000000005</v>
          </cell>
          <cell r="E26">
            <v>1.8397853583699999E-3</v>
          </cell>
          <cell r="F26">
            <v>1</v>
          </cell>
        </row>
        <row r="27">
          <cell r="A27" t="str">
            <v>FSS</v>
          </cell>
          <cell r="B27" t="str">
            <v>LLZ6</v>
          </cell>
          <cell r="C27">
            <v>99.7</v>
          </cell>
          <cell r="D27">
            <v>3.2000000000000001E-2</v>
          </cell>
          <cell r="E27">
            <v>0</v>
          </cell>
          <cell r="F27">
            <v>1</v>
          </cell>
        </row>
        <row r="28">
          <cell r="A28" t="str">
            <v>FV</v>
          </cell>
          <cell r="B28" t="str">
            <v>@FVU6</v>
          </cell>
          <cell r="C28">
            <v>121.703125</v>
          </cell>
          <cell r="D28">
            <v>0.34453125000000001</v>
          </cell>
          <cell r="E28">
            <v>1.2840267077599999E-4</v>
          </cell>
          <cell r="F28">
            <v>1</v>
          </cell>
        </row>
        <row r="29">
          <cell r="A29" t="str">
            <v>GC</v>
          </cell>
          <cell r="B29" t="str">
            <v>QGCZ6</v>
          </cell>
          <cell r="C29">
            <v>1341.2</v>
          </cell>
          <cell r="D29">
            <v>19.865557028000001</v>
          </cell>
          <cell r="E29">
            <v>5.0206069688999997E-3</v>
          </cell>
          <cell r="F29">
            <v>1</v>
          </cell>
        </row>
        <row r="30">
          <cell r="A30" t="str">
            <v>HCM</v>
          </cell>
          <cell r="B30" t="str">
            <v>HHIN6</v>
          </cell>
          <cell r="C30">
            <v>9053</v>
          </cell>
          <cell r="D30">
            <v>140.80000000000001</v>
          </cell>
          <cell r="E30">
            <v>-4.1799582004200002E-3</v>
          </cell>
          <cell r="F30">
            <v>-1</v>
          </cell>
        </row>
        <row r="31">
          <cell r="A31" t="str">
            <v>HG</v>
          </cell>
          <cell r="B31" t="str">
            <v>QHGU6</v>
          </cell>
          <cell r="C31">
            <v>220.9</v>
          </cell>
          <cell r="D31">
            <v>4.6524999999999999</v>
          </cell>
          <cell r="E31">
            <v>1.0983981693399999E-2</v>
          </cell>
          <cell r="F31">
            <v>1</v>
          </cell>
        </row>
        <row r="32">
          <cell r="A32" t="str">
            <v>HIC</v>
          </cell>
          <cell r="B32" t="str">
            <v>HSIN6</v>
          </cell>
          <cell r="C32">
            <v>22143</v>
          </cell>
          <cell r="D32">
            <v>295.05</v>
          </cell>
          <cell r="E32">
            <v>-1.12775171418E-3</v>
          </cell>
          <cell r="F32">
            <v>-1</v>
          </cell>
        </row>
        <row r="33">
          <cell r="A33" t="str">
            <v>HO</v>
          </cell>
          <cell r="B33" t="str">
            <v>QHOU6</v>
          </cell>
          <cell r="C33">
            <v>1.2991999999999999</v>
          </cell>
          <cell r="D33">
            <v>4.7210554000000002E-2</v>
          </cell>
          <cell r="E33">
            <v>-1.7915186333099999E-2</v>
          </cell>
          <cell r="F33">
            <v>-1</v>
          </cell>
        </row>
        <row r="34">
          <cell r="A34" t="str">
            <v>JY</v>
          </cell>
          <cell r="B34" t="str">
            <v>@JYU6</v>
          </cell>
          <cell r="C34">
            <v>0.95025000000000004</v>
          </cell>
          <cell r="D34">
            <v>1.26775E-2</v>
          </cell>
          <cell r="E34">
            <v>-2.10426640013E-4</v>
          </cell>
          <cell r="F34">
            <v>-1</v>
          </cell>
        </row>
        <row r="35">
          <cell r="A35" t="str">
            <v>KC</v>
          </cell>
          <cell r="B35" t="str">
            <v>@KCU6</v>
          </cell>
          <cell r="C35">
            <v>142.15</v>
          </cell>
          <cell r="D35">
            <v>4.0599999999999996</v>
          </cell>
          <cell r="E35">
            <v>6.7280453257800004E-3</v>
          </cell>
          <cell r="F35">
            <v>1</v>
          </cell>
        </row>
        <row r="36">
          <cell r="A36" t="str">
            <v>KW</v>
          </cell>
          <cell r="B36" t="str">
            <v>@KWU6</v>
          </cell>
          <cell r="C36">
            <v>409</v>
          </cell>
          <cell r="D36">
            <v>11.9625</v>
          </cell>
          <cell r="E36">
            <v>-8.4848484848500001E-3</v>
          </cell>
          <cell r="F36">
            <v>-1</v>
          </cell>
        </row>
        <row r="37">
          <cell r="A37" t="str">
            <v>LB</v>
          </cell>
          <cell r="B37" t="str">
            <v>@LBU6</v>
          </cell>
          <cell r="C37">
            <v>325.7</v>
          </cell>
          <cell r="D37">
            <v>7.1349999999999998</v>
          </cell>
          <cell r="E37">
            <v>-7.9195857447499993E-3</v>
          </cell>
          <cell r="F37">
            <v>-1</v>
          </cell>
        </row>
        <row r="38">
          <cell r="A38" t="str">
            <v>LC</v>
          </cell>
          <cell r="B38" t="str">
            <v>@LEV6</v>
          </cell>
          <cell r="C38">
            <v>112.1</v>
          </cell>
          <cell r="D38">
            <v>2.2544728985</v>
          </cell>
          <cell r="E38">
            <v>-8.4033613445400005E-3</v>
          </cell>
          <cell r="F38">
            <v>-1</v>
          </cell>
        </row>
        <row r="39">
          <cell r="A39" t="str">
            <v>LCO</v>
          </cell>
          <cell r="B39" t="str">
            <v>EBZ6</v>
          </cell>
          <cell r="C39">
            <v>44.17</v>
          </cell>
          <cell r="D39">
            <v>1.472</v>
          </cell>
          <cell r="E39">
            <v>-1.6477399242899999E-2</v>
          </cell>
          <cell r="F39">
            <v>-1</v>
          </cell>
        </row>
        <row r="40">
          <cell r="A40" t="str">
            <v>LGO</v>
          </cell>
          <cell r="B40" t="str">
            <v>GASU6</v>
          </cell>
          <cell r="C40">
            <v>379.75</v>
          </cell>
          <cell r="D40">
            <v>14.185918585</v>
          </cell>
          <cell r="E40">
            <v>-2.18931101095E-2</v>
          </cell>
          <cell r="F40">
            <v>-1</v>
          </cell>
        </row>
        <row r="41">
          <cell r="A41" t="str">
            <v>LH</v>
          </cell>
          <cell r="B41" t="str">
            <v>@HEV6</v>
          </cell>
          <cell r="C41">
            <v>59.2</v>
          </cell>
          <cell r="D41">
            <v>1.5348879070000001</v>
          </cell>
          <cell r="E41">
            <v>-3.0303030303000002E-2</v>
          </cell>
          <cell r="F41">
            <v>-1</v>
          </cell>
        </row>
        <row r="42">
          <cell r="A42" t="str">
            <v>LRC</v>
          </cell>
          <cell r="B42" t="str">
            <v>LRCU6</v>
          </cell>
          <cell r="C42">
            <v>1813</v>
          </cell>
          <cell r="D42">
            <v>27.85</v>
          </cell>
          <cell r="E42">
            <v>4.9889135254999996E-3</v>
          </cell>
          <cell r="F42">
            <v>1</v>
          </cell>
        </row>
        <row r="43">
          <cell r="A43" t="str">
            <v>LSU</v>
          </cell>
          <cell r="B43" t="str">
            <v>QWV6</v>
          </cell>
          <cell r="C43">
            <v>518.1</v>
          </cell>
          <cell r="D43">
            <v>11.57</v>
          </cell>
          <cell r="E43">
            <v>-7.4712643678200002E-3</v>
          </cell>
          <cell r="F43">
            <v>-1</v>
          </cell>
        </row>
        <row r="44">
          <cell r="A44" t="str">
            <v>MEM</v>
          </cell>
          <cell r="B44" t="str">
            <v>@MMEU6</v>
          </cell>
          <cell r="C44">
            <v>876.1</v>
          </cell>
          <cell r="D44">
            <v>11.475</v>
          </cell>
          <cell r="E44">
            <v>-1.14129194248E-4</v>
          </cell>
          <cell r="F44">
            <v>-1</v>
          </cell>
        </row>
        <row r="45">
          <cell r="A45" t="str">
            <v>MFX</v>
          </cell>
          <cell r="B45" t="str">
            <v>IBQ6</v>
          </cell>
          <cell r="C45">
            <v>8494.9</v>
          </cell>
          <cell r="D45">
            <v>149.62030950600001</v>
          </cell>
          <cell r="E45">
            <v>-1.732853656E-2</v>
          </cell>
          <cell r="F45">
            <v>-1</v>
          </cell>
        </row>
        <row r="46">
          <cell r="A46" t="str">
            <v>MP</v>
          </cell>
          <cell r="B46" t="str">
            <v>@PXU6</v>
          </cell>
          <cell r="C46">
            <v>5.2690000000000001E-2</v>
          </cell>
          <cell r="D46">
            <v>6.9649999999999996E-4</v>
          </cell>
          <cell r="E46">
            <v>-3.9697542533100004E-3</v>
          </cell>
          <cell r="F46">
            <v>-1</v>
          </cell>
        </row>
        <row r="47">
          <cell r="A47" t="str">
            <v>MW</v>
          </cell>
          <cell r="B47" t="str">
            <v>@MWU6</v>
          </cell>
          <cell r="C47">
            <v>486.75</v>
          </cell>
          <cell r="D47">
            <v>10</v>
          </cell>
          <cell r="E47">
            <v>-3.0721966205799998E-3</v>
          </cell>
          <cell r="F47">
            <v>-1</v>
          </cell>
        </row>
        <row r="48">
          <cell r="A48" t="str">
            <v>NE</v>
          </cell>
          <cell r="B48" t="str">
            <v>@NEU6</v>
          </cell>
          <cell r="C48">
            <v>0.70579999999999998</v>
          </cell>
          <cell r="D48">
            <v>8.1600000000000006E-3</v>
          </cell>
          <cell r="E48">
            <v>1.1347517730499999E-3</v>
          </cell>
          <cell r="F48">
            <v>1</v>
          </cell>
        </row>
        <row r="49">
          <cell r="A49" t="str">
            <v>NG</v>
          </cell>
          <cell r="B49" t="str">
            <v>QNGU6</v>
          </cell>
          <cell r="C49">
            <v>2.8730000000000002</v>
          </cell>
          <cell r="D49">
            <v>0.1047</v>
          </cell>
          <cell r="E49">
            <v>8.00751879699E-2</v>
          </cell>
          <cell r="F49">
            <v>1</v>
          </cell>
        </row>
        <row r="50">
          <cell r="A50" t="str">
            <v>NIY</v>
          </cell>
          <cell r="B50" t="str">
            <v>@NKDU6</v>
          </cell>
          <cell r="C50">
            <v>16565</v>
          </cell>
          <cell r="D50">
            <v>327.5</v>
          </cell>
          <cell r="E50">
            <v>-1.50693188668E-3</v>
          </cell>
          <cell r="F50">
            <v>-1</v>
          </cell>
        </row>
        <row r="51">
          <cell r="A51" t="str">
            <v>NQ</v>
          </cell>
          <cell r="B51" t="str">
            <v>@NQU6</v>
          </cell>
          <cell r="C51">
            <v>4719.75</v>
          </cell>
          <cell r="D51">
            <v>45.887500000000003</v>
          </cell>
          <cell r="E51">
            <v>2.54898837024E-3</v>
          </cell>
          <cell r="F51">
            <v>1</v>
          </cell>
        </row>
        <row r="52">
          <cell r="A52" t="str">
            <v>O</v>
          </cell>
          <cell r="B52" t="str">
            <v>@OZ6</v>
          </cell>
          <cell r="C52">
            <v>197.25</v>
          </cell>
          <cell r="D52">
            <v>5.4249999999999998</v>
          </cell>
          <cell r="E52">
            <v>2.5412960609900001E-3</v>
          </cell>
          <cell r="F52">
            <v>1</v>
          </cell>
        </row>
        <row r="53">
          <cell r="A53" t="str">
            <v>OJ</v>
          </cell>
          <cell r="B53" t="str">
            <v>@OJU6</v>
          </cell>
          <cell r="C53">
            <v>179.8</v>
          </cell>
          <cell r="D53">
            <v>5.7575000000000003</v>
          </cell>
          <cell r="E53">
            <v>-5.2687038988399999E-2</v>
          </cell>
          <cell r="F53">
            <v>-1</v>
          </cell>
        </row>
        <row r="54">
          <cell r="A54" t="str">
            <v>PA</v>
          </cell>
          <cell r="B54" t="str">
            <v>QPAU6</v>
          </cell>
          <cell r="C54">
            <v>698.65</v>
          </cell>
          <cell r="D54">
            <v>16.66</v>
          </cell>
          <cell r="E54">
            <v>-7.4584458019600003E-3</v>
          </cell>
          <cell r="F54">
            <v>-1</v>
          </cell>
        </row>
        <row r="55">
          <cell r="A55" t="str">
            <v>PL</v>
          </cell>
          <cell r="B55" t="str">
            <v>QPLV6</v>
          </cell>
          <cell r="C55">
            <v>1138.9000000000001</v>
          </cell>
          <cell r="D55">
            <v>24.695</v>
          </cell>
          <cell r="E55">
            <v>9.4841340187900008E-3</v>
          </cell>
          <cell r="F55">
            <v>1</v>
          </cell>
        </row>
        <row r="56">
          <cell r="A56" t="str">
            <v>RB</v>
          </cell>
          <cell r="B56" t="str">
            <v>QRBU6</v>
          </cell>
          <cell r="C56">
            <v>1.3010999999999999</v>
          </cell>
          <cell r="D56">
            <v>5.0824236500000002E-2</v>
          </cell>
          <cell r="E56">
            <v>-1.22228970544E-2</v>
          </cell>
          <cell r="F56">
            <v>-1</v>
          </cell>
        </row>
        <row r="57">
          <cell r="A57" t="str">
            <v>RR</v>
          </cell>
          <cell r="B57" t="str">
            <v>@RRU6</v>
          </cell>
          <cell r="C57">
            <v>9.77</v>
          </cell>
          <cell r="D57">
            <v>0.24</v>
          </cell>
          <cell r="E57">
            <v>-5.59796437659E-3</v>
          </cell>
          <cell r="F57">
            <v>-1</v>
          </cell>
        </row>
        <row r="58">
          <cell r="A58" t="str">
            <v>RS</v>
          </cell>
          <cell r="B58" t="str">
            <v>@RSX6</v>
          </cell>
          <cell r="C58">
            <v>451.2</v>
          </cell>
          <cell r="D58">
            <v>10.220000000000001</v>
          </cell>
          <cell r="E58">
            <v>-5.9484467944500002E-3</v>
          </cell>
          <cell r="F58">
            <v>-1</v>
          </cell>
        </row>
        <row r="59">
          <cell r="A59" t="str">
            <v>S</v>
          </cell>
          <cell r="B59" t="str">
            <v>@SX6</v>
          </cell>
          <cell r="C59">
            <v>978</v>
          </cell>
          <cell r="D59">
            <v>36.075000000000003</v>
          </cell>
          <cell r="E59">
            <v>-8.1135902636900008E-3</v>
          </cell>
          <cell r="F59">
            <v>-1</v>
          </cell>
        </row>
        <row r="60">
          <cell r="A60" t="str">
            <v>SB</v>
          </cell>
          <cell r="B60" t="str">
            <v>@SBV6</v>
          </cell>
          <cell r="C60">
            <v>18.8</v>
          </cell>
          <cell r="D60">
            <v>0.621</v>
          </cell>
          <cell r="E60">
            <v>-1.5706806282699999E-2</v>
          </cell>
          <cell r="F60">
            <v>-1</v>
          </cell>
        </row>
        <row r="61">
          <cell r="A61" t="str">
            <v>SF</v>
          </cell>
          <cell r="B61" t="str">
            <v>@SFU6</v>
          </cell>
          <cell r="C61">
            <v>1.0221</v>
          </cell>
          <cell r="D61">
            <v>7.4450000000000002E-3</v>
          </cell>
          <cell r="E61">
            <v>9.4814814814799999E-3</v>
          </cell>
          <cell r="F61">
            <v>1</v>
          </cell>
        </row>
        <row r="62">
          <cell r="A62" t="str">
            <v>SI</v>
          </cell>
          <cell r="B62" t="str">
            <v>QSIU6</v>
          </cell>
          <cell r="C62">
            <v>2019.2</v>
          </cell>
          <cell r="D62">
            <v>65.114999999999995</v>
          </cell>
          <cell r="E62">
            <v>9.8524631157800007E-3</v>
          </cell>
          <cell r="F62">
            <v>1</v>
          </cell>
        </row>
        <row r="63">
          <cell r="A63" t="str">
            <v>SIN</v>
          </cell>
          <cell r="B63" t="str">
            <v>INQ6</v>
          </cell>
          <cell r="C63">
            <v>8696.5</v>
          </cell>
          <cell r="D63">
            <v>82.055909248000006</v>
          </cell>
          <cell r="E63">
            <v>6.73752686278E-3</v>
          </cell>
          <cell r="F63">
            <v>1</v>
          </cell>
        </row>
        <row r="64">
          <cell r="A64" t="str">
            <v>SJB</v>
          </cell>
          <cell r="B64" t="str">
            <v>BBU6</v>
          </cell>
          <cell r="C64">
            <v>153.75</v>
          </cell>
          <cell r="D64">
            <v>0.29799999999999999</v>
          </cell>
          <cell r="E64">
            <v>-1.2342471092600001E-3</v>
          </cell>
          <cell r="F64">
            <v>-1</v>
          </cell>
        </row>
        <row r="65">
          <cell r="A65" t="str">
            <v>SM</v>
          </cell>
          <cell r="B65" t="str">
            <v>@SMZ6</v>
          </cell>
          <cell r="C65">
            <v>340.8</v>
          </cell>
          <cell r="D65">
            <v>13.31</v>
          </cell>
          <cell r="E65">
            <v>-6.9930069930100001E-3</v>
          </cell>
          <cell r="F65">
            <v>-1</v>
          </cell>
        </row>
        <row r="66">
          <cell r="A66" t="str">
            <v>SMI</v>
          </cell>
          <cell r="B66" t="str">
            <v>SWU6</v>
          </cell>
          <cell r="C66">
            <v>8089</v>
          </cell>
          <cell r="D66">
            <v>88.25</v>
          </cell>
          <cell r="E66">
            <v>-1.5697249939199999E-2</v>
          </cell>
          <cell r="F66">
            <v>-1</v>
          </cell>
        </row>
        <row r="67">
          <cell r="A67" t="str">
            <v>SSG</v>
          </cell>
          <cell r="B67" t="str">
            <v>SSQ6</v>
          </cell>
          <cell r="C67">
            <v>317.60000000000002</v>
          </cell>
          <cell r="D67">
            <v>3.6962499979999999</v>
          </cell>
          <cell r="E67">
            <v>-1.27398311448E-2</v>
          </cell>
          <cell r="F67">
            <v>-1</v>
          </cell>
        </row>
        <row r="68">
          <cell r="A68" t="str">
            <v>STW</v>
          </cell>
          <cell r="B68" t="str">
            <v>TWQ6</v>
          </cell>
          <cell r="C68">
            <v>336</v>
          </cell>
          <cell r="D68">
            <v>4.1913436119999998</v>
          </cell>
          <cell r="E68">
            <v>5.9084194919499997E-3</v>
          </cell>
          <cell r="F68">
            <v>1</v>
          </cell>
        </row>
        <row r="69">
          <cell r="A69" t="str">
            <v>SXE</v>
          </cell>
          <cell r="B69" t="str">
            <v>EXU6</v>
          </cell>
          <cell r="C69">
            <v>2970</v>
          </cell>
          <cell r="D69">
            <v>46.3</v>
          </cell>
          <cell r="E69">
            <v>-7.6845973939200004E-3</v>
          </cell>
          <cell r="F69">
            <v>-1</v>
          </cell>
        </row>
        <row r="70">
          <cell r="A70" t="str">
            <v>TF</v>
          </cell>
          <cell r="B70" t="str">
            <v>@TFSU6</v>
          </cell>
          <cell r="C70">
            <v>1213.5</v>
          </cell>
          <cell r="D70">
            <v>14.565</v>
          </cell>
          <cell r="E70">
            <v>-1.9738465334299998E-3</v>
          </cell>
          <cell r="F70">
            <v>-1</v>
          </cell>
        </row>
        <row r="71">
          <cell r="A71" t="str">
            <v>TU</v>
          </cell>
          <cell r="B71" t="str">
            <v>@TUU6</v>
          </cell>
          <cell r="C71">
            <v>109.3828125</v>
          </cell>
          <cell r="D71">
            <v>9.8828125000000003E-2</v>
          </cell>
          <cell r="E71">
            <v>7.1428571428499999E-5</v>
          </cell>
          <cell r="F71">
            <v>1</v>
          </cell>
        </row>
        <row r="72">
          <cell r="A72" t="str">
            <v>TY</v>
          </cell>
          <cell r="B72" t="str">
            <v>@TYU6</v>
          </cell>
          <cell r="C72">
            <v>132.5625</v>
          </cell>
          <cell r="D72">
            <v>0.62734374999999998</v>
          </cell>
          <cell r="E72">
            <v>1.17882824473E-4</v>
          </cell>
          <cell r="F72">
            <v>1</v>
          </cell>
        </row>
        <row r="73">
          <cell r="A73" t="str">
            <v>US</v>
          </cell>
          <cell r="B73" t="str">
            <v>@USU6</v>
          </cell>
          <cell r="C73">
            <v>173.34375</v>
          </cell>
          <cell r="D73">
            <v>1.78125</v>
          </cell>
          <cell r="E73">
            <v>7.2163088580200002E-4</v>
          </cell>
          <cell r="F73">
            <v>1</v>
          </cell>
        </row>
        <row r="74">
          <cell r="A74" t="str">
            <v>VX</v>
          </cell>
          <cell r="B74" t="str">
            <v>@VXQ6</v>
          </cell>
          <cell r="C74">
            <v>14.375</v>
          </cell>
          <cell r="D74">
            <v>0.82504018599999995</v>
          </cell>
          <cell r="E74">
            <v>-2.7072758037199999E-2</v>
          </cell>
          <cell r="F74">
            <v>-1</v>
          </cell>
        </row>
        <row r="75">
          <cell r="A75" t="str">
            <v>W</v>
          </cell>
          <cell r="B75" t="str">
            <v>@WU6</v>
          </cell>
          <cell r="C75">
            <v>410.25</v>
          </cell>
          <cell r="D75">
            <v>14.012499999999999</v>
          </cell>
          <cell r="E75">
            <v>-1.0849909584100001E-2</v>
          </cell>
          <cell r="F75">
            <v>-1</v>
          </cell>
        </row>
        <row r="76">
          <cell r="A76" t="str">
            <v>YA</v>
          </cell>
          <cell r="B76" t="str">
            <v>APU6</v>
          </cell>
          <cell r="C76">
            <v>5517</v>
          </cell>
          <cell r="D76">
            <v>55.65</v>
          </cell>
          <cell r="E76">
            <v>3.0909090909100002E-3</v>
          </cell>
          <cell r="F76">
            <v>1</v>
          </cell>
        </row>
        <row r="77">
          <cell r="A77" t="str">
            <v>YB</v>
          </cell>
          <cell r="B77" t="str">
            <v>HBSU6</v>
          </cell>
          <cell r="C77">
            <v>98.16</v>
          </cell>
          <cell r="D77">
            <v>2.9000000000000001E-2</v>
          </cell>
          <cell r="E77">
            <v>3.05716906145E-4</v>
          </cell>
          <cell r="F77">
            <v>1</v>
          </cell>
        </row>
        <row r="78">
          <cell r="A78" t="str">
            <v>YM</v>
          </cell>
          <cell r="B78" t="str">
            <v>@YMU6</v>
          </cell>
          <cell r="C78">
            <v>18376</v>
          </cell>
          <cell r="D78">
            <v>144.75</v>
          </cell>
          <cell r="E78">
            <v>-7.6128330614500005E-4</v>
          </cell>
          <cell r="F78">
            <v>-1</v>
          </cell>
        </row>
        <row r="79">
          <cell r="A79" t="str">
            <v>YT2</v>
          </cell>
          <cell r="B79" t="str">
            <v>HTSU6</v>
          </cell>
          <cell r="C79">
            <v>98.58</v>
          </cell>
          <cell r="D79">
            <v>5.8000000000000003E-2</v>
          </cell>
          <cell r="E79">
            <v>5.0745965695700001E-4</v>
          </cell>
          <cell r="F79">
            <v>1</v>
          </cell>
        </row>
        <row r="80">
          <cell r="A80" t="str">
            <v>YT3</v>
          </cell>
          <cell r="B80" t="str">
            <v>HXSU6</v>
          </cell>
          <cell r="C80">
            <v>98.125</v>
          </cell>
          <cell r="D80">
            <v>7.3999999999999996E-2</v>
          </cell>
          <cell r="E80">
            <v>9.1803947569800003E-4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42577</v>
          </cell>
          <cell r="C1" t="str">
            <v>ATR20</v>
          </cell>
        </row>
        <row r="2">
          <cell r="B2">
            <v>1.0631999999999999</v>
          </cell>
          <cell r="C2">
            <v>9.2250000000000006E-3</v>
          </cell>
        </row>
        <row r="3">
          <cell r="B3">
            <v>1.7499956299999999</v>
          </cell>
          <cell r="C3">
            <v>2.3555042000000002E-2</v>
          </cell>
        </row>
        <row r="4">
          <cell r="B4">
            <v>78.522000000000006</v>
          </cell>
          <cell r="C4">
            <v>1.3185</v>
          </cell>
        </row>
        <row r="5">
          <cell r="B5">
            <v>0.74480000000000002</v>
          </cell>
          <cell r="C5">
            <v>7.7299999999999999E-3</v>
          </cell>
        </row>
        <row r="6">
          <cell r="B6">
            <v>0.75049999999999994</v>
          </cell>
          <cell r="C6">
            <v>7.79E-3</v>
          </cell>
        </row>
        <row r="7">
          <cell r="B7">
            <v>0.98980000000000001</v>
          </cell>
          <cell r="C7">
            <v>8.3649999999999992E-3</v>
          </cell>
        </row>
        <row r="8">
          <cell r="B8">
            <v>0.93059999999999998</v>
          </cell>
          <cell r="C8">
            <v>9.9850000000000008E-3</v>
          </cell>
        </row>
        <row r="9">
          <cell r="B9">
            <v>0.75255870000000002</v>
          </cell>
          <cell r="C9">
            <v>6.1159954999999997E-3</v>
          </cell>
        </row>
        <row r="10">
          <cell r="B10">
            <v>0.70037819999999995</v>
          </cell>
          <cell r="C10">
            <v>8.1401749999999995E-3</v>
          </cell>
        </row>
        <row r="11">
          <cell r="B11">
            <v>1.8604000000000001</v>
          </cell>
          <cell r="C11">
            <v>2.904E-2</v>
          </cell>
        </row>
        <row r="12">
          <cell r="B12">
            <v>1.3032999999999999</v>
          </cell>
          <cell r="C12">
            <v>2.0105000000000001E-2</v>
          </cell>
        </row>
        <row r="13">
          <cell r="B13">
            <v>1.3130999999999999</v>
          </cell>
          <cell r="C13">
            <v>1.8939999999999999E-2</v>
          </cell>
        </row>
        <row r="14">
          <cell r="B14">
            <v>137.39599999999999</v>
          </cell>
          <cell r="C14">
            <v>3.052</v>
          </cell>
        </row>
        <row r="15">
          <cell r="B15">
            <v>1.7321</v>
          </cell>
          <cell r="C15">
            <v>2.3290000000000002E-2</v>
          </cell>
        </row>
        <row r="16">
          <cell r="B16">
            <v>1.5562</v>
          </cell>
          <cell r="C16">
            <v>1.763E-2</v>
          </cell>
        </row>
        <row r="17">
          <cell r="B17">
            <v>1.4636</v>
          </cell>
          <cell r="C17">
            <v>1.3469999999999999E-2</v>
          </cell>
        </row>
        <row r="18">
          <cell r="B18">
            <v>1.4484999999999999</v>
          </cell>
          <cell r="C18">
            <v>1.1145E-2</v>
          </cell>
        </row>
        <row r="19">
          <cell r="B19">
            <v>114.92</v>
          </cell>
          <cell r="C19">
            <v>1.6348</v>
          </cell>
        </row>
        <row r="20">
          <cell r="B20">
            <v>1.0901000000000001</v>
          </cell>
          <cell r="C20">
            <v>4.8349999999999999E-3</v>
          </cell>
        </row>
        <row r="21">
          <cell r="B21">
            <v>0.83645000000000003</v>
          </cell>
          <cell r="C21">
            <v>1.08235E-2</v>
          </cell>
        </row>
        <row r="22">
          <cell r="B22">
            <v>1.0983000000000001</v>
          </cell>
          <cell r="C22">
            <v>7.4200000000000004E-3</v>
          </cell>
        </row>
        <row r="23">
          <cell r="B23">
            <v>79.324787409999999</v>
          </cell>
          <cell r="C23">
            <v>1.243044504</v>
          </cell>
        </row>
        <row r="24">
          <cell r="B24">
            <v>73.817081270000003</v>
          </cell>
          <cell r="C24">
            <v>1.1649988295</v>
          </cell>
        </row>
        <row r="25">
          <cell r="B25">
            <v>105.40739960000001</v>
          </cell>
          <cell r="C25">
            <v>1.4065820014999999</v>
          </cell>
        </row>
        <row r="26">
          <cell r="B26">
            <v>0.70581592000000004</v>
          </cell>
          <cell r="C26">
            <v>8.0107265000000007E-3</v>
          </cell>
        </row>
        <row r="27">
          <cell r="B27">
            <v>0.99250000000000005</v>
          </cell>
          <cell r="C27">
            <v>6.5550000000000001E-3</v>
          </cell>
        </row>
        <row r="28">
          <cell r="B28">
            <v>1.319</v>
          </cell>
          <cell r="C28">
            <v>1.0829999999999999E-2</v>
          </cell>
        </row>
        <row r="29">
          <cell r="B29">
            <v>104.63</v>
          </cell>
          <cell r="C29">
            <v>1.2985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60"/>
  <sheetViews>
    <sheetView topLeftCell="E13" workbookViewId="0">
      <selection activeCell="G21" sqref="G21:G24"/>
    </sheetView>
  </sheetViews>
  <sheetFormatPr defaultRowHeight="15" outlineLevelCol="1" x14ac:dyDescent="0.25"/>
  <cols>
    <col min="1" max="1" width="14.140625" bestFit="1" customWidth="1"/>
    <col min="2" max="2" width="13.42578125" customWidth="1"/>
    <col min="3" max="3" width="13" customWidth="1"/>
    <col min="4" max="4" width="12.28515625" customWidth="1"/>
    <col min="5" max="5" width="12.5703125" customWidth="1"/>
    <col min="6" max="6" width="14" customWidth="1"/>
    <col min="7" max="7" width="11.42578125" customWidth="1"/>
    <col min="8" max="15" width="12.7109375" customWidth="1"/>
    <col min="16" max="16" width="14.28515625" bestFit="1" customWidth="1"/>
    <col min="17" max="17" width="13.42578125" bestFit="1" customWidth="1"/>
    <col min="18" max="18" width="12.7109375" bestFit="1" customWidth="1"/>
    <col min="19" max="19" width="10.85546875" bestFit="1" customWidth="1"/>
    <col min="20" max="20" width="7.7109375" customWidth="1"/>
    <col min="21" max="21" width="10.5703125" bestFit="1" customWidth="1"/>
    <col min="22" max="22" width="4.42578125" customWidth="1"/>
    <col min="23" max="23" width="10.85546875" hidden="1" customWidth="1" outlineLevel="1"/>
    <col min="24" max="25" width="10.5703125" hidden="1" customWidth="1" outlineLevel="1"/>
    <col min="26" max="26" width="11.140625" hidden="1" customWidth="1" outlineLevel="1"/>
    <col min="27" max="27" width="10.5703125" hidden="1" customWidth="1" outlineLevel="1"/>
    <col min="28" max="28" width="13.85546875" hidden="1" customWidth="1" outlineLevel="1"/>
    <col min="29" max="29" width="13.28515625" hidden="1" customWidth="1" outlineLevel="1"/>
    <col min="30" max="30" width="13.85546875" hidden="1" customWidth="1" outlineLevel="1"/>
    <col min="31" max="31" width="9.85546875" hidden="1" customWidth="1" outlineLevel="1"/>
    <col min="32" max="33" width="10.5703125" hidden="1" customWidth="1" outlineLevel="1"/>
    <col min="34" max="35" width="9.85546875" hidden="1" customWidth="1" outlineLevel="1"/>
    <col min="36" max="36" width="10.5703125" bestFit="1" customWidth="1" collapsed="1"/>
    <col min="37" max="37" width="10.5703125" bestFit="1" customWidth="1"/>
    <col min="38" max="38" width="13.28515625" bestFit="1" customWidth="1"/>
    <col min="39" max="39" width="11.140625" bestFit="1" customWidth="1"/>
    <col min="40" max="40" width="10.5703125" bestFit="1" customWidth="1"/>
    <col min="41" max="41" width="13.85546875" bestFit="1" customWidth="1"/>
    <col min="42" max="42" width="13.28515625" bestFit="1" customWidth="1"/>
    <col min="43" max="43" width="13.85546875" bestFit="1" customWidth="1"/>
    <col min="44" max="44" width="14.5703125" bestFit="1" customWidth="1"/>
    <col min="45" max="45" width="11.5703125" bestFit="1" customWidth="1"/>
    <col min="46" max="47" width="10.85546875" bestFit="1" customWidth="1"/>
    <col min="48" max="49" width="18.28515625" customWidth="1"/>
    <col min="50" max="52" width="10.5703125" bestFit="1" customWidth="1"/>
  </cols>
  <sheetData>
    <row r="1" spans="2:5" x14ac:dyDescent="0.25">
      <c r="B1" s="194">
        <f ca="1">TODAY()</f>
        <v>42580</v>
      </c>
      <c r="C1" t="s">
        <v>1199</v>
      </c>
      <c r="D1" s="194"/>
      <c r="E1" s="194"/>
    </row>
    <row r="2" spans="2:5" x14ac:dyDescent="0.25">
      <c r="B2" s="194">
        <f>MARGIN!G12</f>
        <v>42577</v>
      </c>
      <c r="C2" t="s">
        <v>1128</v>
      </c>
      <c r="D2" s="194"/>
      <c r="E2" s="194"/>
    </row>
    <row r="3" spans="2:5" x14ac:dyDescent="0.25">
      <c r="B3" t="str">
        <f>[3]futuresATR!$E$1</f>
        <v>PC2016-07-28 00:00:00</v>
      </c>
      <c r="C3" t="s">
        <v>1129</v>
      </c>
    </row>
    <row r="5" spans="2:5" x14ac:dyDescent="0.25">
      <c r="C5" t="s">
        <v>1132</v>
      </c>
    </row>
    <row r="6" spans="2:5" x14ac:dyDescent="0.25">
      <c r="B6" t="s">
        <v>1160</v>
      </c>
      <c r="C6" t="s">
        <v>1173</v>
      </c>
    </row>
    <row r="7" spans="2:5" x14ac:dyDescent="0.25">
      <c r="B7" s="104"/>
      <c r="C7" t="s">
        <v>1238</v>
      </c>
      <c r="D7" s="104"/>
      <c r="E7" s="104"/>
    </row>
    <row r="8" spans="2:5" x14ac:dyDescent="0.25">
      <c r="B8" s="104" t="s">
        <v>1160</v>
      </c>
      <c r="C8" s="277" t="s">
        <v>1196</v>
      </c>
      <c r="E8" s="277" t="s">
        <v>1198</v>
      </c>
    </row>
    <row r="9" spans="2:5" x14ac:dyDescent="0.25">
      <c r="B9" s="104" t="s">
        <v>1160</v>
      </c>
      <c r="C9" s="277" t="s">
        <v>1198</v>
      </c>
      <c r="E9" s="104"/>
    </row>
    <row r="10" spans="2:5" x14ac:dyDescent="0.25">
      <c r="B10" s="104" t="s">
        <v>1160</v>
      </c>
      <c r="C10" s="277" t="s">
        <v>1197</v>
      </c>
      <c r="E10" s="104"/>
    </row>
    <row r="11" spans="2:5" x14ac:dyDescent="0.25">
      <c r="B11" s="104" t="s">
        <v>1160</v>
      </c>
      <c r="C11" s="277" t="s">
        <v>1175</v>
      </c>
      <c r="E11" s="104"/>
    </row>
    <row r="12" spans="2:5" x14ac:dyDescent="0.25">
      <c r="B12" s="104"/>
      <c r="C12" s="277" t="s">
        <v>1246</v>
      </c>
      <c r="E12" s="104"/>
    </row>
    <row r="13" spans="2:5" x14ac:dyDescent="0.25">
      <c r="C13" t="s">
        <v>1191</v>
      </c>
    </row>
    <row r="14" spans="2:5" x14ac:dyDescent="0.25">
      <c r="B14" s="104" t="s">
        <v>1160</v>
      </c>
      <c r="C14" s="277" t="s">
        <v>1174</v>
      </c>
      <c r="E14" s="104"/>
    </row>
    <row r="15" spans="2:5" x14ac:dyDescent="0.25">
      <c r="B15" s="104" t="s">
        <v>1160</v>
      </c>
      <c r="C15" s="277" t="s">
        <v>1243</v>
      </c>
      <c r="E15" s="104"/>
    </row>
    <row r="16" spans="2:5" x14ac:dyDescent="0.25">
      <c r="B16" s="104" t="s">
        <v>1160</v>
      </c>
      <c r="C16" s="277" t="s">
        <v>1195</v>
      </c>
      <c r="E16" s="104"/>
    </row>
    <row r="17" spans="1:22" x14ac:dyDescent="0.25">
      <c r="B17" s="104" t="s">
        <v>1249</v>
      </c>
      <c r="C17" s="277" t="s">
        <v>1244</v>
      </c>
      <c r="E17" s="104"/>
    </row>
    <row r="18" spans="1:22" x14ac:dyDescent="0.25">
      <c r="B18" s="104" t="s">
        <v>1249</v>
      </c>
      <c r="C18" s="277" t="s">
        <v>1245</v>
      </c>
      <c r="E18" s="104"/>
    </row>
    <row r="19" spans="1:22" x14ac:dyDescent="0.25">
      <c r="B19" s="104"/>
      <c r="C19" s="278" t="s">
        <v>1242</v>
      </c>
      <c r="E19" s="104"/>
    </row>
    <row r="20" spans="1:22" x14ac:dyDescent="0.25">
      <c r="B20" s="104" t="s">
        <v>1249</v>
      </c>
      <c r="C20" t="s">
        <v>1241</v>
      </c>
      <c r="D20" s="104"/>
      <c r="E20" s="104"/>
      <c r="O20" t="s">
        <v>1203</v>
      </c>
      <c r="P20" s="264">
        <f>sym!P1</f>
        <v>0.27848101265822783</v>
      </c>
    </row>
    <row r="21" spans="1:22" x14ac:dyDescent="0.25">
      <c r="C21" t="s">
        <v>1200</v>
      </c>
      <c r="G21" t="s">
        <v>1260</v>
      </c>
      <c r="O21" t="s">
        <v>1204</v>
      </c>
      <c r="P21" s="264">
        <f>sym!Q1</f>
        <v>0.72151898734177211</v>
      </c>
    </row>
    <row r="22" spans="1:22" x14ac:dyDescent="0.25">
      <c r="G22" t="s">
        <v>1262</v>
      </c>
    </row>
    <row r="23" spans="1:22" x14ac:dyDescent="0.25">
      <c r="G23" t="s">
        <v>1261</v>
      </c>
    </row>
    <row r="24" spans="1:22" x14ac:dyDescent="0.25">
      <c r="F24" s="186"/>
      <c r="G24" t="s">
        <v>1263</v>
      </c>
    </row>
    <row r="25" spans="1:22" x14ac:dyDescent="0.25">
      <c r="F25" s="186"/>
      <c r="G25" t="s">
        <v>1257</v>
      </c>
    </row>
    <row r="26" spans="1:22" x14ac:dyDescent="0.25">
      <c r="F26" s="186"/>
    </row>
    <row r="28" spans="1:22" x14ac:dyDescent="0.25">
      <c r="A28" s="193">
        <f>A30/A29</f>
        <v>0.50769127553021909</v>
      </c>
      <c r="B28" s="193">
        <f>B30/B29</f>
        <v>0.58793892795937264</v>
      </c>
      <c r="C28" s="193">
        <f t="shared" ref="C28:E28" si="0">C30/C29</f>
        <v>3.3373854769538941E-2</v>
      </c>
      <c r="D28" s="193">
        <f t="shared" si="0"/>
        <v>0.21103149942837701</v>
      </c>
      <c r="E28" s="193">
        <f t="shared" si="0"/>
        <v>-0.20734463619131688</v>
      </c>
      <c r="F28" t="s">
        <v>1231</v>
      </c>
      <c r="G28" s="193">
        <f>G30/G29</f>
        <v>2.2858776314978063E-3</v>
      </c>
      <c r="H28" s="193">
        <f>H30/H29</f>
        <v>0.33202850779483062</v>
      </c>
      <c r="I28" s="193">
        <f t="shared" ref="I28:P28" si="1">I30/I29</f>
        <v>0.21983232830915192</v>
      </c>
      <c r="J28" s="193">
        <f t="shared" si="1"/>
        <v>0.2109887852510122</v>
      </c>
      <c r="K28" s="193">
        <f t="shared" si="1"/>
        <v>0.39159295895702084</v>
      </c>
      <c r="L28" s="193">
        <f t="shared" si="1"/>
        <v>0.53944677481668668</v>
      </c>
      <c r="M28" s="193">
        <f t="shared" si="1"/>
        <v>6.7425788633414266E-2</v>
      </c>
      <c r="N28" s="193">
        <f t="shared" si="1"/>
        <v>-3.732817097476954E-4</v>
      </c>
      <c r="O28" s="193">
        <f t="shared" si="1"/>
        <v>0.38880793932398078</v>
      </c>
      <c r="P28" s="193">
        <f t="shared" si="1"/>
        <v>-3.6828600857007551E-2</v>
      </c>
      <c r="Q28" s="193">
        <f t="shared" ref="Q28:R28" si="2">Q30/Q29</f>
        <v>3.6828600857007551E-2</v>
      </c>
      <c r="R28" s="193">
        <f t="shared" si="2"/>
        <v>0.4169162318148481</v>
      </c>
    </row>
    <row r="29" spans="1:22" x14ac:dyDescent="0.25">
      <c r="A29" s="137">
        <f>STDEV(A36:A998)</f>
        <v>10421.037663278268</v>
      </c>
      <c r="B29" s="137">
        <f>STDEV(B36:B998)</f>
        <v>9736.2522558409528</v>
      </c>
      <c r="C29" s="137">
        <f t="shared" ref="C29:E29" si="3">STDEV(C36:C998)</f>
        <v>15881.679655092514</v>
      </c>
      <c r="D29" s="137">
        <f t="shared" si="3"/>
        <v>12260.171980369876</v>
      </c>
      <c r="E29" s="137">
        <f t="shared" si="3"/>
        <v>30003.714128790587</v>
      </c>
      <c r="F29" t="s">
        <v>1234</v>
      </c>
      <c r="G29" s="137">
        <f t="shared" ref="G29:P29" si="4">STDEV(G36:G998)</f>
        <v>11057.90368218448</v>
      </c>
      <c r="H29" s="137">
        <f t="shared" ref="H29" si="5">STDEV(H36:H998)</f>
        <v>11591.39694154021</v>
      </c>
      <c r="I29" s="137">
        <f>STDEV(I36:I998)</f>
        <v>14396.866104901426</v>
      </c>
      <c r="J29" s="137">
        <f t="shared" si="4"/>
        <v>13299.411823824001</v>
      </c>
      <c r="K29" s="137">
        <f t="shared" si="4"/>
        <v>10698.01810618978</v>
      </c>
      <c r="L29" s="137">
        <f t="shared" si="4"/>
        <v>10596.579695415225</v>
      </c>
      <c r="M29" s="137">
        <f t="shared" si="4"/>
        <v>14737.445442301901</v>
      </c>
      <c r="N29" s="137">
        <f t="shared" si="4"/>
        <v>14293.334915546488</v>
      </c>
      <c r="O29" s="137">
        <f t="shared" si="4"/>
        <v>10392.257146322325</v>
      </c>
      <c r="P29" s="137">
        <f t="shared" si="4"/>
        <v>38462.120222349986</v>
      </c>
      <c r="Q29" s="137">
        <f t="shared" ref="Q29:R29" si="6">STDEV(Q36:Q998)</f>
        <v>38462.120222349986</v>
      </c>
      <c r="R29" s="137">
        <f t="shared" si="6"/>
        <v>12249.785103269392</v>
      </c>
    </row>
    <row r="30" spans="1:22" ht="15.75" thickBot="1" x14ac:dyDescent="0.3">
      <c r="A30" s="186">
        <f>AVERAGE(A36:A998)</f>
        <v>5290.6699036181981</v>
      </c>
      <c r="B30" s="186">
        <f>AVERAGE(B36:B998)</f>
        <v>5724.3217136411531</v>
      </c>
      <c r="C30" s="186">
        <f t="shared" ref="C30:E30" si="7">AVERAGE(C36:C998)</f>
        <v>530.03287030539889</v>
      </c>
      <c r="D30" s="186">
        <f t="shared" si="7"/>
        <v>2587.2824762672294</v>
      </c>
      <c r="E30" s="186">
        <f t="shared" si="7"/>
        <v>-6221.1091904223586</v>
      </c>
      <c r="F30" s="186" t="s">
        <v>1230</v>
      </c>
      <c r="G30" s="186">
        <f t="shared" ref="G30:P30" si="8">AVERAGE(G36:G998)</f>
        <v>25.277014678362733</v>
      </c>
      <c r="H30" s="186">
        <f t="shared" ref="H30" si="9">AVERAGE(H36:H998)</f>
        <v>3848.6742297571591</v>
      </c>
      <c r="I30" s="186">
        <f>AVERAGE(I36:I998)</f>
        <v>3164.8965961955914</v>
      </c>
      <c r="J30" s="186">
        <f t="shared" si="8"/>
        <v>2806.0267452615744</v>
      </c>
      <c r="K30" s="186">
        <f t="shared" si="8"/>
        <v>4189.2685651786405</v>
      </c>
      <c r="L30" s="186">
        <f t="shared" si="8"/>
        <v>5716.2907407797311</v>
      </c>
      <c r="M30" s="186">
        <f t="shared" si="8"/>
        <v>993.68388138912235</v>
      </c>
      <c r="N30" s="186">
        <f t="shared" si="8"/>
        <v>-5.3354404952716239</v>
      </c>
      <c r="O30" s="186">
        <f t="shared" si="8"/>
        <v>4040.5920859864959</v>
      </c>
      <c r="P30" s="186">
        <f t="shared" si="8"/>
        <v>-1416.5060737831661</v>
      </c>
      <c r="Q30" s="186">
        <f t="shared" ref="Q30:R30" si="10">AVERAGE(Q36:Q998)</f>
        <v>1416.5060737831661</v>
      </c>
      <c r="R30" s="186">
        <f t="shared" si="10"/>
        <v>5107.1342457967348</v>
      </c>
    </row>
    <row r="31" spans="1:22" ht="15.75" thickBot="1" x14ac:dyDescent="0.3">
      <c r="A31" s="262">
        <f>SUM(A36:A1004)</f>
        <v>111104.06797598215</v>
      </c>
      <c r="B31" s="262">
        <f>SUM(B36:B1004)</f>
        <v>120210.75598646422</v>
      </c>
      <c r="C31" s="262">
        <f>SUM(C36:C1004)</f>
        <v>7950.4930545809839</v>
      </c>
      <c r="D31" s="262">
        <f t="shared" ref="D31" si="11">SUM(D36:D1004)</f>
        <v>38809.237144008439</v>
      </c>
      <c r="E31" s="262">
        <f>SUM(E36:E1004)</f>
        <v>-93316.637856335379</v>
      </c>
      <c r="F31" t="s">
        <v>1194</v>
      </c>
      <c r="G31" s="262">
        <f t="shared" ref="G31:P31" si="12">SUM(G36:G1004)</f>
        <v>556.09432292398014</v>
      </c>
      <c r="H31" s="262">
        <f t="shared" ref="H31" si="13">SUM(H36:H1004)</f>
        <v>84670.833054657502</v>
      </c>
      <c r="I31" s="262">
        <f>SUM(I36:I1004)</f>
        <v>69627.725116303016</v>
      </c>
      <c r="J31" s="262">
        <f t="shared" si="12"/>
        <v>61732.588395754639</v>
      </c>
      <c r="K31" s="262">
        <f t="shared" si="12"/>
        <v>92163.90843393009</v>
      </c>
      <c r="L31" s="262">
        <f t="shared" si="12"/>
        <v>125758.39629715408</v>
      </c>
      <c r="M31" s="262">
        <f t="shared" si="12"/>
        <v>21861.045390560692</v>
      </c>
      <c r="N31" s="262">
        <f t="shared" si="12"/>
        <v>-117.37969089597573</v>
      </c>
      <c r="O31" s="262">
        <f t="shared" si="12"/>
        <v>88893.025891702913</v>
      </c>
      <c r="P31" s="262">
        <f t="shared" si="12"/>
        <v>-31163.133623229653</v>
      </c>
      <c r="Q31" s="262">
        <f t="shared" ref="Q31:R31" si="14">SUM(Q36:Q1004)</f>
        <v>31163.133623229653</v>
      </c>
      <c r="R31" s="262">
        <f t="shared" si="14"/>
        <v>112356.95340752817</v>
      </c>
      <c r="V31" s="137"/>
    </row>
    <row r="32" spans="1:22" x14ac:dyDescent="0.25">
      <c r="B32" s="266"/>
      <c r="C32" s="266"/>
      <c r="D32" s="266"/>
      <c r="E32" s="266"/>
      <c r="F32" t="s">
        <v>1233</v>
      </c>
      <c r="G32" s="266" t="s">
        <v>1235</v>
      </c>
      <c r="H32" s="266" t="s">
        <v>1236</v>
      </c>
      <c r="I32" s="280" t="s">
        <v>1236</v>
      </c>
      <c r="J32" s="275" t="s">
        <v>1236</v>
      </c>
      <c r="K32" s="266" t="s">
        <v>1236</v>
      </c>
      <c r="L32" s="279" t="s">
        <v>1236</v>
      </c>
      <c r="M32" s="279" t="s">
        <v>1236</v>
      </c>
      <c r="N32" s="266" t="s">
        <v>1236</v>
      </c>
      <c r="O32" s="266" t="s">
        <v>1236</v>
      </c>
      <c r="P32" s="266" t="s">
        <v>1237</v>
      </c>
      <c r="Q32" s="266" t="s">
        <v>1237</v>
      </c>
      <c r="S32" t="s">
        <v>1239</v>
      </c>
      <c r="U32" s="137"/>
      <c r="V32" s="137"/>
    </row>
    <row r="33" spans="1:52" x14ac:dyDescent="0.25">
      <c r="B33" s="266"/>
      <c r="C33" s="266"/>
      <c r="D33" s="266"/>
      <c r="E33" s="266"/>
      <c r="G33" s="280" t="s">
        <v>1219</v>
      </c>
      <c r="H33" s="275" t="s">
        <v>1220</v>
      </c>
      <c r="I33" s="279" t="s">
        <v>1232</v>
      </c>
      <c r="J33" s="280" t="s">
        <v>1222</v>
      </c>
      <c r="K33" s="266" t="s">
        <v>1221</v>
      </c>
      <c r="L33" s="275" t="s">
        <v>1223</v>
      </c>
      <c r="M33" s="275" t="s">
        <v>1224</v>
      </c>
      <c r="N33" s="274" t="s">
        <v>1225</v>
      </c>
      <c r="O33" s="266" t="s">
        <v>1226</v>
      </c>
      <c r="P33" s="266" t="s">
        <v>1227</v>
      </c>
      <c r="Q33" s="266" t="s">
        <v>1228</v>
      </c>
      <c r="R33" t="s">
        <v>1252</v>
      </c>
      <c r="S33" s="137">
        <f>SUM('FuturesInfo (3)'!W2:W80)</f>
        <v>185268.56676604177</v>
      </c>
      <c r="T33" t="s">
        <v>1206</v>
      </c>
      <c r="U33" s="137">
        <f>AVERAGE('FuturesInfo (3)'!W2:W80)</f>
        <v>2345.1717312157184</v>
      </c>
      <c r="V33" s="137"/>
      <c r="AJ33" s="266" t="s">
        <v>1235</v>
      </c>
      <c r="AK33" s="266" t="s">
        <v>1236</v>
      </c>
      <c r="AL33" s="266" t="s">
        <v>1236</v>
      </c>
      <c r="AM33" s="266" t="s">
        <v>1236</v>
      </c>
      <c r="AN33" s="266" t="s">
        <v>1236</v>
      </c>
      <c r="AO33" s="266" t="s">
        <v>1236</v>
      </c>
      <c r="AP33" s="266" t="s">
        <v>1236</v>
      </c>
      <c r="AQ33" s="266" t="s">
        <v>1236</v>
      </c>
      <c r="AR33" s="266" t="s">
        <v>1236</v>
      </c>
      <c r="AS33" s="266" t="s">
        <v>1237</v>
      </c>
      <c r="AT33" s="266" t="s">
        <v>1237</v>
      </c>
    </row>
    <row r="34" spans="1:52" x14ac:dyDescent="0.25">
      <c r="A34" s="287" t="s">
        <v>1255</v>
      </c>
      <c r="B34" s="287" t="s">
        <v>1256</v>
      </c>
      <c r="C34" t="s">
        <v>1201</v>
      </c>
      <c r="D34" t="s">
        <v>1209</v>
      </c>
      <c r="E34" t="s">
        <v>1202</v>
      </c>
      <c r="F34" t="s">
        <v>1240</v>
      </c>
      <c r="G34" s="186" t="s">
        <v>1211</v>
      </c>
      <c r="H34" s="280" t="s">
        <v>1253</v>
      </c>
      <c r="I34" s="282" t="s">
        <v>1229</v>
      </c>
      <c r="J34" s="272" t="s">
        <v>1212</v>
      </c>
      <c r="K34" s="252" t="s">
        <v>1254</v>
      </c>
      <c r="L34" s="250" t="s">
        <v>1214</v>
      </c>
      <c r="M34" s="281" t="s">
        <v>1215</v>
      </c>
      <c r="N34" s="270" t="s">
        <v>1216</v>
      </c>
      <c r="O34" s="273" t="s">
        <v>1259</v>
      </c>
      <c r="P34" s="268" t="s">
        <v>1186</v>
      </c>
      <c r="Q34" s="269" t="s">
        <v>1185</v>
      </c>
      <c r="R34" s="284" t="s">
        <v>1258</v>
      </c>
      <c r="S34" s="263" t="s">
        <v>1189</v>
      </c>
      <c r="T34" s="263" t="s">
        <v>1190</v>
      </c>
      <c r="U34" s="263" t="s">
        <v>1207</v>
      </c>
      <c r="V34" s="263"/>
      <c r="X34" s="263" t="str">
        <f>[3]futuresATR!$W$1</f>
        <v>LastSAFEf</v>
      </c>
      <c r="Z34" t="str">
        <f>[3]futuresATR!$K$1</f>
        <v>LastSRUN</v>
      </c>
      <c r="AA34" t="str">
        <f>[3]futuresATR!$M$1</f>
        <v>prevACT</v>
      </c>
      <c r="AC34" t="str">
        <f>[3]futuresATR!$S$1</f>
        <v>group</v>
      </c>
      <c r="AD34" t="str">
        <f>[3]futuresATR!$AA$1</f>
        <v>0.5finalQTY</v>
      </c>
      <c r="AJ34" s="266" t="s">
        <v>1219</v>
      </c>
      <c r="AK34" s="275" t="s">
        <v>1220</v>
      </c>
      <c r="AL34" s="275" t="s">
        <v>1232</v>
      </c>
      <c r="AM34" s="266" t="s">
        <v>1222</v>
      </c>
      <c r="AN34" s="266" t="s">
        <v>1221</v>
      </c>
      <c r="AO34" s="274" t="s">
        <v>1223</v>
      </c>
      <c r="AP34" s="274" t="s">
        <v>1224</v>
      </c>
      <c r="AQ34" s="274" t="s">
        <v>1225</v>
      </c>
      <c r="AR34" s="266" t="s">
        <v>1226</v>
      </c>
      <c r="AS34" s="266" t="s">
        <v>1227</v>
      </c>
      <c r="AT34" s="266" t="s">
        <v>1228</v>
      </c>
      <c r="AU34" t="s">
        <v>1252</v>
      </c>
    </row>
    <row r="35" spans="1:52" x14ac:dyDescent="0.25">
      <c r="A35" s="186">
        <v>0</v>
      </c>
      <c r="B35" s="186">
        <v>0</v>
      </c>
      <c r="C35" s="186"/>
      <c r="D35" s="186"/>
      <c r="E35" s="186"/>
      <c r="F35">
        <f>SIGNALS!F12</f>
        <v>20160629</v>
      </c>
      <c r="G35" s="266">
        <f>SIGNALS!Z13</f>
        <v>10320.701441179261</v>
      </c>
      <c r="H35" s="286"/>
      <c r="I35" s="263">
        <f>-SIGNALS!AA13</f>
        <v>-26689.432453322839</v>
      </c>
      <c r="J35" s="263">
        <f>SIGNALS!AB13</f>
        <v>22016.342196629197</v>
      </c>
      <c r="K35" s="286"/>
      <c r="L35" s="286">
        <f>SIGNALS!AD13</f>
        <v>-1802.2842120044415</v>
      </c>
      <c r="M35" s="1"/>
      <c r="N35" s="263">
        <f>SIGNALS!AE13</f>
        <v>8799.8353434053806</v>
      </c>
      <c r="O35" s="263"/>
      <c r="P35" s="263">
        <f>SIGNALS!AG13</f>
        <v>20410.988150789821</v>
      </c>
      <c r="Q35" s="186">
        <f>-P35</f>
        <v>-20410.988150789821</v>
      </c>
      <c r="R35" s="263"/>
      <c r="S35" s="186">
        <f>SIGNALS!AJ13</f>
        <v>78284.028995627057</v>
      </c>
      <c r="T35" s="264">
        <f>SIGNALS!L13</f>
        <v>0.73417721518987344</v>
      </c>
      <c r="W35" s="186">
        <f>SUM(W37:W99)</f>
        <v>117942.71189206411</v>
      </c>
      <c r="X35" s="186" t="s">
        <v>1211</v>
      </c>
      <c r="Y35" s="241" t="s">
        <v>1208</v>
      </c>
      <c r="Z35" s="272" t="s">
        <v>1212</v>
      </c>
      <c r="AA35" s="252" t="s">
        <v>1213</v>
      </c>
      <c r="AB35" s="250" t="s">
        <v>1214</v>
      </c>
      <c r="AC35" s="260" t="s">
        <v>1215</v>
      </c>
      <c r="AD35" s="270" t="s">
        <v>1216</v>
      </c>
      <c r="AE35" s="273" t="s">
        <v>1210</v>
      </c>
      <c r="AF35" s="268" t="s">
        <v>1186</v>
      </c>
      <c r="AG35" s="269" t="s">
        <v>1185</v>
      </c>
      <c r="AJ35" s="186" t="s">
        <v>1211</v>
      </c>
      <c r="AK35" s="280" t="str">
        <f>H34</f>
        <v>V3-NEUTRAL</v>
      </c>
      <c r="AL35" s="276" t="s">
        <v>1229</v>
      </c>
      <c r="AM35" s="272" t="s">
        <v>1212</v>
      </c>
      <c r="AN35" s="252" t="str">
        <f>K34</f>
        <v>V2-REVERSAL</v>
      </c>
      <c r="AO35" s="250" t="str">
        <f t="shared" ref="AO35:AU35" si="15">L34</f>
        <v>Adjusted-Seas</v>
      </c>
      <c r="AP35" s="260" t="str">
        <f t="shared" si="15"/>
        <v>lowest equity</v>
      </c>
      <c r="AQ35" s="270" t="str">
        <f t="shared" si="15"/>
        <v>highest equity</v>
      </c>
      <c r="AR35" s="273" t="str">
        <f t="shared" si="15"/>
        <v>V1-Rev2</v>
      </c>
      <c r="AS35" s="268" t="str">
        <f t="shared" si="15"/>
        <v>RISK-ON</v>
      </c>
      <c r="AT35" s="269" t="str">
        <f t="shared" si="15"/>
        <v>RISK-OFF</v>
      </c>
      <c r="AU35" s="284" t="str">
        <f t="shared" si="15"/>
        <v>V4-VofV</v>
      </c>
      <c r="AV35" s="287" t="str">
        <f>B34</f>
        <v>SW-MIN-TOP3</v>
      </c>
      <c r="AW35" s="287" t="str">
        <f>A34</f>
        <v>SW-MAX-TOP3</v>
      </c>
      <c r="AX35" t="s">
        <v>1201</v>
      </c>
      <c r="AY35" t="s">
        <v>1209</v>
      </c>
      <c r="AZ35" t="s">
        <v>1202</v>
      </c>
    </row>
    <row r="36" spans="1:52" x14ac:dyDescent="0.25">
      <c r="A36" s="186">
        <v>0</v>
      </c>
      <c r="B36" s="186">
        <v>0</v>
      </c>
      <c r="C36" s="186"/>
      <c r="D36" s="186"/>
      <c r="E36" s="186"/>
      <c r="F36">
        <f>SIGNALS!AM12</f>
        <v>20160630</v>
      </c>
      <c r="G36" s="266">
        <f>SIGNALS!BH13</f>
        <v>-185.74391967023473</v>
      </c>
      <c r="H36" s="286">
        <f>SIGNALS!BQ13</f>
        <v>-99.506840140828331</v>
      </c>
      <c r="I36" s="263">
        <f>-SIGNALS!BI13</f>
        <v>2789.4596528649477</v>
      </c>
      <c r="J36" s="263">
        <f>SIGNALS!BJ13</f>
        <v>14477.812354592679</v>
      </c>
      <c r="K36" s="286">
        <f>SIGNALS!BK13</f>
        <v>-14745.173860375333</v>
      </c>
      <c r="L36" s="286">
        <f>SIGNALS!BL13</f>
        <v>-14621.311775368318</v>
      </c>
      <c r="M36" s="263">
        <f>SIGNALS!BM13</f>
        <v>-16760.115288284433</v>
      </c>
      <c r="N36" s="263">
        <f>SIGNALS!BN13</f>
        <v>715.64138303623315</v>
      </c>
      <c r="O36" s="263">
        <f>SIGNALS!BO13</f>
        <v>-6019.1455117373889</v>
      </c>
      <c r="P36" s="263">
        <f>SIGNALS!BP13</f>
        <v>-1550.8270559324883</v>
      </c>
      <c r="Q36" s="186">
        <f t="shared" ref="Q36:Q54" si="16">-P36</f>
        <v>1550.8270559324883</v>
      </c>
      <c r="R36" s="263">
        <f>SIGNALS!BR13</f>
        <v>-12109.209935503673</v>
      </c>
      <c r="S36" s="186">
        <f>SIGNALS!BS13</f>
        <v>72162.799869859591</v>
      </c>
      <c r="T36" s="264">
        <f>SIGNALS!AT13</f>
        <v>0.70886075949367089</v>
      </c>
      <c r="V36">
        <f>F36</f>
        <v>20160630</v>
      </c>
      <c r="X36" s="186">
        <f>AVERAGE(G35:G36)</f>
        <v>5067.4787607545131</v>
      </c>
      <c r="Y36" s="186" t="e">
        <f>AVERAGE(#REF!)</f>
        <v>#REF!</v>
      </c>
      <c r="Z36" s="186">
        <f t="shared" ref="Z36:AF36" si="17">AVERAGE(J35:J36)</f>
        <v>18247.077275610936</v>
      </c>
      <c r="AA36" s="186">
        <f t="shared" si="17"/>
        <v>-14745.173860375333</v>
      </c>
      <c r="AB36" s="186">
        <f t="shared" si="17"/>
        <v>-8211.7979936863794</v>
      </c>
      <c r="AC36" s="186">
        <f t="shared" si="17"/>
        <v>-16760.115288284433</v>
      </c>
      <c r="AD36" s="186">
        <f t="shared" si="17"/>
        <v>4757.7383632208066</v>
      </c>
      <c r="AE36" s="186">
        <f t="shared" si="17"/>
        <v>-6019.1455117373889</v>
      </c>
      <c r="AF36" s="186">
        <f t="shared" si="17"/>
        <v>9430.0805474286663</v>
      </c>
      <c r="AG36" s="186">
        <f t="shared" ref="AG36:AG49" si="18">AVERAGE(H35:H36)</f>
        <v>-99.506840140828331</v>
      </c>
      <c r="AH36" s="186" t="e">
        <f>MAX(X36:AG36)</f>
        <v>#REF!</v>
      </c>
      <c r="AJ36" s="186">
        <f>SUM(G$36:G36)</f>
        <v>-185.74391967023473</v>
      </c>
      <c r="AK36" s="186">
        <f>SUM(H$36:H36)</f>
        <v>-99.506840140828331</v>
      </c>
      <c r="AL36" s="186">
        <f>SUM(I$36:I36)</f>
        <v>2789.4596528649477</v>
      </c>
      <c r="AM36" s="186">
        <f>SUM(J$36:J36)</f>
        <v>14477.812354592679</v>
      </c>
      <c r="AN36" s="186">
        <f>SUM(K$36:K36)</f>
        <v>-14745.173860375333</v>
      </c>
      <c r="AO36" s="186">
        <f>SUM(L$36:L36)</f>
        <v>-14621.311775368318</v>
      </c>
      <c r="AP36" s="186">
        <f>SUM(M$36:M36)</f>
        <v>-16760.115288284433</v>
      </c>
      <c r="AQ36" s="186">
        <f>SUM(N$36:N36)</f>
        <v>715.64138303623315</v>
      </c>
      <c r="AR36" s="186">
        <f>SUM(O$36:O36)</f>
        <v>-6019.1455117373889</v>
      </c>
      <c r="AS36" s="186">
        <f>SUM(P$36:P36)</f>
        <v>-1550.8270559324883</v>
      </c>
      <c r="AT36" s="186">
        <f>SUM(H$36:H36)</f>
        <v>-99.506840140828331</v>
      </c>
      <c r="AU36" s="186">
        <f>SUM(I$36:I36)</f>
        <v>2789.4596528649477</v>
      </c>
      <c r="AV36" s="186">
        <f>SUM(B$36:B36)</f>
        <v>0</v>
      </c>
      <c r="AW36" s="186">
        <f>SUM(A$36:A36)</f>
        <v>0</v>
      </c>
      <c r="AX36" s="186">
        <f>SUM(C$36:C36)</f>
        <v>0</v>
      </c>
      <c r="AY36" s="186">
        <f>SUM(D$36:D36)</f>
        <v>0</v>
      </c>
      <c r="AZ36" s="186">
        <f>SUM(E$36:E36)</f>
        <v>0</v>
      </c>
    </row>
    <row r="37" spans="1:52" x14ac:dyDescent="0.25">
      <c r="A37" s="186">
        <f>IF(H36=MAX(H36,K36,L36),H37,IF(K36=MAX(H36,K36,L36),K37,L37))</f>
        <v>2784.232028181631</v>
      </c>
      <c r="B37" s="186">
        <f>IF(H36=MIN(H36,K36,L36),H37,IF(K36=MIN(H36,K36,L36),K37,L37))</f>
        <v>4219.567375347101</v>
      </c>
      <c r="C37" s="186"/>
      <c r="D37" s="186"/>
      <c r="E37" s="186"/>
      <c r="F37">
        <f>SIGNALS!BV12</f>
        <v>20160701</v>
      </c>
      <c r="G37" s="266">
        <f>SIGNALS!CQ13</f>
        <v>-5230.2361036355696</v>
      </c>
      <c r="H37" s="286">
        <f>SIGNALS!CZ13</f>
        <v>2784.232028181631</v>
      </c>
      <c r="I37" s="263">
        <f>-SIGNALS!CR13</f>
        <v>4885.7902033930941</v>
      </c>
      <c r="J37" s="263">
        <f>SIGNALS!CS13</f>
        <v>3123.8906142981177</v>
      </c>
      <c r="K37" s="286">
        <f>SIGNALS!CT13</f>
        <v>4219.567375347101</v>
      </c>
      <c r="L37" s="286">
        <f>SIGNALS!CU13</f>
        <v>2903.4877059248529</v>
      </c>
      <c r="M37" s="263">
        <f>SIGNALS!CV13</f>
        <v>5127.0540824589871</v>
      </c>
      <c r="N37" s="263">
        <f>SIGNALS!CW13</f>
        <v>-1942.7805709255354</v>
      </c>
      <c r="O37" s="263">
        <f>SIGNALS!CX13</f>
        <v>6062.0492905701249</v>
      </c>
      <c r="P37" s="263">
        <f>SIGNALS!CY13</f>
        <v>3539.3243547223628</v>
      </c>
      <c r="Q37" s="186">
        <f t="shared" si="16"/>
        <v>-3539.3243547223628</v>
      </c>
      <c r="R37" s="263">
        <f>SIGNALS!DA13</f>
        <v>5059.8936644278838</v>
      </c>
      <c r="S37" s="186">
        <f>SIGNALS!DB13</f>
        <v>17202.866277856876</v>
      </c>
      <c r="T37" s="264">
        <f>SIGNALS!CC13</f>
        <v>0.63291139240506333</v>
      </c>
      <c r="U37" s="110"/>
      <c r="V37">
        <f t="shared" ref="V37:V58" si="19">F37</f>
        <v>20160701</v>
      </c>
      <c r="W37" s="186">
        <f>J37</f>
        <v>3123.8906142981177</v>
      </c>
      <c r="X37" s="186">
        <f t="shared" ref="X37:X47" si="20">AVERAGE(G36:G37)</f>
        <v>-2707.990011652902</v>
      </c>
      <c r="Y37" s="186" t="e">
        <f>AVERAGE(#REF!)</f>
        <v>#REF!</v>
      </c>
      <c r="Z37" s="186">
        <f t="shared" ref="Z37:Z47" si="21">AVERAGE(J36:J37)</f>
        <v>8800.8514844453985</v>
      </c>
      <c r="AA37" s="186">
        <f t="shared" ref="AA37:AA47" si="22">AVERAGE(K36:K37)</f>
        <v>-5262.8032425141155</v>
      </c>
      <c r="AB37" s="186">
        <f t="shared" ref="AB37:AB47" si="23">AVERAGE(L36:L37)</f>
        <v>-5858.9120347217322</v>
      </c>
      <c r="AC37" s="186">
        <f t="shared" ref="AC37:AC47" si="24">AVERAGE(M36:M37)</f>
        <v>-5816.5306029127223</v>
      </c>
      <c r="AD37" s="186">
        <f t="shared" ref="AD37:AD47" si="25">AVERAGE(N36:N37)</f>
        <v>-613.56959394465116</v>
      </c>
      <c r="AE37" s="186">
        <f t="shared" ref="AE37:AE47" si="26">AVERAGE(O36:O37)</f>
        <v>21.451889416367976</v>
      </c>
      <c r="AF37" s="186">
        <f t="shared" ref="AF37:AF47" si="27">AVERAGE(P36:P37)</f>
        <v>994.24864939493727</v>
      </c>
      <c r="AG37" s="186">
        <f t="shared" si="18"/>
        <v>1342.3625940204013</v>
      </c>
      <c r="AH37" s="186" t="e">
        <f t="shared" ref="AH37:AH47" si="28">MAX(X37:AG37)</f>
        <v>#REF!</v>
      </c>
      <c r="AI37" s="186" t="str">
        <f>Z35</f>
        <v>Seasonality</v>
      </c>
      <c r="AJ37" s="186">
        <f>SUM(G$36:G37)</f>
        <v>-5415.980023305804</v>
      </c>
      <c r="AK37" s="186">
        <f>SUM(H$36:H37)</f>
        <v>2684.7251880408025</v>
      </c>
      <c r="AL37" s="186">
        <f>SUM(I$36:I37)</f>
        <v>7675.2498562580422</v>
      </c>
      <c r="AM37" s="186">
        <f>SUM(J$36:J37)</f>
        <v>17601.702968890797</v>
      </c>
      <c r="AN37" s="186">
        <f>SUM(K$36:K37)</f>
        <v>-10525.606485028231</v>
      </c>
      <c r="AO37" s="186">
        <f>SUM(L$36:L37)</f>
        <v>-11717.824069443464</v>
      </c>
      <c r="AP37" s="186">
        <f>SUM(M$36:M37)</f>
        <v>-11633.061205825445</v>
      </c>
      <c r="AQ37" s="186">
        <f>SUM(N$36:N37)</f>
        <v>-1227.1391878893023</v>
      </c>
      <c r="AR37" s="186">
        <f>SUM(O$36:O37)</f>
        <v>42.903778832735952</v>
      </c>
      <c r="AS37" s="186">
        <f>SUM(P$36:P37)</f>
        <v>1988.4972987898745</v>
      </c>
      <c r="AT37" s="186">
        <f>SUM(H$36:H37)</f>
        <v>2684.7251880408025</v>
      </c>
      <c r="AU37" s="186">
        <f>SUM(I$36:I37)</f>
        <v>7675.2498562580422</v>
      </c>
      <c r="AV37" s="186">
        <f>SUM(B$36:B37)</f>
        <v>4219.567375347101</v>
      </c>
      <c r="AW37" s="186">
        <f>SUM(A$36:A37)</f>
        <v>2784.232028181631</v>
      </c>
      <c r="AX37" s="186">
        <f>SUM(C$36:C37)</f>
        <v>0</v>
      </c>
      <c r="AY37" s="186">
        <f>SUM(D$36:D37)</f>
        <v>0</v>
      </c>
      <c r="AZ37" s="186">
        <f>SUM(E$36:E37)</f>
        <v>0</v>
      </c>
    </row>
    <row r="38" spans="1:52" x14ac:dyDescent="0.25">
      <c r="A38" s="186">
        <f t="shared" ref="A38:A56" si="29">IF(H37=MAX(H37,K37,L37),H38,IF(K37=MAX(H37,K37,L37),K38,L38))</f>
        <v>31868.40578613125</v>
      </c>
      <c r="B38" s="186">
        <f>IF(H37=MIN(H37,K37,L37),H38,IF(K37=MIN(H37,K37,L37),K38,L38))</f>
        <v>2149.7912376121249</v>
      </c>
      <c r="C38" s="186"/>
      <c r="D38" s="186"/>
      <c r="E38" s="186"/>
      <c r="F38">
        <f>SIGNALS!DE12</f>
        <v>20160704</v>
      </c>
      <c r="G38" s="266">
        <f>SIGNALS!DZ13</f>
        <v>-11969.804178746746</v>
      </c>
      <c r="H38" s="286">
        <f>SIGNALS!EI13</f>
        <v>2149.7912376121249</v>
      </c>
      <c r="I38" s="263">
        <f>-SIGNALS!EA13</f>
        <v>-853.45463417676388</v>
      </c>
      <c r="J38" s="263">
        <f>SIGNALS!EB13</f>
        <v>14283.773277967919</v>
      </c>
      <c r="K38" s="286">
        <f>SIGNALS!EC13</f>
        <v>31868.40578613125</v>
      </c>
      <c r="L38" s="286">
        <f>SIGNALS!ED13</f>
        <v>8232.0806462246474</v>
      </c>
      <c r="M38" s="263">
        <f>SIGNALS!EE13</f>
        <v>42853.770333542925</v>
      </c>
      <c r="N38" s="263">
        <f>SIGNALS!EF13</f>
        <v>-32771.270227728186</v>
      </c>
      <c r="O38" s="263">
        <f>SIGNALS!EG13</f>
        <v>17146.956763393795</v>
      </c>
      <c r="P38" s="263">
        <f>SIGNALS!EH13</f>
        <v>-94078.91454640853</v>
      </c>
      <c r="Q38" s="186">
        <f t="shared" si="16"/>
        <v>94078.91454640853</v>
      </c>
      <c r="R38" s="263">
        <f>SIGNALS!EJ13</f>
        <v>35120.065821967226</v>
      </c>
      <c r="S38" s="186">
        <f>SIGNALS!EK13</f>
        <v>125039.53332099751</v>
      </c>
      <c r="T38" s="193">
        <f>SIGNALS!DL13</f>
        <v>0.44303797468354428</v>
      </c>
      <c r="U38" s="110"/>
      <c r="V38">
        <f t="shared" si="19"/>
        <v>20160704</v>
      </c>
      <c r="W38" s="186">
        <f>J38</f>
        <v>14283.773277967919</v>
      </c>
      <c r="X38" s="186">
        <f t="shared" si="20"/>
        <v>-8600.0201411911585</v>
      </c>
      <c r="Y38" s="186" t="e">
        <f>AVERAGE(#REF!)</f>
        <v>#REF!</v>
      </c>
      <c r="Z38" s="186">
        <f t="shared" si="21"/>
        <v>8703.8319461330175</v>
      </c>
      <c r="AA38" s="186">
        <f t="shared" si="22"/>
        <v>18043.986580739176</v>
      </c>
      <c r="AB38" s="186">
        <f t="shared" si="23"/>
        <v>5567.7841760747506</v>
      </c>
      <c r="AC38" s="186">
        <f t="shared" si="24"/>
        <v>23990.412208000955</v>
      </c>
      <c r="AD38" s="186">
        <f t="shared" si="25"/>
        <v>-17357.02539932686</v>
      </c>
      <c r="AE38" s="186">
        <f t="shared" si="26"/>
        <v>11604.50302698196</v>
      </c>
      <c r="AF38" s="186">
        <f t="shared" si="27"/>
        <v>-45269.795095843081</v>
      </c>
      <c r="AG38" s="186">
        <f t="shared" si="18"/>
        <v>2467.0116328968779</v>
      </c>
      <c r="AH38" s="186" t="e">
        <f t="shared" si="28"/>
        <v>#REF!</v>
      </c>
      <c r="AI38" s="186" t="str">
        <f>Z35</f>
        <v>Seasonality</v>
      </c>
      <c r="AJ38" s="186">
        <f>SUM(G$36:G38)</f>
        <v>-17385.78420205255</v>
      </c>
      <c r="AK38" s="186">
        <f>SUM(H$36:H38)</f>
        <v>4834.5164256529279</v>
      </c>
      <c r="AL38" s="186">
        <f>SUM(I$36:I38)</f>
        <v>6821.7952220812786</v>
      </c>
      <c r="AM38" s="186">
        <f>SUM(J$36:J38)</f>
        <v>31885.476246858714</v>
      </c>
      <c r="AN38" s="186">
        <f>SUM(K$36:K38)</f>
        <v>21342.799301103019</v>
      </c>
      <c r="AO38" s="186">
        <f>SUM(L$36:L38)</f>
        <v>-3485.743423218817</v>
      </c>
      <c r="AP38" s="186">
        <f>SUM(M$36:M38)</f>
        <v>31220.70912771748</v>
      </c>
      <c r="AQ38" s="186">
        <f>SUM(N$36:N38)</f>
        <v>-33998.409415617491</v>
      </c>
      <c r="AR38" s="186">
        <f>SUM(O$36:O38)</f>
        <v>17189.860542226532</v>
      </c>
      <c r="AS38" s="186">
        <f>SUM(P$36:P38)</f>
        <v>-92090.41724761865</v>
      </c>
      <c r="AT38" s="186">
        <f>SUM(H$36:H38)</f>
        <v>4834.5164256529279</v>
      </c>
      <c r="AU38" s="186">
        <f>SUM(I$36:I38)</f>
        <v>6821.7952220812786</v>
      </c>
      <c r="AV38" s="186">
        <f>SUM(B$36:B38)</f>
        <v>6369.3586129592259</v>
      </c>
      <c r="AW38" s="186">
        <f>SUM(A$36:A38)</f>
        <v>34652.637814312882</v>
      </c>
      <c r="AX38" s="186">
        <f>SUM(C$36:C38)</f>
        <v>0</v>
      </c>
      <c r="AY38" s="186">
        <f>SUM(D$36:D38)</f>
        <v>0</v>
      </c>
      <c r="AZ38" s="186">
        <f>SUM(E$36:E38)</f>
        <v>0</v>
      </c>
    </row>
    <row r="39" spans="1:52" x14ac:dyDescent="0.25">
      <c r="A39" s="186">
        <f t="shared" si="29"/>
        <v>-1373.2413483199225</v>
      </c>
      <c r="B39" s="186">
        <f>IF(H38=MIN(H38,K38,L38),H39,IF(K38=MIN(H38,K38,L38),K39,L39))</f>
        <v>14601.422897145101</v>
      </c>
      <c r="C39" s="186"/>
      <c r="D39" s="186"/>
      <c r="E39" s="186"/>
      <c r="F39">
        <f>SIGNALS!EN12</f>
        <v>20160705</v>
      </c>
      <c r="G39" s="266">
        <f>SIGNALS!FI13</f>
        <v>-4437.6510063115629</v>
      </c>
      <c r="H39" s="286">
        <f>SIGNALS!FR13</f>
        <v>14601.422897145101</v>
      </c>
      <c r="I39" s="263">
        <f>-SIGNALS!FJ13</f>
        <v>-9944.8641879268325</v>
      </c>
      <c r="J39" s="186">
        <f>SIGNALS!FK13</f>
        <v>24471.628211817722</v>
      </c>
      <c r="K39" s="286">
        <f>SIGNALS!FL13</f>
        <v>-1373.2413483199225</v>
      </c>
      <c r="L39" s="286">
        <f>SIGNALS!FM13</f>
        <v>20341.244671467579</v>
      </c>
      <c r="M39" s="186">
        <f>SIGNALS!FN13</f>
        <v>-3100.8691747080147</v>
      </c>
      <c r="N39" s="186">
        <f>SIGNALS!FO13</f>
        <v>2448.6700672231527</v>
      </c>
      <c r="O39" s="186">
        <f>SIGNALS!FP13</f>
        <v>-9952.017752380405</v>
      </c>
      <c r="P39" s="186">
        <f>SIGNALS!FQ13</f>
        <v>-23064.113871430502</v>
      </c>
      <c r="Q39" s="186">
        <f t="shared" si="16"/>
        <v>23064.113871430502</v>
      </c>
      <c r="R39" s="263">
        <f>SIGNALS!FS13</f>
        <v>-2988.995113347698</v>
      </c>
      <c r="S39" s="186">
        <f>SIGNALS!FT13</f>
        <v>70175.6018297017</v>
      </c>
      <c r="T39" s="264">
        <f>SIGNALS!EU13</f>
        <v>0.41772151898734178</v>
      </c>
      <c r="U39" s="110"/>
      <c r="V39">
        <f t="shared" si="19"/>
        <v>20160705</v>
      </c>
      <c r="W39" s="186">
        <f>H39</f>
        <v>14601.422897145101</v>
      </c>
      <c r="X39" s="186">
        <f t="shared" si="20"/>
        <v>-8203.7275925291542</v>
      </c>
      <c r="Y39" s="186" t="e">
        <f>AVERAGE(#REF!)</f>
        <v>#REF!</v>
      </c>
      <c r="Z39" s="186">
        <f t="shared" si="21"/>
        <v>19377.70074489282</v>
      </c>
      <c r="AA39" s="186">
        <f t="shared" si="22"/>
        <v>15247.582218905663</v>
      </c>
      <c r="AB39" s="186">
        <f t="shared" si="23"/>
        <v>14286.662658846113</v>
      </c>
      <c r="AC39" s="186">
        <f t="shared" si="24"/>
        <v>19876.450579417455</v>
      </c>
      <c r="AD39" s="186">
        <f t="shared" si="25"/>
        <v>-15161.300080252517</v>
      </c>
      <c r="AE39" s="186">
        <f t="shared" si="26"/>
        <v>3597.469505506695</v>
      </c>
      <c r="AF39" s="186">
        <f t="shared" si="27"/>
        <v>-58571.514208919514</v>
      </c>
      <c r="AG39" s="186">
        <f t="shared" si="18"/>
        <v>8375.6070673786126</v>
      </c>
      <c r="AH39" s="186" t="e">
        <f t="shared" si="28"/>
        <v>#REF!</v>
      </c>
      <c r="AI39" s="186" t="str">
        <f>AG35</f>
        <v>RISK-OFF</v>
      </c>
      <c r="AJ39" s="186">
        <f>SUM(G$36:G39)</f>
        <v>-21823.435208364113</v>
      </c>
      <c r="AK39" s="186">
        <f>SUM(H$36:H39)</f>
        <v>19435.939322798029</v>
      </c>
      <c r="AL39" s="186">
        <f>SUM(I$36:I39)</f>
        <v>-3123.068965845554</v>
      </c>
      <c r="AM39" s="186">
        <f>SUM(J$36:J39)</f>
        <v>56357.104458676433</v>
      </c>
      <c r="AN39" s="186">
        <f>SUM(K$36:K39)</f>
        <v>19969.557952783096</v>
      </c>
      <c r="AO39" s="186">
        <f>SUM(L$36:L39)</f>
        <v>16855.501248248762</v>
      </c>
      <c r="AP39" s="186">
        <f>SUM(M$36:M39)</f>
        <v>28119.839953009465</v>
      </c>
      <c r="AQ39" s="186">
        <f>SUM(N$36:N39)</f>
        <v>-31549.739348394338</v>
      </c>
      <c r="AR39" s="186">
        <f>SUM(O$36:O39)</f>
        <v>7237.8427898461268</v>
      </c>
      <c r="AS39" s="186">
        <f>SUM(P$36:P39)</f>
        <v>-115154.53111904915</v>
      </c>
      <c r="AT39" s="186">
        <f>SUM(H$36:H39)</f>
        <v>19435.939322798029</v>
      </c>
      <c r="AU39" s="186">
        <f>SUM(I$36:I39)</f>
        <v>-3123.068965845554</v>
      </c>
      <c r="AV39" s="186">
        <f>SUM(B$36:B39)</f>
        <v>20970.781510104327</v>
      </c>
      <c r="AW39" s="186">
        <f>SUM(A$36:A39)</f>
        <v>33279.396465992962</v>
      </c>
      <c r="AX39" s="186">
        <f>SUM(C$36:C39)</f>
        <v>0</v>
      </c>
      <c r="AY39" s="186">
        <f>SUM(D$36:D39)</f>
        <v>0</v>
      </c>
      <c r="AZ39" s="186">
        <f>SUM(E$36:E39)</f>
        <v>0</v>
      </c>
    </row>
    <row r="40" spans="1:52" x14ac:dyDescent="0.25">
      <c r="A40" s="186">
        <f t="shared" si="29"/>
        <v>8698.6730734290541</v>
      </c>
      <c r="B40" s="186">
        <f t="shared" ref="B40:B56" si="30">IF(H39=MIN(H39,K39,L39),H40,IF(K39=MIN(H39,K39,L39),K40,L40))</f>
        <v>3915.5749852087324</v>
      </c>
      <c r="C40" s="186"/>
      <c r="D40" s="186"/>
      <c r="E40" s="186"/>
      <c r="F40">
        <f>SIGNALS!FW12</f>
        <v>20160706</v>
      </c>
      <c r="G40" s="186">
        <f>SIGNALS!GR13</f>
        <v>6154.92968889863</v>
      </c>
      <c r="H40" s="286">
        <f>SIGNALS!HA13</f>
        <v>12862.605875006011</v>
      </c>
      <c r="I40" s="263">
        <f>-SIGNALS!GS13</f>
        <v>12606.327940685191</v>
      </c>
      <c r="J40" s="186">
        <f>SIGNALS!GT13</f>
        <v>4240.1177712936224</v>
      </c>
      <c r="K40" s="286">
        <f>SIGNALS!GU13</f>
        <v>3915.5749852087324</v>
      </c>
      <c r="L40" s="286">
        <f>SIGNALS!GV13</f>
        <v>8698.6730734290541</v>
      </c>
      <c r="M40" s="186">
        <f>SIGNALS!GW13</f>
        <v>-9978.2981744579956</v>
      </c>
      <c r="N40" s="186">
        <f>SIGNALS!GX13</f>
        <v>15176.57133445279</v>
      </c>
      <c r="O40" s="186">
        <f>SIGNALS!GY13</f>
        <v>-538.87021125133253</v>
      </c>
      <c r="P40" s="186">
        <f>SIGNALS!GZ13</f>
        <v>-25682.698963517327</v>
      </c>
      <c r="Q40" s="186">
        <f t="shared" si="16"/>
        <v>25682.698963517327</v>
      </c>
      <c r="R40" s="263">
        <f>SIGNALS!HB13</f>
        <v>5764.7847631307741</v>
      </c>
      <c r="S40" s="186">
        <f>SIGNALS!HC13</f>
        <v>80775.730635117245</v>
      </c>
      <c r="T40" s="264">
        <f>SIGNALS!GD13</f>
        <v>0.45569620253164556</v>
      </c>
      <c r="U40" s="110"/>
      <c r="V40">
        <f t="shared" si="19"/>
        <v>20160706</v>
      </c>
      <c r="W40" s="186">
        <f>H40</f>
        <v>12862.605875006011</v>
      </c>
      <c r="X40" s="186">
        <f t="shared" si="20"/>
        <v>858.63934129353356</v>
      </c>
      <c r="Y40" s="186" t="e">
        <f>AVERAGE(#REF!)</f>
        <v>#REF!</v>
      </c>
      <c r="Z40" s="186">
        <f t="shared" si="21"/>
        <v>14355.872991555672</v>
      </c>
      <c r="AA40" s="186">
        <f t="shared" si="22"/>
        <v>1271.166818444405</v>
      </c>
      <c r="AB40" s="186">
        <f t="shared" si="23"/>
        <v>14519.958872448316</v>
      </c>
      <c r="AC40" s="186">
        <f t="shared" si="24"/>
        <v>-6539.5836745830056</v>
      </c>
      <c r="AD40" s="186">
        <f t="shared" si="25"/>
        <v>8812.6207008379715</v>
      </c>
      <c r="AE40" s="186">
        <f t="shared" si="26"/>
        <v>-5245.4439818158689</v>
      </c>
      <c r="AF40" s="186">
        <f t="shared" si="27"/>
        <v>-24373.406417473914</v>
      </c>
      <c r="AG40" s="186">
        <f t="shared" si="18"/>
        <v>13732.014386075556</v>
      </c>
      <c r="AH40" s="186" t="e">
        <f t="shared" si="28"/>
        <v>#REF!</v>
      </c>
      <c r="AI40" s="186" t="str">
        <f>AG35</f>
        <v>RISK-OFF</v>
      </c>
      <c r="AJ40" s="186">
        <f>SUM(G$36:G40)</f>
        <v>-15668.505519465483</v>
      </c>
      <c r="AK40" s="186">
        <f>SUM(H$36:H40)</f>
        <v>32298.54519780404</v>
      </c>
      <c r="AL40" s="186">
        <f>SUM(I$36:I40)</f>
        <v>9483.2589748396367</v>
      </c>
      <c r="AM40" s="186">
        <f>SUM(J$36:J40)</f>
        <v>60597.222229970052</v>
      </c>
      <c r="AN40" s="186">
        <f>SUM(K$36:K40)</f>
        <v>23885.132937991828</v>
      </c>
      <c r="AO40" s="186">
        <f>SUM(L$36:L40)</f>
        <v>25554.174321677816</v>
      </c>
      <c r="AP40" s="186">
        <f>SUM(M$36:M40)</f>
        <v>18141.541778551469</v>
      </c>
      <c r="AQ40" s="186">
        <f>SUM(N$36:N40)</f>
        <v>-16373.168013941548</v>
      </c>
      <c r="AR40" s="186">
        <f>SUM(O$36:O40)</f>
        <v>6698.972578594794</v>
      </c>
      <c r="AS40" s="186">
        <f>SUM(P$36:P40)</f>
        <v>-140837.23008256647</v>
      </c>
      <c r="AT40" s="186">
        <f>SUM(H$36:H40)</f>
        <v>32298.54519780404</v>
      </c>
      <c r="AU40" s="186">
        <f>SUM(I$36:I40)</f>
        <v>9483.2589748396367</v>
      </c>
      <c r="AV40" s="186">
        <f>SUM(B$36:B40)</f>
        <v>24886.356495313059</v>
      </c>
      <c r="AW40" s="186">
        <f>SUM(A$36:A40)</f>
        <v>41978.069539422017</v>
      </c>
      <c r="AX40" s="186">
        <f>SUM(C$36:C40)</f>
        <v>0</v>
      </c>
      <c r="AY40" s="186">
        <f>SUM(D$36:D40)</f>
        <v>0</v>
      </c>
      <c r="AZ40" s="186">
        <f>SUM(E$36:E40)</f>
        <v>0</v>
      </c>
    </row>
    <row r="41" spans="1:52" x14ac:dyDescent="0.25">
      <c r="A41" s="186">
        <f t="shared" si="29"/>
        <v>3031.090308269193</v>
      </c>
      <c r="B41" s="186">
        <f t="shared" si="30"/>
        <v>8937.005841388609</v>
      </c>
      <c r="C41" s="186"/>
      <c r="D41" s="186"/>
      <c r="E41" s="186"/>
      <c r="F41">
        <f>SIGNALS!HF12</f>
        <v>20160707</v>
      </c>
      <c r="G41" s="186">
        <f>SIGNALS!IA13</f>
        <v>7044.7145301923119</v>
      </c>
      <c r="H41" s="286">
        <f>SIGNALS!IJ13</f>
        <v>3031.090308269193</v>
      </c>
      <c r="I41" s="263">
        <f>-SIGNALS!IB13</f>
        <v>1570.0641959817483</v>
      </c>
      <c r="J41" s="186">
        <f>SIGNALS!IC13</f>
        <v>10952.982153208502</v>
      </c>
      <c r="K41" s="286">
        <f>SIGNALS!ID13</f>
        <v>8937.005841388609</v>
      </c>
      <c r="L41" s="286">
        <f>SIGNALS!IE13</f>
        <v>18796.356755101406</v>
      </c>
      <c r="M41" s="186">
        <f>SIGNALS!IF13</f>
        <v>-3315.8446972954089</v>
      </c>
      <c r="N41" s="186">
        <f>SIGNALS!IG13</f>
        <v>488.88592953376781</v>
      </c>
      <c r="O41" s="186">
        <f>SIGNALS!IH13</f>
        <v>11869.509102825608</v>
      </c>
      <c r="P41" s="186">
        <f>SIGNALS!II13</f>
        <v>45530.878061724761</v>
      </c>
      <c r="Q41" s="186">
        <f t="shared" si="16"/>
        <v>-45530.878061724761</v>
      </c>
      <c r="R41" s="263">
        <f>SIGNALS!IK13</f>
        <v>5585.3464348676134</v>
      </c>
      <c r="S41" s="186">
        <f>SIGNALS!IL13</f>
        <v>85336.302190161354</v>
      </c>
      <c r="T41" s="264">
        <f>SIGNALS!HM13</f>
        <v>0.69620253164556967</v>
      </c>
      <c r="U41" s="110"/>
      <c r="V41">
        <f t="shared" si="19"/>
        <v>20160707</v>
      </c>
      <c r="W41" s="186">
        <f>H41</f>
        <v>3031.090308269193</v>
      </c>
      <c r="X41" s="186">
        <f t="shared" si="20"/>
        <v>6599.822109545471</v>
      </c>
      <c r="Y41" s="186" t="e">
        <f>AVERAGE(#REF!)</f>
        <v>#REF!</v>
      </c>
      <c r="Z41" s="186">
        <f t="shared" si="21"/>
        <v>7596.5499622510624</v>
      </c>
      <c r="AA41" s="186">
        <f t="shared" si="22"/>
        <v>6426.2904132986705</v>
      </c>
      <c r="AB41" s="186">
        <f t="shared" si="23"/>
        <v>13747.51491426523</v>
      </c>
      <c r="AC41" s="186">
        <f t="shared" si="24"/>
        <v>-6647.0714358767018</v>
      </c>
      <c r="AD41" s="186">
        <f t="shared" si="25"/>
        <v>7832.7286319932791</v>
      </c>
      <c r="AE41" s="186">
        <f t="shared" si="26"/>
        <v>5665.3194457871377</v>
      </c>
      <c r="AF41" s="186">
        <f t="shared" si="27"/>
        <v>9924.0895491037172</v>
      </c>
      <c r="AG41" s="186">
        <f t="shared" si="18"/>
        <v>7946.848091637602</v>
      </c>
      <c r="AH41" s="186" t="e">
        <f t="shared" si="28"/>
        <v>#REF!</v>
      </c>
      <c r="AI41" s="186" t="str">
        <f>AG35</f>
        <v>RISK-OFF</v>
      </c>
      <c r="AJ41" s="186">
        <f>SUM(G$36:G41)</f>
        <v>-8623.7909892731714</v>
      </c>
      <c r="AK41" s="186">
        <f>SUM(H$36:H41)</f>
        <v>35329.635506073231</v>
      </c>
      <c r="AL41" s="186">
        <f>SUM(I$36:I41)</f>
        <v>11053.323170821384</v>
      </c>
      <c r="AM41" s="186">
        <f>SUM(J$36:J41)</f>
        <v>71550.204383178556</v>
      </c>
      <c r="AN41" s="186">
        <f>SUM(K$36:K41)</f>
        <v>32822.138779380439</v>
      </c>
      <c r="AO41" s="186">
        <f>SUM(L$36:L41)</f>
        <v>44350.531076779225</v>
      </c>
      <c r="AP41" s="186">
        <f>SUM(M$36:M41)</f>
        <v>14825.697081256061</v>
      </c>
      <c r="AQ41" s="186">
        <f>SUM(N$36:N41)</f>
        <v>-15884.28208440778</v>
      </c>
      <c r="AR41" s="186">
        <f>SUM(O$36:O41)</f>
        <v>18568.481681420402</v>
      </c>
      <c r="AS41" s="186">
        <f>SUM(P$36:P41)</f>
        <v>-95306.352020841703</v>
      </c>
      <c r="AT41" s="186">
        <f>SUM(H$36:H41)</f>
        <v>35329.635506073231</v>
      </c>
      <c r="AU41" s="186">
        <f>SUM(I$36:I41)</f>
        <v>11053.323170821384</v>
      </c>
      <c r="AV41" s="186">
        <f>SUM(B$36:B41)</f>
        <v>33823.36233670167</v>
      </c>
      <c r="AW41" s="186">
        <f>SUM(A$36:A41)</f>
        <v>45009.159847691211</v>
      </c>
      <c r="AX41" s="186">
        <f>SUM(C$36:C41)</f>
        <v>0</v>
      </c>
      <c r="AY41" s="186">
        <f>SUM(D$36:D41)</f>
        <v>0</v>
      </c>
      <c r="AZ41" s="186">
        <f>SUM(E$36:E41)</f>
        <v>0</v>
      </c>
    </row>
    <row r="42" spans="1:52" x14ac:dyDescent="0.25">
      <c r="A42" s="186">
        <f t="shared" si="29"/>
        <v>-8343.9192341167345</v>
      </c>
      <c r="B42" s="186">
        <f t="shared" si="30"/>
        <v>-5681.3363689393027</v>
      </c>
      <c r="C42" s="272">
        <v>-6998.381713716195</v>
      </c>
      <c r="D42" s="281">
        <v>3498.122773807479</v>
      </c>
      <c r="E42" s="268">
        <v>50809.378788326329</v>
      </c>
      <c r="F42" s="1">
        <f>SIGNALS!IO12</f>
        <v>20160708</v>
      </c>
      <c r="G42" s="186">
        <f>SIGNALS!JJ13</f>
        <v>-18356.43058861711</v>
      </c>
      <c r="H42" s="286">
        <f>SIGNALS!JS13</f>
        <v>-5681.3363689393027</v>
      </c>
      <c r="I42" s="263">
        <f>-SIGNALS!JK13</f>
        <v>826.80228839114955</v>
      </c>
      <c r="J42" s="186">
        <f>SIGNALS!JL13</f>
        <v>-6998.381713716195</v>
      </c>
      <c r="K42" s="286">
        <f>SIGNALS!JM13</f>
        <v>5568.6388082382928</v>
      </c>
      <c r="L42" s="286">
        <f>SIGNALS!JN13</f>
        <v>-8343.9192341167345</v>
      </c>
      <c r="M42" s="186">
        <f>SIGNALS!JO13</f>
        <v>3498.122773807479</v>
      </c>
      <c r="N42" s="186">
        <f>SIGNALS!JP13</f>
        <v>-10495.935179809116</v>
      </c>
      <c r="O42" s="186">
        <f>SIGNALS!JQ13</f>
        <v>59.174927366389511</v>
      </c>
      <c r="P42" s="186">
        <f>SIGNALS!JR13</f>
        <v>50809.378788326329</v>
      </c>
      <c r="Q42" s="186">
        <f t="shared" si="16"/>
        <v>-50809.378788326329</v>
      </c>
      <c r="R42" s="263">
        <f>SIGNALS!JT13</f>
        <v>-697.97344144455792</v>
      </c>
      <c r="S42" s="186">
        <f>SIGNALS!JU13</f>
        <v>105529.38666803343</v>
      </c>
      <c r="T42" s="264">
        <f>SIGNALS!IV13</f>
        <v>0.569620253164557</v>
      </c>
      <c r="U42" s="110"/>
      <c r="V42">
        <f t="shared" si="19"/>
        <v>20160708</v>
      </c>
      <c r="W42" s="186">
        <f>O42</f>
        <v>59.174927366389511</v>
      </c>
      <c r="X42" s="186">
        <f t="shared" si="20"/>
        <v>-5655.8580292123988</v>
      </c>
      <c r="Y42" s="186" t="e">
        <f>AVERAGE(#REF!)</f>
        <v>#REF!</v>
      </c>
      <c r="Z42" s="186">
        <f t="shared" si="21"/>
        <v>1977.3002197461537</v>
      </c>
      <c r="AA42" s="186">
        <f t="shared" si="22"/>
        <v>7252.8223248134509</v>
      </c>
      <c r="AB42" s="186">
        <f t="shared" si="23"/>
        <v>5226.2187604923356</v>
      </c>
      <c r="AC42" s="186">
        <f t="shared" si="24"/>
        <v>91.139038256035064</v>
      </c>
      <c r="AD42" s="186">
        <f t="shared" si="25"/>
        <v>-5003.5246251376739</v>
      </c>
      <c r="AE42" s="186">
        <f t="shared" si="26"/>
        <v>5964.3420150959992</v>
      </c>
      <c r="AF42" s="186">
        <f t="shared" si="27"/>
        <v>48170.128425025541</v>
      </c>
      <c r="AG42" s="186">
        <f t="shared" si="18"/>
        <v>-1325.1230303350549</v>
      </c>
      <c r="AH42" s="186" t="e">
        <f t="shared" si="28"/>
        <v>#REF!</v>
      </c>
      <c r="AI42" s="186" t="str">
        <f>AE35</f>
        <v>Voting</v>
      </c>
      <c r="AJ42" s="186">
        <f>SUM(G$36:G42)</f>
        <v>-26980.221577890283</v>
      </c>
      <c r="AK42" s="186">
        <f>SUM(H$36:H42)</f>
        <v>29648.29913713393</v>
      </c>
      <c r="AL42" s="186">
        <f>SUM(I$36:I42)</f>
        <v>11880.125459212533</v>
      </c>
      <c r="AM42" s="186">
        <f>SUM(J$36:J42)</f>
        <v>64551.822669462359</v>
      </c>
      <c r="AN42" s="186">
        <f>SUM(K$36:K42)</f>
        <v>38390.77758761873</v>
      </c>
      <c r="AO42" s="186">
        <f>SUM(L$36:L42)</f>
        <v>36006.611842662489</v>
      </c>
      <c r="AP42" s="186">
        <f>SUM(M$36:M42)</f>
        <v>18323.819855063539</v>
      </c>
      <c r="AQ42" s="186">
        <f>SUM(N$36:N42)</f>
        <v>-26380.217264216895</v>
      </c>
      <c r="AR42" s="186">
        <f>SUM(O$36:O42)</f>
        <v>18627.65660878679</v>
      </c>
      <c r="AS42" s="186">
        <f>SUM(P$36:P42)</f>
        <v>-44496.973232515375</v>
      </c>
      <c r="AT42" s="186">
        <f>SUM(H$36:H42)</f>
        <v>29648.29913713393</v>
      </c>
      <c r="AU42" s="186">
        <f>SUM(I$36:I42)</f>
        <v>11880.125459212533</v>
      </c>
      <c r="AV42" s="186">
        <f>SUM(B$36:B42)</f>
        <v>28142.025967762369</v>
      </c>
      <c r="AW42" s="186">
        <f>SUM(A$36:A42)</f>
        <v>36665.240613574475</v>
      </c>
      <c r="AX42" s="186">
        <f>SUM(C$36:C42)</f>
        <v>-6998.381713716195</v>
      </c>
      <c r="AY42" s="186">
        <f>SUM(D$36:D42)</f>
        <v>3498.122773807479</v>
      </c>
      <c r="AZ42" s="186">
        <f>SUM(E$36:E42)</f>
        <v>50809.378788326329</v>
      </c>
    </row>
    <row r="43" spans="1:52" x14ac:dyDescent="0.25">
      <c r="A43" s="186">
        <f t="shared" si="29"/>
        <v>-13183.984356237324</v>
      </c>
      <c r="B43" s="186">
        <f t="shared" si="30"/>
        <v>-3979.5118635639587</v>
      </c>
      <c r="C43" s="252">
        <v>25837.845624371821</v>
      </c>
      <c r="D43" s="281">
        <v>19328.267772981279</v>
      </c>
      <c r="E43" s="269">
        <v>-91062.905325477492</v>
      </c>
      <c r="F43" s="1">
        <f>SIGNALS!JX12</f>
        <v>20160711</v>
      </c>
      <c r="G43" s="186">
        <f>SIGNALS!KS13</f>
        <v>19168.361198275477</v>
      </c>
      <c r="H43" s="286">
        <f>SIGNALS!LB13</f>
        <v>-21140.43554217129</v>
      </c>
      <c r="I43" s="263">
        <f>-SIGNALS!KT13</f>
        <v>-31994.94867113862</v>
      </c>
      <c r="J43" s="186">
        <f>SIGNALS!KU13</f>
        <v>-25837.845624371821</v>
      </c>
      <c r="K43" s="286">
        <f>SIGNALS!KV13</f>
        <v>-13183.984356237324</v>
      </c>
      <c r="L43" s="286">
        <f>SIGNALS!KW13</f>
        <v>-3979.5118635639587</v>
      </c>
      <c r="M43" s="186">
        <f>SIGNALS!KX13</f>
        <v>19328.267772981279</v>
      </c>
      <c r="N43" s="186">
        <f>SIGNALS!KY13</f>
        <v>-18377.576976710778</v>
      </c>
      <c r="O43" s="186">
        <f>SIGNALS!KZ13</f>
        <v>-5576.7460327772442</v>
      </c>
      <c r="P43" s="186">
        <f>SIGNALS!LA13</f>
        <v>91062.905325477492</v>
      </c>
      <c r="Q43" s="186">
        <f t="shared" si="16"/>
        <v>-91062.905325477492</v>
      </c>
      <c r="R43" s="263">
        <f>SIGNALS!LC13</f>
        <v>-24466.387005447981</v>
      </c>
      <c r="S43" s="186">
        <f>SIGNALS!LD13</f>
        <v>110195.77395712283</v>
      </c>
      <c r="T43" s="264">
        <f>SIGNALS!KE13</f>
        <v>0.620253164556962</v>
      </c>
      <c r="U43" s="110"/>
      <c r="V43">
        <f t="shared" si="19"/>
        <v>20160711</v>
      </c>
      <c r="W43" s="186">
        <f>P43</f>
        <v>91062.905325477492</v>
      </c>
      <c r="X43" s="186">
        <f t="shared" si="20"/>
        <v>405.96530482918388</v>
      </c>
      <c r="Y43" s="186" t="e">
        <f>AVERAGE(#REF!)</f>
        <v>#REF!</v>
      </c>
      <c r="Z43" s="186">
        <f t="shared" si="21"/>
        <v>-16418.113669044007</v>
      </c>
      <c r="AA43" s="186">
        <f t="shared" si="22"/>
        <v>-3807.6727739995158</v>
      </c>
      <c r="AB43" s="186">
        <f t="shared" si="23"/>
        <v>-6161.7155488403469</v>
      </c>
      <c r="AC43" s="186">
        <f t="shared" si="24"/>
        <v>11413.195273394378</v>
      </c>
      <c r="AD43" s="186">
        <f t="shared" si="25"/>
        <v>-14436.756078259947</v>
      </c>
      <c r="AE43" s="186">
        <f t="shared" si="26"/>
        <v>-2758.7855527054271</v>
      </c>
      <c r="AF43" s="186">
        <f t="shared" si="27"/>
        <v>70936.14205690191</v>
      </c>
      <c r="AG43" s="186">
        <f t="shared" si="18"/>
        <v>-13410.885955555295</v>
      </c>
      <c r="AH43" s="186" t="e">
        <f t="shared" si="28"/>
        <v>#REF!</v>
      </c>
      <c r="AI43" s="186" t="str">
        <f>AF35</f>
        <v>RISK-ON</v>
      </c>
      <c r="AJ43" s="186">
        <f>SUM(G$36:G43)</f>
        <v>-7811.8603796148054</v>
      </c>
      <c r="AK43" s="186">
        <f>SUM(H$36:H43)</f>
        <v>8507.8635949626405</v>
      </c>
      <c r="AL43" s="186">
        <f>SUM(I$36:I43)</f>
        <v>-20114.823211926087</v>
      </c>
      <c r="AM43" s="186">
        <f>SUM(J$36:J43)</f>
        <v>38713.977045090534</v>
      </c>
      <c r="AN43" s="186">
        <f>SUM(K$36:K43)</f>
        <v>25206.793231381405</v>
      </c>
      <c r="AO43" s="186">
        <f>SUM(L$36:L43)</f>
        <v>32027.09997909853</v>
      </c>
      <c r="AP43" s="186">
        <f>SUM(M$36:M43)</f>
        <v>37652.087628044814</v>
      </c>
      <c r="AQ43" s="186">
        <f>SUM(N$36:N43)</f>
        <v>-44757.794240927673</v>
      </c>
      <c r="AR43" s="186">
        <f>SUM(O$36:O43)</f>
        <v>13050.910576009546</v>
      </c>
      <c r="AS43" s="186">
        <f>SUM(P$36:P43)</f>
        <v>46565.932092962117</v>
      </c>
      <c r="AT43" s="186">
        <f>SUM(H$36:H43)</f>
        <v>8507.8635949626405</v>
      </c>
      <c r="AU43" s="186">
        <f>SUM(I$36:I43)</f>
        <v>-20114.823211926087</v>
      </c>
      <c r="AV43" s="186">
        <f>SUM(B$36:B43)</f>
        <v>24162.51410419841</v>
      </c>
      <c r="AW43" s="186">
        <f>SUM(A$36:A43)</f>
        <v>23481.256257337151</v>
      </c>
      <c r="AX43" s="186">
        <f>SUM(C$36:C43)</f>
        <v>18839.463910655628</v>
      </c>
      <c r="AY43" s="186">
        <f>SUM(D$36:D43)</f>
        <v>22826.390546788756</v>
      </c>
      <c r="AZ43" s="186">
        <f>SUM(E$36:E43)</f>
        <v>-40253.526537151163</v>
      </c>
    </row>
    <row r="44" spans="1:52" x14ac:dyDescent="0.25">
      <c r="A44" s="186">
        <f t="shared" si="29"/>
        <v>5856.4383096387674</v>
      </c>
      <c r="B44" s="186">
        <f t="shared" si="30"/>
        <v>19258.841968727364</v>
      </c>
      <c r="C44" s="281">
        <v>-13901.462138342649</v>
      </c>
      <c r="D44" s="281">
        <v>-13901.462138342649</v>
      </c>
      <c r="E44" s="269">
        <v>4621.0210541478</v>
      </c>
      <c r="F44" s="1">
        <f>SIGNALS!LG12</f>
        <v>20160712</v>
      </c>
      <c r="G44" s="186">
        <f>SIGNALS!MB13</f>
        <v>7156.4600212881605</v>
      </c>
      <c r="H44" s="286">
        <f>SIGNALS!MK13</f>
        <v>19258.841968727364</v>
      </c>
      <c r="I44" s="263">
        <f>-SIGNALS!MC13</f>
        <v>14522.329623946101</v>
      </c>
      <c r="J44" s="186">
        <f>SIGNALS!MD13</f>
        <v>13508.250645239907</v>
      </c>
      <c r="K44" s="286">
        <f>SIGNALS!ME13</f>
        <v>-2007.897569244423</v>
      </c>
      <c r="L44" s="286">
        <f>SIGNALS!MF13</f>
        <v>5856.4383096387674</v>
      </c>
      <c r="M44" s="186">
        <f>SIGNALS!MG13</f>
        <v>-13901.462138342649</v>
      </c>
      <c r="N44" s="186">
        <f>SIGNALS!MH13</f>
        <v>24189.450853991977</v>
      </c>
      <c r="O44" s="186">
        <f>SIGNALS!MI13</f>
        <v>7659.4989797216567</v>
      </c>
      <c r="P44" s="186">
        <f>SIGNALS!MJ13</f>
        <v>-4621.0210541478</v>
      </c>
      <c r="Q44" s="186">
        <f t="shared" si="16"/>
        <v>4621.0210541478</v>
      </c>
      <c r="R44" s="263">
        <f>SIGNALS!ML13</f>
        <v>5329.3060169929095</v>
      </c>
      <c r="S44" s="186">
        <f>SIGNALS!MM13</f>
        <v>66929.74292494898</v>
      </c>
      <c r="T44" s="264">
        <f>SIGNALS!LN13</f>
        <v>0.620253164556962</v>
      </c>
      <c r="U44" s="110">
        <f>SIGNALS!LP10</f>
        <v>847.21193575884763</v>
      </c>
      <c r="V44">
        <f t="shared" si="19"/>
        <v>20160712</v>
      </c>
      <c r="W44" s="186">
        <f>P44</f>
        <v>-4621.0210541478</v>
      </c>
      <c r="X44" s="186">
        <f t="shared" si="20"/>
        <v>13162.410609781818</v>
      </c>
      <c r="Y44" s="186" t="e">
        <f>AVERAGE(#REF!)</f>
        <v>#REF!</v>
      </c>
      <c r="Z44" s="186">
        <f t="shared" si="21"/>
        <v>-6164.7974895659572</v>
      </c>
      <c r="AA44" s="186">
        <f t="shared" si="22"/>
        <v>-7595.9409627408741</v>
      </c>
      <c r="AB44" s="186">
        <f t="shared" si="23"/>
        <v>938.4632230374043</v>
      </c>
      <c r="AC44" s="186">
        <f t="shared" si="24"/>
        <v>2713.4028173193146</v>
      </c>
      <c r="AD44" s="186">
        <f t="shared" si="25"/>
        <v>2905.9369386405997</v>
      </c>
      <c r="AE44" s="186">
        <f t="shared" si="26"/>
        <v>1041.3764734722063</v>
      </c>
      <c r="AF44" s="186">
        <f t="shared" si="27"/>
        <v>43220.942135664845</v>
      </c>
      <c r="AG44" s="186">
        <f t="shared" si="18"/>
        <v>-940.79678672196314</v>
      </c>
      <c r="AH44" s="186" t="e">
        <f t="shared" si="28"/>
        <v>#REF!</v>
      </c>
      <c r="AI44" s="186" t="str">
        <f>AF35</f>
        <v>RISK-ON</v>
      </c>
      <c r="AJ44" s="186">
        <f>SUM(G$36:G44)</f>
        <v>-655.40035832664489</v>
      </c>
      <c r="AK44" s="186">
        <f>SUM(H$36:H44)</f>
        <v>27766.705563690004</v>
      </c>
      <c r="AL44" s="186">
        <f>SUM(I$36:I44)</f>
        <v>-5592.493587979985</v>
      </c>
      <c r="AM44" s="186">
        <f>SUM(J$36:J44)</f>
        <v>52222.227690330445</v>
      </c>
      <c r="AN44" s="186">
        <f>SUM(K$36:K44)</f>
        <v>23198.895662136983</v>
      </c>
      <c r="AO44" s="186">
        <f>SUM(L$36:L44)</f>
        <v>37883.538288737298</v>
      </c>
      <c r="AP44" s="186">
        <f>SUM(M$36:M44)</f>
        <v>23750.625489702164</v>
      </c>
      <c r="AQ44" s="186">
        <f>SUM(N$36:N44)</f>
        <v>-20568.343386935696</v>
      </c>
      <c r="AR44" s="186">
        <f>SUM(O$36:O44)</f>
        <v>20710.409555731203</v>
      </c>
      <c r="AS44" s="186">
        <f>SUM(P$36:P44)</f>
        <v>41944.911038814316</v>
      </c>
      <c r="AT44" s="186">
        <f>SUM(H$36:H44)</f>
        <v>27766.705563690004</v>
      </c>
      <c r="AU44" s="186">
        <f>SUM(I$36:I44)</f>
        <v>-5592.493587979985</v>
      </c>
      <c r="AV44" s="186">
        <f>SUM(B$36:B44)</f>
        <v>43421.356072925773</v>
      </c>
      <c r="AW44" s="186">
        <f>SUM(A$36:A44)</f>
        <v>29337.694566975919</v>
      </c>
      <c r="AX44" s="186">
        <f>SUM(C$36:C44)</f>
        <v>4938.0017723129786</v>
      </c>
      <c r="AY44" s="186">
        <f>SUM(D$36:D44)</f>
        <v>8924.9284084461069</v>
      </c>
      <c r="AZ44" s="186">
        <f>SUM(E$36:E44)</f>
        <v>-35632.505483003362</v>
      </c>
    </row>
    <row r="45" spans="1:52" x14ac:dyDescent="0.25">
      <c r="A45" s="186">
        <f t="shared" si="29"/>
        <v>5895.4975274626022</v>
      </c>
      <c r="B45" s="186">
        <f t="shared" si="30"/>
        <v>4681.5755873456046</v>
      </c>
      <c r="C45" s="252">
        <v>3913.2836976585113</v>
      </c>
      <c r="D45" s="281">
        <v>-12964.0966783729</v>
      </c>
      <c r="E45" s="270">
        <v>-368.01446793959911</v>
      </c>
      <c r="F45" s="1">
        <f>SIGNALS!MP12</f>
        <v>20160713</v>
      </c>
      <c r="G45" s="186">
        <f>SIGNALS!NK13</f>
        <v>561.75062790309528</v>
      </c>
      <c r="H45" s="286">
        <f>SIGNALS!NT13</f>
        <v>5895.4975274626022</v>
      </c>
      <c r="I45" s="263">
        <f>-SIGNALS!NL13</f>
        <v>18554.603085784289</v>
      </c>
      <c r="J45" s="186">
        <f>SIGNALS!NM13</f>
        <v>-3913.2836976585113</v>
      </c>
      <c r="K45" s="286">
        <f>SIGNALS!NN13</f>
        <v>4681.5755873456046</v>
      </c>
      <c r="L45" s="286">
        <f>SIGNALS!NO13</f>
        <v>11951.094274303983</v>
      </c>
      <c r="M45" s="186">
        <f>SIGNALS!NP13</f>
        <v>-12964.0966783729</v>
      </c>
      <c r="N45" s="186">
        <f>SIGNALS!NQ13</f>
        <v>-368.01446793959911</v>
      </c>
      <c r="O45" s="186">
        <f>SIGNALS!NR13</f>
        <v>11784.23231000345</v>
      </c>
      <c r="P45" s="186">
        <f>SIGNALS!NS13</f>
        <v>48966.428138419215</v>
      </c>
      <c r="Q45" s="186">
        <f t="shared" si="16"/>
        <v>-48966.428138419215</v>
      </c>
      <c r="R45" s="263">
        <f>SIGNALS!NU13</f>
        <v>7872.440316650167</v>
      </c>
      <c r="S45" s="186">
        <f>SIGNALS!NV13</f>
        <v>84176.831149821141</v>
      </c>
      <c r="T45" s="264">
        <f>SIGNALS!MW13</f>
        <v>0.59493670886075944</v>
      </c>
      <c r="U45" s="110">
        <f>SIGNALS!MY10</f>
        <v>1065.5295082255843</v>
      </c>
      <c r="V45">
        <f t="shared" si="19"/>
        <v>20160713</v>
      </c>
      <c r="W45" s="186">
        <f>P45</f>
        <v>48966.428138419215</v>
      </c>
      <c r="X45" s="186">
        <f t="shared" si="20"/>
        <v>3859.1053245956277</v>
      </c>
      <c r="Y45" s="186" t="e">
        <f>AVERAGE(#REF!)</f>
        <v>#REF!</v>
      </c>
      <c r="Z45" s="186">
        <f t="shared" si="21"/>
        <v>4797.4834737906976</v>
      </c>
      <c r="AA45" s="186">
        <f t="shared" si="22"/>
        <v>1336.8390090505909</v>
      </c>
      <c r="AB45" s="186">
        <f t="shared" si="23"/>
        <v>8903.7662919713748</v>
      </c>
      <c r="AC45" s="186">
        <f t="shared" si="24"/>
        <v>-13432.779408357776</v>
      </c>
      <c r="AD45" s="186">
        <f t="shared" si="25"/>
        <v>11910.718193026189</v>
      </c>
      <c r="AE45" s="186">
        <f t="shared" si="26"/>
        <v>9721.8656448625534</v>
      </c>
      <c r="AF45" s="186">
        <f t="shared" si="27"/>
        <v>22172.703542135707</v>
      </c>
      <c r="AG45" s="186">
        <f t="shared" si="18"/>
        <v>12577.169748094982</v>
      </c>
      <c r="AH45" s="186" t="e">
        <f t="shared" si="28"/>
        <v>#REF!</v>
      </c>
      <c r="AI45" s="186" t="str">
        <f>AF35</f>
        <v>RISK-ON</v>
      </c>
      <c r="AJ45" s="186">
        <f>SUM(G$36:G45)</f>
        <v>-93.649730423549613</v>
      </c>
      <c r="AK45" s="186">
        <f>SUM(H$36:H45)</f>
        <v>33662.203091152609</v>
      </c>
      <c r="AL45" s="186">
        <f>SUM(I$36:I45)</f>
        <v>12962.109497804304</v>
      </c>
      <c r="AM45" s="186">
        <f>SUM(J$36:J45)</f>
        <v>48308.943992671935</v>
      </c>
      <c r="AN45" s="186">
        <f>SUM(K$36:K45)</f>
        <v>27880.471249482587</v>
      </c>
      <c r="AO45" s="186">
        <f>SUM(L$36:L45)</f>
        <v>49834.632563041283</v>
      </c>
      <c r="AP45" s="186">
        <f>SUM(M$36:M45)</f>
        <v>10786.528811329264</v>
      </c>
      <c r="AQ45" s="186">
        <f>SUM(N$36:N45)</f>
        <v>-20936.357854875296</v>
      </c>
      <c r="AR45" s="186">
        <f>SUM(O$36:O45)</f>
        <v>32494.641865734651</v>
      </c>
      <c r="AS45" s="186">
        <f>SUM(P$36:P45)</f>
        <v>90911.339177233531</v>
      </c>
      <c r="AT45" s="186">
        <f>SUM(H$36:H45)</f>
        <v>33662.203091152609</v>
      </c>
      <c r="AU45" s="186">
        <f>SUM(I$36:I45)</f>
        <v>12962.109497804304</v>
      </c>
      <c r="AV45" s="186">
        <f>SUM(B$36:B45)</f>
        <v>48102.931660271381</v>
      </c>
      <c r="AW45" s="186">
        <f>SUM(A$36:A45)</f>
        <v>35233.19209443852</v>
      </c>
      <c r="AX45" s="186">
        <f>SUM(C$36:C45)</f>
        <v>8851.2854699714899</v>
      </c>
      <c r="AY45" s="186">
        <f>SUM(D$36:D45)</f>
        <v>-4039.1682699267931</v>
      </c>
      <c r="AZ45" s="186">
        <f>SUM(E$36:E45)</f>
        <v>-36000.519950942959</v>
      </c>
    </row>
    <row r="46" spans="1:52" x14ac:dyDescent="0.25">
      <c r="A46" s="186">
        <f t="shared" si="29"/>
        <v>-6999.300731672236</v>
      </c>
      <c r="B46" s="186">
        <f t="shared" si="30"/>
        <v>3963.659330179968</v>
      </c>
      <c r="C46" s="281">
        <v>15125.737606686253</v>
      </c>
      <c r="D46" s="281">
        <v>15125.737606686253</v>
      </c>
      <c r="E46" s="268">
        <v>-19147.405658169995</v>
      </c>
      <c r="F46" s="1">
        <f>SIGNALS!NY12</f>
        <v>20160714</v>
      </c>
      <c r="G46" s="186">
        <f>SIGNALS!OT13</f>
        <v>-5649.8074079456201</v>
      </c>
      <c r="H46" s="286">
        <f>SIGNALS!PC13</f>
        <v>-15316.074735883794</v>
      </c>
      <c r="I46" s="263">
        <f>-SIGNALS!OU13</f>
        <v>3636.2316615537434</v>
      </c>
      <c r="J46" s="186">
        <f>SIGNALS!OV13</f>
        <v>-20592.772293533857</v>
      </c>
      <c r="K46" s="286">
        <f>SIGNALS!OW13</f>
        <v>3963.659330179968</v>
      </c>
      <c r="L46" s="286">
        <f>SIGNALS!OX13</f>
        <v>-6999.300731672236</v>
      </c>
      <c r="M46" s="186">
        <f>SIGNALS!OY13</f>
        <v>15125.737606686253</v>
      </c>
      <c r="N46" s="186">
        <f>SIGNALS!OZ13</f>
        <v>-11159.270138384771</v>
      </c>
      <c r="O46" s="186">
        <f>SIGNALS!PA13</f>
        <v>4853.0300117295956</v>
      </c>
      <c r="P46" s="186">
        <f>SIGNALS!PB13</f>
        <v>-19147.405658169995</v>
      </c>
      <c r="Q46" s="186">
        <f t="shared" si="16"/>
        <v>19147.405658169995</v>
      </c>
      <c r="R46" s="263">
        <f>SIGNALS!PD13</f>
        <v>3401.2648548870998</v>
      </c>
      <c r="S46" s="186">
        <f>SIGNALS!PE13</f>
        <v>64627.968713753369</v>
      </c>
      <c r="T46" s="264">
        <f>SIGNALS!OF13</f>
        <v>0.24050632911392406</v>
      </c>
      <c r="U46" s="140">
        <f>SIGNALS!OH10</f>
        <v>818.07555333865014</v>
      </c>
      <c r="V46">
        <f t="shared" si="19"/>
        <v>20160714</v>
      </c>
      <c r="W46" s="186">
        <f>P46</f>
        <v>-19147.405658169995</v>
      </c>
      <c r="X46" s="186">
        <f t="shared" si="20"/>
        <v>-2544.0283900212626</v>
      </c>
      <c r="Y46" s="186" t="e">
        <f>AVERAGE(#REF!)</f>
        <v>#REF!</v>
      </c>
      <c r="Z46" s="186">
        <f t="shared" si="21"/>
        <v>-12253.027995596185</v>
      </c>
      <c r="AA46" s="186">
        <f t="shared" si="22"/>
        <v>4322.6174587627866</v>
      </c>
      <c r="AB46" s="186">
        <f t="shared" si="23"/>
        <v>2475.8967713158736</v>
      </c>
      <c r="AC46" s="186">
        <f t="shared" si="24"/>
        <v>1080.8204641566763</v>
      </c>
      <c r="AD46" s="186">
        <f t="shared" si="25"/>
        <v>-5763.6423031621853</v>
      </c>
      <c r="AE46" s="186">
        <f t="shared" si="26"/>
        <v>8318.6311608665237</v>
      </c>
      <c r="AF46" s="186">
        <f t="shared" si="27"/>
        <v>14909.51124012461</v>
      </c>
      <c r="AG46" s="186">
        <f t="shared" si="18"/>
        <v>-4710.2886042105965</v>
      </c>
      <c r="AH46" s="186" t="e">
        <f t="shared" si="28"/>
        <v>#REF!</v>
      </c>
      <c r="AI46" s="186" t="str">
        <f>AF35</f>
        <v>RISK-ON</v>
      </c>
      <c r="AJ46" s="186">
        <f>SUM(G$36:G46)</f>
        <v>-5743.45713836917</v>
      </c>
      <c r="AK46" s="186">
        <f>SUM(H$36:H46)</f>
        <v>18346.128355268815</v>
      </c>
      <c r="AL46" s="186">
        <f>SUM(I$36:I46)</f>
        <v>16598.341159358046</v>
      </c>
      <c r="AM46" s="186">
        <f>SUM(J$36:J46)</f>
        <v>27716.171699138078</v>
      </c>
      <c r="AN46" s="186">
        <f>SUM(K$36:K46)</f>
        <v>31844.130579662557</v>
      </c>
      <c r="AO46" s="186">
        <f>SUM(L$36:L46)</f>
        <v>42835.331831369047</v>
      </c>
      <c r="AP46" s="186">
        <f>SUM(M$36:M46)</f>
        <v>25912.266418015519</v>
      </c>
      <c r="AQ46" s="186">
        <f>SUM(N$36:N46)</f>
        <v>-32095.627993260066</v>
      </c>
      <c r="AR46" s="186">
        <f>SUM(O$36:O46)</f>
        <v>37347.67187746425</v>
      </c>
      <c r="AS46" s="186">
        <f>SUM(P$36:P46)</f>
        <v>71763.933519063532</v>
      </c>
      <c r="AT46" s="186">
        <f>SUM(H$36:H46)</f>
        <v>18346.128355268815</v>
      </c>
      <c r="AU46" s="186">
        <f>SUM(I$36:I46)</f>
        <v>16598.341159358046</v>
      </c>
      <c r="AV46" s="186">
        <f>SUM(B$36:B46)</f>
        <v>52066.590990451346</v>
      </c>
      <c r="AW46" s="186">
        <f>SUM(A$36:A46)</f>
        <v>28233.891362766284</v>
      </c>
      <c r="AX46" s="186">
        <f>SUM(C$36:C46)</f>
        <v>23977.023076657744</v>
      </c>
      <c r="AY46" s="186">
        <f>SUM(D$36:D46)</f>
        <v>11086.569336759459</v>
      </c>
      <c r="AZ46" s="186">
        <f>SUM(E$36:E46)</f>
        <v>-55147.92560911295</v>
      </c>
    </row>
    <row r="47" spans="1:52" x14ac:dyDescent="0.25">
      <c r="A47" s="186">
        <f t="shared" si="29"/>
        <v>6554.0973251605637</v>
      </c>
      <c r="B47" s="186">
        <f t="shared" si="30"/>
        <v>11055.590038333032</v>
      </c>
      <c r="C47" s="269">
        <v>-10095.839518512632</v>
      </c>
      <c r="D47" s="281">
        <v>-2042.5722875224292</v>
      </c>
      <c r="E47" s="252">
        <v>-10095.839518512632</v>
      </c>
      <c r="F47">
        <f>SIGNALS!PH12</f>
        <v>20160715</v>
      </c>
      <c r="G47" s="186">
        <f>SIGNALS!QC13</f>
        <v>4482.4360873779924</v>
      </c>
      <c r="H47" s="286">
        <f>SIGNALS!QL13</f>
        <v>11055.590038333032</v>
      </c>
      <c r="I47" s="263">
        <f>-SIGNALS!QD13</f>
        <v>22643.554566786184</v>
      </c>
      <c r="J47" s="186">
        <f>SIGNALS!QE13</f>
        <v>-1683.7234196409127</v>
      </c>
      <c r="K47" s="286">
        <f>SIGNALS!QF13</f>
        <v>6554.0973251605637</v>
      </c>
      <c r="L47" s="286">
        <f>SIGNALS!QG13</f>
        <v>4595.1203763418453</v>
      </c>
      <c r="M47" s="186">
        <f>SIGNALS!QH13</f>
        <v>-2042.5722875224292</v>
      </c>
      <c r="N47" s="186">
        <f>SIGNALS!QI13</f>
        <v>2011.2422552255166</v>
      </c>
      <c r="O47" s="186">
        <f>SIGNALS!QJ13</f>
        <v>8124.1939215916473</v>
      </c>
      <c r="P47" s="186">
        <f>SIGNALS!QK13</f>
        <v>10095.839518512632</v>
      </c>
      <c r="Q47" s="186">
        <f t="shared" si="16"/>
        <v>-10095.839518512632</v>
      </c>
      <c r="R47" s="263">
        <f>SIGNALS!QM13</f>
        <v>6811.2247638788367</v>
      </c>
      <c r="S47" s="186">
        <f>SIGNALS!QN13</f>
        <v>48232.544486893916</v>
      </c>
      <c r="T47" s="264">
        <f>SIGNALS!PO13</f>
        <v>0.68354430379746833</v>
      </c>
      <c r="U47" s="140">
        <f>SIGNALS!PQ10</f>
        <v>610.53853780878376</v>
      </c>
      <c r="V47">
        <f t="shared" si="19"/>
        <v>20160715</v>
      </c>
      <c r="W47" s="186">
        <f>K47</f>
        <v>6554.0973251605637</v>
      </c>
      <c r="X47" s="186">
        <f t="shared" si="20"/>
        <v>-583.68566028381383</v>
      </c>
      <c r="Y47" s="186" t="e">
        <f>AVERAGE(#REF!)</f>
        <v>#REF!</v>
      </c>
      <c r="Z47" s="186">
        <f t="shared" si="21"/>
        <v>-11138.247856587384</v>
      </c>
      <c r="AA47" s="186">
        <f t="shared" si="22"/>
        <v>5258.8783276702661</v>
      </c>
      <c r="AB47" s="186">
        <f t="shared" si="23"/>
        <v>-1202.0901776651954</v>
      </c>
      <c r="AC47" s="186">
        <f t="shared" si="24"/>
        <v>6541.5826595819117</v>
      </c>
      <c r="AD47" s="186">
        <f t="shared" si="25"/>
        <v>-4574.0139415796275</v>
      </c>
      <c r="AE47" s="186">
        <f t="shared" si="26"/>
        <v>6488.611966660621</v>
      </c>
      <c r="AF47" s="186">
        <f t="shared" si="27"/>
        <v>-4525.7830698286816</v>
      </c>
      <c r="AG47" s="186">
        <f t="shared" si="18"/>
        <v>-2130.2423487753813</v>
      </c>
      <c r="AH47" s="186" t="e">
        <f t="shared" si="28"/>
        <v>#REF!</v>
      </c>
      <c r="AI47" s="186" t="str">
        <f>AF35</f>
        <v>RISK-ON</v>
      </c>
      <c r="AJ47" s="186">
        <f>SUM(G$36:G47)</f>
        <v>-1261.0210509911776</v>
      </c>
      <c r="AK47" s="186">
        <f>SUM(H$36:H47)</f>
        <v>29401.718393601848</v>
      </c>
      <c r="AL47" s="186">
        <f>SUM(I$36:I47)</f>
        <v>39241.895726144227</v>
      </c>
      <c r="AM47" s="186">
        <f>SUM(J$36:J47)</f>
        <v>26032.448279497166</v>
      </c>
      <c r="AN47" s="186">
        <f>SUM(K$36:K47)</f>
        <v>38398.227904823121</v>
      </c>
      <c r="AO47" s="186">
        <f>SUM(L$36:L47)</f>
        <v>47430.452207710892</v>
      </c>
      <c r="AP47" s="186">
        <f>SUM(M$36:M47)</f>
        <v>23869.694130493088</v>
      </c>
      <c r="AQ47" s="186">
        <f>SUM(N$36:N47)</f>
        <v>-30084.385738034551</v>
      </c>
      <c r="AR47" s="186">
        <f>SUM(O$36:O47)</f>
        <v>45471.8657990559</v>
      </c>
      <c r="AS47" s="186">
        <f>SUM(P$36:P47)</f>
        <v>81859.77303757616</v>
      </c>
      <c r="AT47" s="186">
        <f>SUM(H$36:H47)</f>
        <v>29401.718393601848</v>
      </c>
      <c r="AU47" s="186">
        <f>SUM(I$36:I47)</f>
        <v>39241.895726144227</v>
      </c>
      <c r="AV47" s="186">
        <f>SUM(B$36:B47)</f>
        <v>63122.181028784376</v>
      </c>
      <c r="AW47" s="186">
        <f>SUM(A$36:A47)</f>
        <v>34787.988687926845</v>
      </c>
      <c r="AX47" s="186">
        <f>SUM(C$36:C47)</f>
        <v>13881.183558145112</v>
      </c>
      <c r="AY47" s="186">
        <f>SUM(D$36:D47)</f>
        <v>9043.9970492370303</v>
      </c>
      <c r="AZ47" s="186">
        <f>SUM(E$36:E47)</f>
        <v>-65243.765127625578</v>
      </c>
    </row>
    <row r="48" spans="1:52" x14ac:dyDescent="0.25">
      <c r="A48" s="186">
        <f t="shared" si="29"/>
        <v>23246.244907263681</v>
      </c>
      <c r="B48" s="186">
        <f t="shared" si="30"/>
        <v>-9036.2619290928669</v>
      </c>
      <c r="C48" s="280">
        <v>-27865.22856497547</v>
      </c>
      <c r="D48" s="273">
        <v>-10859.975037241193</v>
      </c>
      <c r="E48" s="282">
        <v>27865.22856497547</v>
      </c>
      <c r="F48">
        <f>SIGNALS!QQ12</f>
        <v>20160718</v>
      </c>
      <c r="G48" s="186">
        <f>SIGNALS!RL13</f>
        <v>-13072.370235922479</v>
      </c>
      <c r="H48" s="286">
        <f>SIGNALS!RU13</f>
        <v>23246.244907263681</v>
      </c>
      <c r="I48" s="263">
        <f>-SIGNALS!RM13</f>
        <v>27865.22856497547</v>
      </c>
      <c r="J48" s="186">
        <f>SIGNALS!RN13</f>
        <v>28561.663908771297</v>
      </c>
      <c r="K48" s="286">
        <f>SIGNALS!RO13</f>
        <v>9945.1910796509965</v>
      </c>
      <c r="L48" s="286">
        <f>SIGNALS!RP13</f>
        <v>-9036.2619290928669</v>
      </c>
      <c r="M48" s="186">
        <f>SIGNALS!RQ13</f>
        <v>996.36581408768325</v>
      </c>
      <c r="N48" s="186">
        <f>SIGNALS!RR13</f>
        <v>-9516.0972566272394</v>
      </c>
      <c r="O48" s="186">
        <f>SIGNALS!RS13</f>
        <v>25870.614255029031</v>
      </c>
      <c r="P48" s="186">
        <f>SIGNALS!RT13</f>
        <v>-52834.25008472809</v>
      </c>
      <c r="Q48" s="186">
        <f t="shared" si="16"/>
        <v>52834.25008472809</v>
      </c>
      <c r="R48" s="263">
        <f>SIGNALS!RV13</f>
        <v>21021.232673659892</v>
      </c>
      <c r="S48" s="186">
        <f>SIGNALS!RW13</f>
        <v>69289.009681910771</v>
      </c>
      <c r="T48" s="264">
        <f>SIGNALS!QX13</f>
        <v>0.31645569620253167</v>
      </c>
      <c r="U48" s="140">
        <f>SIGNALS!QZ10</f>
        <v>877.07607192292119</v>
      </c>
      <c r="V48">
        <f t="shared" si="19"/>
        <v>20160718</v>
      </c>
      <c r="W48" s="186">
        <f>P48</f>
        <v>-52834.25008472809</v>
      </c>
      <c r="X48" s="186">
        <f>AVERAGE(G47:G48)</f>
        <v>-4294.9670742722428</v>
      </c>
      <c r="Y48" s="186" t="e">
        <f>AVERAGE(#REF!)</f>
        <v>#REF!</v>
      </c>
      <c r="Z48" s="186">
        <f t="shared" ref="Z48:AF49" si="31">AVERAGE(J47:J48)</f>
        <v>13438.970244565193</v>
      </c>
      <c r="AA48" s="186">
        <f t="shared" si="31"/>
        <v>8249.6442024057797</v>
      </c>
      <c r="AB48" s="186">
        <f t="shared" si="31"/>
        <v>-2220.5707763755108</v>
      </c>
      <c r="AC48" s="186">
        <f t="shared" si="31"/>
        <v>-523.10323671737297</v>
      </c>
      <c r="AD48" s="186">
        <f t="shared" si="31"/>
        <v>-3752.4275007008614</v>
      </c>
      <c r="AE48" s="186">
        <f t="shared" si="31"/>
        <v>16997.404088310341</v>
      </c>
      <c r="AF48" s="186">
        <f t="shared" si="31"/>
        <v>-21369.205283107731</v>
      </c>
      <c r="AG48" s="186">
        <f t="shared" si="18"/>
        <v>17150.917472798355</v>
      </c>
      <c r="AH48" s="186" t="e">
        <f>MAX(X48:AG48)</f>
        <v>#REF!</v>
      </c>
      <c r="AI48" s="186" t="str">
        <f>AB35</f>
        <v>Adjusted-Seas</v>
      </c>
      <c r="AJ48" s="186">
        <f>SUM(G$36:G48)</f>
        <v>-14333.391286913657</v>
      </c>
      <c r="AK48" s="186">
        <f>SUM(H$36:H48)</f>
        <v>52647.963300865529</v>
      </c>
      <c r="AL48" s="186">
        <f>SUM(I$36:I48)</f>
        <v>67107.12429111969</v>
      </c>
      <c r="AM48" s="186">
        <f>SUM(J$36:J48)</f>
        <v>54594.112188268467</v>
      </c>
      <c r="AN48" s="186">
        <f>SUM(K$36:K48)</f>
        <v>48343.418984474119</v>
      </c>
      <c r="AO48" s="186">
        <f>SUM(L$36:L48)</f>
        <v>38394.190278618029</v>
      </c>
      <c r="AP48" s="186">
        <f>SUM(M$36:M48)</f>
        <v>24866.059944580771</v>
      </c>
      <c r="AQ48" s="186">
        <f>SUM(N$36:N48)</f>
        <v>-39600.48299466179</v>
      </c>
      <c r="AR48" s="186">
        <f>SUM(O$36:O48)</f>
        <v>71342.480054084939</v>
      </c>
      <c r="AS48" s="186">
        <f>SUM(P$36:P48)</f>
        <v>29025.52295284807</v>
      </c>
      <c r="AT48" s="186">
        <f>SUM(H$36:H48)</f>
        <v>52647.963300865529</v>
      </c>
      <c r="AU48" s="186">
        <f>SUM(I$36:I48)</f>
        <v>67107.12429111969</v>
      </c>
      <c r="AV48" s="186">
        <f>SUM(B$36:B48)</f>
        <v>54085.919099691513</v>
      </c>
      <c r="AW48" s="186">
        <f>SUM(A$36:A48)</f>
        <v>58034.233595190526</v>
      </c>
      <c r="AX48" s="186">
        <f>SUM(C$36:C48)</f>
        <v>-13984.045006830358</v>
      </c>
      <c r="AY48" s="186">
        <f>SUM(D$36:D48)</f>
        <v>-1815.9779880041624</v>
      </c>
      <c r="AZ48" s="186">
        <f>SUM(E$36:E48)</f>
        <v>-37378.536562650108</v>
      </c>
    </row>
    <row r="49" spans="1:52" x14ac:dyDescent="0.25">
      <c r="A49" s="186">
        <f t="shared" si="29"/>
        <v>5743.7878647868647</v>
      </c>
      <c r="B49" s="186">
        <f t="shared" si="30"/>
        <v>23904.608005441409</v>
      </c>
      <c r="C49" s="252">
        <v>17399.677097477994</v>
      </c>
      <c r="D49" s="273">
        <v>28615.998130078759</v>
      </c>
      <c r="E49" s="269">
        <v>-21887.488196094077</v>
      </c>
      <c r="F49">
        <f>SIGNALS!RZ12</f>
        <v>20160719</v>
      </c>
      <c r="G49" s="186">
        <f>SIGNALS!SU13</f>
        <v>18677.16999493101</v>
      </c>
      <c r="H49" s="286">
        <f>SIGNALS!TD13</f>
        <v>5743.7878647868647</v>
      </c>
      <c r="I49" s="263">
        <f>-SIGNALS!SV13</f>
        <v>54.742175558399822</v>
      </c>
      <c r="J49" s="186">
        <f>SIGNALS!SW13</f>
        <v>-8342.9356224193198</v>
      </c>
      <c r="K49" s="286">
        <f>SIGNALS!SX13</f>
        <v>17399.677097477994</v>
      </c>
      <c r="L49" s="286">
        <f>SIGNALS!SY13</f>
        <v>23904.608005441409</v>
      </c>
      <c r="M49" s="186">
        <f>SIGNALS!SZ13</f>
        <v>2238.3409662310355</v>
      </c>
      <c r="N49" s="186">
        <f>SIGNALS!TA13</f>
        <v>37568.479308030808</v>
      </c>
      <c r="O49" s="186">
        <f>SIGNALS!TB13</f>
        <v>-5659.182992791094</v>
      </c>
      <c r="P49" s="186">
        <f>SIGNALS!TC13</f>
        <v>21887.488196094077</v>
      </c>
      <c r="Q49" s="186">
        <f t="shared" si="16"/>
        <v>-21887.488196094077</v>
      </c>
      <c r="R49" s="263">
        <f>SIGNALS!TE13</f>
        <v>8798.8476011214589</v>
      </c>
      <c r="S49" s="186">
        <f>SIGNALS!TF13</f>
        <v>65673.425979912761</v>
      </c>
      <c r="T49" s="264">
        <f>SIGNALS!SG13</f>
        <v>0.46835443037974683</v>
      </c>
      <c r="U49" s="140">
        <f>SIGNALS!SI10</f>
        <v>831.30918961914892</v>
      </c>
      <c r="V49">
        <f t="shared" si="19"/>
        <v>20160719</v>
      </c>
      <c r="X49" s="186">
        <f>AVERAGE(G48:G49)</f>
        <v>2802.3998795042653</v>
      </c>
      <c r="Y49" s="186" t="e">
        <f>AVERAGE(#REF!)</f>
        <v>#REF!</v>
      </c>
      <c r="Z49" s="186">
        <f t="shared" si="31"/>
        <v>10109.36414317599</v>
      </c>
      <c r="AA49" s="186">
        <f t="shared" si="31"/>
        <v>13672.434088564496</v>
      </c>
      <c r="AB49" s="186">
        <f t="shared" si="31"/>
        <v>7434.1730381742709</v>
      </c>
      <c r="AC49" s="186">
        <f t="shared" si="31"/>
        <v>1617.3533901593594</v>
      </c>
      <c r="AD49" s="186">
        <f t="shared" si="31"/>
        <v>14026.191025701784</v>
      </c>
      <c r="AE49" s="186">
        <f t="shared" si="31"/>
        <v>10105.715631118968</v>
      </c>
      <c r="AF49" s="186">
        <f t="shared" si="31"/>
        <v>-15473.380944317007</v>
      </c>
      <c r="AG49" s="186">
        <f t="shared" si="18"/>
        <v>14495.016386025272</v>
      </c>
      <c r="AH49" s="186" t="e">
        <f>MAX(X49:AG49)</f>
        <v>#REF!</v>
      </c>
      <c r="AI49" s="186" t="str">
        <f>AF35</f>
        <v>RISK-ON</v>
      </c>
      <c r="AJ49" s="186">
        <f>SUM(G$36:G49)</f>
        <v>4343.778708017353</v>
      </c>
      <c r="AK49" s="186">
        <f>SUM(H$36:H49)</f>
        <v>58391.751165652393</v>
      </c>
      <c r="AL49" s="186">
        <f>SUM(I$36:I49)</f>
        <v>67161.866466678082</v>
      </c>
      <c r="AM49" s="186">
        <f>SUM(J$36:J49)</f>
        <v>46251.176565849149</v>
      </c>
      <c r="AN49" s="186">
        <f>SUM(K$36:K49)</f>
        <v>65743.096081952113</v>
      </c>
      <c r="AO49" s="186">
        <f>SUM(L$36:L49)</f>
        <v>62298.798284059434</v>
      </c>
      <c r="AP49" s="186">
        <f>SUM(M$36:M49)</f>
        <v>27104.400910811808</v>
      </c>
      <c r="AQ49" s="186">
        <f>SUM(N$36:N49)</f>
        <v>-2032.003686630982</v>
      </c>
      <c r="AR49" s="186">
        <f>SUM(O$36:O49)</f>
        <v>65683.297061293852</v>
      </c>
      <c r="AS49" s="186">
        <f>SUM(P$36:P49)</f>
        <v>50913.011148942147</v>
      </c>
      <c r="AT49" s="186">
        <f>SUM(H$36:H49)</f>
        <v>58391.751165652393</v>
      </c>
      <c r="AU49" s="186">
        <f>SUM(I$36:I49)</f>
        <v>67161.866466678082</v>
      </c>
      <c r="AV49" s="186">
        <f>SUM(B$36:B49)</f>
        <v>77990.527105132918</v>
      </c>
      <c r="AW49" s="186">
        <f>SUM(A$36:A49)</f>
        <v>63778.02145997739</v>
      </c>
      <c r="AX49" s="186">
        <f>SUM(C$36:C49)</f>
        <v>3415.6320906476358</v>
      </c>
      <c r="AY49" s="186">
        <f>SUM(D$36:D49)</f>
        <v>26800.020142074594</v>
      </c>
      <c r="AZ49" s="186">
        <f>SUM(E$36:E49)</f>
        <v>-59266.024758744185</v>
      </c>
    </row>
    <row r="50" spans="1:52" x14ac:dyDescent="0.25">
      <c r="A50" s="186">
        <f t="shared" si="29"/>
        <v>3679.2042582415411</v>
      </c>
      <c r="B50" s="186">
        <f t="shared" si="30"/>
        <v>23491.063069350839</v>
      </c>
      <c r="C50" s="268">
        <v>-23653.113789079569</v>
      </c>
      <c r="D50" s="273">
        <v>1417.1988776261801</v>
      </c>
      <c r="E50" s="270">
        <v>3748.4572192028181</v>
      </c>
      <c r="F50">
        <f>SIGNALS!TI12</f>
        <v>20160720</v>
      </c>
      <c r="G50" s="186">
        <f>SIGNALS!UD13</f>
        <v>21487.444902381212</v>
      </c>
      <c r="H50" s="286">
        <f>SIGNALS!UM13</f>
        <v>23491.063069350839</v>
      </c>
      <c r="I50" s="263">
        <f>-SIGNALS!UE13</f>
        <v>12000.078997483492</v>
      </c>
      <c r="J50" s="186">
        <f>SIGNALS!UF13</f>
        <v>8653.2922647307751</v>
      </c>
      <c r="K50" s="286">
        <f>SIGNALS!UG13</f>
        <v>23825.19803708739</v>
      </c>
      <c r="L50" s="286">
        <f>SIGNALS!UH13</f>
        <v>3679.2042582415411</v>
      </c>
      <c r="M50" s="186">
        <f>SIGNALS!UI13</f>
        <v>11077.069514970593</v>
      </c>
      <c r="N50" s="186">
        <f>SIGNALS!UJ13</f>
        <v>3748.4572192028181</v>
      </c>
      <c r="O50" s="186">
        <f>SIGNALS!UK13</f>
        <v>11078.169005024956</v>
      </c>
      <c r="P50" s="186">
        <f>SIGNALS!UL13</f>
        <v>-23653.113789079569</v>
      </c>
      <c r="Q50" s="186">
        <f t="shared" si="16"/>
        <v>23653.113789079569</v>
      </c>
      <c r="R50" s="263">
        <f>SIGNALS!UN13</f>
        <v>22135.491898224231</v>
      </c>
      <c r="S50" s="186">
        <f>SIGNALS!UO13</f>
        <v>62108.375201524883</v>
      </c>
      <c r="T50" s="264">
        <f>SIGNALS!TP13</f>
        <v>0.49367088607594939</v>
      </c>
      <c r="U50" s="140">
        <f>SIGNALS!TR10</f>
        <v>786.18196457626448</v>
      </c>
      <c r="V50">
        <f t="shared" si="19"/>
        <v>20160720</v>
      </c>
      <c r="AJ50" s="186">
        <f>SUM(G$36:G50)</f>
        <v>25831.223610398563</v>
      </c>
      <c r="AK50" s="186">
        <f>SUM(H$36:H50)</f>
        <v>81882.814235003229</v>
      </c>
      <c r="AL50" s="186">
        <f>SUM(I$36:I50)</f>
        <v>79161.945464161574</v>
      </c>
      <c r="AM50" s="186">
        <f>SUM(J$36:J50)</f>
        <v>54904.468830579921</v>
      </c>
      <c r="AN50" s="186">
        <f>SUM(K$36:K50)</f>
        <v>89568.294119039507</v>
      </c>
      <c r="AO50" s="186">
        <f>SUM(L$36:L50)</f>
        <v>65978.002542300979</v>
      </c>
      <c r="AP50" s="186">
        <f>SUM(M$36:M50)</f>
        <v>38181.470425782405</v>
      </c>
      <c r="AQ50" s="186">
        <f>SUM(N$36:N50)</f>
        <v>1716.4535325718361</v>
      </c>
      <c r="AR50" s="186">
        <f>SUM(O$36:O50)</f>
        <v>76761.466066318811</v>
      </c>
      <c r="AS50" s="186">
        <f>SUM(P$36:P50)</f>
        <v>27259.897359862578</v>
      </c>
      <c r="AT50" s="186">
        <f>SUM(H$36:H50)</f>
        <v>81882.814235003229</v>
      </c>
      <c r="AU50" s="186">
        <f>SUM(I$36:I50)</f>
        <v>79161.945464161574</v>
      </c>
      <c r="AV50" s="186">
        <f>SUM(B$36:B50)</f>
        <v>101481.59017448376</v>
      </c>
      <c r="AW50" s="186">
        <f>SUM(A$36:A50)</f>
        <v>67457.225718218935</v>
      </c>
      <c r="AX50" s="186">
        <f>SUM(C$36:C50)</f>
        <v>-20237.481698431933</v>
      </c>
      <c r="AY50" s="186">
        <f>SUM(D$36:D50)</f>
        <v>28217.219019700773</v>
      </c>
      <c r="AZ50" s="186">
        <f>SUM(E$36:E50)</f>
        <v>-55517.567539541364</v>
      </c>
    </row>
    <row r="51" spans="1:52" x14ac:dyDescent="0.25">
      <c r="A51" s="186">
        <f t="shared" si="29"/>
        <v>813.77516318491871</v>
      </c>
      <c r="B51" s="186">
        <f t="shared" si="30"/>
        <v>16947.326660274812</v>
      </c>
      <c r="C51" s="268">
        <v>-3171.0176449690475</v>
      </c>
      <c r="D51" s="273">
        <v>9691.2409290231735</v>
      </c>
      <c r="E51" s="252">
        <v>813.77516318491871</v>
      </c>
      <c r="F51">
        <f>SIGNALS!UR12</f>
        <v>20160721</v>
      </c>
      <c r="G51" s="186">
        <f>SIGNALS!VM13</f>
        <v>-18814.01512393773</v>
      </c>
      <c r="H51" s="286">
        <f>SIGNALS!VV13</f>
        <v>12061.328863140177</v>
      </c>
      <c r="I51" s="263">
        <f>-SIGNALS!VN13</f>
        <v>23229.173460803147</v>
      </c>
      <c r="J51" s="186">
        <f>SIGNALS!VO13</f>
        <v>-9511.4341663701089</v>
      </c>
      <c r="K51" s="286">
        <f>SIGNALS!VP13</f>
        <v>813.77516318491871</v>
      </c>
      <c r="L51" s="286">
        <f>SIGNALS!VQ13</f>
        <v>16947.326660274812</v>
      </c>
      <c r="M51" s="186">
        <f>SIGNALS!VR13</f>
        <v>-27305.315303959491</v>
      </c>
      <c r="N51" s="186">
        <f>SIGNALS!VS13</f>
        <v>-1485.9849288201754</v>
      </c>
      <c r="O51" s="186">
        <f>SIGNALS!VT13</f>
        <v>21180.119603065985</v>
      </c>
      <c r="P51" s="186">
        <f>SIGNALS!VU13</f>
        <v>-3171.0176449690475</v>
      </c>
      <c r="Q51" s="186">
        <f t="shared" si="16"/>
        <v>3171.0176449690475</v>
      </c>
      <c r="R51" s="263">
        <f>SIGNALS!VW13</f>
        <v>17736.279304577973</v>
      </c>
      <c r="S51" s="186">
        <f>SIGNALS!VX13</f>
        <v>70553.373550754681</v>
      </c>
      <c r="T51" s="264">
        <f>SIGNALS!UY13</f>
        <v>0.48101265822784811</v>
      </c>
      <c r="U51" s="140">
        <f>SIGNALS!VA10</f>
        <v>893.080677857654</v>
      </c>
      <c r="V51">
        <f t="shared" si="19"/>
        <v>20160721</v>
      </c>
      <c r="AJ51" s="186">
        <f>SUM(G$36:G51)</f>
        <v>7017.2084864608332</v>
      </c>
      <c r="AK51" s="186">
        <f>SUM(H$36:H51)</f>
        <v>93944.14309814341</v>
      </c>
      <c r="AL51" s="186">
        <f>SUM(I$36:I51)</f>
        <v>102391.11892496471</v>
      </c>
      <c r="AM51" s="186">
        <f>SUM(J$36:J51)</f>
        <v>45393.034664209816</v>
      </c>
      <c r="AN51" s="186">
        <f>SUM(K$36:K51)</f>
        <v>90382.069282224431</v>
      </c>
      <c r="AO51" s="186">
        <f>SUM(L$36:L51)</f>
        <v>82925.329202575784</v>
      </c>
      <c r="AP51" s="186">
        <f>SUM(M$36:M51)</f>
        <v>10876.155121822914</v>
      </c>
      <c r="AQ51" s="186">
        <f>SUM(N$36:N51)</f>
        <v>230.46860375166079</v>
      </c>
      <c r="AR51" s="186">
        <f>SUM(O$36:O51)</f>
        <v>97941.585669384804</v>
      </c>
      <c r="AS51" s="186">
        <f>SUM(P$36:P51)</f>
        <v>24088.87971489353</v>
      </c>
      <c r="AT51" s="186">
        <f>SUM(H$36:H51)</f>
        <v>93944.14309814341</v>
      </c>
      <c r="AU51" s="186">
        <f>SUM(I$36:I51)</f>
        <v>102391.11892496471</v>
      </c>
      <c r="AV51" s="186">
        <f>SUM(B$36:B51)</f>
        <v>118428.91683475857</v>
      </c>
      <c r="AW51" s="186">
        <f>SUM(A$36:A51)</f>
        <v>68271.000881403859</v>
      </c>
      <c r="AX51" s="186">
        <f>SUM(C$36:C51)</f>
        <v>-23408.499343400981</v>
      </c>
      <c r="AY51" s="186">
        <f>SUM(D$36:D51)</f>
        <v>37908.459948723947</v>
      </c>
      <c r="AZ51" s="186">
        <f>SUM(E$36:E51)</f>
        <v>-54703.792376356447</v>
      </c>
    </row>
    <row r="52" spans="1:52" x14ac:dyDescent="0.25">
      <c r="A52" s="186">
        <f t="shared" si="29"/>
        <v>7776.0164465475209</v>
      </c>
      <c r="B52" s="186">
        <f t="shared" si="30"/>
        <v>-5089.8664543281775</v>
      </c>
      <c r="C52" s="250">
        <v>7236.5701700098762</v>
      </c>
      <c r="D52" s="252">
        <v>-5970.9284107493331</v>
      </c>
      <c r="E52" s="282">
        <v>-19904.972510908789</v>
      </c>
      <c r="F52">
        <f>SIGNALS!WA12</f>
        <v>20160722</v>
      </c>
      <c r="G52" s="186">
        <f>SIGNALS!WV13</f>
        <v>1814.9884009308023</v>
      </c>
      <c r="H52" s="286">
        <f>SIGNALS!XE13</f>
        <v>4953.5066291705207</v>
      </c>
      <c r="I52" s="263">
        <f>-SIGNALS!WW13</f>
        <v>-18876.04453749055</v>
      </c>
      <c r="J52" s="186">
        <f>SIGNALS!WX13</f>
        <v>6599.9039374204112</v>
      </c>
      <c r="K52" s="286">
        <f>SIGNALS!WY13</f>
        <v>-5089.8664543281775</v>
      </c>
      <c r="L52" s="286">
        <f>SIGNALS!WZ13</f>
        <v>7776.0164465475209</v>
      </c>
      <c r="M52" s="186">
        <f>SIGNALS!XA13</f>
        <v>2149.7849097689696</v>
      </c>
      <c r="N52" s="186">
        <f>SIGNALS!XB13</f>
        <v>14502.315688250852</v>
      </c>
      <c r="O52" s="186">
        <f>SIGNALS!XC13</f>
        <v>-17511.924157221281</v>
      </c>
      <c r="P52" s="186">
        <f>SIGNALS!XD13</f>
        <v>-9815.7224672746088</v>
      </c>
      <c r="Q52" s="186">
        <f t="shared" si="16"/>
        <v>9815.7224672746088</v>
      </c>
      <c r="R52" s="263">
        <f>SIGNALS!XF13</f>
        <v>-7040.9895522242532</v>
      </c>
      <c r="S52" s="186">
        <f>SIGNALS!XG13</f>
        <v>64270.611483467859</v>
      </c>
      <c r="T52" s="264">
        <f>SIGNALS!WH13</f>
        <v>0.39240506329113922</v>
      </c>
      <c r="U52" s="140">
        <f>SIGNALS!WJ10</f>
        <v>813.55204409452961</v>
      </c>
      <c r="V52">
        <f t="shared" si="19"/>
        <v>20160722</v>
      </c>
      <c r="AJ52" s="186">
        <f>SUM(G$36:G52)</f>
        <v>8832.1968873916358</v>
      </c>
      <c r="AK52" s="186">
        <f>SUM(H$36:H52)</f>
        <v>98897.649727313925</v>
      </c>
      <c r="AL52" s="186">
        <f>SUM(I$36:I52)</f>
        <v>83515.07438747416</v>
      </c>
      <c r="AM52" s="186">
        <f>SUM(J$36:J52)</f>
        <v>51992.938601630231</v>
      </c>
      <c r="AN52" s="186">
        <f>SUM(K$36:K52)</f>
        <v>85292.202827896253</v>
      </c>
      <c r="AO52" s="186">
        <f>SUM(L$36:L52)</f>
        <v>90701.345649123308</v>
      </c>
      <c r="AP52" s="186">
        <f>SUM(M$36:M52)</f>
        <v>13025.940031591883</v>
      </c>
      <c r="AQ52" s="186">
        <f>SUM(N$36:N52)</f>
        <v>14732.784292002512</v>
      </c>
      <c r="AR52" s="186">
        <f>SUM(O$36:O52)</f>
        <v>80429.661512163526</v>
      </c>
      <c r="AS52" s="186">
        <f>SUM(P$36:P52)</f>
        <v>14273.157247618921</v>
      </c>
      <c r="AT52" s="186">
        <f>SUM(H$36:H52)</f>
        <v>98897.649727313925</v>
      </c>
      <c r="AU52" s="186">
        <f>SUM(I$36:I52)</f>
        <v>83515.07438747416</v>
      </c>
      <c r="AV52" s="186">
        <f>SUM(B$36:B52)</f>
        <v>113339.05038043039</v>
      </c>
      <c r="AW52" s="186">
        <f>SUM(A$36:A52)</f>
        <v>76047.017327951384</v>
      </c>
      <c r="AX52" s="186">
        <f>SUM(C$36:C52)</f>
        <v>-16171.929173391105</v>
      </c>
      <c r="AY52" s="186">
        <f>SUM(D$36:D52)</f>
        <v>31937.531537974613</v>
      </c>
      <c r="AZ52" s="186">
        <f>SUM(E$36:E52)</f>
        <v>-74608.764887265235</v>
      </c>
    </row>
    <row r="53" spans="1:52" x14ac:dyDescent="0.25">
      <c r="A53" s="186">
        <f t="shared" si="29"/>
        <v>4238.4596797706045</v>
      </c>
      <c r="B53" s="186">
        <f t="shared" si="30"/>
        <v>362.74773745941366</v>
      </c>
      <c r="C53" s="283">
        <v>6450.4162597172535</v>
      </c>
      <c r="D53" s="252">
        <v>362.74773745941366</v>
      </c>
      <c r="E53" s="273">
        <v>-10997.609561125573</v>
      </c>
      <c r="F53">
        <f>SIGNALS!XJ12</f>
        <v>20160725</v>
      </c>
      <c r="G53" s="186">
        <f>SIGNALS!YE13</f>
        <v>-5268.5280337974209</v>
      </c>
      <c r="H53" s="286">
        <f>SIGNALS!YN13</f>
        <v>876.74684971254044</v>
      </c>
      <c r="I53" s="263">
        <f>-SIGNALS!YF13</f>
        <v>6450.4162597172535</v>
      </c>
      <c r="J53" s="186">
        <f>SIGNALS!YG13</f>
        <v>11267.320460154691</v>
      </c>
      <c r="K53" s="286">
        <f>SIGNALS!YH13</f>
        <v>362.74773745941366</v>
      </c>
      <c r="L53" s="286">
        <f>SIGNALS!YI13</f>
        <v>4238.4596797706045</v>
      </c>
      <c r="M53" s="186">
        <f>SIGNALS!YJ13</f>
        <v>-14024.084962786259</v>
      </c>
      <c r="N53" s="186">
        <f>SIGNALS!YK13</f>
        <v>-2207.4468490490322</v>
      </c>
      <c r="O53" s="186">
        <f>SIGNALS!YL13</f>
        <v>825.81437601160314</v>
      </c>
      <c r="P53" s="186">
        <f>SIGNALS!YM13</f>
        <v>4259.9368119499441</v>
      </c>
      <c r="Q53" s="186">
        <f t="shared" si="16"/>
        <v>-4259.9368119499441</v>
      </c>
      <c r="R53" s="263">
        <f>SIGNALS!YO13</f>
        <v>-757.05721072151925</v>
      </c>
      <c r="S53" s="186">
        <f>SIGNALS!YP13</f>
        <v>62276.408408529416</v>
      </c>
      <c r="T53" s="264">
        <f>SIGNALS!XQ13</f>
        <v>0.59493670886075944</v>
      </c>
      <c r="U53" s="140">
        <f>SIGNALS!XS10</f>
        <v>788.30896719657517</v>
      </c>
      <c r="V53">
        <f t="shared" si="19"/>
        <v>20160725</v>
      </c>
      <c r="AJ53" s="186">
        <f>SUM(G$36:G53)</f>
        <v>3563.6688535942149</v>
      </c>
      <c r="AK53" s="186">
        <f>SUM(H$36:H53)</f>
        <v>99774.396577026462</v>
      </c>
      <c r="AL53" s="186">
        <f>SUM(I$36:I53)</f>
        <v>89965.490647191415</v>
      </c>
      <c r="AM53" s="186">
        <f>SUM(J$36:J53)</f>
        <v>63260.25906178492</v>
      </c>
      <c r="AN53" s="186">
        <f>SUM(K$36:K53)</f>
        <v>85654.95056535567</v>
      </c>
      <c r="AO53" s="186">
        <f>SUM(L$36:L53)</f>
        <v>94939.805328893912</v>
      </c>
      <c r="AP53" s="186">
        <f>SUM(M$36:M53)</f>
        <v>-998.14493119437611</v>
      </c>
      <c r="AQ53" s="186">
        <f>SUM(N$36:N53)</f>
        <v>12525.33744295348</v>
      </c>
      <c r="AR53" s="186">
        <f>SUM(O$36:O53)</f>
        <v>81255.475888175133</v>
      </c>
      <c r="AS53" s="186">
        <f>SUM(P$36:P53)</f>
        <v>18533.094059568866</v>
      </c>
      <c r="AT53" s="186">
        <f>SUM(H$36:H53)</f>
        <v>99774.396577026462</v>
      </c>
      <c r="AU53" s="186">
        <f>SUM(I$36:I53)</f>
        <v>89965.490647191415</v>
      </c>
      <c r="AV53" s="186">
        <f>SUM(B$36:B53)</f>
        <v>113701.7981178898</v>
      </c>
      <c r="AW53" s="186">
        <f>SUM(A$36:A53)</f>
        <v>80285.477007721987</v>
      </c>
      <c r="AX53" s="186">
        <f>SUM(C$36:C53)</f>
        <v>-9721.5129136738506</v>
      </c>
      <c r="AY53" s="186">
        <f>SUM(D$36:D53)</f>
        <v>32300.279275434026</v>
      </c>
      <c r="AZ53" s="186">
        <f>SUM(E$36:E53)</f>
        <v>-85606.374448390809</v>
      </c>
    </row>
    <row r="54" spans="1:52" x14ac:dyDescent="0.25">
      <c r="A54" s="186">
        <f t="shared" si="29"/>
        <v>8186.1762741768816</v>
      </c>
      <c r="B54" s="186">
        <f t="shared" si="30"/>
        <v>-4960.4087258284599</v>
      </c>
      <c r="C54" s="252">
        <v>-4960.4087258284599</v>
      </c>
      <c r="D54" s="252">
        <v>-4960.4087258284599</v>
      </c>
      <c r="E54" s="280">
        <v>-4960.4087258284599</v>
      </c>
      <c r="F54">
        <f>SIGNALS!YS12</f>
        <v>20160726</v>
      </c>
      <c r="G54" s="186">
        <f>SIGNALS!ZN13</f>
        <v>5948.1588250151744</v>
      </c>
      <c r="H54" s="286">
        <f>SIGNALS!ZO13</f>
        <v>-641.34294717709906</v>
      </c>
      <c r="I54" s="263">
        <f>-SIGNALS!ZP13</f>
        <v>-17587.910848772284</v>
      </c>
      <c r="J54" s="186">
        <f>SIGNALS!ZQ13</f>
        <v>8284.1530765648768</v>
      </c>
      <c r="K54" s="286">
        <f>SIGNALS!ZR13</f>
        <v>-4960.4087258284599</v>
      </c>
      <c r="L54" s="286">
        <f>SIGNALS!ZS13</f>
        <v>8186.1762741768816</v>
      </c>
      <c r="M54" s="186">
        <f>SIGNALS!ZT13</f>
        <v>12429.859276305213</v>
      </c>
      <c r="N54" s="186">
        <f>SIGNALS!ZU13</f>
        <v>-6784.0599771033849</v>
      </c>
      <c r="O54" s="186">
        <f>SIGNALS!ZV13</f>
        <v>-2985.514825032421</v>
      </c>
      <c r="P54" s="186">
        <f>SIGNALS!ZW13</f>
        <v>-21058.389074418927</v>
      </c>
      <c r="Q54" s="186">
        <f t="shared" si="16"/>
        <v>21058.389074418927</v>
      </c>
      <c r="R54" s="263">
        <f>SIGNALS!ZX13</f>
        <v>7758.8592741668745</v>
      </c>
      <c r="S54" s="186">
        <f>SIGNALS!ZY13</f>
        <v>82423.795024756371</v>
      </c>
      <c r="T54" s="264">
        <f>SIGNALS!YZ13</f>
        <v>0.58227848101265822</v>
      </c>
      <c r="U54" s="140">
        <f>SIGNALS!ZB10</f>
        <v>1043.3391775285615</v>
      </c>
      <c r="V54">
        <f t="shared" si="19"/>
        <v>20160726</v>
      </c>
      <c r="AJ54" s="186">
        <f>SUM(G$36:G54)</f>
        <v>9511.8276786093884</v>
      </c>
      <c r="AK54" s="186">
        <f>SUM(H$36:H54)</f>
        <v>99133.053629849368</v>
      </c>
      <c r="AL54" s="186">
        <f>SUM(I$36:I54)</f>
        <v>72377.57979841913</v>
      </c>
      <c r="AM54" s="186">
        <f>SUM(J$36:J54)</f>
        <v>71544.412138349799</v>
      </c>
      <c r="AN54" s="186">
        <f>SUM(K$36:K54)</f>
        <v>80694.541839527214</v>
      </c>
      <c r="AO54" s="186">
        <f>SUM(L$36:L54)</f>
        <v>103125.98160307079</v>
      </c>
      <c r="AP54" s="186">
        <f>SUM(M$36:M54)</f>
        <v>11431.714345110837</v>
      </c>
      <c r="AQ54" s="186">
        <f>SUM(N$36:N54)</f>
        <v>5741.2774658500948</v>
      </c>
      <c r="AR54" s="186">
        <f>SUM(O$36:O54)</f>
        <v>78269.961063142706</v>
      </c>
      <c r="AS54" s="186">
        <f>SUM(P$36:P54)</f>
        <v>-2525.2950148500604</v>
      </c>
      <c r="AT54" s="186">
        <f>SUM(Q$36:Q54)</f>
        <v>2525.2950148500604</v>
      </c>
      <c r="AU54" s="186">
        <f>SUM(R$36:R54)</f>
        <v>104334.42512986326</v>
      </c>
      <c r="AV54" s="186">
        <f>SUM(B$36:B54)</f>
        <v>108741.38939206135</v>
      </c>
      <c r="AW54" s="186">
        <f>SUM(A$36:A54)</f>
        <v>88471.653281898863</v>
      </c>
      <c r="AX54" s="186">
        <f>SUM(C$36:C54)</f>
        <v>-14681.92163950231</v>
      </c>
      <c r="AY54" s="186">
        <f>SUM(D$36:D54)</f>
        <v>27339.870549605566</v>
      </c>
      <c r="AZ54" s="186">
        <f>SUM(E$36:E54)</f>
        <v>-90566.783174219265</v>
      </c>
    </row>
    <row r="55" spans="1:52" x14ac:dyDescent="0.25">
      <c r="A55" s="186">
        <f t="shared" si="29"/>
        <v>22632.414694083294</v>
      </c>
      <c r="B55" s="186">
        <f t="shared" si="30"/>
        <v>11469.366594402871</v>
      </c>
      <c r="C55" s="250">
        <v>22632.414694083294</v>
      </c>
      <c r="D55" s="252">
        <v>11469.366594402871</v>
      </c>
      <c r="E55" s="282">
        <v>-2749.8546821161158</v>
      </c>
      <c r="F55">
        <f>SIGNALS!AAB12</f>
        <v>20160727</v>
      </c>
      <c r="G55" s="186">
        <f>SIGNALS!AAW13</f>
        <v>-8955.7333556854082</v>
      </c>
      <c r="H55" s="286">
        <f>SIGNALS!AAX13</f>
        <v>-14462.220575191859</v>
      </c>
      <c r="I55" s="263">
        <f>-SIGNALS!AAY13</f>
        <v>-2749.8546821161158</v>
      </c>
      <c r="J55" s="186">
        <f>SIGNALS!AAZ13</f>
        <v>-9811.8237425951611</v>
      </c>
      <c r="K55" s="286">
        <f>SIGNALS!ABA13</f>
        <v>11469.366594402871</v>
      </c>
      <c r="L55" s="286">
        <f>SIGNALS!ABB13</f>
        <v>22632.414694083294</v>
      </c>
      <c r="M55" s="186">
        <f>SIGNALS!ABC13</f>
        <v>10429.331045449857</v>
      </c>
      <c r="N55" s="186">
        <f>SIGNALS!ABD13</f>
        <v>-5858.6571567460705</v>
      </c>
      <c r="O55" s="186">
        <f>SIGNALS!ABE13</f>
        <v>10623.064828560206</v>
      </c>
      <c r="P55" s="186">
        <f>SIGNALS!ABF13</f>
        <v>-28637.838608379592</v>
      </c>
      <c r="Q55" s="186">
        <f>-P55</f>
        <v>28637.838608379592</v>
      </c>
      <c r="R55" s="263">
        <f>SIGNALS!ABG13</f>
        <v>8022.5282776649055</v>
      </c>
      <c r="S55" s="186">
        <f>SIGNALS!ABH13</f>
        <v>78567.992414187785</v>
      </c>
      <c r="T55" s="264">
        <f>SIGNALS!AAI13</f>
        <v>0.379746835443038</v>
      </c>
      <c r="U55" s="140">
        <f>SIGNALS!AAK10</f>
        <v>994.53154954668116</v>
      </c>
      <c r="V55">
        <f t="shared" si="19"/>
        <v>20160727</v>
      </c>
      <c r="AJ55" s="186">
        <f>SUM(G$36:G55)</f>
        <v>556.09432292398014</v>
      </c>
      <c r="AK55" s="186">
        <f>SUM(H$36:H55)</f>
        <v>84670.833054657502</v>
      </c>
      <c r="AL55" s="186">
        <f>SUM(I$36:I55)</f>
        <v>69627.725116303016</v>
      </c>
      <c r="AM55" s="186">
        <f>SUM(J$36:J55)</f>
        <v>61732.588395754639</v>
      </c>
      <c r="AN55" s="186">
        <f>SUM(K$36:K55)</f>
        <v>92163.90843393009</v>
      </c>
      <c r="AO55" s="186">
        <f>SUM(L$36:L55)</f>
        <v>125758.39629715408</v>
      </c>
      <c r="AP55" s="186">
        <f>SUM(M$36:M55)</f>
        <v>21861.045390560692</v>
      </c>
      <c r="AQ55" s="186">
        <f>SUM(N$36:N55)</f>
        <v>-117.37969089597573</v>
      </c>
      <c r="AR55" s="186">
        <f>SUM(O$36:O55)</f>
        <v>88893.025891702913</v>
      </c>
      <c r="AS55" s="186">
        <f>SUM(P$36:P55)</f>
        <v>-31163.133623229653</v>
      </c>
      <c r="AT55" s="186">
        <f>SUM(Q$36:Q55)</f>
        <v>31163.133623229653</v>
      </c>
      <c r="AU55" s="186">
        <f>SUM(R$36:R55)</f>
        <v>112356.95340752817</v>
      </c>
      <c r="AV55" s="186">
        <f>SUM(B$36:B55)</f>
        <v>120210.75598646422</v>
      </c>
      <c r="AW55" s="186">
        <f>SUM(A$36:A55)</f>
        <v>111104.06797598215</v>
      </c>
      <c r="AX55" s="186">
        <f>SUM(C$36:C55)</f>
        <v>7950.4930545809839</v>
      </c>
      <c r="AY55" s="186">
        <f>SUM(D$36:D55)</f>
        <v>38809.237144008439</v>
      </c>
      <c r="AZ55" s="186">
        <f>SUM(E$36:E55)</f>
        <v>-93316.637856335379</v>
      </c>
    </row>
    <row r="56" spans="1:52" x14ac:dyDescent="0.25">
      <c r="A56" s="186">
        <f t="shared" si="29"/>
        <v>0</v>
      </c>
      <c r="B56" s="186">
        <f t="shared" si="30"/>
        <v>0</v>
      </c>
      <c r="C56" s="250">
        <f>L56</f>
        <v>0</v>
      </c>
      <c r="D56" s="252">
        <f>K56</f>
        <v>0</v>
      </c>
      <c r="E56" s="263">
        <f>B56</f>
        <v>0</v>
      </c>
      <c r="F56">
        <f>SIGNALS!ABK12</f>
        <v>20160728</v>
      </c>
      <c r="G56" s="186">
        <f>SIGNALS!ACF13</f>
        <v>0</v>
      </c>
      <c r="H56" s="186">
        <f>SIGNALS!ACG13</f>
        <v>0</v>
      </c>
      <c r="I56" s="186">
        <f>SIGNALS!ACH13</f>
        <v>0</v>
      </c>
      <c r="J56" s="186">
        <f>SIGNALS!ACI13</f>
        <v>0</v>
      </c>
      <c r="K56" s="186">
        <f>SIGNALS!ACJ13</f>
        <v>0</v>
      </c>
      <c r="L56" s="186">
        <f>SIGNALS!ACK13</f>
        <v>0</v>
      </c>
      <c r="M56" s="186">
        <f>SIGNALS!ACL13</f>
        <v>0</v>
      </c>
      <c r="N56" s="186">
        <f>SIGNALS!ACM13</f>
        <v>0</v>
      </c>
      <c r="O56" s="186">
        <f>SIGNALS!ACN13</f>
        <v>0</v>
      </c>
      <c r="P56" s="186">
        <f>SIGNALS!ACO13</f>
        <v>0</v>
      </c>
      <c r="Q56" s="186">
        <f>-P56</f>
        <v>0</v>
      </c>
      <c r="R56" s="186">
        <f>SIGNALS!ACP13</f>
        <v>0</v>
      </c>
      <c r="S56" s="186">
        <f>SIGNALS!ACQ13</f>
        <v>0</v>
      </c>
      <c r="T56" s="264">
        <f>SIGNALS!ABR13</f>
        <v>0</v>
      </c>
      <c r="U56" s="140">
        <f>SIGNALS!ABT10</f>
        <v>0</v>
      </c>
      <c r="V56">
        <f t="shared" si="19"/>
        <v>20160728</v>
      </c>
      <c r="AJ56" s="186">
        <f>SUM(G$36:G56)</f>
        <v>556.09432292398014</v>
      </c>
      <c r="AK56" s="186">
        <f>SUM(H$36:H56)</f>
        <v>84670.833054657502</v>
      </c>
      <c r="AL56" s="186">
        <f>SUM(I$36:I56)</f>
        <v>69627.725116303016</v>
      </c>
      <c r="AM56" s="186">
        <f>SUM(J$36:J56)</f>
        <v>61732.588395754639</v>
      </c>
      <c r="AN56" s="186">
        <f>SUM(K$36:K56)</f>
        <v>92163.90843393009</v>
      </c>
      <c r="AO56" s="186">
        <f>SUM(L$36:L56)</f>
        <v>125758.39629715408</v>
      </c>
      <c r="AP56" s="186">
        <f>SUM(M$36:M56)</f>
        <v>21861.045390560692</v>
      </c>
      <c r="AQ56" s="186">
        <f>SUM(N$36:N56)</f>
        <v>-117.37969089597573</v>
      </c>
      <c r="AR56" s="186">
        <f>SUM(O$36:O56)</f>
        <v>88893.025891702913</v>
      </c>
      <c r="AS56" s="186">
        <f>SUM(P$36:P56)</f>
        <v>-31163.133623229653</v>
      </c>
      <c r="AT56" s="186">
        <f>SUM(Q$36:Q56)</f>
        <v>31163.133623229653</v>
      </c>
      <c r="AU56" s="186">
        <f>SUM(R$36:R56)</f>
        <v>112356.95340752817</v>
      </c>
      <c r="AV56" s="186">
        <f>SUM(B$36:B56)</f>
        <v>120210.75598646422</v>
      </c>
      <c r="AW56" s="186">
        <f>SUM(A$36:A56)</f>
        <v>111104.06797598215</v>
      </c>
      <c r="AX56" s="186">
        <f>SUM(C$36:C56)</f>
        <v>7950.4930545809839</v>
      </c>
      <c r="AY56" s="186">
        <f>SUM(D$36:D56)</f>
        <v>38809.237144008439</v>
      </c>
      <c r="AZ56" s="186">
        <f>SUM(E$36:E56)</f>
        <v>-93316.637856335379</v>
      </c>
    </row>
    <row r="57" spans="1:52" x14ac:dyDescent="0.25">
      <c r="C57" s="250"/>
      <c r="D57" s="252"/>
      <c r="F57">
        <f>SIGNALS!ACU12</f>
        <v>20160729</v>
      </c>
      <c r="G57" s="186">
        <f>SIGNALS!ADP13</f>
        <v>0</v>
      </c>
      <c r="H57" s="186">
        <f>SIGNALS!ADQ13</f>
        <v>0</v>
      </c>
      <c r="I57" s="186">
        <f>-SIGNALS!ADR13</f>
        <v>0</v>
      </c>
      <c r="J57" s="186">
        <f>SIGNALS!ADS13</f>
        <v>0</v>
      </c>
      <c r="K57" s="186">
        <f>SIGNALS!ADT13</f>
        <v>0</v>
      </c>
      <c r="L57" s="186">
        <f>SIGNALS!ADU13</f>
        <v>0</v>
      </c>
      <c r="M57" s="186">
        <f>SIGNALS!ADV13</f>
        <v>0</v>
      </c>
      <c r="N57" s="186">
        <f>SIGNALS!ADW13</f>
        <v>0</v>
      </c>
      <c r="O57" s="186">
        <f>SIGNALS!ADX13</f>
        <v>0</v>
      </c>
      <c r="P57" s="186">
        <f>SIGNALS!ADY13</f>
        <v>0</v>
      </c>
      <c r="Q57" s="186">
        <f>-P57</f>
        <v>0</v>
      </c>
      <c r="R57" s="186">
        <f>SIGNALS!ADZ13</f>
        <v>0</v>
      </c>
      <c r="S57" s="186">
        <f>SIGNALS!AEA13</f>
        <v>0</v>
      </c>
      <c r="T57" s="264">
        <f>SIGNALS!ADB13</f>
        <v>0</v>
      </c>
      <c r="U57" s="140">
        <f>SIGNALS!ADD10</f>
        <v>0</v>
      </c>
      <c r="V57">
        <f t="shared" si="19"/>
        <v>20160729</v>
      </c>
      <c r="AJ57" s="186">
        <f>SUM(G$36:G57)</f>
        <v>556.09432292398014</v>
      </c>
      <c r="AK57" s="186">
        <f>SUM(H$36:H57)</f>
        <v>84670.833054657502</v>
      </c>
      <c r="AL57" s="186">
        <f>SUM(I$36:I57)</f>
        <v>69627.725116303016</v>
      </c>
      <c r="AM57" s="186">
        <f>SUM(J$36:J57)</f>
        <v>61732.588395754639</v>
      </c>
      <c r="AN57" s="186">
        <f>SUM(K$36:K57)</f>
        <v>92163.90843393009</v>
      </c>
      <c r="AO57" s="186">
        <f>SUM(L$36:L57)</f>
        <v>125758.39629715408</v>
      </c>
      <c r="AP57" s="186">
        <f>SUM(M$36:M57)</f>
        <v>21861.045390560692</v>
      </c>
      <c r="AQ57" s="186">
        <f>SUM(N$36:N57)</f>
        <v>-117.37969089597573</v>
      </c>
      <c r="AR57" s="186">
        <f>SUM(O$36:O57)</f>
        <v>88893.025891702913</v>
      </c>
      <c r="AS57" s="186">
        <f>SUM(P$36:P57)</f>
        <v>-31163.133623229653</v>
      </c>
      <c r="AT57" s="186">
        <f>SUM(Q$36:Q57)</f>
        <v>31163.133623229653</v>
      </c>
      <c r="AU57" s="186">
        <f>SUM(R$36:R57)</f>
        <v>112356.95340752817</v>
      </c>
      <c r="AV57" s="186">
        <f>SUM(B$36:B57)</f>
        <v>120210.75598646422</v>
      </c>
      <c r="AW57" s="186">
        <f>SUM(A$36:A57)</f>
        <v>111104.06797598215</v>
      </c>
      <c r="AX57" s="186">
        <f>SUM(C$36:C57)</f>
        <v>7950.4930545809839</v>
      </c>
      <c r="AY57" s="186">
        <f>SUM(D$36:D57)</f>
        <v>38809.237144008439</v>
      </c>
      <c r="AZ57" s="186">
        <f>SUM(E$36:E57)</f>
        <v>-93316.637856335379</v>
      </c>
    </row>
    <row r="58" spans="1:52" x14ac:dyDescent="0.25">
      <c r="C58" s="250"/>
      <c r="D58" s="252"/>
      <c r="V58">
        <f t="shared" si="19"/>
        <v>0</v>
      </c>
    </row>
    <row r="59" spans="1:52" x14ac:dyDescent="0.25">
      <c r="C59" s="250"/>
      <c r="D59" s="252"/>
    </row>
    <row r="60" spans="1:52" x14ac:dyDescent="0.25">
      <c r="C60" s="250"/>
      <c r="D60" s="252"/>
    </row>
  </sheetData>
  <conditionalFormatting sqref="G28:R28">
    <cfRule type="colorScale" priority="3">
      <colorScale>
        <cfvo type="min"/>
        <cfvo type="percentile" val="50"/>
        <cfvo type="max"/>
        <color rgb="FFF8696B"/>
        <color rgb="FFFFEB84"/>
        <color rgb="FF63BE7B"/>
      </colorScale>
    </cfRule>
  </conditionalFormatting>
  <conditionalFormatting sqref="T35:T57">
    <cfRule type="colorScale" priority="2">
      <colorScale>
        <cfvo type="min"/>
        <cfvo type="percentile" val="50"/>
        <cfvo type="max"/>
        <color rgb="FFF8696B"/>
        <color rgb="FFFFEB84"/>
        <color rgb="FF63BE7B"/>
      </colorScale>
    </cfRule>
  </conditionalFormatting>
  <conditionalFormatting sqref="U44:U5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A123"/>
  <sheetViews>
    <sheetView tabSelected="1" zoomScale="85" zoomScaleNormal="85" workbookViewId="0">
      <pane xSplit="4" ySplit="12" topLeftCell="ABO13" activePane="bottomRight" state="frozen"/>
      <selection pane="topRight" activeCell="BZ1" sqref="BZ1"/>
      <selection pane="bottomLeft" activeCell="A2" sqref="A2"/>
      <selection pane="bottomRight" activeCell="ABY14" sqref="ABY14:ABY92"/>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customWidth="1"/>
    <col min="5" max="5" width="8.5703125" customWidth="1"/>
    <col min="6" max="7" width="10" customWidth="1"/>
    <col min="8" max="9" width="5.28515625" customWidth="1"/>
    <col min="10" max="11" width="6.140625" customWidth="1"/>
    <col min="12" max="12" width="9" customWidth="1"/>
    <col min="13" max="13" width="5.7109375" customWidth="1"/>
    <col min="14" max="14" width="12.85546875" customWidth="1"/>
    <col min="15" max="16" width="5.5703125" customWidth="1"/>
    <col min="17" max="17" width="13.7109375" customWidth="1"/>
    <col min="18" max="18" width="13.28515625" customWidth="1"/>
    <col min="19" max="20" width="7.28515625" customWidth="1"/>
    <col min="21" max="22" width="5.7109375" customWidth="1"/>
    <col min="23" max="23" width="6.140625" customWidth="1"/>
    <col min="24" max="25" width="14.28515625" customWidth="1"/>
    <col min="26" max="26" width="14.42578125" style="186" customWidth="1"/>
    <col min="27" max="27" width="11.85546875" style="186" customWidth="1"/>
    <col min="28" max="36" width="10.7109375" style="186" customWidth="1"/>
    <col min="37" max="37" width="2.140625" customWidth="1"/>
    <col min="38" max="38" width="8.5703125" customWidth="1"/>
    <col min="39" max="41" width="10" customWidth="1"/>
    <col min="42" max="43" width="5.28515625" customWidth="1"/>
    <col min="44" max="44" width="9.28515625" customWidth="1"/>
    <col min="45" max="45" width="6.140625" customWidth="1"/>
    <col min="46" max="46" width="9" customWidth="1"/>
    <col min="47" max="48" width="12.85546875" customWidth="1"/>
    <col min="49" max="50" width="5.5703125" customWidth="1"/>
    <col min="51" max="51" width="13.7109375" customWidth="1"/>
    <col min="52" max="52" width="13.28515625" customWidth="1"/>
    <col min="53" max="54" width="7.28515625" customWidth="1"/>
    <col min="55" max="56" width="5.7109375" customWidth="1"/>
    <col min="57" max="57" width="6.140625" customWidth="1"/>
    <col min="58" max="59" width="14.28515625" customWidth="1"/>
    <col min="60" max="60" width="14.42578125" style="186" customWidth="1"/>
    <col min="61" max="61" width="11.85546875" style="186" customWidth="1"/>
    <col min="62" max="71" width="10.7109375" style="186" customWidth="1"/>
    <col min="72" max="72" width="1.7109375" customWidth="1"/>
    <col min="73" max="73" width="8.5703125" customWidth="1"/>
    <col min="74" max="76" width="10" customWidth="1"/>
    <col min="77" max="78" width="5.28515625" customWidth="1"/>
    <col min="79" max="79" width="9.28515625" customWidth="1"/>
    <col min="80" max="80" width="6.140625" customWidth="1"/>
    <col min="81" max="81" width="9" customWidth="1"/>
    <col min="82" max="83" width="12.85546875" customWidth="1"/>
    <col min="84" max="85" width="5.5703125" customWidth="1"/>
    <col min="86" max="86" width="13.7109375" customWidth="1"/>
    <col min="87" max="87" width="13.28515625" customWidth="1"/>
    <col min="88" max="89" width="7.28515625" customWidth="1"/>
    <col min="90" max="91" width="5.7109375" customWidth="1"/>
    <col min="92" max="92" width="6.140625" customWidth="1"/>
    <col min="93" max="94" width="14.28515625" customWidth="1"/>
    <col min="95" max="95" width="14.42578125" style="186" customWidth="1"/>
    <col min="96" max="96" width="11.85546875" style="186" customWidth="1"/>
    <col min="97" max="106" width="10.7109375" style="186" customWidth="1"/>
    <col min="107" max="107" width="1.5703125" customWidth="1"/>
    <col min="108" max="108" width="8.5703125" customWidth="1"/>
    <col min="109" max="111" width="10" customWidth="1"/>
    <col min="112" max="113" width="5.28515625" customWidth="1"/>
    <col min="114" max="114" width="9.28515625" customWidth="1"/>
    <col min="115" max="115" width="6.140625" customWidth="1"/>
    <col min="116" max="116" width="9" customWidth="1"/>
    <col min="117" max="118" width="12.85546875" customWidth="1"/>
    <col min="119" max="120" width="5.5703125" customWidth="1"/>
    <col min="121" max="121" width="13.7109375" customWidth="1"/>
    <col min="122" max="122" width="13.28515625" customWidth="1"/>
    <col min="123" max="124" width="7.28515625" customWidth="1"/>
    <col min="125" max="126" width="5.7109375" customWidth="1"/>
    <col min="127" max="127" width="6.140625" customWidth="1"/>
    <col min="128" max="129" width="14.28515625" customWidth="1"/>
    <col min="130" max="130" width="14.42578125" style="186" customWidth="1"/>
    <col min="131" max="131" width="11.85546875" style="186" customWidth="1"/>
    <col min="132" max="141" width="10.7109375" style="186" customWidth="1"/>
    <col min="142" max="142" width="2.140625" customWidth="1"/>
    <col min="143" max="143" width="8.5703125" customWidth="1"/>
    <col min="144" max="146" width="10" customWidth="1"/>
    <col min="147" max="148" width="5.28515625" customWidth="1"/>
    <col min="149" max="149" width="9.28515625" customWidth="1"/>
    <col min="150" max="150" width="6.140625" customWidth="1"/>
    <col min="151" max="151" width="9" customWidth="1"/>
    <col min="152" max="153" width="12.85546875" customWidth="1"/>
    <col min="154" max="155" width="5.5703125" customWidth="1"/>
    <col min="156" max="156" width="13.7109375" customWidth="1"/>
    <col min="157" max="157" width="13.28515625" customWidth="1"/>
    <col min="158" max="159" width="7.28515625" customWidth="1"/>
    <col min="160" max="161" width="5.7109375" customWidth="1"/>
    <col min="162" max="162" width="6.140625" customWidth="1"/>
    <col min="163" max="164" width="14.28515625" customWidth="1"/>
    <col min="165" max="165" width="14.42578125" style="186" customWidth="1"/>
    <col min="166" max="166" width="11.85546875" style="186" customWidth="1"/>
    <col min="167" max="176" width="10.7109375" style="186" customWidth="1"/>
    <col min="177" max="177" width="1.7109375" customWidth="1"/>
    <col min="178" max="178" width="8.5703125" customWidth="1"/>
    <col min="179" max="181" width="10" customWidth="1"/>
    <col min="182" max="183" width="5.28515625" customWidth="1"/>
    <col min="184" max="184" width="9.28515625" customWidth="1"/>
    <col min="185" max="185" width="6.140625" customWidth="1"/>
    <col min="186" max="186" width="9" customWidth="1"/>
    <col min="187" max="188" width="12.85546875" customWidth="1"/>
    <col min="189" max="190" width="5.5703125" customWidth="1"/>
    <col min="191" max="191" width="13.7109375" customWidth="1"/>
    <col min="192" max="192" width="13.28515625" customWidth="1"/>
    <col min="193" max="194" width="7.28515625" customWidth="1"/>
    <col min="195" max="196" width="5.7109375" customWidth="1"/>
    <col min="197" max="197" width="6.140625" customWidth="1"/>
    <col min="198" max="199" width="14.28515625" customWidth="1"/>
    <col min="200" max="200" width="14.42578125" style="186" customWidth="1"/>
    <col min="201" max="201" width="11.85546875" style="186" customWidth="1"/>
    <col min="202" max="211" width="10.7109375" style="186" customWidth="1"/>
    <col min="212" max="212" width="2.140625" customWidth="1"/>
    <col min="213" max="213" width="8.5703125" customWidth="1"/>
    <col min="214" max="216" width="10" customWidth="1"/>
    <col min="217" max="218" width="5.28515625" customWidth="1"/>
    <col min="219" max="219" width="9.28515625" customWidth="1"/>
    <col min="220" max="220" width="6.140625" customWidth="1"/>
    <col min="221" max="221" width="9" customWidth="1"/>
    <col min="222" max="223" width="12.85546875" customWidth="1"/>
    <col min="224" max="225" width="5.5703125" customWidth="1"/>
    <col min="226" max="226" width="13.7109375" customWidth="1"/>
    <col min="227" max="227" width="13.28515625" customWidth="1"/>
    <col min="228" max="229" width="7.28515625" customWidth="1"/>
    <col min="230" max="231" width="5.7109375" customWidth="1"/>
    <col min="232" max="232" width="6.140625" customWidth="1"/>
    <col min="233" max="234" width="14.28515625" customWidth="1"/>
    <col min="235" max="235" width="14.42578125" style="186" customWidth="1"/>
    <col min="236" max="236" width="11.85546875" style="186" customWidth="1"/>
    <col min="237" max="246" width="10.7109375" style="186" customWidth="1"/>
    <col min="247" max="247" width="1.5703125" customWidth="1"/>
    <col min="248" max="248" width="8.5703125" customWidth="1"/>
    <col min="249" max="251" width="10" customWidth="1"/>
    <col min="252" max="253" width="5.28515625" customWidth="1"/>
    <col min="254" max="254" width="9.28515625" customWidth="1"/>
    <col min="255" max="255" width="6.140625" customWidth="1"/>
    <col min="256" max="256" width="9" customWidth="1"/>
    <col min="257" max="258" width="12.85546875" customWidth="1"/>
    <col min="259" max="260" width="5.5703125" customWidth="1"/>
    <col min="261" max="261" width="13.7109375" customWidth="1"/>
    <col min="262" max="262" width="13.28515625" customWidth="1"/>
    <col min="263" max="264" width="7.28515625" customWidth="1"/>
    <col min="265" max="266" width="5.7109375" customWidth="1"/>
    <col min="267" max="267" width="6.140625" customWidth="1"/>
    <col min="268" max="269" width="14.28515625" customWidth="1"/>
    <col min="270" max="270" width="14.42578125" style="186" customWidth="1"/>
    <col min="271" max="271" width="11.85546875" style="186" customWidth="1"/>
    <col min="272" max="281" width="10.7109375" style="186" customWidth="1"/>
    <col min="282" max="282" width="2.5703125" customWidth="1"/>
    <col min="283" max="283" width="8.5703125" customWidth="1"/>
    <col min="284" max="286" width="10" customWidth="1"/>
    <col min="287" max="288" width="5.28515625" customWidth="1"/>
    <col min="289" max="289" width="9.28515625" customWidth="1"/>
    <col min="290" max="290" width="6.140625" customWidth="1"/>
    <col min="291" max="291" width="9" customWidth="1"/>
    <col min="292" max="293" width="12.85546875" customWidth="1"/>
    <col min="294" max="295" width="5.5703125" customWidth="1"/>
    <col min="296" max="296" width="13.7109375" customWidth="1"/>
    <col min="297" max="297" width="13.28515625" customWidth="1"/>
    <col min="298" max="299" width="7.28515625" customWidth="1"/>
    <col min="300" max="301" width="5.7109375" customWidth="1"/>
    <col min="302" max="302" width="6.140625" customWidth="1"/>
    <col min="303" max="304" width="14.28515625" customWidth="1"/>
    <col min="305" max="305" width="14.42578125" style="186" customWidth="1"/>
    <col min="306" max="306" width="11.85546875" style="186" customWidth="1"/>
    <col min="307" max="314" width="10.7109375" style="186" customWidth="1"/>
    <col min="315" max="315" width="11.5703125" style="186" customWidth="1"/>
    <col min="316" max="316" width="10.7109375" style="186" customWidth="1"/>
    <col min="317" max="317" width="2.28515625" customWidth="1"/>
    <col min="318" max="318" width="8.5703125" customWidth="1"/>
    <col min="319" max="321" width="10" customWidth="1"/>
    <col min="322" max="323" width="5.28515625" customWidth="1"/>
    <col min="324" max="324" width="9.28515625" customWidth="1"/>
    <col min="325" max="325" width="6.140625" customWidth="1"/>
    <col min="326" max="326" width="9" customWidth="1"/>
    <col min="327" max="328" width="12.85546875" customWidth="1"/>
    <col min="329" max="330" width="5.5703125" customWidth="1"/>
    <col min="331" max="331" width="13.7109375" customWidth="1"/>
    <col min="332" max="332" width="13.28515625" customWidth="1"/>
    <col min="333" max="334" width="7.28515625" customWidth="1"/>
    <col min="335" max="336" width="5.7109375" customWidth="1"/>
    <col min="337" max="337" width="6.140625" customWidth="1"/>
    <col min="338" max="339" width="14.28515625" customWidth="1"/>
    <col min="340" max="340" width="14.42578125" style="186" customWidth="1"/>
    <col min="341" max="341" width="11.85546875" style="186" customWidth="1"/>
    <col min="342" max="351" width="10.7109375" style="186" customWidth="1"/>
    <col min="352" max="352" width="1.42578125" customWidth="1"/>
    <col min="353" max="353" width="8.5703125" customWidth="1"/>
    <col min="354" max="356" width="10" customWidth="1"/>
    <col min="357" max="358" width="5.28515625" customWidth="1"/>
    <col min="359" max="359" width="9.28515625" customWidth="1"/>
    <col min="360" max="360" width="6.140625" customWidth="1"/>
    <col min="361" max="361" width="9" customWidth="1"/>
    <col min="362" max="363" width="12.85546875" customWidth="1"/>
    <col min="364" max="365" width="5.5703125" customWidth="1"/>
    <col min="366" max="366" width="13.7109375" customWidth="1"/>
    <col min="367" max="367" width="13.28515625" customWidth="1"/>
    <col min="368" max="369" width="7.28515625" customWidth="1"/>
    <col min="370" max="371" width="5.7109375" customWidth="1"/>
    <col min="372" max="372" width="6.140625" customWidth="1"/>
    <col min="373" max="374" width="14.28515625" customWidth="1"/>
    <col min="375" max="375" width="14.42578125" style="186" customWidth="1"/>
    <col min="376" max="376" width="11.85546875" style="186" customWidth="1"/>
    <col min="377" max="386" width="10.7109375" style="186" customWidth="1"/>
    <col min="387" max="387" width="2.5703125" customWidth="1"/>
    <col min="388" max="388" width="8.5703125" customWidth="1"/>
    <col min="389" max="391" width="10" customWidth="1"/>
    <col min="392" max="393" width="5.28515625" customWidth="1"/>
    <col min="394" max="394" width="9.28515625" customWidth="1"/>
    <col min="395" max="395" width="6.140625" customWidth="1"/>
    <col min="396" max="396" width="9" customWidth="1"/>
    <col min="397" max="398" width="12.85546875" customWidth="1"/>
    <col min="399" max="400" width="5.5703125" customWidth="1"/>
    <col min="401" max="401" width="13.7109375" customWidth="1"/>
    <col min="402" max="402" width="13.28515625" customWidth="1"/>
    <col min="403" max="404" width="7.28515625" customWidth="1"/>
    <col min="405" max="406" width="5.7109375" customWidth="1"/>
    <col min="407" max="407" width="6.140625" customWidth="1"/>
    <col min="408" max="409" width="14.28515625" customWidth="1"/>
    <col min="410" max="410" width="14.42578125" style="186" customWidth="1"/>
    <col min="411" max="411" width="11.85546875" style="186" customWidth="1"/>
    <col min="412" max="421" width="10.7109375" style="186" customWidth="1"/>
    <col min="422" max="422" width="1.7109375" customWidth="1"/>
    <col min="423" max="423" width="8.5703125" customWidth="1"/>
    <col min="424" max="426" width="10" customWidth="1"/>
    <col min="427" max="428" width="5.28515625" customWidth="1"/>
    <col min="429" max="429" width="9.28515625" customWidth="1"/>
    <col min="430" max="430" width="6.140625" customWidth="1"/>
    <col min="431" max="431" width="9" customWidth="1"/>
    <col min="432" max="433" width="12.85546875" customWidth="1"/>
    <col min="434" max="435" width="5.5703125" customWidth="1"/>
    <col min="436" max="436" width="13.7109375" customWidth="1"/>
    <col min="437" max="437" width="13.28515625" customWidth="1"/>
    <col min="438" max="439" width="7.28515625" customWidth="1"/>
    <col min="440" max="441" width="5.7109375" customWidth="1"/>
    <col min="442" max="442" width="6.140625" customWidth="1"/>
    <col min="443" max="444" width="14.28515625" customWidth="1"/>
    <col min="445" max="445" width="14.42578125" style="186" customWidth="1"/>
    <col min="446" max="446" width="11.85546875" style="186" customWidth="1"/>
    <col min="447" max="456" width="10.7109375" style="186" customWidth="1"/>
    <col min="457" max="457" width="1.42578125" customWidth="1"/>
    <col min="458" max="458" width="8.5703125" customWidth="1"/>
    <col min="459" max="461" width="10" customWidth="1"/>
    <col min="462" max="463" width="5.28515625" customWidth="1"/>
    <col min="464" max="464" width="9.28515625" customWidth="1"/>
    <col min="465" max="465" width="6.140625" customWidth="1"/>
    <col min="466" max="466" width="9" customWidth="1"/>
    <col min="467" max="468" width="12.85546875" customWidth="1"/>
    <col min="469" max="470" width="5.5703125" customWidth="1"/>
    <col min="471" max="471" width="13.7109375" customWidth="1"/>
    <col min="472" max="472" width="13.28515625" customWidth="1"/>
    <col min="473" max="474" width="7.28515625" customWidth="1"/>
    <col min="475" max="476" width="5.7109375" customWidth="1"/>
    <col min="477" max="477" width="6.140625" customWidth="1"/>
    <col min="478" max="479" width="14.28515625" customWidth="1"/>
    <col min="480" max="480" width="14.42578125" style="186" customWidth="1"/>
    <col min="481" max="481" width="11.85546875" style="186" customWidth="1"/>
    <col min="482" max="491" width="10.7109375" style="186" customWidth="1"/>
    <col min="492" max="492" width="1.85546875" customWidth="1"/>
    <col min="493" max="493" width="8.5703125" customWidth="1"/>
    <col min="494" max="496" width="10" customWidth="1"/>
    <col min="497" max="498" width="5.28515625" customWidth="1"/>
    <col min="499" max="499" width="9.28515625" customWidth="1"/>
    <col min="500" max="500" width="6.140625" customWidth="1"/>
    <col min="501" max="501" width="9" customWidth="1"/>
    <col min="502" max="503" width="12.85546875" customWidth="1"/>
    <col min="504" max="505" width="5.5703125" customWidth="1"/>
    <col min="506" max="506" width="13.7109375" customWidth="1"/>
    <col min="507" max="507" width="13.28515625" customWidth="1"/>
    <col min="508" max="509" width="7.28515625" customWidth="1"/>
    <col min="510" max="511" width="5.7109375" customWidth="1"/>
    <col min="512" max="512" width="6.140625" customWidth="1"/>
    <col min="513" max="514" width="14.28515625" customWidth="1"/>
    <col min="515" max="515" width="14.42578125" style="186" customWidth="1"/>
    <col min="516" max="516" width="11.85546875" style="186" customWidth="1"/>
    <col min="517" max="526" width="10.7109375" style="186" customWidth="1"/>
    <col min="527" max="527" width="1.7109375" customWidth="1"/>
    <col min="528" max="528" width="8.5703125" customWidth="1"/>
    <col min="529" max="531" width="10" customWidth="1"/>
    <col min="532" max="533" width="5.28515625" customWidth="1"/>
    <col min="534" max="534" width="9.28515625" customWidth="1"/>
    <col min="535" max="535" width="6.140625" customWidth="1"/>
    <col min="536" max="536" width="9" customWidth="1"/>
    <col min="537" max="538" width="12.85546875" customWidth="1"/>
    <col min="539" max="540" width="5.5703125" customWidth="1"/>
    <col min="541" max="541" width="13.7109375" customWidth="1"/>
    <col min="542" max="542" width="13.28515625" customWidth="1"/>
    <col min="543" max="544" width="7.28515625" customWidth="1"/>
    <col min="545" max="546" width="5.7109375" customWidth="1"/>
    <col min="547" max="547" width="6.140625" customWidth="1"/>
    <col min="548" max="549" width="14.28515625" customWidth="1"/>
    <col min="550" max="550" width="14.42578125" style="186" customWidth="1"/>
    <col min="551" max="551" width="11.85546875" style="186" customWidth="1"/>
    <col min="552" max="561" width="10.7109375" style="186" customWidth="1"/>
    <col min="562" max="562" width="3.28515625" customWidth="1"/>
    <col min="563" max="563" width="8.5703125" customWidth="1"/>
    <col min="564" max="566" width="10" customWidth="1"/>
    <col min="567" max="568" width="5.28515625" customWidth="1"/>
    <col min="569" max="569" width="9.28515625" customWidth="1"/>
    <col min="570" max="570" width="6.140625" customWidth="1"/>
    <col min="571" max="571" width="9" customWidth="1"/>
    <col min="572" max="573" width="12.85546875" customWidth="1"/>
    <col min="574" max="575" width="5.5703125" customWidth="1"/>
    <col min="576" max="576" width="13.7109375" customWidth="1"/>
    <col min="577" max="577" width="13.28515625" customWidth="1"/>
    <col min="578" max="579" width="7.28515625" customWidth="1"/>
    <col min="580" max="581" width="5.7109375" customWidth="1"/>
    <col min="582" max="582" width="6.140625" customWidth="1"/>
    <col min="583" max="584" width="14.28515625" customWidth="1"/>
    <col min="585" max="585" width="14.42578125" style="186" customWidth="1"/>
    <col min="586" max="586" width="11.85546875" style="186" customWidth="1"/>
    <col min="587" max="596" width="10.7109375" style="186" customWidth="1"/>
    <col min="597" max="597" width="1.28515625" customWidth="1"/>
    <col min="598" max="598" width="8.5703125" customWidth="1"/>
    <col min="599" max="601" width="10" customWidth="1"/>
    <col min="602" max="603" width="5.28515625" customWidth="1"/>
    <col min="604" max="604" width="9.28515625" customWidth="1"/>
    <col min="605" max="605" width="6.140625" customWidth="1"/>
    <col min="606" max="606" width="9" customWidth="1"/>
    <col min="607" max="608" width="12.85546875" customWidth="1"/>
    <col min="609" max="610" width="5.5703125" customWidth="1"/>
    <col min="611" max="611" width="13.7109375" customWidth="1"/>
    <col min="612" max="612" width="13.28515625" customWidth="1"/>
    <col min="613" max="614" width="7.28515625" customWidth="1"/>
    <col min="615" max="616" width="5.7109375" customWidth="1"/>
    <col min="617" max="617" width="6.140625" customWidth="1"/>
    <col min="618" max="619" width="14.28515625" customWidth="1"/>
    <col min="620" max="620" width="14.42578125" style="186" customWidth="1"/>
    <col min="621" max="621" width="11.85546875" style="186" customWidth="1"/>
    <col min="622" max="631" width="10.7109375" style="186" customWidth="1"/>
    <col min="632" max="632" width="1.42578125" customWidth="1"/>
    <col min="633" max="633" width="8.5703125" customWidth="1"/>
    <col min="634" max="636" width="10" customWidth="1"/>
    <col min="637" max="638" width="5.28515625" customWidth="1"/>
    <col min="639" max="639" width="9.28515625" customWidth="1"/>
    <col min="640" max="640" width="6.140625" customWidth="1"/>
    <col min="641" max="641" width="9" customWidth="1"/>
    <col min="642" max="643" width="12.85546875" customWidth="1"/>
    <col min="644" max="645" width="5.5703125" customWidth="1"/>
    <col min="646" max="646" width="13.7109375" customWidth="1"/>
    <col min="647" max="647" width="13.28515625" customWidth="1"/>
    <col min="648" max="649" width="7.28515625" customWidth="1"/>
    <col min="650" max="651" width="5.7109375" customWidth="1"/>
    <col min="652" max="652" width="6.140625" customWidth="1"/>
    <col min="653" max="654" width="14.28515625" customWidth="1"/>
    <col min="655" max="655" width="14.42578125" style="186" customWidth="1"/>
    <col min="656" max="656" width="11.85546875" style="186" customWidth="1"/>
    <col min="657" max="666" width="10.7109375" style="186" customWidth="1"/>
    <col min="667" max="667" width="1.85546875" customWidth="1"/>
    <col min="668" max="668" width="8.5703125" customWidth="1"/>
    <col min="669" max="671" width="10" customWidth="1"/>
    <col min="672" max="673" width="5.28515625" customWidth="1"/>
    <col min="674" max="674" width="9.28515625" customWidth="1"/>
    <col min="675" max="675" width="6.140625" customWidth="1"/>
    <col min="676" max="676" width="9" customWidth="1"/>
    <col min="677" max="678" width="12.85546875" customWidth="1"/>
    <col min="679" max="680" width="5.5703125" customWidth="1"/>
    <col min="681" max="681" width="13.7109375" customWidth="1"/>
    <col min="682" max="682" width="13.28515625" customWidth="1"/>
    <col min="683" max="684" width="7.28515625" customWidth="1"/>
    <col min="685" max="686" width="5.7109375" customWidth="1"/>
    <col min="687" max="687" width="6.140625" customWidth="1"/>
    <col min="688" max="689" width="14.28515625" customWidth="1"/>
    <col min="690" max="690" width="14.42578125" style="186" customWidth="1"/>
    <col min="691" max="691" width="10.7109375" style="186" customWidth="1"/>
    <col min="692" max="692" width="11.85546875" style="186" customWidth="1"/>
    <col min="693" max="701" width="10.7109375" style="186" customWidth="1"/>
    <col min="702" max="702" width="2.42578125" customWidth="1"/>
    <col min="703" max="703" width="8.5703125" bestFit="1" customWidth="1"/>
    <col min="704" max="704" width="10" bestFit="1" customWidth="1"/>
    <col min="705" max="706" width="10" customWidth="1"/>
    <col min="707" max="707" width="5.28515625" bestFit="1" customWidth="1"/>
    <col min="708" max="708" width="5.28515625" customWidth="1"/>
    <col min="709" max="709" width="9.28515625" bestFit="1" customWidth="1"/>
    <col min="710" max="710" width="6.140625" customWidth="1"/>
    <col min="711" max="711" width="9" bestFit="1" customWidth="1"/>
    <col min="712" max="713" width="12.85546875" customWidth="1"/>
    <col min="714" max="714" width="5.5703125" bestFit="1" customWidth="1"/>
    <col min="715" max="715" width="5.5703125" customWidth="1"/>
    <col min="716" max="716" width="13.7109375" customWidth="1"/>
    <col min="717" max="717" width="13.28515625" customWidth="1"/>
    <col min="718" max="719" width="7.28515625" bestFit="1" customWidth="1"/>
    <col min="720" max="720" width="5.7109375" bestFit="1" customWidth="1"/>
    <col min="721" max="721" width="5.7109375" customWidth="1"/>
    <col min="722" max="722" width="6.140625" bestFit="1" customWidth="1"/>
    <col min="723" max="723" width="14.28515625" bestFit="1" customWidth="1"/>
    <col min="724" max="724" width="14.28515625" customWidth="1"/>
    <col min="725" max="725" width="14.42578125" style="186" bestFit="1" customWidth="1"/>
    <col min="726" max="726" width="10.7109375" style="186" customWidth="1"/>
    <col min="727" max="727" width="11.85546875" style="186" bestFit="1" customWidth="1"/>
    <col min="728" max="736" width="10.7109375" style="186" customWidth="1"/>
    <col min="737" max="737" width="2.7109375" customWidth="1"/>
    <col min="738" max="738" width="8.5703125" bestFit="1" customWidth="1"/>
    <col min="739" max="739" width="10" bestFit="1" customWidth="1"/>
    <col min="740" max="741" width="10" customWidth="1"/>
    <col min="742" max="742" width="5.28515625" bestFit="1" customWidth="1"/>
    <col min="743" max="743" width="5.28515625" customWidth="1"/>
    <col min="744" max="744" width="9.28515625" bestFit="1" customWidth="1"/>
    <col min="745" max="745" width="6.140625" customWidth="1"/>
    <col min="746" max="746" width="9" bestFit="1" customWidth="1"/>
    <col min="747" max="748" width="12.85546875" customWidth="1"/>
    <col min="749" max="749" width="5.5703125" bestFit="1" customWidth="1"/>
    <col min="750" max="750" width="5.5703125" customWidth="1"/>
    <col min="751" max="751" width="13.7109375" customWidth="1"/>
    <col min="752" max="752" width="13.28515625" customWidth="1"/>
    <col min="753" max="754" width="7.28515625" bestFit="1" customWidth="1"/>
    <col min="755" max="755" width="5.7109375" bestFit="1" customWidth="1"/>
    <col min="756" max="756" width="5.7109375" customWidth="1"/>
    <col min="757" max="757" width="6.140625" bestFit="1" customWidth="1"/>
    <col min="758" max="758" width="14.28515625" bestFit="1" customWidth="1"/>
    <col min="759" max="759" width="14.28515625" customWidth="1"/>
    <col min="760" max="760" width="14.42578125" style="186" bestFit="1" customWidth="1"/>
    <col min="761" max="761" width="10.7109375" style="186" customWidth="1"/>
    <col min="762" max="762" width="11.85546875" style="186" bestFit="1" customWidth="1"/>
    <col min="763" max="771" width="10.7109375" style="186" customWidth="1"/>
    <col min="772" max="773" width="2.7109375" customWidth="1"/>
    <col min="774" max="774" width="8.5703125" bestFit="1" customWidth="1"/>
    <col min="775" max="775" width="10" bestFit="1" customWidth="1"/>
    <col min="776" max="777" width="10" customWidth="1"/>
    <col min="778" max="778" width="5.28515625" bestFit="1" customWidth="1"/>
    <col min="779" max="779" width="5.28515625" customWidth="1"/>
    <col min="780" max="780" width="9.28515625" bestFit="1" customWidth="1"/>
    <col min="781" max="781" width="6.140625" customWidth="1"/>
    <col min="782" max="782" width="9" bestFit="1" customWidth="1"/>
    <col min="783" max="784" width="12.85546875" customWidth="1"/>
    <col min="785" max="785" width="5.5703125" bestFit="1" customWidth="1"/>
    <col min="786" max="786" width="5.5703125" customWidth="1"/>
    <col min="787" max="787" width="13.7109375" customWidth="1"/>
    <col min="788" max="788" width="13.28515625" customWidth="1"/>
    <col min="789" max="790" width="7.28515625" bestFit="1" customWidth="1"/>
    <col min="791" max="791" width="5.7109375" bestFit="1" customWidth="1"/>
    <col min="792" max="792" width="5.7109375" customWidth="1"/>
    <col min="793" max="793" width="6.140625" bestFit="1" customWidth="1"/>
    <col min="794" max="794" width="14.28515625" bestFit="1" customWidth="1"/>
    <col min="795" max="795" width="14.28515625" customWidth="1"/>
    <col min="796" max="796" width="14.42578125" style="186" bestFit="1" customWidth="1"/>
    <col min="797" max="797" width="10.7109375" style="186" customWidth="1"/>
    <col min="798" max="798" width="11.85546875" style="186" bestFit="1" customWidth="1"/>
    <col min="799" max="807" width="10.7109375" style="186" customWidth="1"/>
  </cols>
  <sheetData>
    <row r="1" spans="1:807"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1169</v>
      </c>
      <c r="W1" s="244"/>
      <c r="X1" s="240" t="s">
        <v>1137</v>
      </c>
      <c r="Y1" s="240"/>
      <c r="Z1" s="240" t="s">
        <v>1170</v>
      </c>
      <c r="AA1" s="240"/>
      <c r="AB1" s="201" t="s">
        <v>1171</v>
      </c>
      <c r="AC1" s="201" t="s">
        <v>1172</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1169</v>
      </c>
      <c r="BE1" s="244"/>
      <c r="BF1" s="240" t="s">
        <v>1137</v>
      </c>
      <c r="BG1" s="240"/>
      <c r="BH1" s="240" t="s">
        <v>1170</v>
      </c>
      <c r="BI1" s="240"/>
      <c r="BJ1" s="201" t="s">
        <v>1171</v>
      </c>
      <c r="BK1" s="201" t="s">
        <v>1172</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1169</v>
      </c>
      <c r="CN1" s="244"/>
      <c r="CO1" s="240" t="s">
        <v>1137</v>
      </c>
      <c r="CP1" s="240"/>
      <c r="CQ1" s="240" t="s">
        <v>1170</v>
      </c>
      <c r="CR1" s="240"/>
      <c r="CS1" s="201" t="s">
        <v>1171</v>
      </c>
      <c r="CT1" s="201" t="s">
        <v>1172</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1169</v>
      </c>
      <c r="DW1" s="244"/>
      <c r="DX1" s="240" t="s">
        <v>1137</v>
      </c>
      <c r="DY1" s="240"/>
      <c r="DZ1" s="240" t="s">
        <v>1170</v>
      </c>
      <c r="EA1" s="240"/>
      <c r="EB1" s="201" t="s">
        <v>1171</v>
      </c>
      <c r="EC1" s="201" t="s">
        <v>1172</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1169</v>
      </c>
      <c r="FF1" s="244"/>
      <c r="FG1" s="240" t="s">
        <v>1137</v>
      </c>
      <c r="FH1" s="240"/>
      <c r="FI1" s="240" t="s">
        <v>1170</v>
      </c>
      <c r="FJ1" s="240"/>
      <c r="FK1" s="201" t="s">
        <v>1171</v>
      </c>
      <c r="FL1" s="201" t="s">
        <v>1172</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1169</v>
      </c>
      <c r="GO1" s="244"/>
      <c r="GP1" s="240" t="s">
        <v>1137</v>
      </c>
      <c r="GQ1" s="240"/>
      <c r="GR1" s="240" t="s">
        <v>1170</v>
      </c>
      <c r="GS1" s="240"/>
      <c r="GT1" s="201" t="s">
        <v>1171</v>
      </c>
      <c r="GU1" s="201" t="s">
        <v>1172</v>
      </c>
      <c r="HE1" s="198" t="s">
        <v>1133</v>
      </c>
      <c r="HF1" s="198" t="s">
        <v>1134</v>
      </c>
      <c r="HG1" s="198"/>
      <c r="HH1" s="198"/>
      <c r="HI1" s="198"/>
      <c r="HJ1" s="198"/>
      <c r="HK1" s="197">
        <v>20160707</v>
      </c>
      <c r="HL1" s="197" t="s">
        <v>1068</v>
      </c>
      <c r="HM1" s="197" t="s">
        <v>1127</v>
      </c>
      <c r="HN1" t="s">
        <v>1062</v>
      </c>
      <c r="HO1" s="197" t="s">
        <v>1205</v>
      </c>
      <c r="HP1" s="254" t="s">
        <v>1140</v>
      </c>
      <c r="HQ1" t="s">
        <v>1068</v>
      </c>
      <c r="HR1" s="197" t="s">
        <v>1127</v>
      </c>
      <c r="HS1" s="197" t="s">
        <v>1135</v>
      </c>
      <c r="HU1" s="244" t="s">
        <v>1136</v>
      </c>
      <c r="HV1" s="244"/>
      <c r="HW1" s="244" t="s">
        <v>1169</v>
      </c>
      <c r="HX1" s="244"/>
      <c r="HY1" s="240" t="s">
        <v>1137</v>
      </c>
      <c r="HZ1" s="240"/>
      <c r="IA1" s="240" t="s">
        <v>1170</v>
      </c>
      <c r="IB1" s="240"/>
      <c r="IC1" s="201" t="s">
        <v>1171</v>
      </c>
      <c r="ID1" s="201" t="s">
        <v>1172</v>
      </c>
      <c r="IN1" s="198" t="s">
        <v>1133</v>
      </c>
      <c r="IO1" s="198" t="s">
        <v>1134</v>
      </c>
      <c r="IP1" s="198"/>
      <c r="IQ1" s="198"/>
      <c r="IR1" s="198"/>
      <c r="IS1" s="198"/>
      <c r="IT1" s="197">
        <v>20160708</v>
      </c>
      <c r="IU1" s="197" t="s">
        <v>1068</v>
      </c>
      <c r="IV1" s="197" t="s">
        <v>1127</v>
      </c>
      <c r="IW1" t="s">
        <v>1062</v>
      </c>
      <c r="IX1" s="197" t="s">
        <v>1205</v>
      </c>
      <c r="IY1" s="254" t="s">
        <v>1140</v>
      </c>
      <c r="IZ1" t="s">
        <v>1068</v>
      </c>
      <c r="JA1" s="197" t="s">
        <v>1127</v>
      </c>
      <c r="JB1" s="197" t="s">
        <v>1135</v>
      </c>
      <c r="JD1" s="244" t="s">
        <v>1136</v>
      </c>
      <c r="JE1" s="244"/>
      <c r="JF1" s="244" t="s">
        <v>1169</v>
      </c>
      <c r="JG1" s="244"/>
      <c r="JH1" s="240" t="s">
        <v>1137</v>
      </c>
      <c r="JI1" s="240"/>
      <c r="JJ1" s="240" t="s">
        <v>1170</v>
      </c>
      <c r="JK1" s="240"/>
      <c r="JL1" s="201" t="s">
        <v>1171</v>
      </c>
      <c r="JM1" s="201" t="s">
        <v>1172</v>
      </c>
      <c r="JW1" s="198" t="s">
        <v>1133</v>
      </c>
      <c r="JX1" s="198" t="s">
        <v>1134</v>
      </c>
      <c r="JY1" s="198"/>
      <c r="JZ1" s="198"/>
      <c r="KA1" s="198"/>
      <c r="KB1" s="198"/>
      <c r="KC1" s="197">
        <v>20160711</v>
      </c>
      <c r="KD1" s="197" t="s">
        <v>1068</v>
      </c>
      <c r="KE1" s="197" t="s">
        <v>1127</v>
      </c>
      <c r="KF1" t="s">
        <v>1062</v>
      </c>
      <c r="KG1" s="197" t="s">
        <v>1205</v>
      </c>
      <c r="KH1" s="254" t="s">
        <v>1140</v>
      </c>
      <c r="KI1" t="s">
        <v>1068</v>
      </c>
      <c r="KJ1" s="197" t="s">
        <v>1127</v>
      </c>
      <c r="KK1" s="197" t="s">
        <v>1135</v>
      </c>
      <c r="KM1" s="244" t="s">
        <v>1136</v>
      </c>
      <c r="KN1" s="244"/>
      <c r="KO1" s="244" t="s">
        <v>1169</v>
      </c>
      <c r="KP1" s="244"/>
      <c r="KQ1" s="240" t="s">
        <v>1137</v>
      </c>
      <c r="KR1" s="240"/>
      <c r="KS1" s="240" t="s">
        <v>1170</v>
      </c>
      <c r="KT1" s="240"/>
      <c r="KU1" s="201" t="s">
        <v>1171</v>
      </c>
      <c r="KV1" s="201" t="s">
        <v>1172</v>
      </c>
      <c r="LF1" s="198" t="s">
        <v>1133</v>
      </c>
      <c r="LG1" s="198" t="s">
        <v>1217</v>
      </c>
      <c r="LH1" s="198"/>
      <c r="LI1" s="198"/>
      <c r="LJ1" s="198"/>
      <c r="LK1" s="198"/>
      <c r="LL1" s="197">
        <v>20160712</v>
      </c>
      <c r="LM1" s="197" t="s">
        <v>1068</v>
      </c>
      <c r="LN1" s="197" t="s">
        <v>1127</v>
      </c>
      <c r="LO1" t="s">
        <v>1062</v>
      </c>
      <c r="LP1" s="197" t="s">
        <v>1205</v>
      </c>
      <c r="LQ1" s="254" t="s">
        <v>1140</v>
      </c>
      <c r="LR1" t="s">
        <v>1068</v>
      </c>
      <c r="LS1" s="197" t="s">
        <v>1127</v>
      </c>
      <c r="LT1" s="197" t="s">
        <v>1135</v>
      </c>
      <c r="LV1" s="244" t="s">
        <v>1136</v>
      </c>
      <c r="LW1" s="244"/>
      <c r="LX1" s="244" t="s">
        <v>1169</v>
      </c>
      <c r="LY1" s="244"/>
      <c r="LZ1" s="240" t="s">
        <v>1137</v>
      </c>
      <c r="MA1" s="240"/>
      <c r="MB1" s="240" t="s">
        <v>1170</v>
      </c>
      <c r="MC1" s="240"/>
      <c r="MD1" s="201" t="s">
        <v>1171</v>
      </c>
      <c r="ME1" s="201" t="s">
        <v>1172</v>
      </c>
      <c r="MO1" s="198" t="s">
        <v>1133</v>
      </c>
      <c r="MP1" s="198" t="s">
        <v>1134</v>
      </c>
      <c r="MQ1" s="198"/>
      <c r="MR1" s="198"/>
      <c r="MS1" s="198"/>
      <c r="MT1" s="198"/>
      <c r="MU1" s="197">
        <v>20160713</v>
      </c>
      <c r="MV1" s="197" t="s">
        <v>1068</v>
      </c>
      <c r="MW1" s="197" t="s">
        <v>1127</v>
      </c>
      <c r="MX1" t="s">
        <v>1062</v>
      </c>
      <c r="MY1" s="197" t="s">
        <v>1218</v>
      </c>
      <c r="MZ1" s="254" t="s">
        <v>1140</v>
      </c>
      <c r="NA1" t="s">
        <v>1068</v>
      </c>
      <c r="NB1" s="197" t="s">
        <v>1127</v>
      </c>
      <c r="NC1" s="197" t="s">
        <v>1135</v>
      </c>
      <c r="NE1" s="244" t="s">
        <v>1136</v>
      </c>
      <c r="NF1" s="244"/>
      <c r="NG1" s="244" t="s">
        <v>1169</v>
      </c>
      <c r="NH1" s="244"/>
      <c r="NI1" s="240" t="s">
        <v>1137</v>
      </c>
      <c r="NJ1" s="240"/>
      <c r="NK1" s="240" t="s">
        <v>1170</v>
      </c>
      <c r="NL1" s="240"/>
      <c r="NM1" s="201" t="s">
        <v>1171</v>
      </c>
      <c r="NN1" s="201" t="s">
        <v>1172</v>
      </c>
      <c r="NX1" s="198" t="s">
        <v>1133</v>
      </c>
      <c r="NY1" s="198" t="s">
        <v>1134</v>
      </c>
      <c r="NZ1" s="198"/>
      <c r="OA1" s="198"/>
      <c r="OB1" s="198"/>
      <c r="OC1" s="198"/>
      <c r="OD1" s="197" t="s">
        <v>1176</v>
      </c>
      <c r="OE1" s="197" t="s">
        <v>1068</v>
      </c>
      <c r="OF1" s="197" t="s">
        <v>1127</v>
      </c>
      <c r="OG1" t="s">
        <v>1062</v>
      </c>
      <c r="OH1" s="197" t="s">
        <v>1218</v>
      </c>
      <c r="OI1" s="254" t="s">
        <v>1140</v>
      </c>
      <c r="OJ1" t="s">
        <v>1068</v>
      </c>
      <c r="OK1" s="197" t="s">
        <v>1127</v>
      </c>
      <c r="OL1" s="197" t="s">
        <v>1135</v>
      </c>
      <c r="ON1" s="244" t="s">
        <v>1136</v>
      </c>
      <c r="OO1" s="244"/>
      <c r="OP1" s="244" t="s">
        <v>1169</v>
      </c>
      <c r="OQ1" s="244"/>
      <c r="OR1" s="240" t="s">
        <v>1137</v>
      </c>
      <c r="OS1" s="240"/>
      <c r="OT1" s="240" t="s">
        <v>1170</v>
      </c>
      <c r="OU1" s="240"/>
      <c r="OV1" s="201" t="s">
        <v>1171</v>
      </c>
      <c r="OW1" s="201" t="s">
        <v>1172</v>
      </c>
      <c r="PG1" s="198" t="s">
        <v>1133</v>
      </c>
      <c r="PH1" s="198" t="s">
        <v>1134</v>
      </c>
      <c r="PI1" s="198"/>
      <c r="PJ1" s="198"/>
      <c r="PK1" s="198"/>
      <c r="PL1" s="198"/>
      <c r="PM1" s="197" t="s">
        <v>1176</v>
      </c>
      <c r="PN1" s="197" t="s">
        <v>1068</v>
      </c>
      <c r="PO1" s="197" t="s">
        <v>1127</v>
      </c>
      <c r="PP1" t="s">
        <v>1062</v>
      </c>
      <c r="PQ1" s="197" t="s">
        <v>1218</v>
      </c>
      <c r="PR1" s="254" t="s">
        <v>1140</v>
      </c>
      <c r="PS1" t="s">
        <v>1068</v>
      </c>
      <c r="PT1" s="197" t="s">
        <v>1127</v>
      </c>
      <c r="PU1" s="197" t="s">
        <v>1135</v>
      </c>
      <c r="PW1" s="244" t="s">
        <v>1136</v>
      </c>
      <c r="PX1" s="244"/>
      <c r="PY1" s="244" t="s">
        <v>1169</v>
      </c>
      <c r="PZ1" s="244"/>
      <c r="QA1" s="240" t="s">
        <v>1137</v>
      </c>
      <c r="QB1" s="240"/>
      <c r="QC1" s="240" t="s">
        <v>1170</v>
      </c>
      <c r="QD1" s="240"/>
      <c r="QE1" s="201" t="s">
        <v>1171</v>
      </c>
      <c r="QF1" s="201" t="s">
        <v>1172</v>
      </c>
      <c r="QP1" s="198" t="s">
        <v>1133</v>
      </c>
      <c r="QQ1" s="198" t="s">
        <v>1134</v>
      </c>
      <c r="QR1" s="198"/>
      <c r="QS1" s="198"/>
      <c r="QT1" s="198"/>
      <c r="QU1" s="198"/>
      <c r="QV1" s="197" t="s">
        <v>1176</v>
      </c>
      <c r="QW1" s="197" t="s">
        <v>1068</v>
      </c>
      <c r="QX1" s="197" t="s">
        <v>1127</v>
      </c>
      <c r="QY1" t="s">
        <v>1062</v>
      </c>
      <c r="QZ1" s="197" t="s">
        <v>1218</v>
      </c>
      <c r="RA1" s="254" t="s">
        <v>1140</v>
      </c>
      <c r="RB1" t="s">
        <v>1068</v>
      </c>
      <c r="RC1" s="197" t="s">
        <v>1127</v>
      </c>
      <c r="RD1" s="197" t="s">
        <v>1135</v>
      </c>
      <c r="RF1" s="244" t="s">
        <v>1136</v>
      </c>
      <c r="RG1" s="244"/>
      <c r="RH1" s="244" t="s">
        <v>1169</v>
      </c>
      <c r="RI1" s="244"/>
      <c r="RJ1" s="240" t="s">
        <v>1137</v>
      </c>
      <c r="RK1" s="240"/>
      <c r="RL1" s="240" t="s">
        <v>1170</v>
      </c>
      <c r="RM1" s="240"/>
      <c r="RN1" s="201" t="s">
        <v>1171</v>
      </c>
      <c r="RO1" s="201" t="s">
        <v>1172</v>
      </c>
      <c r="RY1" s="198" t="s">
        <v>1133</v>
      </c>
      <c r="RZ1" s="198" t="s">
        <v>1134</v>
      </c>
      <c r="SA1" s="198"/>
      <c r="SB1" s="198"/>
      <c r="SC1" s="198"/>
      <c r="SD1" s="198"/>
      <c r="SE1" s="197" t="s">
        <v>1176</v>
      </c>
      <c r="SF1" s="197" t="s">
        <v>1068</v>
      </c>
      <c r="SG1" s="197" t="s">
        <v>1127</v>
      </c>
      <c r="SH1" t="s">
        <v>1062</v>
      </c>
      <c r="SI1" s="197" t="s">
        <v>1218</v>
      </c>
      <c r="SJ1" s="254" t="s">
        <v>1140</v>
      </c>
      <c r="SK1" t="s">
        <v>1068</v>
      </c>
      <c r="SL1" s="197" t="s">
        <v>1127</v>
      </c>
      <c r="SM1" s="197" t="s">
        <v>1135</v>
      </c>
      <c r="SO1" s="244" t="s">
        <v>1136</v>
      </c>
      <c r="SP1" s="244"/>
      <c r="SQ1" s="244" t="s">
        <v>1169</v>
      </c>
      <c r="SR1" s="244"/>
      <c r="SS1" s="240" t="s">
        <v>1137</v>
      </c>
      <c r="ST1" s="240"/>
      <c r="SU1" s="240" t="s">
        <v>1170</v>
      </c>
      <c r="SV1" s="240"/>
      <c r="SW1" s="201" t="s">
        <v>1171</v>
      </c>
      <c r="SX1" s="201" t="s">
        <v>1172</v>
      </c>
      <c r="TH1" s="198" t="s">
        <v>1133</v>
      </c>
      <c r="TI1" s="198" t="s">
        <v>1134</v>
      </c>
      <c r="TJ1" s="198"/>
      <c r="TK1" s="198"/>
      <c r="TL1" s="198"/>
      <c r="TM1" s="198"/>
      <c r="TN1" s="197" t="s">
        <v>1176</v>
      </c>
      <c r="TO1" s="197" t="s">
        <v>1068</v>
      </c>
      <c r="TP1" s="197" t="s">
        <v>1127</v>
      </c>
      <c r="TQ1" t="s">
        <v>1062</v>
      </c>
      <c r="TR1" s="197" t="s">
        <v>1218</v>
      </c>
      <c r="TS1" s="254" t="s">
        <v>1140</v>
      </c>
      <c r="TT1" t="s">
        <v>1068</v>
      </c>
      <c r="TU1" s="197" t="s">
        <v>1127</v>
      </c>
      <c r="TV1" s="197" t="s">
        <v>1135</v>
      </c>
      <c r="TX1" s="244" t="s">
        <v>1136</v>
      </c>
      <c r="TY1" s="244"/>
      <c r="TZ1" s="244" t="s">
        <v>1169</v>
      </c>
      <c r="UA1" s="244"/>
      <c r="UB1" s="240" t="s">
        <v>1137</v>
      </c>
      <c r="UC1" s="240"/>
      <c r="UD1" s="240" t="s">
        <v>1170</v>
      </c>
      <c r="UE1" s="240"/>
      <c r="UF1" s="201" t="s">
        <v>1171</v>
      </c>
      <c r="UG1" s="201" t="s">
        <v>1172</v>
      </c>
      <c r="UQ1" s="198" t="s">
        <v>1133</v>
      </c>
      <c r="UR1" s="198" t="s">
        <v>1134</v>
      </c>
      <c r="US1" s="198"/>
      <c r="UT1" s="198"/>
      <c r="UU1" s="198"/>
      <c r="UV1" s="198"/>
      <c r="UW1" s="197" t="s">
        <v>1176</v>
      </c>
      <c r="UX1" s="197" t="s">
        <v>1068</v>
      </c>
      <c r="UY1" s="197" t="s">
        <v>1127</v>
      </c>
      <c r="UZ1" t="s">
        <v>1062</v>
      </c>
      <c r="VA1" s="197" t="s">
        <v>1218</v>
      </c>
      <c r="VB1" s="254" t="s">
        <v>1140</v>
      </c>
      <c r="VC1" t="s">
        <v>1068</v>
      </c>
      <c r="VD1" s="197" t="s">
        <v>1127</v>
      </c>
      <c r="VE1" s="197" t="s">
        <v>1135</v>
      </c>
      <c r="VG1" s="244" t="s">
        <v>1136</v>
      </c>
      <c r="VH1" s="244"/>
      <c r="VI1" s="244" t="s">
        <v>1169</v>
      </c>
      <c r="VJ1" s="244"/>
      <c r="VK1" s="240" t="s">
        <v>1137</v>
      </c>
      <c r="VL1" s="240"/>
      <c r="VM1" s="240" t="s">
        <v>1170</v>
      </c>
      <c r="VN1" s="240"/>
      <c r="VO1" s="201" t="s">
        <v>1171</v>
      </c>
      <c r="VP1" s="201" t="s">
        <v>1172</v>
      </c>
      <c r="VZ1" s="198" t="s">
        <v>1133</v>
      </c>
      <c r="WA1" s="198" t="s">
        <v>1134</v>
      </c>
      <c r="WB1" s="198"/>
      <c r="WC1" s="198"/>
      <c r="WD1" s="198"/>
      <c r="WE1" s="198"/>
      <c r="WF1" s="197" t="s">
        <v>1176</v>
      </c>
      <c r="WG1" s="197" t="s">
        <v>1068</v>
      </c>
      <c r="WH1" s="197" t="s">
        <v>1127</v>
      </c>
      <c r="WI1" t="s">
        <v>1062</v>
      </c>
      <c r="WJ1" s="197" t="s">
        <v>1218</v>
      </c>
      <c r="WK1" s="254" t="s">
        <v>1140</v>
      </c>
      <c r="WL1" t="s">
        <v>1068</v>
      </c>
      <c r="WM1" s="197" t="s">
        <v>1127</v>
      </c>
      <c r="WN1" s="197" t="s">
        <v>1135</v>
      </c>
      <c r="WP1" s="244" t="s">
        <v>1136</v>
      </c>
      <c r="WQ1" s="244"/>
      <c r="WR1" s="244" t="s">
        <v>1169</v>
      </c>
      <c r="WS1" s="244"/>
      <c r="WT1" s="240" t="s">
        <v>1137</v>
      </c>
      <c r="WU1" s="240"/>
      <c r="WV1" s="240" t="s">
        <v>1170</v>
      </c>
      <c r="WW1" s="240"/>
      <c r="WX1" s="201" t="s">
        <v>1171</v>
      </c>
      <c r="WY1" s="201" t="s">
        <v>1172</v>
      </c>
      <c r="XI1" s="198" t="s">
        <v>1133</v>
      </c>
      <c r="XJ1" s="198" t="s">
        <v>1134</v>
      </c>
      <c r="XK1" s="198"/>
      <c r="XL1" s="198"/>
      <c r="XM1" s="198"/>
      <c r="XN1" s="198"/>
      <c r="XO1" s="197" t="s">
        <v>1176</v>
      </c>
      <c r="XP1" s="197" t="s">
        <v>1068</v>
      </c>
      <c r="XQ1" s="197" t="s">
        <v>1127</v>
      </c>
      <c r="XR1" t="s">
        <v>1062</v>
      </c>
      <c r="XS1" s="197" t="s">
        <v>1218</v>
      </c>
      <c r="XT1" s="254" t="s">
        <v>1140</v>
      </c>
      <c r="XU1" t="s">
        <v>1068</v>
      </c>
      <c r="XV1" s="197" t="s">
        <v>1127</v>
      </c>
      <c r="XW1" s="197" t="s">
        <v>1135</v>
      </c>
      <c r="XY1" s="244" t="s">
        <v>1136</v>
      </c>
      <c r="XZ1" s="244"/>
      <c r="YA1" s="244" t="s">
        <v>1169</v>
      </c>
      <c r="YB1" s="244"/>
      <c r="YC1" s="240" t="s">
        <v>1137</v>
      </c>
      <c r="YD1" s="240"/>
      <c r="YE1" s="240" t="s">
        <v>1170</v>
      </c>
      <c r="YF1" s="240"/>
      <c r="YG1" s="201" t="s">
        <v>1171</v>
      </c>
      <c r="YH1" s="201" t="s">
        <v>1172</v>
      </c>
      <c r="YR1" s="198" t="s">
        <v>1133</v>
      </c>
      <c r="YS1" s="198" t="s">
        <v>1134</v>
      </c>
      <c r="YT1" s="198"/>
      <c r="YU1" s="198"/>
      <c r="YV1" s="198"/>
      <c r="YW1" s="198"/>
      <c r="YX1" s="197" t="s">
        <v>1176</v>
      </c>
      <c r="YY1" s="197" t="s">
        <v>1068</v>
      </c>
      <c r="YZ1" s="197" t="s">
        <v>1127</v>
      </c>
      <c r="ZA1" t="s">
        <v>1062</v>
      </c>
      <c r="ZB1" s="197" t="s">
        <v>1218</v>
      </c>
      <c r="ZC1" s="254" t="s">
        <v>1140</v>
      </c>
      <c r="ZD1" t="s">
        <v>1068</v>
      </c>
      <c r="ZE1" s="197" t="s">
        <v>1127</v>
      </c>
      <c r="ZF1" s="197" t="s">
        <v>1135</v>
      </c>
      <c r="ZH1" s="244" t="s">
        <v>1136</v>
      </c>
      <c r="ZI1" s="244"/>
      <c r="ZJ1" s="244" t="s">
        <v>1169</v>
      </c>
      <c r="ZK1" s="244"/>
      <c r="ZL1" s="240" t="s">
        <v>1137</v>
      </c>
      <c r="ZM1" s="240"/>
      <c r="ZN1" s="240" t="s">
        <v>1170</v>
      </c>
      <c r="ZO1" s="240"/>
      <c r="ZP1" s="201" t="s">
        <v>1171</v>
      </c>
      <c r="ZQ1" s="201" t="s">
        <v>1172</v>
      </c>
      <c r="AAA1" s="198" t="s">
        <v>1133</v>
      </c>
      <c r="AAB1" s="198" t="s">
        <v>1134</v>
      </c>
      <c r="AAC1" s="198"/>
      <c r="AAD1" s="198"/>
      <c r="AAE1" s="198"/>
      <c r="AAF1" s="198"/>
      <c r="AAG1" s="197" t="str">
        <f>AAJ12</f>
        <v>&gt;equity</v>
      </c>
      <c r="AAH1" s="197" t="s">
        <v>1068</v>
      </c>
      <c r="AAI1" s="197" t="s">
        <v>1127</v>
      </c>
      <c r="AAJ1" t="s">
        <v>1062</v>
      </c>
      <c r="AAK1" s="197" t="s">
        <v>1218</v>
      </c>
      <c r="AAL1" s="254" t="str">
        <f>AAE12</f>
        <v>SEA1</v>
      </c>
      <c r="AAM1" t="s">
        <v>1068</v>
      </c>
      <c r="AAN1" s="197" t="s">
        <v>1127</v>
      </c>
      <c r="AAO1" s="197" t="s">
        <v>1135</v>
      </c>
      <c r="AAQ1" s="244" t="s">
        <v>1136</v>
      </c>
      <c r="AAR1" s="244"/>
      <c r="AAS1" s="244" t="s">
        <v>1169</v>
      </c>
      <c r="AAT1" s="244"/>
      <c r="AAU1" s="240" t="s">
        <v>1137</v>
      </c>
      <c r="AAV1" s="240"/>
      <c r="AAW1" s="240" t="s">
        <v>1170</v>
      </c>
      <c r="AAX1" s="240"/>
      <c r="AAY1" s="201" t="s">
        <v>1171</v>
      </c>
      <c r="AAZ1" s="201" t="s">
        <v>1172</v>
      </c>
      <c r="ABJ1" s="198" t="s">
        <v>1133</v>
      </c>
      <c r="ABK1" s="198" t="s">
        <v>1134</v>
      </c>
      <c r="ABL1" s="198"/>
      <c r="ABM1" s="198"/>
      <c r="ABN1" s="198"/>
      <c r="ABO1" s="198"/>
      <c r="ABP1" s="197" t="str">
        <f>ABS12</f>
        <v>&gt;equity</v>
      </c>
      <c r="ABQ1" s="197" t="s">
        <v>1068</v>
      </c>
      <c r="ABR1" s="197" t="s">
        <v>1127</v>
      </c>
      <c r="ABS1" t="s">
        <v>1062</v>
      </c>
      <c r="ABT1" s="197" t="s">
        <v>1218</v>
      </c>
      <c r="ABU1" s="254" t="str">
        <f>ABN12</f>
        <v>SEA1</v>
      </c>
      <c r="ABV1" t="s">
        <v>1068</v>
      </c>
      <c r="ABW1" s="197" t="s">
        <v>1127</v>
      </c>
      <c r="ABX1" s="197" t="s">
        <v>1135</v>
      </c>
      <c r="ABZ1" s="244" t="s">
        <v>1136</v>
      </c>
      <c r="ACA1" s="244"/>
      <c r="ACB1" s="244" t="s">
        <v>1169</v>
      </c>
      <c r="ACC1" s="244"/>
      <c r="ACD1" s="240" t="s">
        <v>1137</v>
      </c>
      <c r="ACE1" s="240"/>
      <c r="ACF1" s="240" t="s">
        <v>1170</v>
      </c>
      <c r="ACG1" s="240"/>
      <c r="ACH1" s="201" t="s">
        <v>1171</v>
      </c>
      <c r="ACI1" s="201" t="s">
        <v>1172</v>
      </c>
      <c r="ACT1" s="198" t="s">
        <v>1133</v>
      </c>
      <c r="ACU1" s="198" t="s">
        <v>1134</v>
      </c>
      <c r="ACV1" s="198"/>
      <c r="ACW1" s="198"/>
      <c r="ACX1" s="198"/>
      <c r="ACY1" s="198"/>
      <c r="ACZ1" s="197" t="str">
        <f>ADC12</f>
        <v>&gt;equity</v>
      </c>
      <c r="ADA1" s="197" t="s">
        <v>1068</v>
      </c>
      <c r="ADB1" s="197" t="s">
        <v>1127</v>
      </c>
      <c r="ADC1" t="s">
        <v>1062</v>
      </c>
      <c r="ADD1" s="197" t="s">
        <v>1218</v>
      </c>
      <c r="ADE1" s="254" t="str">
        <f>ACX12</f>
        <v>SEA1</v>
      </c>
      <c r="ADF1" t="s">
        <v>1068</v>
      </c>
      <c r="ADG1" s="197" t="s">
        <v>1127</v>
      </c>
      <c r="ADH1" s="197" t="s">
        <v>1135</v>
      </c>
      <c r="ADJ1" s="244" t="s">
        <v>1136</v>
      </c>
      <c r="ADK1" s="244"/>
      <c r="ADL1" s="244" t="s">
        <v>1169</v>
      </c>
      <c r="ADM1" s="244"/>
      <c r="ADN1" s="240" t="s">
        <v>1137</v>
      </c>
      <c r="ADO1" s="240"/>
      <c r="ADP1" s="240" t="s">
        <v>1170</v>
      </c>
      <c r="ADQ1" s="240"/>
      <c r="ADR1" s="201" t="s">
        <v>1171</v>
      </c>
      <c r="ADS1" s="201" t="s">
        <v>1172</v>
      </c>
    </row>
    <row r="2" spans="1:807"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I2" s="245">
        <v>0.44444444444444442</v>
      </c>
      <c r="BJ2">
        <v>9</v>
      </c>
      <c r="BK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R2" s="245">
        <v>0.33333333333333331</v>
      </c>
      <c r="CS2">
        <v>9</v>
      </c>
      <c r="CT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A2" s="245">
        <v>0.22222222222222221</v>
      </c>
      <c r="EB2">
        <v>9</v>
      </c>
      <c r="EC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J2" s="245">
        <v>0.77777777777777779</v>
      </c>
      <c r="FK2">
        <v>9</v>
      </c>
      <c r="FL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S2" s="245">
        <v>0.77777777777777779</v>
      </c>
      <c r="GT2">
        <v>9</v>
      </c>
      <c r="GU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B2" s="245">
        <v>0.55555555555555558</v>
      </c>
      <c r="IC2">
        <v>9</v>
      </c>
      <c r="ID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K2" s="245">
        <v>0.33333333333333331</v>
      </c>
      <c r="JL2">
        <v>9</v>
      </c>
      <c r="JM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T2" s="245">
        <v>0.33333333333333331</v>
      </c>
      <c r="KU2">
        <v>9</v>
      </c>
      <c r="KV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C2" s="245">
        <v>0.66666666666666663</v>
      </c>
      <c r="MD2">
        <v>9</v>
      </c>
      <c r="ME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L2" s="245">
        <v>0.22222222222222221</v>
      </c>
      <c r="NM2">
        <v>9</v>
      </c>
      <c r="NN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U2" s="245">
        <v>0.22222222222222221</v>
      </c>
      <c r="OV2">
        <v>9</v>
      </c>
      <c r="OW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D2" s="245">
        <v>0.33333333333333331</v>
      </c>
      <c r="QE2">
        <v>9</v>
      </c>
      <c r="QF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M2" s="245">
        <v>0.33333333333333331</v>
      </c>
      <c r="RN2">
        <v>9</v>
      </c>
      <c r="RO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V2" s="245">
        <v>0.55555555555555558</v>
      </c>
      <c r="SW2">
        <v>9</v>
      </c>
      <c r="SX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E2" s="245">
        <v>0.55555555555555558</v>
      </c>
      <c r="UF2">
        <v>9</v>
      </c>
      <c r="UG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N2" s="245">
        <v>0.55555555555555558</v>
      </c>
      <c r="VO2">
        <v>9</v>
      </c>
      <c r="VP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W2" s="245">
        <v>0.66666666666666663</v>
      </c>
      <c r="WX2">
        <v>9</v>
      </c>
      <c r="WY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F2" s="245">
        <v>0.66666666666666663</v>
      </c>
      <c r="YG2">
        <v>9</v>
      </c>
      <c r="YH2" s="257">
        <v>9</v>
      </c>
      <c r="YR2" t="s">
        <v>1125</v>
      </c>
      <c r="YS2" s="251" t="s">
        <v>1162</v>
      </c>
      <c r="YT2" s="251"/>
      <c r="YU2" s="251"/>
      <c r="YX2" s="137">
        <v>5</v>
      </c>
      <c r="YY2" s="193">
        <v>0.55555555555555558</v>
      </c>
      <c r="YZ2" s="137">
        <v>-1236.0000000018308</v>
      </c>
      <c r="ZA2" s="137">
        <v>6859.0000000014115</v>
      </c>
      <c r="ZB2" s="143">
        <v>762.11111111126797</v>
      </c>
      <c r="ZC2" s="137">
        <v>4</v>
      </c>
      <c r="ZD2" s="193">
        <v>0.44444444444444442</v>
      </c>
      <c r="ZE2" s="137">
        <v>-938.99999999742215</v>
      </c>
      <c r="ZF2" t="s">
        <v>1162</v>
      </c>
      <c r="ZG2" t="s">
        <v>1125</v>
      </c>
      <c r="ZH2" s="244">
        <v>5</v>
      </c>
      <c r="ZI2" s="245">
        <v>0.55555555555555558</v>
      </c>
      <c r="ZJ2" s="244">
        <v>3</v>
      </c>
      <c r="ZK2" s="245">
        <v>0.33333333333333331</v>
      </c>
      <c r="ZL2" s="241">
        <v>4</v>
      </c>
      <c r="ZM2" s="242">
        <v>0.44444444444444442</v>
      </c>
      <c r="ZN2" s="241">
        <v>6</v>
      </c>
      <c r="ZO2" s="245">
        <v>0.66666666666666663</v>
      </c>
      <c r="ZP2">
        <v>9</v>
      </c>
      <c r="ZQ2" s="257">
        <v>9</v>
      </c>
      <c r="AAA2" t="s">
        <v>1125</v>
      </c>
      <c r="AAB2" s="251" t="str">
        <f>ZF2</f>
        <v>inverted</v>
      </c>
      <c r="AAC2" s="251"/>
      <c r="AAD2" s="251"/>
      <c r="AAG2" s="137">
        <f>SUMIF($C$14:$C$92,AAA2,AAJ$14:AAJ$92)</f>
        <v>7</v>
      </c>
      <c r="AAH2" s="193">
        <f>AAG2/$C2</f>
        <v>0.77777777777777779</v>
      </c>
      <c r="AAI2" s="137">
        <f>SUMIF($C$14:$C$92,AAA2,ABC$14:ABC$92)</f>
        <v>7510.679601281201</v>
      </c>
      <c r="AAJ2" s="137">
        <f t="shared" ref="AAJ2:AAJ9" si="0">SUMIF($C$14:$C$92,AAA2,ABH$14:ABH$92)</f>
        <v>9712.9424480048528</v>
      </c>
      <c r="AAK2" s="143">
        <f>AAJ2/$C2</f>
        <v>1079.2158275560948</v>
      </c>
      <c r="AAL2" s="137">
        <f t="shared" ref="AAL2:AAL9" si="1">SUMIF($C$14:$C$92,AAA2,AAK$14:AAK$92)</f>
        <v>4</v>
      </c>
      <c r="AAM2" s="193">
        <f t="shared" ref="AAM2:AAM10" si="2">AAL2/$C2</f>
        <v>0.44444444444444442</v>
      </c>
      <c r="AAN2" s="137">
        <f t="shared" ref="AAN2:AAN9" si="3">SUMIF($C$14:$C$92,AAA2,AAZ$14:AAZ$92)</f>
        <v>3713.8065030353227</v>
      </c>
      <c r="AAO2" t="str">
        <f>IF(AND(AAM2&lt;0.5,AAN2&lt;0),"inverted","normal")</f>
        <v>normal</v>
      </c>
      <c r="AAP2" t="str">
        <f>AAA2</f>
        <v>currency</v>
      </c>
      <c r="AAQ2" s="244">
        <f t="shared" ref="AAQ2:AAQ9" si="4">SUMIFS(AAI$14:AAI$92,AAI$14:AAI$92,1,$C$14:$C$92,AAA2)</f>
        <v>5</v>
      </c>
      <c r="AAR2" s="245">
        <f t="shared" ref="AAR2:AAR10" si="5">AAQ2/AAY2</f>
        <v>0.55555555555555558</v>
      </c>
      <c r="AAS2" s="244">
        <f>SUMIFS(AAB$14:AAB$92,AAB$14:AAB$92,1,$C$14:$C$92,AAA2)</f>
        <v>5</v>
      </c>
      <c r="AAT2" s="245">
        <f t="shared" ref="AAT2:AAT10" si="6">AAS2/AAY2</f>
        <v>0.55555555555555558</v>
      </c>
      <c r="AAU2" s="241">
        <f t="shared" ref="AAU2:AAU9" si="7">ABS(SUMIFS(AAI$14:AAI$92,AAI$14:AAI$92,-1,$C$14:$C$92,AAA2))</f>
        <v>4</v>
      </c>
      <c r="AAV2" s="242">
        <f t="shared" ref="AAV2" si="8">AAU2/AAY2</f>
        <v>0.44444444444444442</v>
      </c>
      <c r="AAW2" s="241">
        <f t="shared" ref="AAW2:AAW9" si="9">ABS(SUMIFS(AAB$14:AAB$92,AAB$14:AAB$92,-1,$C$14:$C$92,AAA2))</f>
        <v>4</v>
      </c>
      <c r="AAX2" s="245">
        <f t="shared" ref="AAX2" si="10">AAW2/AAY2</f>
        <v>0.44444444444444442</v>
      </c>
      <c r="AAY2">
        <f t="shared" ref="AAY2" si="11">AAQ2+AAU2</f>
        <v>9</v>
      </c>
      <c r="AAZ2" s="257">
        <f>AAW2+AAS2</f>
        <v>9</v>
      </c>
      <c r="ABJ2" t="s">
        <v>1125</v>
      </c>
      <c r="ABK2" s="251" t="str">
        <f>AAO2</f>
        <v>normal</v>
      </c>
      <c r="ABL2" s="251"/>
      <c r="ABM2" s="251"/>
      <c r="ABP2" s="137">
        <f>SUMIF($C$14:$C$92,ABJ2,ABS$14:ABS$92)</f>
        <v>0</v>
      </c>
      <c r="ABQ2" s="193">
        <f>ABP2/$C2</f>
        <v>0</v>
      </c>
      <c r="ABR2" s="137">
        <f>SUMIF($C$14:$C$92,ABJ2,ACL$14:ACL$92)</f>
        <v>0</v>
      </c>
      <c r="ABS2" s="137">
        <f t="shared" ref="ABS2:ABS9" si="12">SUMIF($C$14:$C$92,ABJ2,ACQ$14:ACQ$92)</f>
        <v>0</v>
      </c>
      <c r="ABT2" s="143">
        <f>ABS2/$C2</f>
        <v>0</v>
      </c>
      <c r="ABU2" s="137">
        <f t="shared" ref="ABU2:ABU9" si="13">SUMIF($C$14:$C$92,ABJ2,ABT$14:ABT$92)</f>
        <v>0</v>
      </c>
      <c r="ABV2" s="193">
        <f t="shared" ref="ABV2:ABV10" si="14">ABU2/$C2</f>
        <v>0</v>
      </c>
      <c r="ABW2" s="137">
        <f t="shared" ref="ABW2:ABW9" si="15">SUMIF($C$14:$C$92,ABJ2,ACI$14:ACI$92)</f>
        <v>0</v>
      </c>
      <c r="ABX2" t="str">
        <f>IF(AND(ABV2&lt;0.5,ABW2&lt;0),"inverted","normal")</f>
        <v>normal</v>
      </c>
      <c r="ABY2" t="str">
        <f>ABJ2</f>
        <v>currency</v>
      </c>
      <c r="ABZ2" s="244">
        <f t="shared" ref="ABZ2:ABZ9" si="16">SUMIFS(ABR$14:ABR$92,ABR$14:ABR$92,1,$C$14:$C$92,ABJ2)</f>
        <v>0</v>
      </c>
      <c r="ACA2" s="245" t="e">
        <f t="shared" ref="ACA2:ACA10" si="17">ABZ2/ACH2</f>
        <v>#DIV/0!</v>
      </c>
      <c r="ACB2" s="244">
        <f>SUMIFS(ABK$14:ABK$92,ABK$14:ABK$92,1,$C$14:$C$92,ABJ2)</f>
        <v>4</v>
      </c>
      <c r="ACC2" s="245" t="e">
        <f t="shared" ref="ACC2:ACC10" si="18">ACB2/ACH2</f>
        <v>#DIV/0!</v>
      </c>
      <c r="ACD2" s="241">
        <f t="shared" ref="ACD2:ACD9" si="19">ABS(SUMIFS(ABR$14:ABR$92,ABR$14:ABR$92,-1,$C$14:$C$92,ABJ2))</f>
        <v>0</v>
      </c>
      <c r="ACE2" s="242" t="e">
        <f t="shared" ref="ACE2" si="20">ACD2/ACH2</f>
        <v>#DIV/0!</v>
      </c>
      <c r="ACF2" s="241">
        <f t="shared" ref="ACF2:ACF9" si="21">ABS(SUMIFS(ABK$14:ABK$92,ABK$14:ABK$92,-1,$C$14:$C$92,ABJ2))</f>
        <v>5</v>
      </c>
      <c r="ACG2" s="245" t="e">
        <f t="shared" ref="ACG2" si="22">ACF2/ACH2</f>
        <v>#DIV/0!</v>
      </c>
      <c r="ACH2">
        <f t="shared" ref="ACH2" si="23">ABZ2+ACD2</f>
        <v>0</v>
      </c>
      <c r="ACI2" s="257">
        <f>ACF2+ACB2</f>
        <v>9</v>
      </c>
      <c r="ACT2" t="s">
        <v>1125</v>
      </c>
      <c r="ACU2" s="251" t="str">
        <f>ABY2</f>
        <v>currency</v>
      </c>
      <c r="ACV2" s="251"/>
      <c r="ACW2" s="251"/>
      <c r="ACZ2" s="137">
        <f>SUMIF($C$14:$C$92,ACT2,ADC$14:ADC$92)</f>
        <v>9</v>
      </c>
      <c r="ADA2" s="193">
        <f>ACZ2/$C2</f>
        <v>1</v>
      </c>
      <c r="ADB2" s="137">
        <f>SUMIF($C$14:$C$92,ACT2,ADV$14:ADV$92)</f>
        <v>0</v>
      </c>
      <c r="ADC2" s="137">
        <f t="shared" ref="ADC2:ADC9" si="24">SUMIF($C$14:$C$92,ACT2,AEA$14:AEA$92)</f>
        <v>0</v>
      </c>
      <c r="ADD2" s="143">
        <f>ADC2/$C2</f>
        <v>0</v>
      </c>
      <c r="ADE2" s="137">
        <f t="shared" ref="ADE2:ADE9" si="25">SUMIF($C$14:$C$92,ACT2,ADD$14:ADD$92)</f>
        <v>9</v>
      </c>
      <c r="ADF2" s="193">
        <f t="shared" ref="ADF2:ADF10" si="26">ADE2/$C2</f>
        <v>1</v>
      </c>
      <c r="ADG2" s="137">
        <f t="shared" ref="ADG2:ADG9" si="27">SUMIF($C$14:$C$92,ACT2,ADS$14:ADS$92)</f>
        <v>0</v>
      </c>
      <c r="ADH2" t="str">
        <f>IF(AND(ADF2&lt;0.5,ADG2&lt;0),"inverted","normal")</f>
        <v>normal</v>
      </c>
      <c r="ADI2" t="str">
        <f>ACT2</f>
        <v>currency</v>
      </c>
      <c r="ADJ2" s="244">
        <f t="shared" ref="ADJ2:ADJ9" si="28">SUMIFS(ADB$14:ADB$92,ADB$14:ADB$92,1,$C$14:$C$92,ACT2)</f>
        <v>0</v>
      </c>
      <c r="ADK2" s="245" t="e">
        <f t="shared" ref="ADK2:ADK10" si="29">ADJ2/ADR2</f>
        <v>#DIV/0!</v>
      </c>
      <c r="ADL2" s="244">
        <f>SUMIFS(ACU$14:ACU$92,ACU$14:ACU$92,1,$C$14:$C$92,ACT2)</f>
        <v>0</v>
      </c>
      <c r="ADM2" s="245" t="e">
        <f t="shared" ref="ADM2:ADM10" si="30">ADL2/ADR2</f>
        <v>#DIV/0!</v>
      </c>
      <c r="ADN2" s="241">
        <f t="shared" ref="ADN2:ADN9" si="31">ABS(SUMIFS(ADB$14:ADB$92,ADB$14:ADB$92,-1,$C$14:$C$92,ACT2))</f>
        <v>0</v>
      </c>
      <c r="ADO2" s="242" t="e">
        <f t="shared" ref="ADO2" si="32">ADN2/ADR2</f>
        <v>#DIV/0!</v>
      </c>
      <c r="ADP2" s="241">
        <f t="shared" ref="ADP2:ADP9" si="33">ABS(SUMIFS(ACU$14:ACU$92,ACU$14:ACU$92,-1,$C$14:$C$92,ACT2))</f>
        <v>0</v>
      </c>
      <c r="ADQ2" s="245" t="e">
        <f t="shared" ref="ADQ2" si="34">ADP2/ADR2</f>
        <v>#DIV/0!</v>
      </c>
      <c r="ADR2">
        <f t="shared" ref="ADR2" si="35">ADJ2+ADN2</f>
        <v>0</v>
      </c>
      <c r="ADS2" s="257">
        <f>ADP2+ADL2</f>
        <v>0</v>
      </c>
    </row>
    <row r="3" spans="1:807"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I3" s="245">
        <v>0.42857142857142855</v>
      </c>
      <c r="BJ3">
        <v>7</v>
      </c>
      <c r="BK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R3" s="245">
        <v>0.14285714285714285</v>
      </c>
      <c r="CS3">
        <v>7</v>
      </c>
      <c r="CT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A3" s="245">
        <v>0.14285714285714285</v>
      </c>
      <c r="EB3">
        <v>7</v>
      </c>
      <c r="EC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J3" s="245">
        <v>0.8571428571428571</v>
      </c>
      <c r="FK3">
        <v>7</v>
      </c>
      <c r="FL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S3" s="245">
        <v>0.8571428571428571</v>
      </c>
      <c r="GT3">
        <v>7</v>
      </c>
      <c r="GU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B3" s="245">
        <v>0.7142857142857143</v>
      </c>
      <c r="IC3">
        <v>7</v>
      </c>
      <c r="ID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K3" s="245">
        <v>0.2857142857142857</v>
      </c>
      <c r="JL3">
        <v>7</v>
      </c>
      <c r="JM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T3" s="245">
        <v>0.2857142857142857</v>
      </c>
      <c r="KU3">
        <v>7</v>
      </c>
      <c r="KV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C3" s="245">
        <v>0.42857142857142855</v>
      </c>
      <c r="MD3">
        <v>7</v>
      </c>
      <c r="ME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L3" s="245">
        <v>0.8571428571428571</v>
      </c>
      <c r="NM3">
        <v>7</v>
      </c>
      <c r="NN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U3" s="245">
        <v>0.5714285714285714</v>
      </c>
      <c r="OV3">
        <v>7</v>
      </c>
      <c r="OW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D3" s="245">
        <v>0.7142857142857143</v>
      </c>
      <c r="QE3">
        <v>7</v>
      </c>
      <c r="QF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M3" s="245">
        <v>0.7142857142857143</v>
      </c>
      <c r="RN3">
        <v>7</v>
      </c>
      <c r="RO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V3" s="245">
        <v>0.8571428571428571</v>
      </c>
      <c r="SW3">
        <v>7</v>
      </c>
      <c r="SX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E3" s="245">
        <v>0.8571428571428571</v>
      </c>
      <c r="UF3">
        <v>7</v>
      </c>
      <c r="UG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N3" s="245">
        <v>0.8571428571428571</v>
      </c>
      <c r="VO3">
        <v>7</v>
      </c>
      <c r="VP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W3" s="245">
        <v>0.5714285714285714</v>
      </c>
      <c r="WX3">
        <v>7</v>
      </c>
      <c r="WY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F3" s="245">
        <v>0.7142857142857143</v>
      </c>
      <c r="YG3">
        <v>7</v>
      </c>
      <c r="YH3" s="257">
        <v>7</v>
      </c>
      <c r="YR3" s="1" t="s">
        <v>290</v>
      </c>
      <c r="YS3" s="251" t="s">
        <v>1161</v>
      </c>
      <c r="YT3" s="251"/>
      <c r="YU3" s="251"/>
      <c r="YX3" s="137">
        <v>2</v>
      </c>
      <c r="YY3" s="193">
        <v>0.2857142857142857</v>
      </c>
      <c r="YZ3" s="137">
        <v>-2338.7999999969179</v>
      </c>
      <c r="ZA3" s="137">
        <v>8198.79999999541</v>
      </c>
      <c r="ZB3" s="143">
        <v>1171.2571428564872</v>
      </c>
      <c r="ZC3" s="137">
        <v>3</v>
      </c>
      <c r="ZD3" s="193">
        <v>0.42857142857142855</v>
      </c>
      <c r="ZE3" s="137">
        <v>-3178.7999999944054</v>
      </c>
      <c r="ZF3" t="s">
        <v>1162</v>
      </c>
      <c r="ZG3" t="s">
        <v>290</v>
      </c>
      <c r="ZH3" s="244">
        <v>0</v>
      </c>
      <c r="ZI3" s="245">
        <v>0</v>
      </c>
      <c r="ZJ3" s="244">
        <v>2</v>
      </c>
      <c r="ZK3" s="245">
        <v>0.2857142857142857</v>
      </c>
      <c r="ZL3" s="241">
        <v>7</v>
      </c>
      <c r="ZM3" s="242">
        <v>1</v>
      </c>
      <c r="ZN3" s="241">
        <v>5</v>
      </c>
      <c r="ZO3" s="245">
        <v>0.7142857142857143</v>
      </c>
      <c r="ZP3">
        <v>7</v>
      </c>
      <c r="ZQ3" s="257">
        <v>7</v>
      </c>
      <c r="AAA3" s="1" t="s">
        <v>290</v>
      </c>
      <c r="AAB3" s="251" t="str">
        <f t="shared" ref="AAB3:AAB9" si="36">ZF3</f>
        <v>inverted</v>
      </c>
      <c r="AAC3" s="251"/>
      <c r="AAD3" s="251"/>
      <c r="AAG3" s="137">
        <f>SUMIF($C$14:$C$92,AAA3,AAJ$14:AAJ$92)</f>
        <v>4</v>
      </c>
      <c r="AAH3" s="193">
        <f t="shared" ref="AAH3:AAH10" si="37">AAG3/$C3</f>
        <v>0.5714285714285714</v>
      </c>
      <c r="AAI3" s="137">
        <f>SUMIF($C$14:$C$92,AAA3,ABC$14:ABC$92)</f>
        <v>5486.0480786766839</v>
      </c>
      <c r="AAJ3" s="137">
        <f t="shared" si="0"/>
        <v>11873.558069193974</v>
      </c>
      <c r="AAK3" s="143">
        <f t="shared" ref="AAK3:AAK10" si="38">AAJ3/$C3</f>
        <v>1696.2225813134248</v>
      </c>
      <c r="AAL3" s="137">
        <f t="shared" si="1"/>
        <v>2</v>
      </c>
      <c r="AAM3" s="193">
        <f t="shared" si="2"/>
        <v>0.2857142857142857</v>
      </c>
      <c r="AAN3" s="137">
        <f t="shared" si="3"/>
        <v>-8811.6115043097343</v>
      </c>
      <c r="AAO3" t="str">
        <f>IF(AND(AAM3&lt;0.5,AAN3&lt;0),"inverted","normal")</f>
        <v>inverted</v>
      </c>
      <c r="AAP3" t="str">
        <f t="shared" ref="AAP3:AAP9" si="39">AAA3</f>
        <v>energy</v>
      </c>
      <c r="AAQ3" s="244">
        <f t="shared" si="4"/>
        <v>1</v>
      </c>
      <c r="AAR3" s="245">
        <f t="shared" si="5"/>
        <v>0.14285714285714285</v>
      </c>
      <c r="AAS3" s="244">
        <f t="shared" ref="AAS3:AAS9" si="40">SUMIFS(AAB$14:AAB$92,AAB$14:AAB$92,1,$C$14:$C$92,AAA3)</f>
        <v>1</v>
      </c>
      <c r="AAT3" s="245">
        <f t="shared" si="6"/>
        <v>0.14285714285714285</v>
      </c>
      <c r="AAU3" s="241">
        <f t="shared" si="7"/>
        <v>6</v>
      </c>
      <c r="AAV3" s="242">
        <f>AAU3/AAY3</f>
        <v>0.8571428571428571</v>
      </c>
      <c r="AAW3" s="241">
        <f t="shared" si="9"/>
        <v>6</v>
      </c>
      <c r="AAX3" s="245">
        <f>AAW3/AAY3</f>
        <v>0.8571428571428571</v>
      </c>
      <c r="AAY3">
        <f>AAQ3+AAU3</f>
        <v>7</v>
      </c>
      <c r="AAZ3" s="257">
        <f>AAW3+AAS3</f>
        <v>7</v>
      </c>
      <c r="ABJ3" s="1" t="s">
        <v>290</v>
      </c>
      <c r="ABK3" s="251" t="str">
        <f t="shared" ref="ABK3:ABK9" si="41">AAO3</f>
        <v>inverted</v>
      </c>
      <c r="ABL3" s="251"/>
      <c r="ABM3" s="251"/>
      <c r="ABP3" s="137">
        <f>SUMIF($C$14:$C$92,ABJ3,ABS$14:ABS$92)</f>
        <v>0</v>
      </c>
      <c r="ABQ3" s="193">
        <f t="shared" ref="ABQ3:ABQ10" si="42">ABP3/$C3</f>
        <v>0</v>
      </c>
      <c r="ABR3" s="137">
        <f>SUMIF($C$14:$C$92,ABJ3,ACL$14:ACL$92)</f>
        <v>0</v>
      </c>
      <c r="ABS3" s="137">
        <f t="shared" si="12"/>
        <v>0</v>
      </c>
      <c r="ABT3" s="143">
        <f t="shared" ref="ABT3:ABT10" si="43">ABS3/$C3</f>
        <v>0</v>
      </c>
      <c r="ABU3" s="137">
        <f t="shared" si="13"/>
        <v>0</v>
      </c>
      <c r="ABV3" s="193">
        <f t="shared" si="14"/>
        <v>0</v>
      </c>
      <c r="ABW3" s="137">
        <f t="shared" si="15"/>
        <v>0</v>
      </c>
      <c r="ABX3" t="str">
        <f>IF(AND(ABV3&lt;0.5,ABW3&lt;0),"inverted","normal")</f>
        <v>normal</v>
      </c>
      <c r="ABY3" t="str">
        <f t="shared" ref="ABY3:ABY9" si="44">ABJ3</f>
        <v>energy</v>
      </c>
      <c r="ABZ3" s="244">
        <f t="shared" si="16"/>
        <v>0</v>
      </c>
      <c r="ACA3" s="245" t="e">
        <f t="shared" si="17"/>
        <v>#DIV/0!</v>
      </c>
      <c r="ACB3" s="244">
        <f t="shared" ref="ACB3:ACB9" si="45">SUMIFS(ABK$14:ABK$92,ABK$14:ABK$92,1,$C$14:$C$92,ABJ3)</f>
        <v>2</v>
      </c>
      <c r="ACC3" s="245" t="e">
        <f t="shared" si="18"/>
        <v>#DIV/0!</v>
      </c>
      <c r="ACD3" s="241">
        <f t="shared" si="19"/>
        <v>0</v>
      </c>
      <c r="ACE3" s="242" t="e">
        <f>ACD3/ACH3</f>
        <v>#DIV/0!</v>
      </c>
      <c r="ACF3" s="241">
        <f t="shared" si="21"/>
        <v>5</v>
      </c>
      <c r="ACG3" s="245" t="e">
        <f>ACF3/ACH3</f>
        <v>#DIV/0!</v>
      </c>
      <c r="ACH3">
        <f>ABZ3+ACD3</f>
        <v>0</v>
      </c>
      <c r="ACI3" s="257">
        <f>ACF3+ACB3</f>
        <v>7</v>
      </c>
      <c r="ACT3" s="1" t="s">
        <v>290</v>
      </c>
      <c r="ACU3" s="251" t="str">
        <f t="shared" ref="ACU3:ACU9" si="46">ABY3</f>
        <v>energy</v>
      </c>
      <c r="ACV3" s="251"/>
      <c r="ACW3" s="251"/>
      <c r="ACZ3" s="137">
        <f>SUMIF($C$14:$C$92,ACT3,ADC$14:ADC$92)</f>
        <v>7</v>
      </c>
      <c r="ADA3" s="193">
        <f t="shared" ref="ADA3:ADA10" si="47">ACZ3/$C3</f>
        <v>1</v>
      </c>
      <c r="ADB3" s="137">
        <f>SUMIF($C$14:$C$92,ACT3,ADV$14:ADV$92)</f>
        <v>0</v>
      </c>
      <c r="ADC3" s="137">
        <f t="shared" si="24"/>
        <v>0</v>
      </c>
      <c r="ADD3" s="143">
        <f t="shared" ref="ADD3:ADD10" si="48">ADC3/$C3</f>
        <v>0</v>
      </c>
      <c r="ADE3" s="137">
        <f t="shared" si="25"/>
        <v>7</v>
      </c>
      <c r="ADF3" s="193">
        <f t="shared" si="26"/>
        <v>1</v>
      </c>
      <c r="ADG3" s="137">
        <f t="shared" si="27"/>
        <v>0</v>
      </c>
      <c r="ADH3" t="str">
        <f>IF(AND(ADF3&lt;0.5,ADG3&lt;0),"inverted","normal")</f>
        <v>normal</v>
      </c>
      <c r="ADI3" t="str">
        <f t="shared" ref="ADI3:ADI9" si="49">ACT3</f>
        <v>energy</v>
      </c>
      <c r="ADJ3" s="244">
        <f t="shared" si="28"/>
        <v>0</v>
      </c>
      <c r="ADK3" s="245" t="e">
        <f t="shared" si="29"/>
        <v>#DIV/0!</v>
      </c>
      <c r="ADL3" s="244">
        <f t="shared" ref="ADL3:ADL9" si="50">SUMIFS(ACU$14:ACU$92,ACU$14:ACU$92,1,$C$14:$C$92,ACT3)</f>
        <v>0</v>
      </c>
      <c r="ADM3" s="245" t="e">
        <f t="shared" si="30"/>
        <v>#DIV/0!</v>
      </c>
      <c r="ADN3" s="241">
        <f t="shared" si="31"/>
        <v>0</v>
      </c>
      <c r="ADO3" s="242" t="e">
        <f>ADN3/ADR3</f>
        <v>#DIV/0!</v>
      </c>
      <c r="ADP3" s="241">
        <f t="shared" si="33"/>
        <v>0</v>
      </c>
      <c r="ADQ3" s="245" t="e">
        <f>ADP3/ADR3</f>
        <v>#DIV/0!</v>
      </c>
      <c r="ADR3">
        <f>ADJ3+ADN3</f>
        <v>0</v>
      </c>
      <c r="ADS3" s="257">
        <f>ADP3+ADL3</f>
        <v>0</v>
      </c>
    </row>
    <row r="4" spans="1:807"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I4" s="245">
        <v>0.5</v>
      </c>
      <c r="BJ4">
        <v>10</v>
      </c>
      <c r="BK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R4" s="245">
        <v>0.6</v>
      </c>
      <c r="CS4">
        <v>10</v>
      </c>
      <c r="CT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A4" s="245">
        <v>0.7</v>
      </c>
      <c r="EB4">
        <v>10</v>
      </c>
      <c r="EC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J4" s="245">
        <v>0.8</v>
      </c>
      <c r="FK4">
        <v>10</v>
      </c>
      <c r="FL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S4" s="245">
        <v>0.8</v>
      </c>
      <c r="GT4">
        <v>10</v>
      </c>
      <c r="GU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B4" s="245">
        <v>0.5</v>
      </c>
      <c r="IC4">
        <v>10</v>
      </c>
      <c r="ID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K4" s="245">
        <v>0.2</v>
      </c>
      <c r="JL4">
        <v>10</v>
      </c>
      <c r="JM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T4" s="245">
        <v>0.6</v>
      </c>
      <c r="KU4">
        <v>10</v>
      </c>
      <c r="KV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C4" s="245">
        <v>0.5</v>
      </c>
      <c r="MD4">
        <v>10</v>
      </c>
      <c r="ME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L4" s="245">
        <v>0.3</v>
      </c>
      <c r="NM4">
        <v>10</v>
      </c>
      <c r="NN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U4" s="245">
        <v>0.5</v>
      </c>
      <c r="OV4">
        <v>10</v>
      </c>
      <c r="OW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D4" s="245">
        <v>0.7</v>
      </c>
      <c r="QE4">
        <v>10</v>
      </c>
      <c r="QF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M4" s="245">
        <v>0.4</v>
      </c>
      <c r="RN4">
        <v>10</v>
      </c>
      <c r="RO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V4" s="245">
        <v>0.8</v>
      </c>
      <c r="SW4">
        <v>10</v>
      </c>
      <c r="SX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E4" s="245">
        <v>0.4</v>
      </c>
      <c r="UF4">
        <v>10</v>
      </c>
      <c r="UG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N4" s="245">
        <v>0.5</v>
      </c>
      <c r="VO4">
        <v>10</v>
      </c>
      <c r="VP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W4" s="245">
        <v>0.3</v>
      </c>
      <c r="WX4">
        <v>10</v>
      </c>
      <c r="WY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F4" s="245">
        <v>0.4</v>
      </c>
      <c r="YG4">
        <v>10</v>
      </c>
      <c r="YH4" s="257">
        <v>10</v>
      </c>
      <c r="YR4" s="1" t="s">
        <v>299</v>
      </c>
      <c r="YS4" s="251" t="s">
        <v>1161</v>
      </c>
      <c r="YT4" s="251"/>
      <c r="YU4" s="251"/>
      <c r="YX4" s="137">
        <v>8</v>
      </c>
      <c r="YY4" s="193">
        <v>0.8</v>
      </c>
      <c r="YZ4" s="137">
        <v>1752.9094010623814</v>
      </c>
      <c r="ZA4" s="137">
        <v>7712.9094010729423</v>
      </c>
      <c r="ZB4" s="143">
        <v>771.2909401072942</v>
      </c>
      <c r="ZC4" s="137">
        <v>4</v>
      </c>
      <c r="ZD4" s="193">
        <v>0.4</v>
      </c>
      <c r="ZE4" s="137">
        <v>-982.09059894343648</v>
      </c>
      <c r="ZF4" t="s">
        <v>1162</v>
      </c>
      <c r="ZG4" t="s">
        <v>299</v>
      </c>
      <c r="ZH4" s="244">
        <v>6</v>
      </c>
      <c r="ZI4" s="245">
        <v>0.6</v>
      </c>
      <c r="ZJ4" s="244">
        <v>5</v>
      </c>
      <c r="ZK4" s="245">
        <v>0.5</v>
      </c>
      <c r="ZL4" s="241">
        <v>4</v>
      </c>
      <c r="ZM4" s="242">
        <v>0.4</v>
      </c>
      <c r="ZN4" s="241">
        <v>5</v>
      </c>
      <c r="ZO4" s="245">
        <v>0.5</v>
      </c>
      <c r="ZP4">
        <v>10</v>
      </c>
      <c r="ZQ4" s="257">
        <v>10</v>
      </c>
      <c r="AAA4" s="1" t="s">
        <v>299</v>
      </c>
      <c r="AAB4" s="251" t="str">
        <f t="shared" si="36"/>
        <v>inverted</v>
      </c>
      <c r="AAC4" s="251"/>
      <c r="AAD4" s="251"/>
      <c r="AAG4" s="137">
        <f t="shared" ref="AAG4:AAG9" si="51">SUMIF($C$14:$C$92,AAA4,AAJ$14:AAJ$92)</f>
        <v>4</v>
      </c>
      <c r="AAH4" s="193">
        <f t="shared" si="37"/>
        <v>0.4</v>
      </c>
      <c r="AAI4" s="137">
        <f t="shared" ref="AAI4:AAI9" si="52">SUMIF($C$14:$C$92,AAA4,ABC$14:ABC$92)</f>
        <v>-1893.8413422822414</v>
      </c>
      <c r="AAJ4" s="137">
        <f t="shared" si="0"/>
        <v>5166.7606472378402</v>
      </c>
      <c r="AAK4" s="143">
        <f t="shared" si="38"/>
        <v>516.67606472378407</v>
      </c>
      <c r="AAL4" s="137">
        <f t="shared" si="1"/>
        <v>3</v>
      </c>
      <c r="AAM4" s="193">
        <f t="shared" si="2"/>
        <v>0.3</v>
      </c>
      <c r="AAN4" s="137">
        <f t="shared" si="3"/>
        <v>-3214.3007334995687</v>
      </c>
      <c r="AAO4" t="str">
        <f t="shared" ref="AAO4:AAO9" si="53">IF(AND(AAM4&lt;0.5,AAN4&lt;0),"inverted","normal")</f>
        <v>inverted</v>
      </c>
      <c r="AAP4" t="str">
        <f t="shared" si="39"/>
        <v>grain</v>
      </c>
      <c r="AAQ4" s="244">
        <f t="shared" si="4"/>
        <v>1</v>
      </c>
      <c r="AAR4" s="245">
        <f t="shared" si="5"/>
        <v>0.1</v>
      </c>
      <c r="AAS4" s="244">
        <f t="shared" si="40"/>
        <v>6</v>
      </c>
      <c r="AAT4" s="245">
        <f t="shared" si="6"/>
        <v>0.6</v>
      </c>
      <c r="AAU4" s="241">
        <f t="shared" si="7"/>
        <v>9</v>
      </c>
      <c r="AAV4" s="242">
        <f t="shared" ref="AAV4:AAV10" si="54">AAU4/AAY4</f>
        <v>0.9</v>
      </c>
      <c r="AAW4" s="241">
        <f t="shared" si="9"/>
        <v>4</v>
      </c>
      <c r="AAX4" s="245">
        <f t="shared" ref="AAX4:AAX10" si="55">AAW4/AAY4</f>
        <v>0.4</v>
      </c>
      <c r="AAY4">
        <f>AAQ4+AAU4</f>
        <v>10</v>
      </c>
      <c r="AAZ4" s="257">
        <f t="shared" ref="AAZ4:AAZ9" si="56">AAW4+AAS4</f>
        <v>10</v>
      </c>
      <c r="ABJ4" s="1" t="s">
        <v>299</v>
      </c>
      <c r="ABK4" s="251" t="str">
        <f t="shared" si="41"/>
        <v>inverted</v>
      </c>
      <c r="ABL4" s="251"/>
      <c r="ABM4" s="251"/>
      <c r="ABP4" s="137">
        <f t="shared" ref="ABP4:ABP9" si="57">SUMIF($C$14:$C$92,ABJ4,ABS$14:ABS$92)</f>
        <v>0</v>
      </c>
      <c r="ABQ4" s="193">
        <f t="shared" si="42"/>
        <v>0</v>
      </c>
      <c r="ABR4" s="137">
        <f t="shared" ref="ABR4:ABR9" si="58">SUMIF($C$14:$C$92,ABJ4,ACL$14:ACL$92)</f>
        <v>0</v>
      </c>
      <c r="ABS4" s="137">
        <f t="shared" si="12"/>
        <v>0</v>
      </c>
      <c r="ABT4" s="143">
        <f t="shared" si="43"/>
        <v>0</v>
      </c>
      <c r="ABU4" s="137">
        <f t="shared" si="13"/>
        <v>0</v>
      </c>
      <c r="ABV4" s="193">
        <f t="shared" si="14"/>
        <v>0</v>
      </c>
      <c r="ABW4" s="137">
        <f t="shared" si="15"/>
        <v>0</v>
      </c>
      <c r="ABX4" t="str">
        <f t="shared" ref="ABX4:ABX9" si="59">IF(AND(ABV4&lt;0.5,ABW4&lt;0),"inverted","normal")</f>
        <v>normal</v>
      </c>
      <c r="ABY4" t="str">
        <f t="shared" si="44"/>
        <v>grain</v>
      </c>
      <c r="ABZ4" s="244">
        <f t="shared" si="16"/>
        <v>0</v>
      </c>
      <c r="ACA4" s="245" t="e">
        <f t="shared" si="17"/>
        <v>#DIV/0!</v>
      </c>
      <c r="ACB4" s="244">
        <f t="shared" si="45"/>
        <v>5</v>
      </c>
      <c r="ACC4" s="245" t="e">
        <f t="shared" si="18"/>
        <v>#DIV/0!</v>
      </c>
      <c r="ACD4" s="241">
        <f t="shared" si="19"/>
        <v>0</v>
      </c>
      <c r="ACE4" s="242" t="e">
        <f t="shared" ref="ACE4:ACE10" si="60">ACD4/ACH4</f>
        <v>#DIV/0!</v>
      </c>
      <c r="ACF4" s="241">
        <f t="shared" si="21"/>
        <v>5</v>
      </c>
      <c r="ACG4" s="245" t="e">
        <f t="shared" ref="ACG4:ACG10" si="61">ACF4/ACH4</f>
        <v>#DIV/0!</v>
      </c>
      <c r="ACH4">
        <f>ABZ4+ACD4</f>
        <v>0</v>
      </c>
      <c r="ACI4" s="257">
        <f t="shared" ref="ACI4:ACI9" si="62">ACF4+ACB4</f>
        <v>10</v>
      </c>
      <c r="ACT4" s="1" t="s">
        <v>299</v>
      </c>
      <c r="ACU4" s="251" t="str">
        <f t="shared" si="46"/>
        <v>grain</v>
      </c>
      <c r="ACV4" s="251"/>
      <c r="ACW4" s="251"/>
      <c r="ACZ4" s="137">
        <f t="shared" ref="ACZ4:ACZ9" si="63">SUMIF($C$14:$C$92,ACT4,ADC$14:ADC$92)</f>
        <v>10</v>
      </c>
      <c r="ADA4" s="193">
        <f t="shared" si="47"/>
        <v>1</v>
      </c>
      <c r="ADB4" s="137">
        <f t="shared" ref="ADB4:ADB9" si="64">SUMIF($C$14:$C$92,ACT4,ADV$14:ADV$92)</f>
        <v>0</v>
      </c>
      <c r="ADC4" s="137">
        <f t="shared" si="24"/>
        <v>0</v>
      </c>
      <c r="ADD4" s="143">
        <f t="shared" si="48"/>
        <v>0</v>
      </c>
      <c r="ADE4" s="137">
        <f t="shared" si="25"/>
        <v>10</v>
      </c>
      <c r="ADF4" s="193">
        <f t="shared" si="26"/>
        <v>1</v>
      </c>
      <c r="ADG4" s="137">
        <f t="shared" si="27"/>
        <v>0</v>
      </c>
      <c r="ADH4" t="str">
        <f t="shared" ref="ADH4:ADH9" si="65">IF(AND(ADF4&lt;0.5,ADG4&lt;0),"inverted","normal")</f>
        <v>normal</v>
      </c>
      <c r="ADI4" t="str">
        <f t="shared" si="49"/>
        <v>grain</v>
      </c>
      <c r="ADJ4" s="244">
        <f t="shared" si="28"/>
        <v>0</v>
      </c>
      <c r="ADK4" s="245" t="e">
        <f t="shared" si="29"/>
        <v>#DIV/0!</v>
      </c>
      <c r="ADL4" s="244">
        <f t="shared" si="50"/>
        <v>0</v>
      </c>
      <c r="ADM4" s="245" t="e">
        <f t="shared" si="30"/>
        <v>#DIV/0!</v>
      </c>
      <c r="ADN4" s="241">
        <f t="shared" si="31"/>
        <v>0</v>
      </c>
      <c r="ADO4" s="242" t="e">
        <f t="shared" ref="ADO4:ADO10" si="66">ADN4/ADR4</f>
        <v>#DIV/0!</v>
      </c>
      <c r="ADP4" s="241">
        <f t="shared" si="33"/>
        <v>0</v>
      </c>
      <c r="ADQ4" s="245" t="e">
        <f t="shared" ref="ADQ4:ADQ10" si="67">ADP4/ADR4</f>
        <v>#DIV/0!</v>
      </c>
      <c r="ADR4">
        <f>ADJ4+ADN4</f>
        <v>0</v>
      </c>
      <c r="ADS4" s="257">
        <f t="shared" ref="ADS4:ADS9" si="68">ADP4+ADL4</f>
        <v>0</v>
      </c>
    </row>
    <row r="5" spans="1:807"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I5" s="245">
        <v>0.5714285714285714</v>
      </c>
      <c r="BJ5">
        <v>21</v>
      </c>
      <c r="BK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R5" s="245">
        <v>0.19047619047619047</v>
      </c>
      <c r="CS5">
        <v>21</v>
      </c>
      <c r="CT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A5" s="245">
        <v>0.19047619047619047</v>
      </c>
      <c r="EB5">
        <v>21</v>
      </c>
      <c r="EC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J5" s="245">
        <v>0.38095238095238093</v>
      </c>
      <c r="FK5">
        <v>21</v>
      </c>
      <c r="FL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S5" s="245">
        <v>0.38095238095238093</v>
      </c>
      <c r="GT5">
        <v>21</v>
      </c>
      <c r="GU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B5" s="245">
        <v>0.52380952380952384</v>
      </c>
      <c r="IC5">
        <v>21</v>
      </c>
      <c r="ID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K5" s="245">
        <v>0.42857142857142855</v>
      </c>
      <c r="JL5">
        <v>21</v>
      </c>
      <c r="JM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T5" s="245">
        <v>0.33333333333333331</v>
      </c>
      <c r="KU5">
        <v>21</v>
      </c>
      <c r="KV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C5" s="245">
        <v>0.14285714285714285</v>
      </c>
      <c r="MD5">
        <v>21</v>
      </c>
      <c r="ME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L5" s="245">
        <v>0.19047619047619047</v>
      </c>
      <c r="NM5">
        <v>21</v>
      </c>
      <c r="NN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U5" s="245">
        <v>0.33333333333333331</v>
      </c>
      <c r="OV5">
        <v>21</v>
      </c>
      <c r="OW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D5" s="245">
        <v>0.23809523809523808</v>
      </c>
      <c r="QE5">
        <v>21</v>
      </c>
      <c r="QF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M5" s="245">
        <v>0.38095238095238093</v>
      </c>
      <c r="RN5">
        <v>21</v>
      </c>
      <c r="RO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V5" s="245">
        <v>0.2857142857142857</v>
      </c>
      <c r="SW5">
        <v>21</v>
      </c>
      <c r="SX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E5" s="245">
        <v>0.23809523809523808</v>
      </c>
      <c r="UF5">
        <v>21</v>
      </c>
      <c r="UG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N5" s="245">
        <v>0.38095238095238093</v>
      </c>
      <c r="VO5">
        <v>21</v>
      </c>
      <c r="VP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W5" s="245">
        <v>0.2857142857142857</v>
      </c>
      <c r="WX5">
        <v>21</v>
      </c>
      <c r="WY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F5" s="245">
        <v>0.14285714285714285</v>
      </c>
      <c r="YG5">
        <v>21</v>
      </c>
      <c r="YH5" s="257">
        <v>21</v>
      </c>
      <c r="YR5" s="1" t="s">
        <v>296</v>
      </c>
      <c r="YS5" s="251" t="s">
        <v>1161</v>
      </c>
      <c r="YT5" s="251"/>
      <c r="YU5" s="251"/>
      <c r="YX5" s="137">
        <v>7</v>
      </c>
      <c r="YY5" s="193">
        <v>0.33333333333333331</v>
      </c>
      <c r="YZ5" s="137">
        <v>-6398.8141743594006</v>
      </c>
      <c r="ZA5" s="137">
        <v>17228.249574098092</v>
      </c>
      <c r="ZB5" s="143">
        <v>820.39283686181386</v>
      </c>
      <c r="ZC5" s="137">
        <v>8</v>
      </c>
      <c r="ZD5" s="193">
        <v>0.38095238095238093</v>
      </c>
      <c r="ZE5" s="137">
        <v>-6514.1323740987609</v>
      </c>
      <c r="ZF5" t="s">
        <v>1162</v>
      </c>
      <c r="ZG5" t="s">
        <v>296</v>
      </c>
      <c r="ZH5" s="244">
        <v>16</v>
      </c>
      <c r="ZI5" s="245">
        <v>0.76190476190476186</v>
      </c>
      <c r="ZJ5" s="244">
        <v>18</v>
      </c>
      <c r="ZK5" s="245">
        <v>0.8571428571428571</v>
      </c>
      <c r="ZL5" s="241">
        <v>5</v>
      </c>
      <c r="ZM5" s="242">
        <v>0.23809523809523808</v>
      </c>
      <c r="ZN5" s="241">
        <v>3</v>
      </c>
      <c r="ZO5" s="245">
        <v>0.14285714285714285</v>
      </c>
      <c r="ZP5">
        <v>21</v>
      </c>
      <c r="ZQ5" s="257">
        <v>21</v>
      </c>
      <c r="AAA5" s="1" t="s">
        <v>296</v>
      </c>
      <c r="AAB5" s="251" t="str">
        <f t="shared" si="36"/>
        <v>inverted</v>
      </c>
      <c r="AAC5" s="251"/>
      <c r="AAD5" s="251"/>
      <c r="AAG5" s="137">
        <f t="shared" si="51"/>
        <v>11</v>
      </c>
      <c r="AAH5" s="193">
        <f t="shared" si="37"/>
        <v>0.52380952380952384</v>
      </c>
      <c r="AAI5" s="137">
        <f t="shared" si="52"/>
        <v>1584.0460224966127</v>
      </c>
      <c r="AAJ5" s="137">
        <f t="shared" si="0"/>
        <v>22918.440596664648</v>
      </c>
      <c r="AAK5" s="143">
        <f t="shared" si="38"/>
        <v>1091.3543141268881</v>
      </c>
      <c r="AAL5" s="137">
        <f t="shared" si="1"/>
        <v>8</v>
      </c>
      <c r="AAM5" s="193">
        <f t="shared" si="2"/>
        <v>0.38095238095238093</v>
      </c>
      <c r="AAN5" s="137">
        <f t="shared" si="3"/>
        <v>-12062.739231774938</v>
      </c>
      <c r="AAO5" t="str">
        <f t="shared" si="53"/>
        <v>inverted</v>
      </c>
      <c r="AAP5" t="str">
        <f t="shared" si="39"/>
        <v>index</v>
      </c>
      <c r="AAQ5" s="244">
        <f t="shared" si="4"/>
        <v>6</v>
      </c>
      <c r="AAR5" s="245">
        <f t="shared" si="5"/>
        <v>0.2857142857142857</v>
      </c>
      <c r="AAS5" s="244">
        <f t="shared" si="40"/>
        <v>16</v>
      </c>
      <c r="AAT5" s="245">
        <f t="shared" si="6"/>
        <v>0.76190476190476186</v>
      </c>
      <c r="AAU5" s="241">
        <f t="shared" si="7"/>
        <v>15</v>
      </c>
      <c r="AAV5" s="242">
        <f t="shared" si="54"/>
        <v>0.7142857142857143</v>
      </c>
      <c r="AAW5" s="241">
        <f t="shared" si="9"/>
        <v>5</v>
      </c>
      <c r="AAX5" s="245">
        <f t="shared" si="55"/>
        <v>0.23809523809523808</v>
      </c>
      <c r="AAY5">
        <f t="shared" ref="AAY5:AAY10" si="69">AAQ5+AAU5</f>
        <v>21</v>
      </c>
      <c r="AAZ5" s="257">
        <f t="shared" si="56"/>
        <v>21</v>
      </c>
      <c r="ABJ5" s="1" t="s">
        <v>296</v>
      </c>
      <c r="ABK5" s="251" t="str">
        <f t="shared" si="41"/>
        <v>inverted</v>
      </c>
      <c r="ABL5" s="251"/>
      <c r="ABM5" s="251"/>
      <c r="ABP5" s="137">
        <f t="shared" si="57"/>
        <v>0</v>
      </c>
      <c r="ABQ5" s="193">
        <f t="shared" si="42"/>
        <v>0</v>
      </c>
      <c r="ABR5" s="137">
        <f t="shared" si="58"/>
        <v>0</v>
      </c>
      <c r="ABS5" s="137">
        <f t="shared" si="12"/>
        <v>0</v>
      </c>
      <c r="ABT5" s="143">
        <f t="shared" si="43"/>
        <v>0</v>
      </c>
      <c r="ABU5" s="137">
        <f t="shared" si="13"/>
        <v>0</v>
      </c>
      <c r="ABV5" s="193">
        <f t="shared" si="14"/>
        <v>0</v>
      </c>
      <c r="ABW5" s="137">
        <f t="shared" si="15"/>
        <v>0</v>
      </c>
      <c r="ABX5" t="str">
        <f t="shared" si="59"/>
        <v>normal</v>
      </c>
      <c r="ABY5" t="str">
        <f t="shared" si="44"/>
        <v>index</v>
      </c>
      <c r="ABZ5" s="244">
        <f t="shared" si="16"/>
        <v>0</v>
      </c>
      <c r="ACA5" s="245" t="e">
        <f t="shared" si="17"/>
        <v>#DIV/0!</v>
      </c>
      <c r="ACB5" s="244">
        <f t="shared" si="45"/>
        <v>16</v>
      </c>
      <c r="ACC5" s="245" t="e">
        <f t="shared" si="18"/>
        <v>#DIV/0!</v>
      </c>
      <c r="ACD5" s="241">
        <f t="shared" si="19"/>
        <v>0</v>
      </c>
      <c r="ACE5" s="242" t="e">
        <f t="shared" si="60"/>
        <v>#DIV/0!</v>
      </c>
      <c r="ACF5" s="241">
        <f t="shared" si="21"/>
        <v>5</v>
      </c>
      <c r="ACG5" s="245" t="e">
        <f t="shared" si="61"/>
        <v>#DIV/0!</v>
      </c>
      <c r="ACH5">
        <f t="shared" ref="ACH5:ACH10" si="70">ABZ5+ACD5</f>
        <v>0</v>
      </c>
      <c r="ACI5" s="257">
        <f t="shared" si="62"/>
        <v>21</v>
      </c>
      <c r="ACT5" s="1" t="s">
        <v>296</v>
      </c>
      <c r="ACU5" s="251" t="str">
        <f t="shared" si="46"/>
        <v>index</v>
      </c>
      <c r="ACV5" s="251"/>
      <c r="ACW5" s="251"/>
      <c r="ACZ5" s="137">
        <f t="shared" si="63"/>
        <v>21</v>
      </c>
      <c r="ADA5" s="193">
        <f t="shared" si="47"/>
        <v>1</v>
      </c>
      <c r="ADB5" s="137">
        <f t="shared" si="64"/>
        <v>0</v>
      </c>
      <c r="ADC5" s="137">
        <f t="shared" si="24"/>
        <v>0</v>
      </c>
      <c r="ADD5" s="143">
        <f t="shared" si="48"/>
        <v>0</v>
      </c>
      <c r="ADE5" s="137">
        <f t="shared" si="25"/>
        <v>21</v>
      </c>
      <c r="ADF5" s="193">
        <f t="shared" si="26"/>
        <v>1</v>
      </c>
      <c r="ADG5" s="137">
        <f t="shared" si="27"/>
        <v>0</v>
      </c>
      <c r="ADH5" t="str">
        <f t="shared" si="65"/>
        <v>normal</v>
      </c>
      <c r="ADI5" t="str">
        <f t="shared" si="49"/>
        <v>index</v>
      </c>
      <c r="ADJ5" s="244">
        <f t="shared" si="28"/>
        <v>0</v>
      </c>
      <c r="ADK5" s="245" t="e">
        <f t="shared" si="29"/>
        <v>#DIV/0!</v>
      </c>
      <c r="ADL5" s="244">
        <f t="shared" si="50"/>
        <v>0</v>
      </c>
      <c r="ADM5" s="245" t="e">
        <f t="shared" si="30"/>
        <v>#DIV/0!</v>
      </c>
      <c r="ADN5" s="241">
        <f t="shared" si="31"/>
        <v>0</v>
      </c>
      <c r="ADO5" s="242" t="e">
        <f t="shared" si="66"/>
        <v>#DIV/0!</v>
      </c>
      <c r="ADP5" s="241">
        <f t="shared" si="33"/>
        <v>0</v>
      </c>
      <c r="ADQ5" s="245" t="e">
        <f t="shared" si="67"/>
        <v>#DIV/0!</v>
      </c>
      <c r="ADR5">
        <f t="shared" ref="ADR5:ADR10" si="71">ADJ5+ADN5</f>
        <v>0</v>
      </c>
      <c r="ADS5" s="257">
        <f t="shared" si="68"/>
        <v>0</v>
      </c>
    </row>
    <row r="6" spans="1:807"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I6" s="245">
        <v>0.66666666666666663</v>
      </c>
      <c r="BJ6">
        <v>3</v>
      </c>
      <c r="BK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R6" s="245">
        <v>0.33333333333333331</v>
      </c>
      <c r="CS6">
        <v>3</v>
      </c>
      <c r="CT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A6" s="245">
        <v>0.33333333333333331</v>
      </c>
      <c r="EB6">
        <v>3</v>
      </c>
      <c r="EC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J6" s="245">
        <v>0.66666666666666663</v>
      </c>
      <c r="FK6">
        <v>3</v>
      </c>
      <c r="FL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S6" s="245">
        <v>0.66666666666666663</v>
      </c>
      <c r="GT6">
        <v>3</v>
      </c>
      <c r="GU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B6" s="245">
        <v>0</v>
      </c>
      <c r="IC6">
        <v>3</v>
      </c>
      <c r="ID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K6" s="245">
        <v>0.66666666666666663</v>
      </c>
      <c r="JL6">
        <v>3</v>
      </c>
      <c r="JM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T6" s="245">
        <v>0.66666666666666663</v>
      </c>
      <c r="KU6">
        <v>3</v>
      </c>
      <c r="KV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C6" s="245">
        <v>0.66666666666666663</v>
      </c>
      <c r="MD6">
        <v>3</v>
      </c>
      <c r="ME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L6" s="245">
        <v>0.66666666666666663</v>
      </c>
      <c r="NM6">
        <v>3</v>
      </c>
      <c r="NN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U6" s="245">
        <v>0.66666666666666663</v>
      </c>
      <c r="OV6">
        <v>3</v>
      </c>
      <c r="OW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D6" s="245">
        <v>0.66666666666666663</v>
      </c>
      <c r="QE6">
        <v>3</v>
      </c>
      <c r="QF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M6" s="245">
        <v>0.66666666666666663</v>
      </c>
      <c r="RN6">
        <v>3</v>
      </c>
      <c r="RO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V6" s="245">
        <v>0.33333333333333331</v>
      </c>
      <c r="SW6">
        <v>3</v>
      </c>
      <c r="SX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E6" s="245">
        <v>1</v>
      </c>
      <c r="UF6">
        <v>3</v>
      </c>
      <c r="UG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N6" s="245">
        <v>1</v>
      </c>
      <c r="VO6">
        <v>3</v>
      </c>
      <c r="VP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W6" s="245">
        <v>0.33333333333333331</v>
      </c>
      <c r="WX6">
        <v>3</v>
      </c>
      <c r="WY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F6" s="245">
        <v>0.33333333333333331</v>
      </c>
      <c r="YG6">
        <v>3</v>
      </c>
      <c r="YH6" s="257">
        <v>3</v>
      </c>
      <c r="YR6" s="1" t="s">
        <v>315</v>
      </c>
      <c r="YS6" s="251" t="s">
        <v>1162</v>
      </c>
      <c r="YT6" s="251"/>
      <c r="YU6" s="251"/>
      <c r="YX6" s="137">
        <v>1</v>
      </c>
      <c r="YY6" s="193">
        <v>0.33333333333333331</v>
      </c>
      <c r="YZ6" s="137">
        <v>3374.999999996412</v>
      </c>
      <c r="ZA6" s="137">
        <v>4864.9999999959482</v>
      </c>
      <c r="ZB6" s="143">
        <v>1621.6666666653161</v>
      </c>
      <c r="ZC6" s="137">
        <v>1</v>
      </c>
      <c r="ZD6" s="193">
        <v>0.33333333333333331</v>
      </c>
      <c r="ZE6" s="137">
        <v>-4514.9999999962984</v>
      </c>
      <c r="ZF6" t="s">
        <v>1162</v>
      </c>
      <c r="ZG6" t="s">
        <v>315</v>
      </c>
      <c r="ZH6" s="244">
        <v>1</v>
      </c>
      <c r="ZI6" s="245">
        <v>0.33333333333333331</v>
      </c>
      <c r="ZJ6" s="244">
        <v>0</v>
      </c>
      <c r="ZK6" s="245">
        <v>0</v>
      </c>
      <c r="ZL6" s="241">
        <v>2</v>
      </c>
      <c r="ZM6" s="242">
        <v>0.66666666666666663</v>
      </c>
      <c r="ZN6" s="241">
        <v>3</v>
      </c>
      <c r="ZO6" s="245">
        <v>1</v>
      </c>
      <c r="ZP6">
        <v>3</v>
      </c>
      <c r="ZQ6" s="257">
        <v>3</v>
      </c>
      <c r="AAA6" s="1" t="s">
        <v>315</v>
      </c>
      <c r="AAB6" s="251" t="str">
        <f t="shared" si="36"/>
        <v>inverted</v>
      </c>
      <c r="AAC6" s="251"/>
      <c r="AAD6" s="251"/>
      <c r="AAG6" s="137">
        <f t="shared" si="51"/>
        <v>1</v>
      </c>
      <c r="AAH6" s="193">
        <f t="shared" si="37"/>
        <v>0.33333333333333331</v>
      </c>
      <c r="AAI6" s="137">
        <f t="shared" si="52"/>
        <v>-3517.1100630789642</v>
      </c>
      <c r="AAJ6" s="137">
        <f t="shared" si="0"/>
        <v>5777.9503992140053</v>
      </c>
      <c r="AAK6" s="143">
        <f t="shared" si="38"/>
        <v>1925.9834664046684</v>
      </c>
      <c r="AAL6" s="137">
        <f t="shared" si="1"/>
        <v>2</v>
      </c>
      <c r="AAM6" s="193">
        <f t="shared" si="2"/>
        <v>0.66666666666666663</v>
      </c>
      <c r="AAN6" s="137">
        <f t="shared" si="3"/>
        <v>37.344338613685522</v>
      </c>
      <c r="AAO6" t="str">
        <f t="shared" si="53"/>
        <v>normal</v>
      </c>
      <c r="AAP6" t="str">
        <f t="shared" si="39"/>
        <v>meat</v>
      </c>
      <c r="AAQ6" s="244">
        <f t="shared" si="4"/>
        <v>0</v>
      </c>
      <c r="AAR6" s="245">
        <f t="shared" si="5"/>
        <v>0</v>
      </c>
      <c r="AAS6" s="244">
        <f t="shared" si="40"/>
        <v>2</v>
      </c>
      <c r="AAT6" s="245">
        <f t="shared" si="6"/>
        <v>0.66666666666666663</v>
      </c>
      <c r="AAU6" s="241">
        <f t="shared" si="7"/>
        <v>3</v>
      </c>
      <c r="AAV6" s="242">
        <f t="shared" si="54"/>
        <v>1</v>
      </c>
      <c r="AAW6" s="241">
        <f t="shared" si="9"/>
        <v>1</v>
      </c>
      <c r="AAX6" s="245">
        <f t="shared" si="55"/>
        <v>0.33333333333333331</v>
      </c>
      <c r="AAY6">
        <f t="shared" si="69"/>
        <v>3</v>
      </c>
      <c r="AAZ6" s="257">
        <f t="shared" si="56"/>
        <v>3</v>
      </c>
      <c r="ABJ6" s="1" t="s">
        <v>315</v>
      </c>
      <c r="ABK6" s="251" t="str">
        <f t="shared" si="41"/>
        <v>normal</v>
      </c>
      <c r="ABL6" s="251"/>
      <c r="ABM6" s="251"/>
      <c r="ABP6" s="137">
        <f t="shared" si="57"/>
        <v>0</v>
      </c>
      <c r="ABQ6" s="193">
        <f t="shared" si="42"/>
        <v>0</v>
      </c>
      <c r="ABR6" s="137">
        <f t="shared" si="58"/>
        <v>0</v>
      </c>
      <c r="ABS6" s="137">
        <f t="shared" si="12"/>
        <v>0</v>
      </c>
      <c r="ABT6" s="143">
        <f t="shared" si="43"/>
        <v>0</v>
      </c>
      <c r="ABU6" s="137">
        <f t="shared" si="13"/>
        <v>0</v>
      </c>
      <c r="ABV6" s="193">
        <f t="shared" si="14"/>
        <v>0</v>
      </c>
      <c r="ABW6" s="137">
        <f t="shared" si="15"/>
        <v>0</v>
      </c>
      <c r="ABX6" t="str">
        <f t="shared" si="59"/>
        <v>normal</v>
      </c>
      <c r="ABY6" t="str">
        <f t="shared" si="44"/>
        <v>meat</v>
      </c>
      <c r="ABZ6" s="244">
        <f t="shared" si="16"/>
        <v>0</v>
      </c>
      <c r="ACA6" s="245" t="e">
        <f t="shared" si="17"/>
        <v>#DIV/0!</v>
      </c>
      <c r="ACB6" s="244">
        <f t="shared" si="45"/>
        <v>0</v>
      </c>
      <c r="ACC6" s="245" t="e">
        <f t="shared" si="18"/>
        <v>#DIV/0!</v>
      </c>
      <c r="ACD6" s="241">
        <f t="shared" si="19"/>
        <v>0</v>
      </c>
      <c r="ACE6" s="242" t="e">
        <f t="shared" si="60"/>
        <v>#DIV/0!</v>
      </c>
      <c r="ACF6" s="241">
        <f t="shared" si="21"/>
        <v>3</v>
      </c>
      <c r="ACG6" s="245" t="e">
        <f t="shared" si="61"/>
        <v>#DIV/0!</v>
      </c>
      <c r="ACH6">
        <f t="shared" si="70"/>
        <v>0</v>
      </c>
      <c r="ACI6" s="257">
        <f t="shared" si="62"/>
        <v>3</v>
      </c>
      <c r="ACT6" s="1" t="s">
        <v>315</v>
      </c>
      <c r="ACU6" s="251" t="str">
        <f t="shared" si="46"/>
        <v>meat</v>
      </c>
      <c r="ACV6" s="251"/>
      <c r="ACW6" s="251"/>
      <c r="ACZ6" s="137">
        <f t="shared" si="63"/>
        <v>3</v>
      </c>
      <c r="ADA6" s="193">
        <f t="shared" si="47"/>
        <v>1</v>
      </c>
      <c r="ADB6" s="137">
        <f t="shared" si="64"/>
        <v>0</v>
      </c>
      <c r="ADC6" s="137">
        <f t="shared" si="24"/>
        <v>0</v>
      </c>
      <c r="ADD6" s="143">
        <f t="shared" si="48"/>
        <v>0</v>
      </c>
      <c r="ADE6" s="137">
        <f t="shared" si="25"/>
        <v>3</v>
      </c>
      <c r="ADF6" s="193">
        <f t="shared" si="26"/>
        <v>1</v>
      </c>
      <c r="ADG6" s="137">
        <f t="shared" si="27"/>
        <v>0</v>
      </c>
      <c r="ADH6" t="str">
        <f t="shared" si="65"/>
        <v>normal</v>
      </c>
      <c r="ADI6" t="str">
        <f t="shared" si="49"/>
        <v>meat</v>
      </c>
      <c r="ADJ6" s="244">
        <f t="shared" si="28"/>
        <v>0</v>
      </c>
      <c r="ADK6" s="245" t="e">
        <f t="shared" si="29"/>
        <v>#DIV/0!</v>
      </c>
      <c r="ADL6" s="244">
        <f t="shared" si="50"/>
        <v>0</v>
      </c>
      <c r="ADM6" s="245" t="e">
        <f t="shared" si="30"/>
        <v>#DIV/0!</v>
      </c>
      <c r="ADN6" s="241">
        <f t="shared" si="31"/>
        <v>0</v>
      </c>
      <c r="ADO6" s="242" t="e">
        <f t="shared" si="66"/>
        <v>#DIV/0!</v>
      </c>
      <c r="ADP6" s="241">
        <f t="shared" si="33"/>
        <v>0</v>
      </c>
      <c r="ADQ6" s="245" t="e">
        <f t="shared" si="67"/>
        <v>#DIV/0!</v>
      </c>
      <c r="ADR6">
        <f t="shared" si="71"/>
        <v>0</v>
      </c>
      <c r="ADS6" s="257">
        <f t="shared" si="68"/>
        <v>0</v>
      </c>
    </row>
    <row r="7" spans="1:807"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I7" s="245">
        <v>0.6</v>
      </c>
      <c r="BJ7">
        <v>5</v>
      </c>
      <c r="BK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R7" s="245">
        <v>0.4</v>
      </c>
      <c r="CS7">
        <v>5</v>
      </c>
      <c r="CT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A7" s="245">
        <v>0.4</v>
      </c>
      <c r="EB7">
        <v>5</v>
      </c>
      <c r="EC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J7" s="245">
        <v>0.2</v>
      </c>
      <c r="FK7">
        <v>5</v>
      </c>
      <c r="FL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S7" s="245">
        <v>0.2</v>
      </c>
      <c r="GT7">
        <v>5</v>
      </c>
      <c r="GU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B7" s="245">
        <v>0.4</v>
      </c>
      <c r="IC7">
        <v>5</v>
      </c>
      <c r="ID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K7" s="245">
        <v>0.4</v>
      </c>
      <c r="JL7">
        <v>5</v>
      </c>
      <c r="JM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T7" s="245">
        <v>0.4</v>
      </c>
      <c r="KU7">
        <v>5</v>
      </c>
      <c r="KV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C7" s="245">
        <v>0.6</v>
      </c>
      <c r="MD7">
        <v>5</v>
      </c>
      <c r="ME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L7" s="245">
        <v>0.4</v>
      </c>
      <c r="NM7">
        <v>5</v>
      </c>
      <c r="NN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U7" s="245">
        <v>0.4</v>
      </c>
      <c r="OV7">
        <v>5</v>
      </c>
      <c r="OW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D7" s="245">
        <v>0.4</v>
      </c>
      <c r="QE7">
        <v>5</v>
      </c>
      <c r="QF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M7" s="245">
        <v>0.2</v>
      </c>
      <c r="RN7">
        <v>5</v>
      </c>
      <c r="RO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V7" s="245">
        <v>0.4</v>
      </c>
      <c r="SW7">
        <v>5</v>
      </c>
      <c r="SX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E7" s="245">
        <v>0.6</v>
      </c>
      <c r="UF7">
        <v>5</v>
      </c>
      <c r="UG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N7" s="245">
        <v>0.2</v>
      </c>
      <c r="VO7">
        <v>5</v>
      </c>
      <c r="VP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W7" s="245">
        <v>0.8</v>
      </c>
      <c r="WX7">
        <v>5</v>
      </c>
      <c r="WY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F7" s="245">
        <v>0.6</v>
      </c>
      <c r="YG7">
        <v>5</v>
      </c>
      <c r="YH7" s="257">
        <v>5</v>
      </c>
      <c r="YR7" s="1" t="s">
        <v>349</v>
      </c>
      <c r="YS7" s="251" t="s">
        <v>1161</v>
      </c>
      <c r="YT7" s="251"/>
      <c r="YU7" s="251"/>
      <c r="YX7" s="137">
        <v>4</v>
      </c>
      <c r="YY7" s="193">
        <v>0.8</v>
      </c>
      <c r="YZ7" s="137">
        <v>5914.9999999952797</v>
      </c>
      <c r="ZA7" s="137">
        <v>9965.0000000026503</v>
      </c>
      <c r="ZB7" s="143">
        <v>1993.00000000053</v>
      </c>
      <c r="ZC7" s="137">
        <v>4</v>
      </c>
      <c r="ZD7" s="193">
        <v>0.8</v>
      </c>
      <c r="ZE7" s="137">
        <v>4125.0000000056907</v>
      </c>
      <c r="ZF7" t="s">
        <v>1161</v>
      </c>
      <c r="ZG7" t="s">
        <v>349</v>
      </c>
      <c r="ZH7" s="244">
        <v>4</v>
      </c>
      <c r="ZI7" s="245">
        <v>0.8</v>
      </c>
      <c r="ZJ7" s="244">
        <v>3</v>
      </c>
      <c r="ZK7" s="245">
        <v>0.6</v>
      </c>
      <c r="ZL7" s="241">
        <v>1</v>
      </c>
      <c r="ZM7" s="242">
        <v>0.2</v>
      </c>
      <c r="ZN7" s="241">
        <v>2</v>
      </c>
      <c r="ZO7" s="245">
        <v>0.4</v>
      </c>
      <c r="ZP7">
        <v>5</v>
      </c>
      <c r="ZQ7" s="257">
        <v>5</v>
      </c>
      <c r="AAA7" s="1" t="s">
        <v>349</v>
      </c>
      <c r="AAB7" s="251" t="str">
        <f t="shared" si="36"/>
        <v>normal</v>
      </c>
      <c r="AAC7" s="251"/>
      <c r="AAD7" s="251"/>
      <c r="AAG7" s="137">
        <f t="shared" si="51"/>
        <v>2</v>
      </c>
      <c r="AAH7" s="193">
        <f t="shared" si="37"/>
        <v>0.4</v>
      </c>
      <c r="AAI7" s="137">
        <f t="shared" si="52"/>
        <v>-899.13723235956547</v>
      </c>
      <c r="AAJ7" s="137">
        <f t="shared" si="0"/>
        <v>5676.9297228507785</v>
      </c>
      <c r="AAK7" s="143">
        <f t="shared" si="38"/>
        <v>1135.3859445701557</v>
      </c>
      <c r="AAL7" s="137">
        <f t="shared" si="1"/>
        <v>2</v>
      </c>
      <c r="AAM7" s="193">
        <f t="shared" si="2"/>
        <v>0.4</v>
      </c>
      <c r="AAN7" s="137">
        <f t="shared" si="3"/>
        <v>-994.06514383700926</v>
      </c>
      <c r="AAO7" t="str">
        <f t="shared" si="53"/>
        <v>inverted</v>
      </c>
      <c r="AAP7" t="str">
        <f t="shared" si="39"/>
        <v>metal</v>
      </c>
      <c r="AAQ7" s="244">
        <f t="shared" si="4"/>
        <v>4</v>
      </c>
      <c r="AAR7" s="245">
        <f t="shared" si="5"/>
        <v>0.8</v>
      </c>
      <c r="AAS7" s="244">
        <f t="shared" si="40"/>
        <v>4</v>
      </c>
      <c r="AAT7" s="245">
        <f t="shared" si="6"/>
        <v>0.8</v>
      </c>
      <c r="AAU7" s="241">
        <f t="shared" si="7"/>
        <v>1</v>
      </c>
      <c r="AAV7" s="242">
        <f t="shared" si="54"/>
        <v>0.2</v>
      </c>
      <c r="AAW7" s="241">
        <f t="shared" si="9"/>
        <v>1</v>
      </c>
      <c r="AAX7" s="245">
        <f t="shared" si="55"/>
        <v>0.2</v>
      </c>
      <c r="AAY7">
        <f t="shared" si="69"/>
        <v>5</v>
      </c>
      <c r="AAZ7" s="257">
        <f t="shared" si="56"/>
        <v>5</v>
      </c>
      <c r="ABJ7" s="1" t="s">
        <v>349</v>
      </c>
      <c r="ABK7" s="251" t="str">
        <f t="shared" si="41"/>
        <v>inverted</v>
      </c>
      <c r="ABL7" s="251"/>
      <c r="ABM7" s="251"/>
      <c r="ABP7" s="137">
        <f t="shared" si="57"/>
        <v>0</v>
      </c>
      <c r="ABQ7" s="193">
        <f t="shared" si="42"/>
        <v>0</v>
      </c>
      <c r="ABR7" s="137">
        <f t="shared" si="58"/>
        <v>0</v>
      </c>
      <c r="ABS7" s="137">
        <f t="shared" si="12"/>
        <v>0</v>
      </c>
      <c r="ABT7" s="143">
        <f t="shared" si="43"/>
        <v>0</v>
      </c>
      <c r="ABU7" s="137">
        <f t="shared" si="13"/>
        <v>0</v>
      </c>
      <c r="ABV7" s="193">
        <f t="shared" si="14"/>
        <v>0</v>
      </c>
      <c r="ABW7" s="137">
        <f t="shared" si="15"/>
        <v>0</v>
      </c>
      <c r="ABX7" t="str">
        <f t="shared" si="59"/>
        <v>normal</v>
      </c>
      <c r="ABY7" t="str">
        <f t="shared" si="44"/>
        <v>metal</v>
      </c>
      <c r="ABZ7" s="244">
        <f t="shared" si="16"/>
        <v>0</v>
      </c>
      <c r="ACA7" s="245" t="e">
        <f t="shared" si="17"/>
        <v>#DIV/0!</v>
      </c>
      <c r="ACB7" s="244">
        <f t="shared" si="45"/>
        <v>5</v>
      </c>
      <c r="ACC7" s="245" t="e">
        <f t="shared" si="18"/>
        <v>#DIV/0!</v>
      </c>
      <c r="ACD7" s="241">
        <f t="shared" si="19"/>
        <v>0</v>
      </c>
      <c r="ACE7" s="242" t="e">
        <f t="shared" si="60"/>
        <v>#DIV/0!</v>
      </c>
      <c r="ACF7" s="241">
        <f t="shared" si="21"/>
        <v>0</v>
      </c>
      <c r="ACG7" s="245" t="e">
        <f t="shared" si="61"/>
        <v>#DIV/0!</v>
      </c>
      <c r="ACH7">
        <f t="shared" si="70"/>
        <v>0</v>
      </c>
      <c r="ACI7" s="257">
        <f t="shared" si="62"/>
        <v>5</v>
      </c>
      <c r="ACT7" s="1" t="s">
        <v>349</v>
      </c>
      <c r="ACU7" s="251" t="str">
        <f t="shared" si="46"/>
        <v>metal</v>
      </c>
      <c r="ACV7" s="251"/>
      <c r="ACW7" s="251"/>
      <c r="ACZ7" s="137">
        <f t="shared" si="63"/>
        <v>5</v>
      </c>
      <c r="ADA7" s="193">
        <f t="shared" si="47"/>
        <v>1</v>
      </c>
      <c r="ADB7" s="137">
        <f t="shared" si="64"/>
        <v>0</v>
      </c>
      <c r="ADC7" s="137">
        <f t="shared" si="24"/>
        <v>0</v>
      </c>
      <c r="ADD7" s="143">
        <f t="shared" si="48"/>
        <v>0</v>
      </c>
      <c r="ADE7" s="137">
        <f t="shared" si="25"/>
        <v>5</v>
      </c>
      <c r="ADF7" s="193">
        <f t="shared" si="26"/>
        <v>1</v>
      </c>
      <c r="ADG7" s="137">
        <f t="shared" si="27"/>
        <v>0</v>
      </c>
      <c r="ADH7" t="str">
        <f t="shared" si="65"/>
        <v>normal</v>
      </c>
      <c r="ADI7" t="str">
        <f t="shared" si="49"/>
        <v>metal</v>
      </c>
      <c r="ADJ7" s="244">
        <f t="shared" si="28"/>
        <v>0</v>
      </c>
      <c r="ADK7" s="245" t="e">
        <f t="shared" si="29"/>
        <v>#DIV/0!</v>
      </c>
      <c r="ADL7" s="244">
        <f t="shared" si="50"/>
        <v>0</v>
      </c>
      <c r="ADM7" s="245" t="e">
        <f t="shared" si="30"/>
        <v>#DIV/0!</v>
      </c>
      <c r="ADN7" s="241">
        <f t="shared" si="31"/>
        <v>0</v>
      </c>
      <c r="ADO7" s="242" t="e">
        <f t="shared" si="66"/>
        <v>#DIV/0!</v>
      </c>
      <c r="ADP7" s="241">
        <f t="shared" si="33"/>
        <v>0</v>
      </c>
      <c r="ADQ7" s="245" t="e">
        <f t="shared" si="67"/>
        <v>#DIV/0!</v>
      </c>
      <c r="ADR7">
        <f t="shared" si="71"/>
        <v>0</v>
      </c>
      <c r="ADS7" s="257">
        <f t="shared" si="68"/>
        <v>0</v>
      </c>
    </row>
    <row r="8" spans="1:807"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I8" s="245">
        <v>0.375</v>
      </c>
      <c r="BJ8">
        <v>16</v>
      </c>
      <c r="BK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R8" s="245">
        <v>0.25</v>
      </c>
      <c r="CS8">
        <v>16</v>
      </c>
      <c r="CT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A8" s="245">
        <v>0.3125</v>
      </c>
      <c r="EB8">
        <v>16</v>
      </c>
      <c r="EC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J8" s="245">
        <v>0.5625</v>
      </c>
      <c r="FK8">
        <v>16</v>
      </c>
      <c r="FL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S8" s="245">
        <v>0.5625</v>
      </c>
      <c r="GT8">
        <v>16</v>
      </c>
      <c r="GU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B8" s="245">
        <v>0.5625</v>
      </c>
      <c r="IC8">
        <v>16</v>
      </c>
      <c r="ID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K8" s="245">
        <v>0.5</v>
      </c>
      <c r="JL8">
        <v>16</v>
      </c>
      <c r="JM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T8" s="245">
        <v>0.375</v>
      </c>
      <c r="KU8">
        <v>16</v>
      </c>
      <c r="KV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C8" s="245">
        <v>0.3125</v>
      </c>
      <c r="MD8">
        <v>16</v>
      </c>
      <c r="ME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L8" s="245">
        <v>0.3125</v>
      </c>
      <c r="NM8">
        <v>16</v>
      </c>
      <c r="NN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U8" s="245">
        <v>0.3125</v>
      </c>
      <c r="OV8">
        <v>16</v>
      </c>
      <c r="OW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D8" s="245">
        <v>0.3125</v>
      </c>
      <c r="QE8">
        <v>16</v>
      </c>
      <c r="QF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M8" s="245">
        <v>0.375</v>
      </c>
      <c r="RN8">
        <v>16</v>
      </c>
      <c r="RO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V8" s="245">
        <v>0.4375</v>
      </c>
      <c r="SW8">
        <v>16</v>
      </c>
      <c r="SX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E8" s="245">
        <v>0.5</v>
      </c>
      <c r="UF8">
        <v>16</v>
      </c>
      <c r="UG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N8" s="245">
        <v>0.5</v>
      </c>
      <c r="VO8">
        <v>16</v>
      </c>
      <c r="VP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W8" s="245">
        <v>0.4375</v>
      </c>
      <c r="WX8">
        <v>16</v>
      </c>
      <c r="WY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F8" s="245">
        <v>0.5625</v>
      </c>
      <c r="YG8">
        <v>16</v>
      </c>
      <c r="YH8" s="257">
        <v>16</v>
      </c>
      <c r="YR8" s="1" t="s">
        <v>1126</v>
      </c>
      <c r="YS8" s="251" t="s">
        <v>1162</v>
      </c>
      <c r="YT8" s="251"/>
      <c r="YU8" s="251"/>
      <c r="YX8" s="137">
        <v>9</v>
      </c>
      <c r="YY8" s="193">
        <v>0.5625</v>
      </c>
      <c r="YZ8" s="137">
        <v>6639.8640496102053</v>
      </c>
      <c r="ZA8" s="137">
        <v>21074.136049592264</v>
      </c>
      <c r="ZB8" s="143">
        <v>1317.1335030995165</v>
      </c>
      <c r="ZC8" s="137">
        <v>12</v>
      </c>
      <c r="ZD8" s="193">
        <v>0.75</v>
      </c>
      <c r="ZE8" s="137">
        <v>17081.476049591358</v>
      </c>
      <c r="ZF8" t="s">
        <v>1161</v>
      </c>
      <c r="ZG8" t="s">
        <v>1126</v>
      </c>
      <c r="ZH8" s="244">
        <v>13</v>
      </c>
      <c r="ZI8" s="245">
        <v>0.8125</v>
      </c>
      <c r="ZJ8" s="244">
        <v>4</v>
      </c>
      <c r="ZK8" s="245">
        <v>0.25</v>
      </c>
      <c r="ZL8" s="241">
        <v>3</v>
      </c>
      <c r="ZM8" s="242">
        <v>0.1875</v>
      </c>
      <c r="ZN8" s="241">
        <v>12</v>
      </c>
      <c r="ZO8" s="245">
        <v>0.75</v>
      </c>
      <c r="ZP8">
        <v>16</v>
      </c>
      <c r="ZQ8" s="257">
        <v>16</v>
      </c>
      <c r="AAA8" s="1" t="s">
        <v>1126</v>
      </c>
      <c r="AAB8" s="251" t="str">
        <f t="shared" si="36"/>
        <v>normal</v>
      </c>
      <c r="AAC8" s="251"/>
      <c r="AAD8" s="251"/>
      <c r="AAG8" s="137">
        <f t="shared" si="51"/>
        <v>9</v>
      </c>
      <c r="AAH8" s="193">
        <f t="shared" si="37"/>
        <v>0.5625</v>
      </c>
      <c r="AAI8" s="137">
        <f t="shared" si="52"/>
        <v>-2128.1547683209492</v>
      </c>
      <c r="AAJ8" s="137">
        <f t="shared" si="0"/>
        <v>8081.0620969723204</v>
      </c>
      <c r="AAK8" s="143">
        <f t="shared" si="38"/>
        <v>505.06638106077003</v>
      </c>
      <c r="AAL8" s="137">
        <f t="shared" si="1"/>
        <v>10</v>
      </c>
      <c r="AAM8" s="193">
        <f t="shared" si="2"/>
        <v>0.625</v>
      </c>
      <c r="AAN8" s="137">
        <f t="shared" si="3"/>
        <v>3861.8035859906454</v>
      </c>
      <c r="AAO8" t="str">
        <f t="shared" si="53"/>
        <v>normal</v>
      </c>
      <c r="AAP8" t="str">
        <f t="shared" si="39"/>
        <v>rates</v>
      </c>
      <c r="AAQ8" s="244">
        <f t="shared" si="4"/>
        <v>11</v>
      </c>
      <c r="AAR8" s="245">
        <f t="shared" si="5"/>
        <v>0.6875</v>
      </c>
      <c r="AAS8" s="244">
        <f t="shared" si="40"/>
        <v>8</v>
      </c>
      <c r="AAT8" s="245">
        <f t="shared" si="6"/>
        <v>0.5</v>
      </c>
      <c r="AAU8" s="241">
        <f t="shared" si="7"/>
        <v>5</v>
      </c>
      <c r="AAV8" s="242">
        <f t="shared" si="54"/>
        <v>0.3125</v>
      </c>
      <c r="AAW8" s="241">
        <f t="shared" si="9"/>
        <v>8</v>
      </c>
      <c r="AAX8" s="245">
        <f t="shared" si="55"/>
        <v>0.5</v>
      </c>
      <c r="AAY8">
        <f t="shared" si="69"/>
        <v>16</v>
      </c>
      <c r="AAZ8" s="257">
        <f t="shared" si="56"/>
        <v>16</v>
      </c>
      <c r="ABJ8" s="1" t="s">
        <v>1126</v>
      </c>
      <c r="ABK8" s="251" t="str">
        <f t="shared" si="41"/>
        <v>normal</v>
      </c>
      <c r="ABL8" s="251"/>
      <c r="ABM8" s="251"/>
      <c r="ABP8" s="137">
        <f t="shared" si="57"/>
        <v>0</v>
      </c>
      <c r="ABQ8" s="193">
        <f t="shared" si="42"/>
        <v>0</v>
      </c>
      <c r="ABR8" s="137">
        <f t="shared" si="58"/>
        <v>0</v>
      </c>
      <c r="ABS8" s="137">
        <f t="shared" si="12"/>
        <v>0</v>
      </c>
      <c r="ABT8" s="143">
        <f t="shared" si="43"/>
        <v>0</v>
      </c>
      <c r="ABU8" s="137">
        <f t="shared" si="13"/>
        <v>0</v>
      </c>
      <c r="ABV8" s="193">
        <f t="shared" si="14"/>
        <v>0</v>
      </c>
      <c r="ABW8" s="137">
        <f t="shared" si="15"/>
        <v>0</v>
      </c>
      <c r="ABX8" t="str">
        <f t="shared" si="59"/>
        <v>normal</v>
      </c>
      <c r="ABY8" t="str">
        <f t="shared" si="44"/>
        <v>rates</v>
      </c>
      <c r="ABZ8" s="244">
        <f t="shared" si="16"/>
        <v>0</v>
      </c>
      <c r="ACA8" s="245" t="e">
        <f t="shared" si="17"/>
        <v>#DIV/0!</v>
      </c>
      <c r="ACB8" s="244">
        <f t="shared" si="45"/>
        <v>9</v>
      </c>
      <c r="ACC8" s="245" t="e">
        <f t="shared" si="18"/>
        <v>#DIV/0!</v>
      </c>
      <c r="ACD8" s="241">
        <f t="shared" si="19"/>
        <v>0</v>
      </c>
      <c r="ACE8" s="242" t="e">
        <f t="shared" si="60"/>
        <v>#DIV/0!</v>
      </c>
      <c r="ACF8" s="241">
        <f t="shared" si="21"/>
        <v>7</v>
      </c>
      <c r="ACG8" s="245" t="e">
        <f t="shared" si="61"/>
        <v>#DIV/0!</v>
      </c>
      <c r="ACH8">
        <f t="shared" si="70"/>
        <v>0</v>
      </c>
      <c r="ACI8" s="257">
        <f t="shared" si="62"/>
        <v>16</v>
      </c>
      <c r="ACT8" s="1" t="s">
        <v>1126</v>
      </c>
      <c r="ACU8" s="251" t="str">
        <f t="shared" si="46"/>
        <v>rates</v>
      </c>
      <c r="ACV8" s="251"/>
      <c r="ACW8" s="251"/>
      <c r="ACZ8" s="137">
        <f t="shared" si="63"/>
        <v>16</v>
      </c>
      <c r="ADA8" s="193">
        <f t="shared" si="47"/>
        <v>1</v>
      </c>
      <c r="ADB8" s="137">
        <f t="shared" si="64"/>
        <v>0</v>
      </c>
      <c r="ADC8" s="137">
        <f t="shared" si="24"/>
        <v>0</v>
      </c>
      <c r="ADD8" s="143">
        <f t="shared" si="48"/>
        <v>0</v>
      </c>
      <c r="ADE8" s="137">
        <f t="shared" si="25"/>
        <v>16</v>
      </c>
      <c r="ADF8" s="193">
        <f t="shared" si="26"/>
        <v>1</v>
      </c>
      <c r="ADG8" s="137">
        <f t="shared" si="27"/>
        <v>0</v>
      </c>
      <c r="ADH8" t="str">
        <f t="shared" si="65"/>
        <v>normal</v>
      </c>
      <c r="ADI8" t="str">
        <f t="shared" si="49"/>
        <v>rates</v>
      </c>
      <c r="ADJ8" s="244">
        <f t="shared" si="28"/>
        <v>0</v>
      </c>
      <c r="ADK8" s="245" t="e">
        <f t="shared" si="29"/>
        <v>#DIV/0!</v>
      </c>
      <c r="ADL8" s="244">
        <f t="shared" si="50"/>
        <v>0</v>
      </c>
      <c r="ADM8" s="245" t="e">
        <f t="shared" si="30"/>
        <v>#DIV/0!</v>
      </c>
      <c r="ADN8" s="241">
        <f t="shared" si="31"/>
        <v>0</v>
      </c>
      <c r="ADO8" s="242" t="e">
        <f t="shared" si="66"/>
        <v>#DIV/0!</v>
      </c>
      <c r="ADP8" s="241">
        <f t="shared" si="33"/>
        <v>0</v>
      </c>
      <c r="ADQ8" s="245" t="e">
        <f t="shared" si="67"/>
        <v>#DIV/0!</v>
      </c>
      <c r="ADR8">
        <f t="shared" si="71"/>
        <v>0</v>
      </c>
      <c r="ADS8" s="257">
        <f t="shared" si="68"/>
        <v>0</v>
      </c>
    </row>
    <row r="9" spans="1:807"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I9" s="245">
        <v>0.375</v>
      </c>
      <c r="BJ9" s="197">
        <v>8</v>
      </c>
      <c r="BK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R9" s="245">
        <v>0.5</v>
      </c>
      <c r="CS9" s="197">
        <v>8</v>
      </c>
      <c r="CT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A9" s="245">
        <v>0.375</v>
      </c>
      <c r="EB9" s="197">
        <v>8</v>
      </c>
      <c r="EC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J9" s="245">
        <v>0.25</v>
      </c>
      <c r="FK9" s="197">
        <v>8</v>
      </c>
      <c r="FL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S9" s="245">
        <v>0.25</v>
      </c>
      <c r="GT9" s="197">
        <v>8</v>
      </c>
      <c r="GU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B9" s="245">
        <v>0.375</v>
      </c>
      <c r="IC9" s="197">
        <v>8</v>
      </c>
      <c r="ID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K9" s="245">
        <v>0.5</v>
      </c>
      <c r="JL9" s="197">
        <v>8</v>
      </c>
      <c r="JM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T9" s="245">
        <v>0.375</v>
      </c>
      <c r="KU9" s="197">
        <v>8</v>
      </c>
      <c r="KV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C9" s="245">
        <v>0.375</v>
      </c>
      <c r="MD9" s="197">
        <v>8</v>
      </c>
      <c r="ME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L9" s="245">
        <v>0.375</v>
      </c>
      <c r="NM9" s="197">
        <v>8</v>
      </c>
      <c r="NN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U9" s="245">
        <v>0.375</v>
      </c>
      <c r="OV9" s="197">
        <v>8</v>
      </c>
      <c r="OW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D9" s="245">
        <v>0.25</v>
      </c>
      <c r="QE9" s="197">
        <v>8</v>
      </c>
      <c r="QF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M9" s="245">
        <v>0.625</v>
      </c>
      <c r="RN9" s="197">
        <v>8</v>
      </c>
      <c r="RO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V9" s="245">
        <v>0.5</v>
      </c>
      <c r="SW9" s="197">
        <v>8</v>
      </c>
      <c r="SX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E9" s="245">
        <v>0.625</v>
      </c>
      <c r="UF9" s="197">
        <v>8</v>
      </c>
      <c r="UG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N9" s="245">
        <v>0.25</v>
      </c>
      <c r="VO9" s="197">
        <v>8</v>
      </c>
      <c r="VP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W9" s="245">
        <v>0.5</v>
      </c>
      <c r="WX9" s="197">
        <v>8</v>
      </c>
      <c r="WY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F9" s="245">
        <v>0.625</v>
      </c>
      <c r="YG9" s="197">
        <v>8</v>
      </c>
      <c r="YH9" s="258">
        <v>8</v>
      </c>
      <c r="YR9" s="17" t="s">
        <v>306</v>
      </c>
      <c r="YS9" s="251" t="s">
        <v>1161</v>
      </c>
      <c r="YT9" s="251"/>
      <c r="YU9" s="251"/>
      <c r="YV9" s="197"/>
      <c r="YW9" s="197"/>
      <c r="YX9" s="199">
        <v>6</v>
      </c>
      <c r="YY9" s="200">
        <v>0.75</v>
      </c>
      <c r="YZ9" s="199">
        <v>4720.6999999990821</v>
      </c>
      <c r="ZA9" s="199">
        <v>6520.6999999976379</v>
      </c>
      <c r="ZB9" s="143">
        <v>815.08749999970473</v>
      </c>
      <c r="ZC9" s="199">
        <v>4</v>
      </c>
      <c r="ZD9" s="200">
        <v>0.5</v>
      </c>
      <c r="ZE9" s="199">
        <v>3206.6999999981513</v>
      </c>
      <c r="ZF9" t="s">
        <v>1161</v>
      </c>
      <c r="ZG9" t="s">
        <v>306</v>
      </c>
      <c r="ZH9" s="246">
        <v>1</v>
      </c>
      <c r="ZI9" s="245">
        <v>0.125</v>
      </c>
      <c r="ZJ9" s="246">
        <v>5</v>
      </c>
      <c r="ZK9" s="245">
        <v>0.625</v>
      </c>
      <c r="ZL9" s="243">
        <v>7</v>
      </c>
      <c r="ZM9" s="242">
        <v>0.875</v>
      </c>
      <c r="ZN9" s="243">
        <v>3</v>
      </c>
      <c r="ZO9" s="245">
        <v>0.375</v>
      </c>
      <c r="ZP9" s="197">
        <v>8</v>
      </c>
      <c r="ZQ9" s="258">
        <v>8</v>
      </c>
      <c r="AAA9" s="17" t="s">
        <v>306</v>
      </c>
      <c r="AAB9" s="251" t="str">
        <f t="shared" si="36"/>
        <v>normal</v>
      </c>
      <c r="AAC9" s="251"/>
      <c r="AAD9" s="251"/>
      <c r="AAE9" s="197"/>
      <c r="AAF9" s="197"/>
      <c r="AAG9" s="199">
        <f t="shared" si="51"/>
        <v>4</v>
      </c>
      <c r="AAH9" s="200">
        <f t="shared" si="37"/>
        <v>0.5</v>
      </c>
      <c r="AAI9" s="199">
        <f t="shared" si="52"/>
        <v>4286.800749037081</v>
      </c>
      <c r="AAJ9" s="199">
        <f t="shared" si="0"/>
        <v>9360.3484340493833</v>
      </c>
      <c r="AAK9" s="143">
        <f t="shared" si="38"/>
        <v>1170.0435542561729</v>
      </c>
      <c r="AAL9" s="199">
        <f t="shared" si="1"/>
        <v>7</v>
      </c>
      <c r="AAM9" s="200">
        <f t="shared" si="2"/>
        <v>0.875</v>
      </c>
      <c r="AAN9" s="199">
        <f t="shared" si="3"/>
        <v>7657.9384431864346</v>
      </c>
      <c r="AAO9" t="str">
        <f t="shared" si="53"/>
        <v>normal</v>
      </c>
      <c r="AAP9" t="str">
        <f t="shared" si="39"/>
        <v>soft</v>
      </c>
      <c r="AAQ9" s="246">
        <f t="shared" si="4"/>
        <v>2</v>
      </c>
      <c r="AAR9" s="245">
        <f t="shared" si="5"/>
        <v>0.25</v>
      </c>
      <c r="AAS9" s="246">
        <f t="shared" si="40"/>
        <v>3</v>
      </c>
      <c r="AAT9" s="245">
        <f t="shared" si="6"/>
        <v>0.375</v>
      </c>
      <c r="AAU9" s="243">
        <f t="shared" si="7"/>
        <v>6</v>
      </c>
      <c r="AAV9" s="242">
        <f t="shared" si="54"/>
        <v>0.75</v>
      </c>
      <c r="AAW9" s="243">
        <f t="shared" si="9"/>
        <v>5</v>
      </c>
      <c r="AAX9" s="245">
        <f t="shared" si="55"/>
        <v>0.625</v>
      </c>
      <c r="AAY9" s="197">
        <f t="shared" si="69"/>
        <v>8</v>
      </c>
      <c r="AAZ9" s="258">
        <f t="shared" si="56"/>
        <v>8</v>
      </c>
      <c r="ABJ9" s="17" t="s">
        <v>306</v>
      </c>
      <c r="ABK9" s="251" t="str">
        <f t="shared" si="41"/>
        <v>normal</v>
      </c>
      <c r="ABL9" s="251"/>
      <c r="ABM9" s="251"/>
      <c r="ABN9" s="197"/>
      <c r="ABO9" s="197"/>
      <c r="ABP9" s="199">
        <f t="shared" si="57"/>
        <v>0</v>
      </c>
      <c r="ABQ9" s="200">
        <f t="shared" si="42"/>
        <v>0</v>
      </c>
      <c r="ABR9" s="199">
        <f t="shared" si="58"/>
        <v>0</v>
      </c>
      <c r="ABS9" s="199">
        <f t="shared" si="12"/>
        <v>0</v>
      </c>
      <c r="ABT9" s="143">
        <f t="shared" si="43"/>
        <v>0</v>
      </c>
      <c r="ABU9" s="199">
        <f t="shared" si="13"/>
        <v>0</v>
      </c>
      <c r="ABV9" s="200">
        <f t="shared" si="14"/>
        <v>0</v>
      </c>
      <c r="ABW9" s="199">
        <f t="shared" si="15"/>
        <v>0</v>
      </c>
      <c r="ABX9" t="str">
        <f t="shared" si="59"/>
        <v>normal</v>
      </c>
      <c r="ABY9" t="str">
        <f t="shared" si="44"/>
        <v>soft</v>
      </c>
      <c r="ABZ9" s="246">
        <f t="shared" si="16"/>
        <v>0</v>
      </c>
      <c r="ACA9" s="245" t="e">
        <f t="shared" si="17"/>
        <v>#DIV/0!</v>
      </c>
      <c r="ACB9" s="246">
        <f t="shared" si="45"/>
        <v>3</v>
      </c>
      <c r="ACC9" s="245" t="e">
        <f t="shared" si="18"/>
        <v>#DIV/0!</v>
      </c>
      <c r="ACD9" s="243">
        <f t="shared" si="19"/>
        <v>0</v>
      </c>
      <c r="ACE9" s="242" t="e">
        <f t="shared" si="60"/>
        <v>#DIV/0!</v>
      </c>
      <c r="ACF9" s="243">
        <f t="shared" si="21"/>
        <v>5</v>
      </c>
      <c r="ACG9" s="245" t="e">
        <f t="shared" si="61"/>
        <v>#DIV/0!</v>
      </c>
      <c r="ACH9" s="197">
        <f t="shared" si="70"/>
        <v>0</v>
      </c>
      <c r="ACI9" s="258">
        <f t="shared" si="62"/>
        <v>8</v>
      </c>
      <c r="ACT9" s="17" t="s">
        <v>306</v>
      </c>
      <c r="ACU9" s="251" t="str">
        <f t="shared" si="46"/>
        <v>soft</v>
      </c>
      <c r="ACV9" s="251"/>
      <c r="ACW9" s="251"/>
      <c r="ACX9" s="197"/>
      <c r="ACY9" s="197"/>
      <c r="ACZ9" s="199">
        <f t="shared" si="63"/>
        <v>8</v>
      </c>
      <c r="ADA9" s="200">
        <f t="shared" si="47"/>
        <v>1</v>
      </c>
      <c r="ADB9" s="199">
        <f t="shared" si="64"/>
        <v>0</v>
      </c>
      <c r="ADC9" s="199">
        <f t="shared" si="24"/>
        <v>0</v>
      </c>
      <c r="ADD9" s="143">
        <f t="shared" si="48"/>
        <v>0</v>
      </c>
      <c r="ADE9" s="199">
        <f t="shared" si="25"/>
        <v>8</v>
      </c>
      <c r="ADF9" s="200">
        <f t="shared" si="26"/>
        <v>1</v>
      </c>
      <c r="ADG9" s="199">
        <f t="shared" si="27"/>
        <v>0</v>
      </c>
      <c r="ADH9" t="str">
        <f t="shared" si="65"/>
        <v>normal</v>
      </c>
      <c r="ADI9" t="str">
        <f t="shared" si="49"/>
        <v>soft</v>
      </c>
      <c r="ADJ9" s="246">
        <f t="shared" si="28"/>
        <v>0</v>
      </c>
      <c r="ADK9" s="245" t="e">
        <f t="shared" si="29"/>
        <v>#DIV/0!</v>
      </c>
      <c r="ADL9" s="246">
        <f t="shared" si="50"/>
        <v>0</v>
      </c>
      <c r="ADM9" s="245" t="e">
        <f t="shared" si="30"/>
        <v>#DIV/0!</v>
      </c>
      <c r="ADN9" s="243">
        <f t="shared" si="31"/>
        <v>0</v>
      </c>
      <c r="ADO9" s="242" t="e">
        <f t="shared" si="66"/>
        <v>#DIV/0!</v>
      </c>
      <c r="ADP9" s="243">
        <f t="shared" si="33"/>
        <v>0</v>
      </c>
      <c r="ADQ9" s="245" t="e">
        <f t="shared" si="67"/>
        <v>#DIV/0!</v>
      </c>
      <c r="ADR9" s="197">
        <f t="shared" si="71"/>
        <v>0</v>
      </c>
      <c r="ADS9" s="258">
        <f t="shared" si="68"/>
        <v>0</v>
      </c>
    </row>
    <row r="10" spans="1:807"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I10" s="245">
        <v>0.48101265822784811</v>
      </c>
      <c r="BJ10">
        <v>79</v>
      </c>
      <c r="BK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R10" s="245">
        <v>0.31645569620253167</v>
      </c>
      <c r="CS10">
        <v>79</v>
      </c>
      <c r="CT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A10" s="245">
        <v>0.31645569620253167</v>
      </c>
      <c r="EB10">
        <v>79</v>
      </c>
      <c r="EC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J10" s="245">
        <v>0.54430379746835444</v>
      </c>
      <c r="FK10">
        <v>79</v>
      </c>
      <c r="FL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S10" s="245">
        <v>0.54430379746835444</v>
      </c>
      <c r="GT10">
        <v>79</v>
      </c>
      <c r="GU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B10" s="245">
        <v>0.50632911392405067</v>
      </c>
      <c r="IC10">
        <v>79</v>
      </c>
      <c r="ID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K10" s="245">
        <v>0.4050632911392405</v>
      </c>
      <c r="JL10">
        <v>79</v>
      </c>
      <c r="JM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T10" s="245">
        <v>0.39240506329113922</v>
      </c>
      <c r="KU10">
        <v>79</v>
      </c>
      <c r="KV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C10" s="245">
        <v>0.379746835443038</v>
      </c>
      <c r="MD10">
        <v>79</v>
      </c>
      <c r="ME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L10" s="245">
        <v>0.34177215189873417</v>
      </c>
      <c r="NM10">
        <v>79</v>
      </c>
      <c r="NN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U10" s="245">
        <v>0.379746835443038</v>
      </c>
      <c r="OV10">
        <v>79</v>
      </c>
      <c r="OW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D10" s="245">
        <v>0.39240506329113922</v>
      </c>
      <c r="QE10">
        <v>79</v>
      </c>
      <c r="QF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M10" s="245">
        <v>0.43037974683544306</v>
      </c>
      <c r="RN10">
        <v>79</v>
      </c>
      <c r="RO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V10" s="245">
        <v>0.49367088607594939</v>
      </c>
      <c r="SW10">
        <v>79</v>
      </c>
      <c r="SX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E10" s="245">
        <v>0.49367088607594939</v>
      </c>
      <c r="UF10">
        <v>79</v>
      </c>
      <c r="UG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N10" s="245">
        <v>0.48101265822784811</v>
      </c>
      <c r="VO10">
        <v>79</v>
      </c>
      <c r="VP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W10" s="245">
        <v>0.44303797468354428</v>
      </c>
      <c r="WX10">
        <v>79</v>
      </c>
      <c r="WY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F10" s="245">
        <v>0.45569620253164556</v>
      </c>
      <c r="YG10">
        <v>79</v>
      </c>
      <c r="YH10" s="257">
        <v>79</v>
      </c>
      <c r="YR10" t="s">
        <v>1138</v>
      </c>
      <c r="YX10" s="167">
        <v>42</v>
      </c>
      <c r="YY10" s="193">
        <v>0.53164556962025311</v>
      </c>
      <c r="YZ10" s="167">
        <v>12429.859276305211</v>
      </c>
      <c r="ZA10" s="167">
        <v>82423.795024756357</v>
      </c>
      <c r="ZB10" s="143">
        <v>1043.3391775285615</v>
      </c>
      <c r="ZC10" s="167">
        <v>40</v>
      </c>
      <c r="ZD10" s="193">
        <v>0.50632911392405067</v>
      </c>
      <c r="ZE10" s="167">
        <v>8284.1530765648768</v>
      </c>
      <c r="ZH10" s="6">
        <v>46</v>
      </c>
      <c r="ZI10" s="245">
        <v>0.58227848101265822</v>
      </c>
      <c r="ZJ10" s="6">
        <v>40</v>
      </c>
      <c r="ZK10" s="245">
        <v>0.50632911392405067</v>
      </c>
      <c r="ZL10" s="6">
        <v>33</v>
      </c>
      <c r="ZM10" s="242">
        <v>0.41772151898734178</v>
      </c>
      <c r="ZN10" s="6">
        <v>39</v>
      </c>
      <c r="ZO10" s="245">
        <v>0.49367088607594939</v>
      </c>
      <c r="ZP10">
        <v>79</v>
      </c>
      <c r="ZQ10" s="257">
        <v>79</v>
      </c>
      <c r="AAA10" t="s">
        <v>1138</v>
      </c>
      <c r="AAG10" s="167">
        <f>SUM(AAG2:AAG9)</f>
        <v>42</v>
      </c>
      <c r="AAH10" s="193">
        <f t="shared" si="37"/>
        <v>0.53164556962025311</v>
      </c>
      <c r="AAI10" s="167">
        <f>SUM(AAI2:AAI9)</f>
        <v>10429.331045449859</v>
      </c>
      <c r="AAJ10" s="167">
        <f>SUM(AAJ2:AAJ9)</f>
        <v>78567.992414187815</v>
      </c>
      <c r="AAK10" s="143">
        <f t="shared" si="38"/>
        <v>994.53154954668116</v>
      </c>
      <c r="AAL10" s="167">
        <f>SUM(AAL2:AAL9)</f>
        <v>38</v>
      </c>
      <c r="AAM10" s="193">
        <f t="shared" si="2"/>
        <v>0.48101265822784811</v>
      </c>
      <c r="AAN10" s="167">
        <f>SUM(AAN2:AAN9)</f>
        <v>-9811.8237425951593</v>
      </c>
      <c r="AAQ10" s="6">
        <f>SUM(AAQ2:AAQ9)</f>
        <v>30</v>
      </c>
      <c r="AAR10" s="245">
        <f t="shared" si="5"/>
        <v>0.379746835443038</v>
      </c>
      <c r="AAS10" s="6">
        <f>SUM(AAS2:AAS9)</f>
        <v>45</v>
      </c>
      <c r="AAT10" s="245">
        <f t="shared" si="6"/>
        <v>0.569620253164557</v>
      </c>
      <c r="AAU10" s="6">
        <f>SUM(AAU2:AAU9)</f>
        <v>49</v>
      </c>
      <c r="AAV10" s="242">
        <f t="shared" si="54"/>
        <v>0.620253164556962</v>
      </c>
      <c r="AAW10" s="6">
        <f>SUM(AAW2:AAW9)</f>
        <v>34</v>
      </c>
      <c r="AAX10" s="245">
        <f t="shared" si="55"/>
        <v>0.43037974683544306</v>
      </c>
      <c r="AAY10">
        <f t="shared" si="69"/>
        <v>79</v>
      </c>
      <c r="AAZ10" s="257">
        <f>SUM(AAZ2:AAZ9)</f>
        <v>79</v>
      </c>
      <c r="ABJ10" t="s">
        <v>1138</v>
      </c>
      <c r="ABP10" s="167">
        <f>SUM(ABP2:ABP9)</f>
        <v>0</v>
      </c>
      <c r="ABQ10" s="193">
        <f t="shared" si="42"/>
        <v>0</v>
      </c>
      <c r="ABR10" s="167">
        <f>SUM(ABR2:ABR9)</f>
        <v>0</v>
      </c>
      <c r="ABS10" s="167">
        <f>SUM(ABS2:ABS9)</f>
        <v>0</v>
      </c>
      <c r="ABT10" s="143">
        <f t="shared" si="43"/>
        <v>0</v>
      </c>
      <c r="ABU10" s="167">
        <f>SUM(ABU2:ABU9)</f>
        <v>0</v>
      </c>
      <c r="ABV10" s="193">
        <f t="shared" si="14"/>
        <v>0</v>
      </c>
      <c r="ABW10" s="167">
        <f>SUM(ABW2:ABW9)</f>
        <v>0</v>
      </c>
      <c r="ABZ10" s="6">
        <f>SUM(ABZ2:ABZ9)</f>
        <v>0</v>
      </c>
      <c r="ACA10" s="245" t="e">
        <f t="shared" si="17"/>
        <v>#DIV/0!</v>
      </c>
      <c r="ACB10" s="6">
        <f>SUM(ACB2:ACB9)</f>
        <v>44</v>
      </c>
      <c r="ACC10" s="245" t="e">
        <f t="shared" si="18"/>
        <v>#DIV/0!</v>
      </c>
      <c r="ACD10" s="6">
        <f>SUM(ACD2:ACD9)</f>
        <v>0</v>
      </c>
      <c r="ACE10" s="242" t="e">
        <f t="shared" si="60"/>
        <v>#DIV/0!</v>
      </c>
      <c r="ACF10" s="6">
        <f>SUM(ACF2:ACF9)</f>
        <v>35</v>
      </c>
      <c r="ACG10" s="245" t="e">
        <f t="shared" si="61"/>
        <v>#DIV/0!</v>
      </c>
      <c r="ACH10">
        <f t="shared" si="70"/>
        <v>0</v>
      </c>
      <c r="ACI10" s="257">
        <f>SUM(ACI2:ACI9)</f>
        <v>79</v>
      </c>
      <c r="ACT10" t="s">
        <v>1138</v>
      </c>
      <c r="ACZ10" s="167">
        <f>SUM(ACZ2:ACZ9)</f>
        <v>79</v>
      </c>
      <c r="ADA10" s="193">
        <f t="shared" si="47"/>
        <v>1</v>
      </c>
      <c r="ADB10" s="167">
        <f>SUM(ADB2:ADB9)</f>
        <v>0</v>
      </c>
      <c r="ADC10" s="167">
        <f>SUM(ADC2:ADC9)</f>
        <v>0</v>
      </c>
      <c r="ADD10" s="143">
        <f t="shared" si="48"/>
        <v>0</v>
      </c>
      <c r="ADE10" s="167">
        <f>SUM(ADE2:ADE9)</f>
        <v>79</v>
      </c>
      <c r="ADF10" s="193">
        <f t="shared" si="26"/>
        <v>1</v>
      </c>
      <c r="ADG10" s="167">
        <f>SUM(ADG2:ADG9)</f>
        <v>0</v>
      </c>
      <c r="ADJ10" s="6">
        <f>SUM(ADJ2:ADJ9)</f>
        <v>0</v>
      </c>
      <c r="ADK10" s="245" t="e">
        <f t="shared" si="29"/>
        <v>#DIV/0!</v>
      </c>
      <c r="ADL10" s="6">
        <f>SUM(ADL2:ADL9)</f>
        <v>0</v>
      </c>
      <c r="ADM10" s="245" t="e">
        <f t="shared" si="30"/>
        <v>#DIV/0!</v>
      </c>
      <c r="ADN10" s="6">
        <f>SUM(ADN2:ADN9)</f>
        <v>0</v>
      </c>
      <c r="ADO10" s="242" t="e">
        <f t="shared" si="66"/>
        <v>#DIV/0!</v>
      </c>
      <c r="ADP10" s="6">
        <f>SUM(ADP2:ADP9)</f>
        <v>0</v>
      </c>
      <c r="ADQ10" s="245" t="e">
        <f t="shared" si="67"/>
        <v>#DIV/0!</v>
      </c>
      <c r="ADR10">
        <f t="shared" si="71"/>
        <v>0</v>
      </c>
      <c r="ADS10" s="257">
        <f>SUM(ADS2:ADS9)</f>
        <v>0</v>
      </c>
    </row>
    <row r="11" spans="1:807" outlineLevel="1" x14ac:dyDescent="0.25">
      <c r="E11" t="s">
        <v>1177</v>
      </c>
      <c r="F11" s="95">
        <v>0.8</v>
      </c>
      <c r="G11">
        <v>0.5</v>
      </c>
      <c r="AL11" t="s">
        <v>1177</v>
      </c>
      <c r="AM11" s="95">
        <v>0.8</v>
      </c>
      <c r="AN11">
        <v>0.5</v>
      </c>
      <c r="AO11">
        <v>1</v>
      </c>
      <c r="BU11" t="s">
        <v>1177</v>
      </c>
      <c r="BV11" s="95">
        <v>0.75</v>
      </c>
      <c r="BW11">
        <v>0.5</v>
      </c>
      <c r="BX11">
        <v>1</v>
      </c>
      <c r="CV11" s="186">
        <v>0.5</v>
      </c>
      <c r="CW11" s="186">
        <v>1</v>
      </c>
      <c r="DD11" t="s">
        <v>1177</v>
      </c>
      <c r="DE11" s="95">
        <v>0.75</v>
      </c>
      <c r="DF11">
        <v>0.5</v>
      </c>
      <c r="DG11">
        <v>1</v>
      </c>
      <c r="EE11" s="186">
        <v>0.5</v>
      </c>
      <c r="EF11" s="186">
        <v>1</v>
      </c>
      <c r="EM11" t="s">
        <v>1177</v>
      </c>
      <c r="EN11" s="95">
        <v>0.75</v>
      </c>
      <c r="EO11">
        <v>0.5</v>
      </c>
      <c r="EP11">
        <v>1</v>
      </c>
      <c r="FN11" s="186">
        <v>0.5</v>
      </c>
      <c r="FO11" s="186">
        <v>1</v>
      </c>
      <c r="FV11" t="s">
        <v>1177</v>
      </c>
      <c r="FW11" s="95">
        <v>0.75</v>
      </c>
      <c r="FX11">
        <v>0.5</v>
      </c>
      <c r="FY11">
        <v>1</v>
      </c>
      <c r="GW11" s="186">
        <v>0.5</v>
      </c>
      <c r="GX11" s="186">
        <v>1</v>
      </c>
      <c r="HE11" t="s">
        <v>1177</v>
      </c>
      <c r="HF11" s="95">
        <v>0.75</v>
      </c>
      <c r="HG11">
        <v>0.5</v>
      </c>
      <c r="HH11">
        <v>1</v>
      </c>
      <c r="IF11" s="186">
        <v>0.5</v>
      </c>
      <c r="IG11" s="186">
        <v>1</v>
      </c>
      <c r="IN11" t="s">
        <v>1177</v>
      </c>
      <c r="IO11" s="95">
        <v>0.75</v>
      </c>
      <c r="IP11">
        <v>0.5</v>
      </c>
      <c r="IQ11">
        <v>1</v>
      </c>
      <c r="JO11" s="186">
        <v>0.5</v>
      </c>
      <c r="JP11" s="186">
        <v>1</v>
      </c>
      <c r="JW11" t="s">
        <v>1177</v>
      </c>
      <c r="JX11" s="95">
        <v>0.75</v>
      </c>
      <c r="JY11">
        <v>0.5</v>
      </c>
      <c r="JZ11">
        <v>1</v>
      </c>
      <c r="KX11" s="186">
        <v>0.5</v>
      </c>
      <c r="KY11" s="186">
        <v>1</v>
      </c>
      <c r="LF11" t="s">
        <v>1177</v>
      </c>
      <c r="LG11" s="95">
        <v>0.75</v>
      </c>
      <c r="LH11">
        <v>0.5</v>
      </c>
      <c r="LI11">
        <v>1</v>
      </c>
      <c r="MG11" s="186">
        <v>0.5</v>
      </c>
      <c r="MH11" s="186">
        <v>1</v>
      </c>
      <c r="MO11" t="s">
        <v>1177</v>
      </c>
      <c r="MP11" s="95">
        <v>0.75</v>
      </c>
      <c r="MQ11">
        <v>0.5</v>
      </c>
      <c r="MR11">
        <v>1</v>
      </c>
      <c r="NP11" s="186">
        <v>0.5</v>
      </c>
      <c r="NQ11" s="186">
        <v>1</v>
      </c>
      <c r="NX11" t="s">
        <v>1177</v>
      </c>
      <c r="NY11" s="95">
        <v>0.75</v>
      </c>
      <c r="NZ11">
        <v>0.5</v>
      </c>
      <c r="OA11">
        <v>1</v>
      </c>
      <c r="OY11" s="186">
        <v>0.5</v>
      </c>
      <c r="OZ11" s="186">
        <v>1</v>
      </c>
      <c r="PG11" t="s">
        <v>1177</v>
      </c>
      <c r="PH11" s="95">
        <v>0.75</v>
      </c>
      <c r="PI11">
        <v>0.5</v>
      </c>
      <c r="PJ11">
        <v>1</v>
      </c>
      <c r="QH11" s="186">
        <v>0.5</v>
      </c>
      <c r="QI11" s="186">
        <v>1</v>
      </c>
      <c r="QP11" t="s">
        <v>1177</v>
      </c>
      <c r="QQ11" s="95">
        <v>0.75</v>
      </c>
      <c r="QR11">
        <v>0.5</v>
      </c>
      <c r="QS11">
        <v>1</v>
      </c>
      <c r="RQ11" s="186">
        <v>0.5</v>
      </c>
      <c r="RR11" s="186">
        <v>1</v>
      </c>
      <c r="RY11" t="s">
        <v>1177</v>
      </c>
      <c r="RZ11" s="95">
        <v>0.75</v>
      </c>
      <c r="SA11">
        <v>0.5</v>
      </c>
      <c r="SB11">
        <v>1</v>
      </c>
      <c r="SZ11" s="186">
        <v>0.5</v>
      </c>
      <c r="TA11" s="186">
        <v>1</v>
      </c>
      <c r="TH11" t="s">
        <v>1177</v>
      </c>
      <c r="TI11" s="95">
        <v>0.75</v>
      </c>
      <c r="TJ11">
        <v>0.5</v>
      </c>
      <c r="TK11">
        <v>1</v>
      </c>
      <c r="UI11" s="186">
        <v>0.5</v>
      </c>
      <c r="UJ11" s="186">
        <v>1</v>
      </c>
      <c r="UQ11" t="s">
        <v>1177</v>
      </c>
      <c r="UR11" s="95">
        <v>0.75</v>
      </c>
      <c r="US11">
        <v>0.5</v>
      </c>
      <c r="UT11">
        <v>1</v>
      </c>
      <c r="VR11" s="186">
        <v>0.5</v>
      </c>
      <c r="VS11" s="186">
        <v>1</v>
      </c>
      <c r="VZ11" t="s">
        <v>1177</v>
      </c>
      <c r="WA11" s="95">
        <v>0.75</v>
      </c>
      <c r="WB11">
        <v>0.5</v>
      </c>
      <c r="WC11">
        <v>1</v>
      </c>
      <c r="XA11" s="186">
        <v>0.5</v>
      </c>
      <c r="XB11" s="186">
        <v>1</v>
      </c>
      <c r="XI11" t="s">
        <v>1177</v>
      </c>
      <c r="XJ11" s="95">
        <v>0.75</v>
      </c>
      <c r="XK11">
        <v>0.5</v>
      </c>
      <c r="XL11">
        <v>1</v>
      </c>
      <c r="YJ11" s="186">
        <v>0.5</v>
      </c>
      <c r="YK11" s="186">
        <v>1</v>
      </c>
      <c r="YR11" t="s">
        <v>1177</v>
      </c>
      <c r="YS11" s="95">
        <v>0.75</v>
      </c>
      <c r="YT11">
        <v>0.5</v>
      </c>
      <c r="YU11">
        <v>1</v>
      </c>
      <c r="ZT11" s="186">
        <v>0.5</v>
      </c>
      <c r="ZU11" s="186">
        <v>1</v>
      </c>
      <c r="AAA11" t="s">
        <v>1177</v>
      </c>
      <c r="AAB11" s="95">
        <v>0.75</v>
      </c>
      <c r="AAC11">
        <v>0.5</v>
      </c>
      <c r="AAD11">
        <v>1</v>
      </c>
      <c r="ABC11" s="186">
        <f>AAC11</f>
        <v>0.5</v>
      </c>
      <c r="ABD11" s="186">
        <f>AAD11</f>
        <v>1</v>
      </c>
      <c r="ABJ11" t="s">
        <v>1177</v>
      </c>
      <c r="ABK11" s="95">
        <v>0.75</v>
      </c>
      <c r="ABL11">
        <v>0.5</v>
      </c>
      <c r="ABM11">
        <v>1</v>
      </c>
      <c r="ACL11" s="186">
        <f>ABL11</f>
        <v>0.5</v>
      </c>
      <c r="ACM11" s="186">
        <f>ABM11</f>
        <v>1</v>
      </c>
      <c r="ACT11" t="s">
        <v>1177</v>
      </c>
      <c r="ACU11" s="95">
        <v>0.75</v>
      </c>
      <c r="ACV11">
        <v>0.5</v>
      </c>
      <c r="ACW11">
        <v>1</v>
      </c>
      <c r="ADV11" s="186">
        <f>ACV11</f>
        <v>0.5</v>
      </c>
      <c r="ADW11" s="186">
        <f>ACW11</f>
        <v>1</v>
      </c>
    </row>
    <row r="12" spans="1:807" ht="15.75" thickBot="1" x14ac:dyDescent="0.3">
      <c r="A12" t="s">
        <v>1057</v>
      </c>
      <c r="B12" s="163" t="s">
        <v>1007</v>
      </c>
      <c r="C12" s="163" t="s">
        <v>1124</v>
      </c>
      <c r="E12" t="s">
        <v>1067</v>
      </c>
      <c r="F12" s="95">
        <v>20160629</v>
      </c>
      <c r="G12" s="261" t="s">
        <v>1176</v>
      </c>
      <c r="H12" s="255" t="s">
        <v>1140</v>
      </c>
      <c r="I12" s="249" t="s">
        <v>1157</v>
      </c>
      <c r="J12" s="251" t="s">
        <v>1139</v>
      </c>
      <c r="K12" s="249" t="s">
        <v>1158</v>
      </c>
      <c r="L12" t="s">
        <v>1062</v>
      </c>
      <c r="M12" t="s">
        <v>1109</v>
      </c>
      <c r="N12" s="255" t="s">
        <v>1140</v>
      </c>
      <c r="O12" s="251" t="s">
        <v>1139</v>
      </c>
      <c r="P12" s="249" t="s">
        <v>1158</v>
      </c>
      <c r="Q12" t="s">
        <v>1061</v>
      </c>
      <c r="R12" t="s">
        <v>1163</v>
      </c>
      <c r="S12" t="s">
        <v>1210</v>
      </c>
      <c r="T12" s="285" t="s">
        <v>1250</v>
      </c>
      <c r="U12" t="s">
        <v>778</v>
      </c>
      <c r="V12" s="112" t="s">
        <v>1101</v>
      </c>
      <c r="W12" s="256" t="s">
        <v>1108</v>
      </c>
      <c r="X12" t="s">
        <v>1166</v>
      </c>
      <c r="Y12" s="112" t="s">
        <v>1167</v>
      </c>
      <c r="Z12" s="186" t="s">
        <v>1168</v>
      </c>
      <c r="AA12" s="112" t="s">
        <v>1208</v>
      </c>
      <c r="AB12" s="253" t="s">
        <v>1142</v>
      </c>
      <c r="AC12" s="252" t="s">
        <v>1141</v>
      </c>
      <c r="AD12" s="250" t="s">
        <v>1159</v>
      </c>
      <c r="AE12" s="260" t="s">
        <v>1176</v>
      </c>
      <c r="AF12" s="271" t="s">
        <v>1210</v>
      </c>
      <c r="AG12" s="263" t="s">
        <v>1186</v>
      </c>
      <c r="AH12" s="263" t="s">
        <v>1101</v>
      </c>
      <c r="AI12" s="263" t="s">
        <v>1188</v>
      </c>
      <c r="AJ12" s="263" t="s">
        <v>1189</v>
      </c>
      <c r="AL12" t="s">
        <v>1187</v>
      </c>
      <c r="AM12" s="95">
        <v>20160630</v>
      </c>
      <c r="AN12" s="261" t="s">
        <v>1176</v>
      </c>
      <c r="AO12" s="261" t="s">
        <v>1178</v>
      </c>
      <c r="AP12" s="255" t="s">
        <v>1140</v>
      </c>
      <c r="AQ12" s="249" t="s">
        <v>1157</v>
      </c>
      <c r="AR12" s="251" t="s">
        <v>1248</v>
      </c>
      <c r="AS12" s="249" t="s">
        <v>1181</v>
      </c>
      <c r="AT12" t="s">
        <v>1062</v>
      </c>
      <c r="AU12" t="s">
        <v>1109</v>
      </c>
      <c r="AV12" s="255" t="s">
        <v>1140</v>
      </c>
      <c r="AW12" s="251" t="s">
        <v>1179</v>
      </c>
      <c r="AX12" s="249" t="s">
        <v>1181</v>
      </c>
      <c r="AY12" t="s">
        <v>1061</v>
      </c>
      <c r="AZ12" t="s">
        <v>1163</v>
      </c>
      <c r="BA12" t="s">
        <v>1210</v>
      </c>
      <c r="BB12" s="285" t="s">
        <v>1250</v>
      </c>
      <c r="BC12" t="s">
        <v>778</v>
      </c>
      <c r="BD12" s="112" t="s">
        <v>1101</v>
      </c>
      <c r="BE12" s="256" t="s">
        <v>1108</v>
      </c>
      <c r="BF12" t="s">
        <v>1166</v>
      </c>
      <c r="BG12" s="112" t="s">
        <v>1167</v>
      </c>
      <c r="BH12" s="186" t="s">
        <v>1168</v>
      </c>
      <c r="BI12" s="112" t="s">
        <v>1208</v>
      </c>
      <c r="BJ12" s="253" t="s">
        <v>1142</v>
      </c>
      <c r="BK12" s="252" t="str">
        <f>AR12</f>
        <v>V-.5,a-sea,aprev</v>
      </c>
      <c r="BL12" s="250" t="s">
        <v>1182</v>
      </c>
      <c r="BM12" s="260" t="s">
        <v>1176</v>
      </c>
      <c r="BN12" s="260" t="s">
        <v>1178</v>
      </c>
      <c r="BO12" s="271" t="s">
        <v>1210</v>
      </c>
      <c r="BP12" s="263" t="s">
        <v>1186</v>
      </c>
      <c r="BQ12" s="263" t="s">
        <v>1101</v>
      </c>
      <c r="BR12" s="263" t="s">
        <v>1251</v>
      </c>
      <c r="BS12" s="263" t="s">
        <v>1189</v>
      </c>
      <c r="BU12" t="s">
        <v>1187</v>
      </c>
      <c r="BV12" s="95">
        <v>20160701</v>
      </c>
      <c r="BW12" s="261" t="s">
        <v>1176</v>
      </c>
      <c r="BX12" s="261" t="s">
        <v>1178</v>
      </c>
      <c r="BY12" s="255" t="s">
        <v>1140</v>
      </c>
      <c r="BZ12" s="1" t="s">
        <v>1157</v>
      </c>
      <c r="CA12" s="251" t="s">
        <v>1248</v>
      </c>
      <c r="CB12" s="249" t="s">
        <v>1181</v>
      </c>
      <c r="CC12" t="s">
        <v>1062</v>
      </c>
      <c r="CD12" t="s">
        <v>1109</v>
      </c>
      <c r="CE12" s="255" t="s">
        <v>1140</v>
      </c>
      <c r="CF12" s="251" t="s">
        <v>1183</v>
      </c>
      <c r="CG12" s="249" t="s">
        <v>1181</v>
      </c>
      <c r="CH12" t="s">
        <v>1061</v>
      </c>
      <c r="CI12" t="s">
        <v>1163</v>
      </c>
      <c r="CJ12" t="s">
        <v>1210</v>
      </c>
      <c r="CK12" s="285" t="s">
        <v>1250</v>
      </c>
      <c r="CL12" t="s">
        <v>778</v>
      </c>
      <c r="CM12" s="112" t="s">
        <v>1101</v>
      </c>
      <c r="CN12" s="256" t="s">
        <v>1108</v>
      </c>
      <c r="CO12" t="s">
        <v>1166</v>
      </c>
      <c r="CP12" s="112" t="s">
        <v>1167</v>
      </c>
      <c r="CQ12" s="186" t="s">
        <v>1168</v>
      </c>
      <c r="CR12" s="112" t="s">
        <v>1208</v>
      </c>
      <c r="CS12" s="253" t="s">
        <v>1142</v>
      </c>
      <c r="CT12" s="252" t="str">
        <f>CA12</f>
        <v>V-.5,a-sea,aprev</v>
      </c>
      <c r="CU12" s="250" t="s">
        <v>1182</v>
      </c>
      <c r="CV12" s="260" t="s">
        <v>1176</v>
      </c>
      <c r="CW12" s="260" t="s">
        <v>1178</v>
      </c>
      <c r="CX12" s="271" t="s">
        <v>1210</v>
      </c>
      <c r="CY12" s="263" t="s">
        <v>1186</v>
      </c>
      <c r="CZ12" s="263" t="s">
        <v>1101</v>
      </c>
      <c r="DA12" s="263" t="s">
        <v>1251</v>
      </c>
      <c r="DB12" s="263" t="s">
        <v>1189</v>
      </c>
      <c r="DD12" t="s">
        <v>1187</v>
      </c>
      <c r="DE12" s="95">
        <v>20160704</v>
      </c>
      <c r="DF12" s="261" t="s">
        <v>1176</v>
      </c>
      <c r="DG12" s="261" t="s">
        <v>1178</v>
      </c>
      <c r="DH12" s="255" t="s">
        <v>1140</v>
      </c>
      <c r="DI12" s="1" t="s">
        <v>1157</v>
      </c>
      <c r="DJ12" s="251" t="s">
        <v>1248</v>
      </c>
      <c r="DK12" s="249" t="s">
        <v>1181</v>
      </c>
      <c r="DL12" t="s">
        <v>1062</v>
      </c>
      <c r="DM12" t="s">
        <v>1109</v>
      </c>
      <c r="DN12" s="255" t="s">
        <v>1140</v>
      </c>
      <c r="DO12" s="251" t="s">
        <v>1183</v>
      </c>
      <c r="DP12" s="249" t="s">
        <v>1181</v>
      </c>
      <c r="DQ12" t="s">
        <v>1061</v>
      </c>
      <c r="DR12" t="s">
        <v>1163</v>
      </c>
      <c r="DS12" t="s">
        <v>1210</v>
      </c>
      <c r="DT12" s="285" t="s">
        <v>1250</v>
      </c>
      <c r="DU12" t="s">
        <v>778</v>
      </c>
      <c r="DV12" s="112" t="s">
        <v>1101</v>
      </c>
      <c r="DW12" s="256" t="s">
        <v>1108</v>
      </c>
      <c r="DX12" t="s">
        <v>1166</v>
      </c>
      <c r="DY12" s="112" t="s">
        <v>1167</v>
      </c>
      <c r="DZ12" s="186" t="s">
        <v>1168</v>
      </c>
      <c r="EA12" s="112" t="s">
        <v>1208</v>
      </c>
      <c r="EB12" s="253" t="s">
        <v>1142</v>
      </c>
      <c r="EC12" s="252" t="str">
        <f>DJ12</f>
        <v>V-.5,a-sea,aprev</v>
      </c>
      <c r="ED12" s="250" t="s">
        <v>1182</v>
      </c>
      <c r="EE12" s="260" t="s">
        <v>1176</v>
      </c>
      <c r="EF12" s="260" t="s">
        <v>1178</v>
      </c>
      <c r="EG12" s="271" t="s">
        <v>1210</v>
      </c>
      <c r="EH12" s="263" t="s">
        <v>1186</v>
      </c>
      <c r="EI12" s="263" t="s">
        <v>1101</v>
      </c>
      <c r="EJ12" s="263" t="s">
        <v>1251</v>
      </c>
      <c r="EK12" s="263" t="s">
        <v>1189</v>
      </c>
      <c r="EM12" t="s">
        <v>1187</v>
      </c>
      <c r="EN12" s="95">
        <v>20160705</v>
      </c>
      <c r="EO12" s="261" t="s">
        <v>1176</v>
      </c>
      <c r="EP12" s="261" t="s">
        <v>1178</v>
      </c>
      <c r="EQ12" s="255" t="s">
        <v>1140</v>
      </c>
      <c r="ER12" s="1" t="s">
        <v>1157</v>
      </c>
      <c r="ES12" s="251" t="s">
        <v>1248</v>
      </c>
      <c r="ET12" s="249" t="s">
        <v>1181</v>
      </c>
      <c r="EU12" t="s">
        <v>1062</v>
      </c>
      <c r="EV12" t="s">
        <v>1109</v>
      </c>
      <c r="EW12" s="255" t="s">
        <v>1140</v>
      </c>
      <c r="EX12" s="251" t="s">
        <v>1183</v>
      </c>
      <c r="EY12" s="249" t="s">
        <v>1181</v>
      </c>
      <c r="EZ12" t="s">
        <v>1061</v>
      </c>
      <c r="FA12" t="s">
        <v>1163</v>
      </c>
      <c r="FB12" t="s">
        <v>1210</v>
      </c>
      <c r="FC12" s="285" t="s">
        <v>1250</v>
      </c>
      <c r="FD12" t="s">
        <v>778</v>
      </c>
      <c r="FE12" s="112" t="s">
        <v>1101</v>
      </c>
      <c r="FF12" s="256" t="s">
        <v>1108</v>
      </c>
      <c r="FG12" t="s">
        <v>1166</v>
      </c>
      <c r="FH12" s="112" t="s">
        <v>1167</v>
      </c>
      <c r="FI12" s="186" t="s">
        <v>1168</v>
      </c>
      <c r="FJ12" s="112" t="s">
        <v>1208</v>
      </c>
      <c r="FK12" s="253" t="s">
        <v>1142</v>
      </c>
      <c r="FL12" s="252" t="str">
        <f>ES12</f>
        <v>V-.5,a-sea,aprev</v>
      </c>
      <c r="FM12" s="250" t="s">
        <v>1182</v>
      </c>
      <c r="FN12" s="260" t="s">
        <v>1176</v>
      </c>
      <c r="FO12" s="260" t="s">
        <v>1178</v>
      </c>
      <c r="FP12" s="271" t="s">
        <v>1210</v>
      </c>
      <c r="FQ12" s="263" t="s">
        <v>1186</v>
      </c>
      <c r="FR12" s="263" t="s">
        <v>1101</v>
      </c>
      <c r="FS12" s="263" t="s">
        <v>1251</v>
      </c>
      <c r="FT12" s="263" t="s">
        <v>1189</v>
      </c>
      <c r="FV12" t="s">
        <v>1187</v>
      </c>
      <c r="FW12" s="95">
        <v>20160706</v>
      </c>
      <c r="FX12" s="261" t="s">
        <v>1176</v>
      </c>
      <c r="FY12" s="261" t="s">
        <v>1178</v>
      </c>
      <c r="FZ12" s="255" t="s">
        <v>1140</v>
      </c>
      <c r="GA12" s="1" t="s">
        <v>1157</v>
      </c>
      <c r="GB12" s="251" t="s">
        <v>1248</v>
      </c>
      <c r="GC12" s="249" t="s">
        <v>1181</v>
      </c>
      <c r="GD12" t="s">
        <v>1062</v>
      </c>
      <c r="GE12" t="s">
        <v>1109</v>
      </c>
      <c r="GF12" s="255" t="s">
        <v>1140</v>
      </c>
      <c r="GG12" s="251" t="s">
        <v>1183</v>
      </c>
      <c r="GH12" s="249" t="s">
        <v>1181</v>
      </c>
      <c r="GI12" t="s">
        <v>1061</v>
      </c>
      <c r="GJ12" t="s">
        <v>1163</v>
      </c>
      <c r="GK12" t="s">
        <v>1210</v>
      </c>
      <c r="GL12" s="285" t="s">
        <v>1250</v>
      </c>
      <c r="GM12" t="s">
        <v>778</v>
      </c>
      <c r="GN12" s="112" t="s">
        <v>1101</v>
      </c>
      <c r="GO12" s="256" t="s">
        <v>1108</v>
      </c>
      <c r="GP12" t="s">
        <v>1166</v>
      </c>
      <c r="GQ12" s="112" t="s">
        <v>1167</v>
      </c>
      <c r="GR12" s="186" t="s">
        <v>1168</v>
      </c>
      <c r="GS12" s="112" t="s">
        <v>1208</v>
      </c>
      <c r="GT12" s="253" t="s">
        <v>1142</v>
      </c>
      <c r="GU12" s="252" t="str">
        <f>GB12</f>
        <v>V-.5,a-sea,aprev</v>
      </c>
      <c r="GV12" s="250" t="s">
        <v>1182</v>
      </c>
      <c r="GW12" s="260" t="s">
        <v>1176</v>
      </c>
      <c r="GX12" s="260" t="s">
        <v>1178</v>
      </c>
      <c r="GY12" s="271" t="s">
        <v>1210</v>
      </c>
      <c r="GZ12" s="263" t="s">
        <v>1186</v>
      </c>
      <c r="HA12" s="263" t="s">
        <v>1101</v>
      </c>
      <c r="HB12" s="263" t="s">
        <v>1251</v>
      </c>
      <c r="HC12" s="263" t="s">
        <v>1189</v>
      </c>
      <c r="HE12" t="s">
        <v>1187</v>
      </c>
      <c r="HF12" s="95">
        <v>20160707</v>
      </c>
      <c r="HG12" s="261" t="s">
        <v>1176</v>
      </c>
      <c r="HH12" s="261" t="s">
        <v>1178</v>
      </c>
      <c r="HI12" s="255" t="s">
        <v>1140</v>
      </c>
      <c r="HJ12" s="1" t="s">
        <v>1157</v>
      </c>
      <c r="HK12" s="251" t="s">
        <v>1248</v>
      </c>
      <c r="HL12" s="249" t="s">
        <v>1181</v>
      </c>
      <c r="HM12" t="s">
        <v>1062</v>
      </c>
      <c r="HN12" t="s">
        <v>1109</v>
      </c>
      <c r="HO12" s="255" t="s">
        <v>1140</v>
      </c>
      <c r="HP12" s="251" t="s">
        <v>1183</v>
      </c>
      <c r="HQ12" s="249" t="s">
        <v>1181</v>
      </c>
      <c r="HR12" t="s">
        <v>1061</v>
      </c>
      <c r="HS12" t="s">
        <v>1163</v>
      </c>
      <c r="HT12" t="s">
        <v>1210</v>
      </c>
      <c r="HU12" s="285" t="s">
        <v>1250</v>
      </c>
      <c r="HV12" t="s">
        <v>778</v>
      </c>
      <c r="HW12" s="112" t="s">
        <v>1101</v>
      </c>
      <c r="HX12" s="256" t="s">
        <v>1108</v>
      </c>
      <c r="HY12" t="s">
        <v>1166</v>
      </c>
      <c r="HZ12" s="112" t="s">
        <v>1167</v>
      </c>
      <c r="IA12" s="186" t="s">
        <v>1168</v>
      </c>
      <c r="IB12" s="112" t="s">
        <v>1208</v>
      </c>
      <c r="IC12" s="253" t="s">
        <v>1142</v>
      </c>
      <c r="ID12" s="252" t="str">
        <f>HK12</f>
        <v>V-.5,a-sea,aprev</v>
      </c>
      <c r="IE12" s="250" t="s">
        <v>1182</v>
      </c>
      <c r="IF12" s="260" t="s">
        <v>1176</v>
      </c>
      <c r="IG12" s="260" t="s">
        <v>1178</v>
      </c>
      <c r="IH12" s="271" t="s">
        <v>1210</v>
      </c>
      <c r="II12" s="263" t="s">
        <v>1186</v>
      </c>
      <c r="IJ12" s="263" t="s">
        <v>1101</v>
      </c>
      <c r="IK12" s="263" t="s">
        <v>1251</v>
      </c>
      <c r="IL12" s="263" t="s">
        <v>1189</v>
      </c>
      <c r="IN12" t="s">
        <v>1187</v>
      </c>
      <c r="IO12" s="95">
        <v>20160708</v>
      </c>
      <c r="IP12" s="261" t="s">
        <v>1176</v>
      </c>
      <c r="IQ12" s="261" t="s">
        <v>1178</v>
      </c>
      <c r="IR12" s="255" t="s">
        <v>1140</v>
      </c>
      <c r="IS12" s="1" t="s">
        <v>1157</v>
      </c>
      <c r="IT12" s="251" t="s">
        <v>1248</v>
      </c>
      <c r="IU12" s="249" t="s">
        <v>1181</v>
      </c>
      <c r="IV12" t="s">
        <v>1062</v>
      </c>
      <c r="IW12" t="s">
        <v>1109</v>
      </c>
      <c r="IX12" s="255" t="s">
        <v>1140</v>
      </c>
      <c r="IY12" s="251" t="s">
        <v>1183</v>
      </c>
      <c r="IZ12" s="249" t="s">
        <v>1181</v>
      </c>
      <c r="JA12" t="s">
        <v>1061</v>
      </c>
      <c r="JB12" t="s">
        <v>1163</v>
      </c>
      <c r="JC12" t="s">
        <v>1210</v>
      </c>
      <c r="JD12" s="285" t="s">
        <v>1250</v>
      </c>
      <c r="JE12" t="s">
        <v>778</v>
      </c>
      <c r="JF12" s="112" t="s">
        <v>1101</v>
      </c>
      <c r="JG12" s="256" t="s">
        <v>1108</v>
      </c>
      <c r="JH12" t="s">
        <v>1166</v>
      </c>
      <c r="JI12" s="112" t="s">
        <v>1167</v>
      </c>
      <c r="JJ12" s="186" t="s">
        <v>1168</v>
      </c>
      <c r="JK12" s="112" t="s">
        <v>1208</v>
      </c>
      <c r="JL12" s="253" t="s">
        <v>1142</v>
      </c>
      <c r="JM12" s="252" t="str">
        <f>IT12</f>
        <v>V-.5,a-sea,aprev</v>
      </c>
      <c r="JN12" s="250" t="s">
        <v>1182</v>
      </c>
      <c r="JO12" s="260" t="s">
        <v>1176</v>
      </c>
      <c r="JP12" s="260" t="s">
        <v>1178</v>
      </c>
      <c r="JQ12" s="271" t="s">
        <v>1210</v>
      </c>
      <c r="JR12" s="263" t="s">
        <v>1186</v>
      </c>
      <c r="JS12" s="263" t="s">
        <v>1101</v>
      </c>
      <c r="JT12" s="263" t="s">
        <v>1251</v>
      </c>
      <c r="JU12" s="263" t="s">
        <v>1189</v>
      </c>
      <c r="JW12" t="s">
        <v>1187</v>
      </c>
      <c r="JX12" s="95">
        <v>20160711</v>
      </c>
      <c r="JY12" s="261" t="s">
        <v>1176</v>
      </c>
      <c r="JZ12" s="261" t="s">
        <v>1178</v>
      </c>
      <c r="KA12" s="255" t="s">
        <v>1140</v>
      </c>
      <c r="KB12" s="1" t="s">
        <v>1157</v>
      </c>
      <c r="KC12" s="251" t="s">
        <v>1248</v>
      </c>
      <c r="KD12" s="249" t="s">
        <v>1181</v>
      </c>
      <c r="KE12" t="s">
        <v>1062</v>
      </c>
      <c r="KF12" t="s">
        <v>1109</v>
      </c>
      <c r="KG12" s="255" t="s">
        <v>1140</v>
      </c>
      <c r="KH12" s="251" t="s">
        <v>1183</v>
      </c>
      <c r="KI12" s="249" t="s">
        <v>1181</v>
      </c>
      <c r="KJ12" t="s">
        <v>1061</v>
      </c>
      <c r="KK12" t="s">
        <v>1163</v>
      </c>
      <c r="KL12" t="s">
        <v>1210</v>
      </c>
      <c r="KM12" s="285" t="s">
        <v>1250</v>
      </c>
      <c r="KN12" t="s">
        <v>778</v>
      </c>
      <c r="KO12" s="112" t="s">
        <v>1101</v>
      </c>
      <c r="KP12" s="256" t="s">
        <v>1108</v>
      </c>
      <c r="KQ12" t="s">
        <v>1166</v>
      </c>
      <c r="KR12" s="112" t="s">
        <v>1167</v>
      </c>
      <c r="KS12" s="186" t="s">
        <v>1168</v>
      </c>
      <c r="KT12" s="112" t="s">
        <v>1208</v>
      </c>
      <c r="KU12" s="253" t="s">
        <v>1142</v>
      </c>
      <c r="KV12" s="252" t="str">
        <f>KC12</f>
        <v>V-.5,a-sea,aprev</v>
      </c>
      <c r="KW12" s="250" t="s">
        <v>1182</v>
      </c>
      <c r="KX12" s="260" t="s">
        <v>1176</v>
      </c>
      <c r="KY12" s="270" t="s">
        <v>1178</v>
      </c>
      <c r="KZ12" s="271" t="s">
        <v>1210</v>
      </c>
      <c r="LA12" s="268" t="s">
        <v>1186</v>
      </c>
      <c r="LB12" s="263" t="s">
        <v>1101</v>
      </c>
      <c r="LC12" s="263" t="s">
        <v>1251</v>
      </c>
      <c r="LD12" s="263" t="s">
        <v>1189</v>
      </c>
      <c r="LF12" t="s">
        <v>1187</v>
      </c>
      <c r="LG12" s="95">
        <v>20160712</v>
      </c>
      <c r="LH12" s="261" t="s">
        <v>1176</v>
      </c>
      <c r="LI12" s="261" t="s">
        <v>1178</v>
      </c>
      <c r="LJ12" s="255" t="s">
        <v>1140</v>
      </c>
      <c r="LK12" s="1" t="s">
        <v>1157</v>
      </c>
      <c r="LL12" s="251" t="s">
        <v>1248</v>
      </c>
      <c r="LM12" s="249" t="s">
        <v>1181</v>
      </c>
      <c r="LN12" t="s">
        <v>1062</v>
      </c>
      <c r="LO12" t="s">
        <v>1176</v>
      </c>
      <c r="LP12" s="255" t="s">
        <v>1140</v>
      </c>
      <c r="LQ12" s="251" t="s">
        <v>1183</v>
      </c>
      <c r="LR12" s="249" t="s">
        <v>1181</v>
      </c>
      <c r="LS12" t="s">
        <v>1061</v>
      </c>
      <c r="LT12" t="s">
        <v>1163</v>
      </c>
      <c r="LU12" t="s">
        <v>1210</v>
      </c>
      <c r="LV12" s="285" t="s">
        <v>1250</v>
      </c>
      <c r="LW12" t="s">
        <v>778</v>
      </c>
      <c r="LX12" s="112" t="s">
        <v>1101</v>
      </c>
      <c r="LY12" s="256" t="s">
        <v>1108</v>
      </c>
      <c r="LZ12" t="s">
        <v>1166</v>
      </c>
      <c r="MA12" s="112" t="s">
        <v>1167</v>
      </c>
      <c r="MB12" s="186" t="s">
        <v>1168</v>
      </c>
      <c r="MC12" s="112" t="s">
        <v>1208</v>
      </c>
      <c r="MD12" s="253" t="s">
        <v>1142</v>
      </c>
      <c r="ME12" s="252" t="str">
        <f>LL12</f>
        <v>V-.5,a-sea,aprev</v>
      </c>
      <c r="MF12" s="250" t="s">
        <v>1182</v>
      </c>
      <c r="MG12" s="260" t="s">
        <v>1176</v>
      </c>
      <c r="MH12" s="260" t="s">
        <v>1178</v>
      </c>
      <c r="MI12" s="271" t="s">
        <v>1210</v>
      </c>
      <c r="MJ12" s="263" t="s">
        <v>1186</v>
      </c>
      <c r="MK12" s="263" t="s">
        <v>1101</v>
      </c>
      <c r="ML12" s="263" t="s">
        <v>1251</v>
      </c>
      <c r="MM12" s="263" t="s">
        <v>1189</v>
      </c>
      <c r="MO12" t="s">
        <v>1187</v>
      </c>
      <c r="MP12" s="95">
        <v>20160713</v>
      </c>
      <c r="MQ12" s="261" t="s">
        <v>1176</v>
      </c>
      <c r="MR12" s="261" t="s">
        <v>1178</v>
      </c>
      <c r="MS12" s="255" t="s">
        <v>1140</v>
      </c>
      <c r="MT12" s="1" t="s">
        <v>1157</v>
      </c>
      <c r="MU12" s="251" t="s">
        <v>1248</v>
      </c>
      <c r="MV12" s="249" t="s">
        <v>1181</v>
      </c>
      <c r="MW12" t="s">
        <v>1062</v>
      </c>
      <c r="MX12" t="s">
        <v>1176</v>
      </c>
      <c r="MY12" s="255" t="s">
        <v>1140</v>
      </c>
      <c r="MZ12" s="251" t="s">
        <v>1183</v>
      </c>
      <c r="NA12" s="249" t="s">
        <v>1181</v>
      </c>
      <c r="NB12" t="s">
        <v>1061</v>
      </c>
      <c r="NC12" t="s">
        <v>1163</v>
      </c>
      <c r="ND12" t="s">
        <v>1210</v>
      </c>
      <c r="NE12" s="285" t="s">
        <v>1250</v>
      </c>
      <c r="NF12" t="s">
        <v>778</v>
      </c>
      <c r="NG12" s="112" t="s">
        <v>1101</v>
      </c>
      <c r="NH12" s="256" t="s">
        <v>1108</v>
      </c>
      <c r="NI12" t="s">
        <v>1166</v>
      </c>
      <c r="NJ12" s="112" t="s">
        <v>1167</v>
      </c>
      <c r="NK12" s="186" t="s">
        <v>1168</v>
      </c>
      <c r="NL12" s="112" t="s">
        <v>1208</v>
      </c>
      <c r="NM12" s="253" t="s">
        <v>1142</v>
      </c>
      <c r="NN12" s="252" t="str">
        <f>MU12</f>
        <v>V-.5,a-sea,aprev</v>
      </c>
      <c r="NO12" s="250" t="s">
        <v>1182</v>
      </c>
      <c r="NP12" s="260" t="s">
        <v>1176</v>
      </c>
      <c r="NQ12" s="260" t="s">
        <v>1178</v>
      </c>
      <c r="NR12" s="271" t="s">
        <v>1210</v>
      </c>
      <c r="NS12" s="263" t="s">
        <v>1186</v>
      </c>
      <c r="NT12" s="263" t="s">
        <v>1101</v>
      </c>
      <c r="NU12" s="263" t="s">
        <v>1251</v>
      </c>
      <c r="NV12" s="263" t="s">
        <v>1189</v>
      </c>
      <c r="NX12" t="s">
        <v>1187</v>
      </c>
      <c r="NY12" s="95">
        <v>20160714</v>
      </c>
      <c r="NZ12" s="261" t="s">
        <v>1176</v>
      </c>
      <c r="OA12" s="261" t="s">
        <v>1178</v>
      </c>
      <c r="OB12" s="255" t="s">
        <v>1140</v>
      </c>
      <c r="OC12" s="1" t="s">
        <v>1157</v>
      </c>
      <c r="OD12" s="251" t="s">
        <v>1248</v>
      </c>
      <c r="OE12" s="249" t="s">
        <v>1181</v>
      </c>
      <c r="OF12" t="s">
        <v>1062</v>
      </c>
      <c r="OG12" t="s">
        <v>1176</v>
      </c>
      <c r="OH12" s="255" t="s">
        <v>1140</v>
      </c>
      <c r="OI12" s="251" t="s">
        <v>1183</v>
      </c>
      <c r="OJ12" s="249" t="s">
        <v>1181</v>
      </c>
      <c r="OK12" t="s">
        <v>1061</v>
      </c>
      <c r="OL12" t="s">
        <v>1163</v>
      </c>
      <c r="OM12" t="s">
        <v>1210</v>
      </c>
      <c r="ON12" s="285" t="s">
        <v>1250</v>
      </c>
      <c r="OO12" t="s">
        <v>778</v>
      </c>
      <c r="OP12" s="112" t="s">
        <v>1101</v>
      </c>
      <c r="OQ12" s="256" t="s">
        <v>1108</v>
      </c>
      <c r="OR12" t="s">
        <v>1166</v>
      </c>
      <c r="OS12" s="112" t="s">
        <v>1167</v>
      </c>
      <c r="OT12" s="186" t="s">
        <v>1168</v>
      </c>
      <c r="OU12" s="112" t="s">
        <v>1208</v>
      </c>
      <c r="OV12" s="253" t="s">
        <v>1142</v>
      </c>
      <c r="OW12" s="252" t="str">
        <f>OD12</f>
        <v>V-.5,a-sea,aprev</v>
      </c>
      <c r="OX12" s="250" t="s">
        <v>1182</v>
      </c>
      <c r="OY12" s="260" t="s">
        <v>1176</v>
      </c>
      <c r="OZ12" s="260" t="s">
        <v>1178</v>
      </c>
      <c r="PA12" s="271" t="s">
        <v>1210</v>
      </c>
      <c r="PB12" s="263" t="s">
        <v>1186</v>
      </c>
      <c r="PC12" s="263" t="s">
        <v>1101</v>
      </c>
      <c r="PD12" s="263" t="s">
        <v>1251</v>
      </c>
      <c r="PE12" s="263" t="s">
        <v>1189</v>
      </c>
      <c r="PG12" t="s">
        <v>1187</v>
      </c>
      <c r="PH12" s="95">
        <v>20160715</v>
      </c>
      <c r="PI12" s="261" t="s">
        <v>1176</v>
      </c>
      <c r="PJ12" s="261" t="s">
        <v>1178</v>
      </c>
      <c r="PK12" s="255" t="s">
        <v>1140</v>
      </c>
      <c r="PL12" s="1" t="s">
        <v>1157</v>
      </c>
      <c r="PM12" s="251" t="s">
        <v>1248</v>
      </c>
      <c r="PN12" s="249" t="s">
        <v>1181</v>
      </c>
      <c r="PO12" t="s">
        <v>1062</v>
      </c>
      <c r="PP12" t="s">
        <v>1176</v>
      </c>
      <c r="PQ12" s="255" t="s">
        <v>1140</v>
      </c>
      <c r="PR12" s="251" t="s">
        <v>1183</v>
      </c>
      <c r="PS12" s="249" t="s">
        <v>1181</v>
      </c>
      <c r="PT12" t="s">
        <v>1061</v>
      </c>
      <c r="PU12" t="s">
        <v>1163</v>
      </c>
      <c r="PV12" t="s">
        <v>1210</v>
      </c>
      <c r="PW12" s="285" t="s">
        <v>1250</v>
      </c>
      <c r="PX12" t="s">
        <v>778</v>
      </c>
      <c r="PY12" s="112" t="s">
        <v>1101</v>
      </c>
      <c r="PZ12" s="256" t="s">
        <v>1108</v>
      </c>
      <c r="QA12" t="s">
        <v>1166</v>
      </c>
      <c r="QB12" s="112" t="s">
        <v>1167</v>
      </c>
      <c r="QC12" s="186" t="s">
        <v>1168</v>
      </c>
      <c r="QD12" s="112" t="s">
        <v>1208</v>
      </c>
      <c r="QE12" s="253" t="s">
        <v>1142</v>
      </c>
      <c r="QF12" s="252" t="str">
        <f>PM12</f>
        <v>V-.5,a-sea,aprev</v>
      </c>
      <c r="QG12" s="250" t="s">
        <v>1182</v>
      </c>
      <c r="QH12" s="260" t="s">
        <v>1176</v>
      </c>
      <c r="QI12" s="260" t="s">
        <v>1178</v>
      </c>
      <c r="QJ12" s="271" t="s">
        <v>1210</v>
      </c>
      <c r="QK12" s="263" t="s">
        <v>1186</v>
      </c>
      <c r="QL12" s="263" t="s">
        <v>1101</v>
      </c>
      <c r="QM12" s="263" t="s">
        <v>1251</v>
      </c>
      <c r="QN12" s="263" t="s">
        <v>1189</v>
      </c>
      <c r="QP12" t="s">
        <v>1187</v>
      </c>
      <c r="QQ12" s="95">
        <v>20160718</v>
      </c>
      <c r="QR12" s="261" t="s">
        <v>1176</v>
      </c>
      <c r="QS12" s="261" t="s">
        <v>1178</v>
      </c>
      <c r="QT12" s="255" t="s">
        <v>1140</v>
      </c>
      <c r="QU12" s="1" t="s">
        <v>1157</v>
      </c>
      <c r="QV12" s="251" t="s">
        <v>1248</v>
      </c>
      <c r="QW12" s="249" t="s">
        <v>1181</v>
      </c>
      <c r="QX12" t="s">
        <v>1062</v>
      </c>
      <c r="QY12" t="s">
        <v>1176</v>
      </c>
      <c r="QZ12" s="255" t="s">
        <v>1140</v>
      </c>
      <c r="RA12" s="251" t="s">
        <v>1183</v>
      </c>
      <c r="RB12" s="249" t="s">
        <v>1181</v>
      </c>
      <c r="RC12" t="s">
        <v>1061</v>
      </c>
      <c r="RD12" t="s">
        <v>1163</v>
      </c>
      <c r="RE12" t="s">
        <v>1210</v>
      </c>
      <c r="RF12" s="285" t="s">
        <v>1250</v>
      </c>
      <c r="RG12" t="s">
        <v>778</v>
      </c>
      <c r="RH12" s="112" t="s">
        <v>1101</v>
      </c>
      <c r="RI12" s="256" t="s">
        <v>1108</v>
      </c>
      <c r="RJ12" t="s">
        <v>1166</v>
      </c>
      <c r="RK12" s="112" t="s">
        <v>1167</v>
      </c>
      <c r="RL12" s="186" t="s">
        <v>1168</v>
      </c>
      <c r="RM12" s="112" t="s">
        <v>1208</v>
      </c>
      <c r="RN12" s="253" t="s">
        <v>1142</v>
      </c>
      <c r="RO12" s="252" t="str">
        <f>QV12</f>
        <v>V-.5,a-sea,aprev</v>
      </c>
      <c r="RP12" s="250" t="s">
        <v>1182</v>
      </c>
      <c r="RQ12" s="260" t="s">
        <v>1176</v>
      </c>
      <c r="RR12" s="260" t="s">
        <v>1178</v>
      </c>
      <c r="RS12" s="271" t="s">
        <v>1210</v>
      </c>
      <c r="RT12" s="263" t="s">
        <v>1186</v>
      </c>
      <c r="RU12" s="263" t="s">
        <v>1101</v>
      </c>
      <c r="RV12" s="263" t="s">
        <v>1251</v>
      </c>
      <c r="RW12" s="263" t="s">
        <v>1189</v>
      </c>
      <c r="RY12" t="s">
        <v>1187</v>
      </c>
      <c r="RZ12" s="95">
        <v>20160719</v>
      </c>
      <c r="SA12" s="261" t="s">
        <v>1176</v>
      </c>
      <c r="SB12" s="261" t="s">
        <v>1178</v>
      </c>
      <c r="SC12" s="255" t="s">
        <v>1140</v>
      </c>
      <c r="SD12" s="1" t="s">
        <v>1157</v>
      </c>
      <c r="SE12" s="251" t="s">
        <v>1248</v>
      </c>
      <c r="SF12" s="249" t="s">
        <v>1181</v>
      </c>
      <c r="SG12" t="s">
        <v>1062</v>
      </c>
      <c r="SH12" t="s">
        <v>1176</v>
      </c>
      <c r="SI12" s="255" t="s">
        <v>1140</v>
      </c>
      <c r="SJ12" s="251" t="s">
        <v>1183</v>
      </c>
      <c r="SK12" s="249" t="s">
        <v>1181</v>
      </c>
      <c r="SL12" t="s">
        <v>1061</v>
      </c>
      <c r="SM12" t="s">
        <v>1163</v>
      </c>
      <c r="SN12" t="s">
        <v>1210</v>
      </c>
      <c r="SO12" s="285" t="s">
        <v>1250</v>
      </c>
      <c r="SP12" t="s">
        <v>778</v>
      </c>
      <c r="SQ12" s="112" t="s">
        <v>1101</v>
      </c>
      <c r="SR12" s="256" t="s">
        <v>1108</v>
      </c>
      <c r="SS12" t="s">
        <v>1166</v>
      </c>
      <c r="ST12" s="112" t="s">
        <v>1167</v>
      </c>
      <c r="SU12" s="186" t="s">
        <v>1168</v>
      </c>
      <c r="SV12" s="112" t="s">
        <v>1208</v>
      </c>
      <c r="SW12" s="253" t="s">
        <v>1142</v>
      </c>
      <c r="SX12" s="252" t="str">
        <f>SE12</f>
        <v>V-.5,a-sea,aprev</v>
      </c>
      <c r="SY12" s="250" t="s">
        <v>1182</v>
      </c>
      <c r="SZ12" s="260" t="s">
        <v>1176</v>
      </c>
      <c r="TA12" s="260" t="s">
        <v>1178</v>
      </c>
      <c r="TB12" s="271" t="s">
        <v>1210</v>
      </c>
      <c r="TC12" s="263" t="s">
        <v>1186</v>
      </c>
      <c r="TD12" s="263" t="s">
        <v>1101</v>
      </c>
      <c r="TE12" s="263" t="s">
        <v>1251</v>
      </c>
      <c r="TF12" s="263" t="s">
        <v>1189</v>
      </c>
      <c r="TH12" t="s">
        <v>1187</v>
      </c>
      <c r="TI12" s="95">
        <v>20160720</v>
      </c>
      <c r="TJ12" s="261" t="s">
        <v>1176</v>
      </c>
      <c r="TK12" s="261" t="s">
        <v>1178</v>
      </c>
      <c r="TL12" s="255" t="s">
        <v>1140</v>
      </c>
      <c r="TM12" s="1" t="s">
        <v>1157</v>
      </c>
      <c r="TN12" s="251" t="s">
        <v>1248</v>
      </c>
      <c r="TO12" s="249" t="s">
        <v>1181</v>
      </c>
      <c r="TP12" t="s">
        <v>1062</v>
      </c>
      <c r="TQ12" t="s">
        <v>1176</v>
      </c>
      <c r="TR12" s="255" t="s">
        <v>1140</v>
      </c>
      <c r="TS12" s="251" t="s">
        <v>1183</v>
      </c>
      <c r="TT12" s="249" t="s">
        <v>1181</v>
      </c>
      <c r="TU12" t="s">
        <v>1061</v>
      </c>
      <c r="TV12" t="s">
        <v>1163</v>
      </c>
      <c r="TW12" t="s">
        <v>1210</v>
      </c>
      <c r="TX12" s="285" t="s">
        <v>1250</v>
      </c>
      <c r="TY12" t="s">
        <v>778</v>
      </c>
      <c r="TZ12" s="112" t="s">
        <v>1101</v>
      </c>
      <c r="UA12" s="256" t="s">
        <v>1108</v>
      </c>
      <c r="UB12" t="s">
        <v>1166</v>
      </c>
      <c r="UC12" s="112" t="s">
        <v>1167</v>
      </c>
      <c r="UD12" s="186" t="s">
        <v>1168</v>
      </c>
      <c r="UE12" s="112" t="s">
        <v>1208</v>
      </c>
      <c r="UF12" s="253" t="s">
        <v>1142</v>
      </c>
      <c r="UG12" s="252" t="str">
        <f>TN12</f>
        <v>V-.5,a-sea,aprev</v>
      </c>
      <c r="UH12" s="250" t="s">
        <v>1182</v>
      </c>
      <c r="UI12" s="260" t="s">
        <v>1176</v>
      </c>
      <c r="UJ12" s="260" t="s">
        <v>1178</v>
      </c>
      <c r="UK12" s="271" t="s">
        <v>1210</v>
      </c>
      <c r="UL12" s="263" t="s">
        <v>1186</v>
      </c>
      <c r="UM12" s="263" t="s">
        <v>1101</v>
      </c>
      <c r="UN12" s="263" t="s">
        <v>1251</v>
      </c>
      <c r="UO12" s="263" t="s">
        <v>1189</v>
      </c>
      <c r="UQ12" t="s">
        <v>1187</v>
      </c>
      <c r="UR12" s="95">
        <v>20160721</v>
      </c>
      <c r="US12" s="261" t="s">
        <v>1176</v>
      </c>
      <c r="UT12" s="261" t="s">
        <v>1178</v>
      </c>
      <c r="UU12" s="255" t="s">
        <v>1140</v>
      </c>
      <c r="UV12" s="1" t="s">
        <v>1157</v>
      </c>
      <c r="UW12" s="251" t="s">
        <v>1248</v>
      </c>
      <c r="UX12" s="249" t="s">
        <v>1181</v>
      </c>
      <c r="UY12" t="s">
        <v>1062</v>
      </c>
      <c r="UZ12" t="s">
        <v>1176</v>
      </c>
      <c r="VA12" s="255" t="s">
        <v>1140</v>
      </c>
      <c r="VB12" s="251" t="s">
        <v>1248</v>
      </c>
      <c r="VC12" s="249" t="s">
        <v>1181</v>
      </c>
      <c r="VD12" t="s">
        <v>1061</v>
      </c>
      <c r="VE12" t="s">
        <v>1163</v>
      </c>
      <c r="VF12" t="s">
        <v>1210</v>
      </c>
      <c r="VG12" s="285" t="s">
        <v>1250</v>
      </c>
      <c r="VH12" t="s">
        <v>778</v>
      </c>
      <c r="VI12" s="112" t="s">
        <v>1101</v>
      </c>
      <c r="VJ12" s="256" t="s">
        <v>1108</v>
      </c>
      <c r="VK12" t="s">
        <v>1166</v>
      </c>
      <c r="VL12" s="112" t="s">
        <v>1167</v>
      </c>
      <c r="VM12" s="186" t="s">
        <v>1168</v>
      </c>
      <c r="VN12" s="112" t="s">
        <v>1208</v>
      </c>
      <c r="VO12" s="253" t="s">
        <v>1142</v>
      </c>
      <c r="VP12" s="252" t="str">
        <f>UW12</f>
        <v>V-.5,a-sea,aprev</v>
      </c>
      <c r="VQ12" s="250" t="s">
        <v>1182</v>
      </c>
      <c r="VR12" s="260" t="s">
        <v>1176</v>
      </c>
      <c r="VS12" s="260" t="s">
        <v>1178</v>
      </c>
      <c r="VT12" s="271" t="s">
        <v>1210</v>
      </c>
      <c r="VU12" s="263" t="s">
        <v>1186</v>
      </c>
      <c r="VV12" s="263" t="s">
        <v>1101</v>
      </c>
      <c r="VW12" s="263" t="s">
        <v>1251</v>
      </c>
      <c r="VX12" s="263" t="s">
        <v>1189</v>
      </c>
      <c r="VZ12" t="s">
        <v>1187</v>
      </c>
      <c r="WA12" s="95">
        <v>20160722</v>
      </c>
      <c r="WB12" s="261" t="s">
        <v>1176</v>
      </c>
      <c r="WC12" s="261" t="s">
        <v>1178</v>
      </c>
      <c r="WD12" s="255" t="s">
        <v>1140</v>
      </c>
      <c r="WE12" s="1" t="s">
        <v>1157</v>
      </c>
      <c r="WF12" s="251" t="s">
        <v>1248</v>
      </c>
      <c r="WG12" s="249" t="s">
        <v>1181</v>
      </c>
      <c r="WH12" t="s">
        <v>1062</v>
      </c>
      <c r="WI12" t="s">
        <v>1176</v>
      </c>
      <c r="WJ12" s="255" t="s">
        <v>1140</v>
      </c>
      <c r="WK12" s="251" t="s">
        <v>1248</v>
      </c>
      <c r="WL12" s="249" t="s">
        <v>1181</v>
      </c>
      <c r="WM12" t="s">
        <v>1061</v>
      </c>
      <c r="WN12" t="s">
        <v>1163</v>
      </c>
      <c r="WO12" t="s">
        <v>1210</v>
      </c>
      <c r="WP12" s="285" t="s">
        <v>1250</v>
      </c>
      <c r="WQ12" t="s">
        <v>778</v>
      </c>
      <c r="WR12" s="112" t="s">
        <v>1101</v>
      </c>
      <c r="WS12" s="256" t="s">
        <v>1108</v>
      </c>
      <c r="WT12" t="s">
        <v>1166</v>
      </c>
      <c r="WU12" s="112" t="s">
        <v>1167</v>
      </c>
      <c r="WV12" s="186" t="s">
        <v>1168</v>
      </c>
      <c r="WW12" s="112" t="s">
        <v>1208</v>
      </c>
      <c r="WX12" s="253" t="s">
        <v>1142</v>
      </c>
      <c r="WY12" s="252" t="str">
        <f>WF12</f>
        <v>V-.5,a-sea,aprev</v>
      </c>
      <c r="WZ12" s="250" t="s">
        <v>1182</v>
      </c>
      <c r="XA12" s="260" t="s">
        <v>1176</v>
      </c>
      <c r="XB12" s="260" t="s">
        <v>1178</v>
      </c>
      <c r="XC12" s="271" t="s">
        <v>1210</v>
      </c>
      <c r="XD12" s="263" t="s">
        <v>1186</v>
      </c>
      <c r="XE12" s="263" t="s">
        <v>1101</v>
      </c>
      <c r="XF12" s="263" t="s">
        <v>1251</v>
      </c>
      <c r="XG12" s="263" t="s">
        <v>1189</v>
      </c>
      <c r="XI12" t="s">
        <v>1187</v>
      </c>
      <c r="XJ12" s="95">
        <v>20160725</v>
      </c>
      <c r="XK12" s="261" t="s">
        <v>1176</v>
      </c>
      <c r="XL12" s="261" t="s">
        <v>1178</v>
      </c>
      <c r="XM12" s="255" t="s">
        <v>1140</v>
      </c>
      <c r="XN12" s="1" t="s">
        <v>1157</v>
      </c>
      <c r="XO12" s="251" t="s">
        <v>1248</v>
      </c>
      <c r="XP12" s="249" t="s">
        <v>1181</v>
      </c>
      <c r="XQ12" t="s">
        <v>1062</v>
      </c>
      <c r="XR12" t="s">
        <v>1176</v>
      </c>
      <c r="XS12" s="255" t="s">
        <v>1140</v>
      </c>
      <c r="XT12" s="251" t="s">
        <v>1247</v>
      </c>
      <c r="XU12" s="249" t="s">
        <v>1181</v>
      </c>
      <c r="XV12" t="s">
        <v>1061</v>
      </c>
      <c r="XW12" t="s">
        <v>1163</v>
      </c>
      <c r="XX12" t="s">
        <v>1210</v>
      </c>
      <c r="XY12" s="285" t="s">
        <v>1250</v>
      </c>
      <c r="XZ12" t="s">
        <v>778</v>
      </c>
      <c r="YA12" s="112" t="s">
        <v>1101</v>
      </c>
      <c r="YB12" s="256" t="s">
        <v>1108</v>
      </c>
      <c r="YC12" t="s">
        <v>1166</v>
      </c>
      <c r="YD12" s="112" t="s">
        <v>1167</v>
      </c>
      <c r="YE12" s="186" t="s">
        <v>1168</v>
      </c>
      <c r="YF12" s="112" t="s">
        <v>1208</v>
      </c>
      <c r="YG12" s="253" t="s">
        <v>1142</v>
      </c>
      <c r="YH12" s="252" t="str">
        <f>XO12</f>
        <v>V-.5,a-sea,aprev</v>
      </c>
      <c r="YI12" s="250" t="s">
        <v>1182</v>
      </c>
      <c r="YJ12" s="260" t="s">
        <v>1176</v>
      </c>
      <c r="YK12" s="260" t="s">
        <v>1178</v>
      </c>
      <c r="YL12" s="271" t="s">
        <v>1210</v>
      </c>
      <c r="YM12" s="263" t="s">
        <v>1186</v>
      </c>
      <c r="YN12" s="263" t="s">
        <v>1101</v>
      </c>
      <c r="YO12" s="263" t="s">
        <v>1251</v>
      </c>
      <c r="YP12" s="263" t="s">
        <v>1189</v>
      </c>
      <c r="YR12" t="s">
        <v>1187</v>
      </c>
      <c r="YS12" s="95">
        <v>20160726</v>
      </c>
      <c r="YT12" s="261" t="s">
        <v>1176</v>
      </c>
      <c r="YU12" s="261" t="s">
        <v>1178</v>
      </c>
      <c r="YV12" s="255" t="s">
        <v>1140</v>
      </c>
      <c r="YW12" s="1" t="s">
        <v>1157</v>
      </c>
      <c r="YX12" s="251" t="s">
        <v>1248</v>
      </c>
      <c r="YY12" s="249" t="s">
        <v>1181</v>
      </c>
      <c r="YZ12" t="s">
        <v>1062</v>
      </c>
      <c r="ZA12" t="s">
        <v>1176</v>
      </c>
      <c r="ZB12" s="255" t="s">
        <v>1140</v>
      </c>
      <c r="ZC12" s="251" t="s">
        <v>1248</v>
      </c>
      <c r="ZD12" s="249" t="s">
        <v>1181</v>
      </c>
      <c r="ZE12" t="s">
        <v>1061</v>
      </c>
      <c r="ZF12" t="s">
        <v>1163</v>
      </c>
      <c r="ZG12" t="s">
        <v>1210</v>
      </c>
      <c r="ZH12" s="285" t="s">
        <v>1250</v>
      </c>
      <c r="ZI12" t="s">
        <v>778</v>
      </c>
      <c r="ZJ12" s="112" t="s">
        <v>1101</v>
      </c>
      <c r="ZK12" s="256" t="s">
        <v>1108</v>
      </c>
      <c r="ZL12" t="s">
        <v>1166</v>
      </c>
      <c r="ZM12" s="112" t="s">
        <v>1167</v>
      </c>
      <c r="ZN12" s="186" t="s">
        <v>1168</v>
      </c>
      <c r="ZO12" s="263" t="s">
        <v>1101</v>
      </c>
      <c r="ZP12" s="112" t="s">
        <v>1208</v>
      </c>
      <c r="ZQ12" s="253" t="s">
        <v>1142</v>
      </c>
      <c r="ZR12" s="252" t="s">
        <v>1248</v>
      </c>
      <c r="ZS12" s="250" t="s">
        <v>1182</v>
      </c>
      <c r="ZT12" s="260" t="s">
        <v>1176</v>
      </c>
      <c r="ZU12" s="260" t="s">
        <v>1178</v>
      </c>
      <c r="ZV12" s="271" t="s">
        <v>1210</v>
      </c>
      <c r="ZW12" s="263" t="s">
        <v>1186</v>
      </c>
      <c r="ZX12" s="263" t="s">
        <v>1251</v>
      </c>
      <c r="ZY12" s="263" t="s">
        <v>1189</v>
      </c>
      <c r="AAA12" t="s">
        <v>1187</v>
      </c>
      <c r="AAB12" s="95">
        <v>20160727</v>
      </c>
      <c r="AAC12" s="261" t="s">
        <v>1176</v>
      </c>
      <c r="AAD12" s="261" t="s">
        <v>1178</v>
      </c>
      <c r="AAE12" s="255" t="s">
        <v>1140</v>
      </c>
      <c r="AAF12" s="1" t="s">
        <v>1157</v>
      </c>
      <c r="AAG12" s="251" t="s">
        <v>1248</v>
      </c>
      <c r="AAH12" s="249" t="s">
        <v>1181</v>
      </c>
      <c r="AAI12" t="s">
        <v>1062</v>
      </c>
      <c r="AAJ12" t="str">
        <f>AAC12</f>
        <v>&gt;equity</v>
      </c>
      <c r="AAK12" s="255" t="s">
        <v>1140</v>
      </c>
      <c r="AAL12" s="251" t="str">
        <f>AAG12</f>
        <v>V-.5,a-sea,aprev</v>
      </c>
      <c r="AAM12" s="249" t="str">
        <f>AAH12</f>
        <v>SEA-ADJ</v>
      </c>
      <c r="AAN12" t="s">
        <v>1061</v>
      </c>
      <c r="AAO12" t="s">
        <v>1163</v>
      </c>
      <c r="AAP12" t="s">
        <v>1210</v>
      </c>
      <c r="AAQ12" s="285" t="s">
        <v>1250</v>
      </c>
      <c r="AAR12" t="s">
        <v>778</v>
      </c>
      <c r="AAS12" s="112" t="s">
        <v>1101</v>
      </c>
      <c r="AAT12" s="256" t="s">
        <v>1108</v>
      </c>
      <c r="AAU12" t="s">
        <v>1166</v>
      </c>
      <c r="AAV12" s="112" t="s">
        <v>1167</v>
      </c>
      <c r="AAW12" s="186" t="s">
        <v>1168</v>
      </c>
      <c r="AAX12" s="263" t="s">
        <v>1101</v>
      </c>
      <c r="AAY12" s="112" t="s">
        <v>1208</v>
      </c>
      <c r="AAZ12" s="253" t="s">
        <v>1142</v>
      </c>
      <c r="ABA12" s="252" t="str">
        <f>AAG12</f>
        <v>V-.5,a-sea,aprev</v>
      </c>
      <c r="ABB12" s="250" t="s">
        <v>1182</v>
      </c>
      <c r="ABC12" s="260" t="str">
        <f>AAC12</f>
        <v>&gt;equity</v>
      </c>
      <c r="ABD12" s="260" t="str">
        <f>AAD12</f>
        <v>&lt;equity</v>
      </c>
      <c r="ABE12" s="271" t="s">
        <v>1210</v>
      </c>
      <c r="ABF12" s="263" t="s">
        <v>1186</v>
      </c>
      <c r="ABG12" s="263" t="s">
        <v>1251</v>
      </c>
      <c r="ABH12" s="263" t="s">
        <v>1189</v>
      </c>
      <c r="ABJ12" t="s">
        <v>1187</v>
      </c>
      <c r="ABK12" s="95">
        <v>20160728</v>
      </c>
      <c r="ABL12" s="261" t="s">
        <v>1176</v>
      </c>
      <c r="ABM12" s="261" t="s">
        <v>1178</v>
      </c>
      <c r="ABN12" s="255" t="s">
        <v>1140</v>
      </c>
      <c r="ABO12" s="1" t="s">
        <v>1157</v>
      </c>
      <c r="ABP12" s="251" t="s">
        <v>1248</v>
      </c>
      <c r="ABQ12" s="249" t="s">
        <v>1181</v>
      </c>
      <c r="ABR12" t="s">
        <v>1062</v>
      </c>
      <c r="ABS12" t="str">
        <f>ABL12</f>
        <v>&gt;equity</v>
      </c>
      <c r="ABT12" s="255" t="s">
        <v>1140</v>
      </c>
      <c r="ABU12" s="251" t="str">
        <f>ABP12</f>
        <v>V-.5,a-sea,aprev</v>
      </c>
      <c r="ABV12" s="249" t="str">
        <f>ABQ12</f>
        <v>SEA-ADJ</v>
      </c>
      <c r="ABW12" t="s">
        <v>1061</v>
      </c>
      <c r="ABX12" t="s">
        <v>1163</v>
      </c>
      <c r="ABY12" t="s">
        <v>1210</v>
      </c>
      <c r="ABZ12" s="285" t="s">
        <v>1250</v>
      </c>
      <c r="ACA12" t="s">
        <v>778</v>
      </c>
      <c r="ACB12" s="112" t="s">
        <v>1101</v>
      </c>
      <c r="ACC12" s="256" t="s">
        <v>1108</v>
      </c>
      <c r="ACD12" t="s">
        <v>1166</v>
      </c>
      <c r="ACE12" s="112" t="s">
        <v>1167</v>
      </c>
      <c r="ACF12" s="186" t="s">
        <v>1168</v>
      </c>
      <c r="ACG12" s="263" t="s">
        <v>1101</v>
      </c>
      <c r="ACH12" s="112" t="s">
        <v>1208</v>
      </c>
      <c r="ACI12" s="253" t="s">
        <v>1142</v>
      </c>
      <c r="ACJ12" s="252" t="str">
        <f>ABP12</f>
        <v>V-.5,a-sea,aprev</v>
      </c>
      <c r="ACK12" s="250" t="s">
        <v>1182</v>
      </c>
      <c r="ACL12" s="260" t="str">
        <f>ABL12</f>
        <v>&gt;equity</v>
      </c>
      <c r="ACM12" s="260" t="str">
        <f>ABM12</f>
        <v>&lt;equity</v>
      </c>
      <c r="ACN12" s="271" t="s">
        <v>1210</v>
      </c>
      <c r="ACO12" s="263" t="s">
        <v>1186</v>
      </c>
      <c r="ACP12" s="263" t="s">
        <v>1251</v>
      </c>
      <c r="ACQ12" s="263" t="s">
        <v>1189</v>
      </c>
      <c r="ACT12" t="s">
        <v>1187</v>
      </c>
      <c r="ACU12" s="95">
        <v>20160729</v>
      </c>
      <c r="ACV12" s="261" t="s">
        <v>1176</v>
      </c>
      <c r="ACW12" s="261" t="s">
        <v>1178</v>
      </c>
      <c r="ACX12" s="255" t="s">
        <v>1140</v>
      </c>
      <c r="ACY12" s="1" t="s">
        <v>1157</v>
      </c>
      <c r="ACZ12" s="251" t="s">
        <v>1248</v>
      </c>
      <c r="ADA12" s="249" t="s">
        <v>1181</v>
      </c>
      <c r="ADB12" t="s">
        <v>1062</v>
      </c>
      <c r="ADC12" t="str">
        <f>ACV12</f>
        <v>&gt;equity</v>
      </c>
      <c r="ADD12" s="255" t="s">
        <v>1140</v>
      </c>
      <c r="ADE12" s="251" t="str">
        <f>ACZ12</f>
        <v>V-.5,a-sea,aprev</v>
      </c>
      <c r="ADF12" s="249" t="str">
        <f>ADA12</f>
        <v>SEA-ADJ</v>
      </c>
      <c r="ADG12" t="s">
        <v>1061</v>
      </c>
      <c r="ADH12" t="s">
        <v>1163</v>
      </c>
      <c r="ADI12" t="s">
        <v>1210</v>
      </c>
      <c r="ADJ12" s="285" t="s">
        <v>1250</v>
      </c>
      <c r="ADK12" t="s">
        <v>778</v>
      </c>
      <c r="ADL12" s="112" t="s">
        <v>1101</v>
      </c>
      <c r="ADM12" s="256" t="s">
        <v>1108</v>
      </c>
      <c r="ADN12" t="s">
        <v>1166</v>
      </c>
      <c r="ADO12" s="112" t="s">
        <v>1167</v>
      </c>
      <c r="ADP12" s="186" t="s">
        <v>1168</v>
      </c>
      <c r="ADQ12" s="263" t="s">
        <v>1101</v>
      </c>
      <c r="ADR12" s="112" t="s">
        <v>1208</v>
      </c>
      <c r="ADS12" s="253" t="s">
        <v>1142</v>
      </c>
      <c r="ADT12" s="252" t="str">
        <f>ACZ12</f>
        <v>V-.5,a-sea,aprev</v>
      </c>
      <c r="ADU12" s="250" t="s">
        <v>1182</v>
      </c>
      <c r="ADV12" s="260" t="str">
        <f>ACV12</f>
        <v>&gt;equity</v>
      </c>
      <c r="ADW12" s="260" t="str">
        <f>ACW12</f>
        <v>&lt;equity</v>
      </c>
      <c r="ADX12" s="271" t="s">
        <v>1210</v>
      </c>
      <c r="ADY12" s="263" t="s">
        <v>1186</v>
      </c>
      <c r="ADZ12" s="263" t="s">
        <v>1251</v>
      </c>
      <c r="AEA12" s="263" t="s">
        <v>1189</v>
      </c>
    </row>
    <row r="13" spans="1:807"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S13" s="247">
        <f>COUNTIF(S14:S92,1)/79</f>
        <v>0.12658227848101267</v>
      </c>
      <c r="T13" s="247">
        <f>COUNTIF(T14:T92,1)/79</f>
        <v>0.60759493670886078</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f t="shared" ref="AF13" si="72">SUM(AF14:AF92)</f>
        <v>-22059.02989611599</v>
      </c>
      <c r="AG13" s="187">
        <v>20410.988150789821</v>
      </c>
      <c r="AH13" s="187">
        <f>SUM(AH14:AH92)</f>
        <v>22016.342196629197</v>
      </c>
      <c r="AI13" s="187">
        <v>-78284.028995627057</v>
      </c>
      <c r="AJ13" s="187">
        <v>78284.028995627057</v>
      </c>
      <c r="AL13" s="247">
        <v>0.73417721518987344</v>
      </c>
      <c r="AM13" s="247">
        <v>0.51898734177215189</v>
      </c>
      <c r="AN13" s="247">
        <v>0.48101265822784811</v>
      </c>
      <c r="AO13" s="247">
        <v>0.54430379746835444</v>
      </c>
      <c r="AP13" s="247">
        <v>0.70886075949367089</v>
      </c>
      <c r="AQ13" s="247"/>
      <c r="AR13" s="247">
        <f>COUNTIF(AR14:AR92,1)/79</f>
        <v>0.41772151898734178</v>
      </c>
      <c r="AS13" s="247">
        <v>0.64556962025316456</v>
      </c>
      <c r="AT13" s="247">
        <v>0.70886075949367089</v>
      </c>
      <c r="AU13" s="248">
        <v>0.50632911392405067</v>
      </c>
      <c r="AV13" s="248">
        <v>0.64556962025316456</v>
      </c>
      <c r="AW13" s="248">
        <v>0.35443037974683544</v>
      </c>
      <c r="AX13" s="248">
        <v>0.45569620253164556</v>
      </c>
      <c r="BA13" s="247">
        <f>COUNTIF(BA14:BA92,1)/79</f>
        <v>0.43037974683544306</v>
      </c>
      <c r="BB13" s="247">
        <f>COUNTIF(BB14:BB92,1)/79</f>
        <v>0.4050632911392405</v>
      </c>
      <c r="BD13" s="247">
        <f>COUNTIF(BD14:BD92,1)/79</f>
        <v>0.49367088607594939</v>
      </c>
      <c r="BE13" s="179">
        <v>0.25</v>
      </c>
      <c r="BF13" s="182">
        <v>16642651.028390473</v>
      </c>
      <c r="BG13" s="182">
        <v>17199307.030256625</v>
      </c>
      <c r="BH13" s="187">
        <v>-185.74391967023473</v>
      </c>
      <c r="BI13" s="187">
        <v>-2789.4596528649477</v>
      </c>
      <c r="BJ13" s="187">
        <v>14477.812354592679</v>
      </c>
      <c r="BK13" s="187">
        <f t="shared" ref="BK13" si="73">SUM(BK14:BK92)</f>
        <v>-14745.173860375333</v>
      </c>
      <c r="BL13" s="187">
        <v>-14621.311775368318</v>
      </c>
      <c r="BM13" s="187">
        <v>-16760.115288284433</v>
      </c>
      <c r="BN13" s="187">
        <v>715.64138303623315</v>
      </c>
      <c r="BO13" s="187">
        <f t="shared" ref="BO13" si="74">SUM(BO14:BO92)</f>
        <v>-6019.1455117373889</v>
      </c>
      <c r="BP13" s="187">
        <v>-1550.8270559324883</v>
      </c>
      <c r="BQ13" s="187">
        <f t="shared" ref="BQ13:BR13" si="75">SUM(BQ14:BQ92)</f>
        <v>-99.506840140828331</v>
      </c>
      <c r="BR13" s="187">
        <f t="shared" si="75"/>
        <v>-12109.209935503673</v>
      </c>
      <c r="BS13" s="187">
        <v>72162.799869859591</v>
      </c>
      <c r="BU13" s="247">
        <v>0.70886075949367089</v>
      </c>
      <c r="BV13" s="247">
        <v>0.68354430379746833</v>
      </c>
      <c r="BW13" s="247">
        <v>0.46835443037974683</v>
      </c>
      <c r="BX13" s="247">
        <v>0.759493670886076</v>
      </c>
      <c r="BY13" s="247">
        <v>0.73417721518987344</v>
      </c>
      <c r="BZ13" s="247"/>
      <c r="CA13" s="247">
        <f>COUNTIF(CA14:CA92,1)/79</f>
        <v>0.4050632911392405</v>
      </c>
      <c r="CB13" s="247">
        <v>0.63291139240506333</v>
      </c>
      <c r="CC13" s="247">
        <v>0.63291139240506333</v>
      </c>
      <c r="CD13" s="248">
        <v>0.51898734177215189</v>
      </c>
      <c r="CE13" s="248">
        <v>0.59493670886075944</v>
      </c>
      <c r="CF13" s="248">
        <v>0.4050632911392405</v>
      </c>
      <c r="CG13" s="248">
        <v>0.44303797468354428</v>
      </c>
      <c r="CJ13" s="247">
        <f>COUNTIF(CJ14:CJ92,1)/79</f>
        <v>0.32911392405063289</v>
      </c>
      <c r="CK13" s="247">
        <f>COUNTIF(CK14:CK92,1)/79</f>
        <v>0.39240506329113922</v>
      </c>
      <c r="CM13" s="189"/>
      <c r="CN13" s="179">
        <v>0.25</v>
      </c>
      <c r="CO13" s="182">
        <v>19097878.777476735</v>
      </c>
      <c r="CP13" s="182">
        <v>20017369.622159619</v>
      </c>
      <c r="CQ13" s="187">
        <v>-5230.2361036355696</v>
      </c>
      <c r="CR13" s="187">
        <v>-4885.7902033930941</v>
      </c>
      <c r="CS13" s="187">
        <v>3123.8906142981177</v>
      </c>
      <c r="CT13" s="187">
        <f t="shared" ref="CT13" si="76">SUM(CT14:CT92)</f>
        <v>4219.567375347101</v>
      </c>
      <c r="CU13" s="187">
        <v>2903.4877059248529</v>
      </c>
      <c r="CV13" s="187">
        <v>5127.0540824589871</v>
      </c>
      <c r="CW13" s="187">
        <v>-1942.7805709255354</v>
      </c>
      <c r="CX13" s="187">
        <f t="shared" ref="CX13" si="77">SUM(CX14:CX92)</f>
        <v>6062.0492905701249</v>
      </c>
      <c r="CY13" s="187">
        <v>3539.3243547223628</v>
      </c>
      <c r="CZ13" s="187">
        <f t="shared" ref="CZ13:DA13" si="78">SUM(CZ14:CZ92)</f>
        <v>2784.232028181631</v>
      </c>
      <c r="DA13" s="187">
        <f t="shared" si="78"/>
        <v>5059.8936644278838</v>
      </c>
      <c r="DB13" s="187">
        <v>17202.866277856876</v>
      </c>
      <c r="DD13" s="247">
        <v>0.63291139240506333</v>
      </c>
      <c r="DE13" s="247">
        <v>0.68354430379746833</v>
      </c>
      <c r="DF13" s="247">
        <v>0.44303797468354428</v>
      </c>
      <c r="DG13" s="247">
        <v>0.77215189873417722</v>
      </c>
      <c r="DH13" s="247">
        <v>0.68354430379746833</v>
      </c>
      <c r="DI13" s="247"/>
      <c r="DJ13" s="247">
        <f>COUNTIF(DJ14:DJ92,1)/79</f>
        <v>0.43037974683544306</v>
      </c>
      <c r="DK13" s="247">
        <v>0.65822784810126578</v>
      </c>
      <c r="DL13" s="247">
        <v>0.44303797468354428</v>
      </c>
      <c r="DM13" s="248">
        <v>0.48101265822784811</v>
      </c>
      <c r="DN13" s="248">
        <v>0.53164556962025311</v>
      </c>
      <c r="DO13" s="248">
        <v>0.46835443037974683</v>
      </c>
      <c r="DP13" s="248">
        <v>0.58227848101265822</v>
      </c>
      <c r="DS13" s="247">
        <f>COUNTIF(DS14:DS92,1)/79</f>
        <v>0.35443037974683544</v>
      </c>
      <c r="DT13" s="247">
        <f>COUNTIF(DT14:DT92,1)/79</f>
        <v>0.36708860759493672</v>
      </c>
      <c r="DV13" s="189"/>
      <c r="DW13" s="179">
        <v>0.25</v>
      </c>
      <c r="DX13" s="182">
        <v>18728630.525549352</v>
      </c>
      <c r="DY13" s="182">
        <v>20212729.505933695</v>
      </c>
      <c r="DZ13" s="187">
        <v>-11969.804178746746</v>
      </c>
      <c r="EA13" s="187">
        <v>853.45463417676388</v>
      </c>
      <c r="EB13" s="187">
        <v>14283.773277967919</v>
      </c>
      <c r="EC13" s="187">
        <f t="shared" ref="EC13" si="79">SUM(EC14:EC92)</f>
        <v>31868.40578613125</v>
      </c>
      <c r="ED13" s="187">
        <v>8232.0806462246474</v>
      </c>
      <c r="EE13" s="187">
        <v>42853.770333542925</v>
      </c>
      <c r="EF13" s="187">
        <v>-32771.270227728186</v>
      </c>
      <c r="EG13" s="187">
        <f t="shared" ref="EG13" si="80">SUM(EG14:EG92)</f>
        <v>17146.956763393795</v>
      </c>
      <c r="EH13" s="187">
        <v>-94078.91454640853</v>
      </c>
      <c r="EI13" s="187">
        <f t="shared" ref="EI13:EJ13" si="81">SUM(EI14:EI92)</f>
        <v>2149.7912376121249</v>
      </c>
      <c r="EJ13" s="187">
        <f t="shared" si="81"/>
        <v>35120.065821967226</v>
      </c>
      <c r="EK13" s="187">
        <v>125039.53332099751</v>
      </c>
      <c r="EM13" s="247">
        <v>0.44303797468354428</v>
      </c>
      <c r="EN13" s="247">
        <v>0.45569620253164556</v>
      </c>
      <c r="EO13" s="247">
        <v>0.41772151898734178</v>
      </c>
      <c r="EP13" s="247">
        <v>0.51898734177215189</v>
      </c>
      <c r="EQ13" s="247">
        <v>0.67088607594936711</v>
      </c>
      <c r="ER13" s="247"/>
      <c r="ES13" s="247">
        <f>COUNTIF(ES14:ES92,1)/79</f>
        <v>0.49367088607594939</v>
      </c>
      <c r="ET13" s="247">
        <v>0.55696202531645567</v>
      </c>
      <c r="EU13" s="247">
        <v>0.41772151898734178</v>
      </c>
      <c r="EV13" s="248">
        <v>0.45569620253164556</v>
      </c>
      <c r="EW13" s="248">
        <v>0.59493670886075944</v>
      </c>
      <c r="EX13" s="248">
        <v>0.4050632911392405</v>
      </c>
      <c r="EY13" s="248">
        <v>0.55696202531645567</v>
      </c>
      <c r="FB13" s="247">
        <f>COUNTIF(FB14:FB92,1)/79</f>
        <v>0.55696202531645567</v>
      </c>
      <c r="FC13" s="247">
        <f>COUNTIF(FC14:FC92,1)/79</f>
        <v>0.53164556962025311</v>
      </c>
      <c r="FE13" s="189"/>
      <c r="FF13" s="179">
        <v>0</v>
      </c>
      <c r="FG13" s="182">
        <v>18431653.149729852</v>
      </c>
      <c r="FH13" s="182">
        <v>18431653.149729852</v>
      </c>
      <c r="FI13" s="187">
        <v>-4437.6510063115629</v>
      </c>
      <c r="FJ13" s="187">
        <v>9944.8641879268325</v>
      </c>
      <c r="FK13" s="187">
        <v>24471.628211817722</v>
      </c>
      <c r="FL13" s="187">
        <f t="shared" ref="FL13" si="82">SUM(FL14:FL92)</f>
        <v>-1373.2413483199225</v>
      </c>
      <c r="FM13" s="187">
        <v>20341.244671467579</v>
      </c>
      <c r="FN13" s="187">
        <v>-3100.8691747080147</v>
      </c>
      <c r="FO13" s="187">
        <v>2448.6700672231527</v>
      </c>
      <c r="FP13" s="187">
        <f t="shared" ref="FP13" si="83">SUM(FP14:FP92)</f>
        <v>-9952.017752380405</v>
      </c>
      <c r="FQ13" s="187">
        <v>-23064.113871430502</v>
      </c>
      <c r="FR13" s="187">
        <f t="shared" ref="FR13:FS13" si="84">SUM(FR14:FR92)</f>
        <v>14601.422897145101</v>
      </c>
      <c r="FS13" s="187">
        <f t="shared" si="84"/>
        <v>-2988.995113347698</v>
      </c>
      <c r="FT13" s="187">
        <v>70175.6018297017</v>
      </c>
      <c r="FV13" s="247">
        <v>0.41772151898734178</v>
      </c>
      <c r="FW13" s="247">
        <v>0.45569620253164556</v>
      </c>
      <c r="FX13" s="247">
        <v>0.41772151898734178</v>
      </c>
      <c r="FY13" s="247">
        <v>0.51898734177215189</v>
      </c>
      <c r="FZ13" s="247">
        <v>0.67088607594936711</v>
      </c>
      <c r="GA13" s="247"/>
      <c r="GB13" s="247">
        <f>COUNTIF(GB14:GB92,1)/79</f>
        <v>0.55696202531645567</v>
      </c>
      <c r="GC13" s="247">
        <v>0.58227848101265822</v>
      </c>
      <c r="GD13" s="247">
        <v>0.45569620253164556</v>
      </c>
      <c r="GE13" s="248">
        <v>0.51898734177215189</v>
      </c>
      <c r="GF13" s="248">
        <v>0.50632911392405067</v>
      </c>
      <c r="GG13" s="248">
        <v>0.49367088607594939</v>
      </c>
      <c r="GH13" s="248">
        <v>0.54430379746835444</v>
      </c>
      <c r="GK13" s="247">
        <f>COUNTIF(GK14:GK92,1)/79</f>
        <v>0.58227848101265822</v>
      </c>
      <c r="GL13" s="247">
        <f>COUNTIF(GL14:GL92,1)/79</f>
        <v>0.569620253164557</v>
      </c>
      <c r="GN13" s="189"/>
      <c r="GO13" s="179">
        <v>0.25</v>
      </c>
      <c r="GP13" s="182">
        <v>18407373.936755277</v>
      </c>
      <c r="GQ13" s="182">
        <v>23869309.817137789</v>
      </c>
      <c r="GR13" s="187">
        <v>6154.92968889863</v>
      </c>
      <c r="GS13" s="187">
        <v>-12606.327940685191</v>
      </c>
      <c r="GT13" s="187">
        <v>4240.1177712936224</v>
      </c>
      <c r="GU13" s="187">
        <f t="shared" ref="GU13" si="85">SUM(GU14:GU92)</f>
        <v>3915.5749852087324</v>
      </c>
      <c r="GV13" s="187">
        <v>8698.6730734290541</v>
      </c>
      <c r="GW13" s="187">
        <v>-9978.2981744579956</v>
      </c>
      <c r="GX13" s="187">
        <v>15176.57133445279</v>
      </c>
      <c r="GY13" s="187">
        <f t="shared" ref="GY13" si="86">SUM(GY14:GY92)</f>
        <v>-538.87021125133253</v>
      </c>
      <c r="GZ13" s="187">
        <v>-25682.698963517327</v>
      </c>
      <c r="HA13" s="187">
        <f t="shared" ref="HA13:HB13" si="87">SUM(HA14:HA92)</f>
        <v>12862.605875006011</v>
      </c>
      <c r="HB13" s="187">
        <f t="shared" si="87"/>
        <v>5764.7847631307741</v>
      </c>
      <c r="HC13" s="187">
        <v>80775.730635117245</v>
      </c>
      <c r="HE13" s="247">
        <v>0.45569620253164556</v>
      </c>
      <c r="HF13" s="247">
        <v>0.49367088607594939</v>
      </c>
      <c r="HG13" s="247">
        <v>0.45569620253164556</v>
      </c>
      <c r="HH13" s="247">
        <v>0.46835443037974683</v>
      </c>
      <c r="HI13" s="247">
        <v>0.70886075949367089</v>
      </c>
      <c r="HJ13" s="247"/>
      <c r="HK13" s="247">
        <f>COUNTIF(HK14:HK92,1)/79</f>
        <v>0.51898734177215189</v>
      </c>
      <c r="HL13" s="247">
        <v>0.55696202531645567</v>
      </c>
      <c r="HM13" s="247">
        <v>0.69620253164556967</v>
      </c>
      <c r="HN13" s="248">
        <v>0.54430379746835444</v>
      </c>
      <c r="HO13" s="248">
        <v>0.55696202531645567</v>
      </c>
      <c r="HP13" s="248">
        <v>0.44303797468354428</v>
      </c>
      <c r="HQ13" s="248">
        <v>0.60759493670886078</v>
      </c>
      <c r="HT13" s="247">
        <f>COUNTIF(HT14:HT92,1)/79</f>
        <v>0.55696202531645567</v>
      </c>
      <c r="HU13" s="247">
        <f>COUNTIF(HU14:HU92,1)/79</f>
        <v>0.50632911392405067</v>
      </c>
      <c r="HW13" s="189"/>
      <c r="HX13" s="179">
        <v>0.25</v>
      </c>
      <c r="HY13" s="182">
        <v>18143582.860010549</v>
      </c>
      <c r="HZ13" s="182">
        <v>23451368.825224001</v>
      </c>
      <c r="IA13" s="187">
        <v>7044.7145301923119</v>
      </c>
      <c r="IB13" s="187">
        <v>-1570.0641959817483</v>
      </c>
      <c r="IC13" s="187">
        <v>10952.982153208502</v>
      </c>
      <c r="ID13" s="187">
        <f t="shared" ref="ID13" si="88">SUM(ID14:ID92)</f>
        <v>8937.005841388609</v>
      </c>
      <c r="IE13" s="187">
        <v>18796.356755101406</v>
      </c>
      <c r="IF13" s="187">
        <v>-3315.8446972954089</v>
      </c>
      <c r="IG13" s="187">
        <v>488.88592953376781</v>
      </c>
      <c r="IH13" s="187">
        <f t="shared" ref="IH13" si="89">SUM(IH14:IH92)</f>
        <v>11869.509102825608</v>
      </c>
      <c r="II13" s="187">
        <v>45530.878061724761</v>
      </c>
      <c r="IJ13" s="187">
        <f t="shared" ref="IJ13:IK13" si="90">SUM(IJ14:IJ92)</f>
        <v>3031.090308269193</v>
      </c>
      <c r="IK13" s="187">
        <f t="shared" si="90"/>
        <v>5585.3464348676134</v>
      </c>
      <c r="IL13" s="187">
        <v>85336.302190161354</v>
      </c>
      <c r="IN13" s="247">
        <v>0.69620253164556967</v>
      </c>
      <c r="IO13" s="247">
        <v>0.59493670886075944</v>
      </c>
      <c r="IP13" s="247">
        <v>0.45569620253164556</v>
      </c>
      <c r="IQ13" s="247">
        <v>0.569620253164557</v>
      </c>
      <c r="IR13" s="247">
        <v>0.68354430379746833</v>
      </c>
      <c r="IS13" s="247"/>
      <c r="IT13" s="247">
        <f>COUNTIF(IT14:IT92,1)/79</f>
        <v>0.41772151898734178</v>
      </c>
      <c r="IU13" s="247">
        <v>0.58227848101265822</v>
      </c>
      <c r="IV13" s="247">
        <v>0.569620253164557</v>
      </c>
      <c r="IW13" s="248">
        <v>0.46835443037974683</v>
      </c>
      <c r="IX13" s="248">
        <v>0.53164556962025311</v>
      </c>
      <c r="IY13" s="248">
        <v>0.46835443037974683</v>
      </c>
      <c r="IZ13" s="248">
        <v>0.45569620253164556</v>
      </c>
      <c r="JC13" s="247">
        <f>COUNTIF(JC14:JC92,1)/79</f>
        <v>0.43037974683544306</v>
      </c>
      <c r="JD13" s="247">
        <f>COUNTIF(JD14:JD92,1)/79</f>
        <v>0.41772151898734178</v>
      </c>
      <c r="JF13" s="189"/>
      <c r="JG13" s="179">
        <v>0.25</v>
      </c>
      <c r="JH13" s="182">
        <v>18323116.225859556</v>
      </c>
      <c r="JI13" s="182">
        <v>18738039.144084875</v>
      </c>
      <c r="JJ13" s="187">
        <v>-18356.43058861711</v>
      </c>
      <c r="JK13" s="187">
        <v>-826.80228839114955</v>
      </c>
      <c r="JL13" s="187">
        <v>-6998.381713716195</v>
      </c>
      <c r="JM13" s="187">
        <f t="shared" ref="JM13" si="91">SUM(JM14:JM92)</f>
        <v>5568.6388082382928</v>
      </c>
      <c r="JN13" s="187">
        <v>-8343.9192341167345</v>
      </c>
      <c r="JO13" s="187">
        <v>3498.122773807479</v>
      </c>
      <c r="JP13" s="187">
        <v>-10495.935179809116</v>
      </c>
      <c r="JQ13" s="187">
        <f t="shared" ref="JQ13" si="92">SUM(JQ14:JQ92)</f>
        <v>59.174927366389511</v>
      </c>
      <c r="JR13" s="187">
        <v>50809.378788326329</v>
      </c>
      <c r="JS13" s="187">
        <f t="shared" ref="JS13:JT13" si="93">SUM(JS14:JS92)</f>
        <v>-5681.3363689393027</v>
      </c>
      <c r="JT13" s="187">
        <f t="shared" si="93"/>
        <v>-697.97344144455792</v>
      </c>
      <c r="JU13" s="187">
        <v>105529.38666803343</v>
      </c>
      <c r="JW13" s="247">
        <v>0.569620253164557</v>
      </c>
      <c r="JX13" s="247">
        <v>0.60759493670886078</v>
      </c>
      <c r="JY13" s="247">
        <v>0.41772151898734178</v>
      </c>
      <c r="JZ13" s="247">
        <v>0.53164556962025311</v>
      </c>
      <c r="KA13" s="247">
        <v>0.58227848101265822</v>
      </c>
      <c r="KB13" s="247"/>
      <c r="KC13" s="247">
        <f>COUNTIF(KC14:KC92,1)/79</f>
        <v>0.4050632911392405</v>
      </c>
      <c r="KD13" s="247">
        <v>0.54430379746835444</v>
      </c>
      <c r="KE13" s="247">
        <v>0.620253164556962</v>
      </c>
      <c r="KF13" s="248">
        <v>0.60759493670886078</v>
      </c>
      <c r="KG13" s="248">
        <v>0.32911392405063289</v>
      </c>
      <c r="KH13" s="248">
        <v>0.67088607594936711</v>
      </c>
      <c r="KI13" s="248">
        <v>0.46835443037974683</v>
      </c>
      <c r="KL13" s="247">
        <f>COUNTIF(KL14:KL92,1)/79</f>
        <v>0.51898734177215189</v>
      </c>
      <c r="KM13" s="247">
        <f>COUNTIF(KM14:KM92,1)/79</f>
        <v>0.44303797468354428</v>
      </c>
      <c r="KO13" s="189"/>
      <c r="KP13" s="179">
        <v>0.25</v>
      </c>
      <c r="KQ13" s="182">
        <v>18446622.180335764</v>
      </c>
      <c r="KR13" s="182">
        <v>20826258.532532953</v>
      </c>
      <c r="KS13" s="187">
        <v>19168.361198275477</v>
      </c>
      <c r="KT13" s="187">
        <v>31994.94867113862</v>
      </c>
      <c r="KU13" s="187">
        <v>-25837.845624371821</v>
      </c>
      <c r="KV13" s="187">
        <f t="shared" ref="KV13" si="94">SUM(KV14:KV92)</f>
        <v>-13183.984356237324</v>
      </c>
      <c r="KW13" s="187">
        <v>-3979.5118635639587</v>
      </c>
      <c r="KX13" s="187">
        <v>19328.267772981279</v>
      </c>
      <c r="KY13" s="187">
        <v>-18377.576976710778</v>
      </c>
      <c r="KZ13" s="187">
        <f t="shared" ref="KZ13" si="95">SUM(KZ14:KZ92)</f>
        <v>-5576.7460327772442</v>
      </c>
      <c r="LA13" s="187">
        <v>91062.905325477492</v>
      </c>
      <c r="LB13" s="187">
        <f t="shared" ref="LB13:LC13" si="96">SUM(LB14:LB92)</f>
        <v>-21140.43554217129</v>
      </c>
      <c r="LC13" s="187">
        <f t="shared" si="96"/>
        <v>-24466.387005447981</v>
      </c>
      <c r="LD13" s="187">
        <v>110195.77395712283</v>
      </c>
      <c r="LF13" s="247">
        <v>0.620253164556962</v>
      </c>
      <c r="LG13" s="247">
        <v>0.620253164556962</v>
      </c>
      <c r="LH13" s="247">
        <v>0.39240506329113922</v>
      </c>
      <c r="LI13" s="247">
        <v>0.59493670886075944</v>
      </c>
      <c r="LJ13" s="247">
        <v>0.58227848101265822</v>
      </c>
      <c r="LK13" s="247"/>
      <c r="LL13" s="247">
        <f>COUNTIF(LL14:LL92,1)/79</f>
        <v>0.43037974683544306</v>
      </c>
      <c r="LM13" s="247">
        <v>0.569620253164557</v>
      </c>
      <c r="LN13" s="247">
        <v>0.620253164556962</v>
      </c>
      <c r="LO13" s="248">
        <v>0.46835443037974683</v>
      </c>
      <c r="LP13" s="248">
        <v>0.55696202531645567</v>
      </c>
      <c r="LQ13" s="248">
        <v>0.44303797468354428</v>
      </c>
      <c r="LR13" s="248">
        <v>0.44303797468354428</v>
      </c>
      <c r="LU13" s="247">
        <f>COUNTIF(LU14:LU92,1)/79</f>
        <v>0.44303797468354428</v>
      </c>
      <c r="LV13" s="247">
        <f>COUNTIF(LV14:LV92,1)/79</f>
        <v>0.45569620253164556</v>
      </c>
      <c r="LX13" s="189"/>
      <c r="LY13" s="179">
        <v>0.25</v>
      </c>
      <c r="LZ13" s="182">
        <v>18549070.036952637</v>
      </c>
      <c r="MA13" s="182">
        <v>15118772.669300061</v>
      </c>
      <c r="MB13" s="187">
        <v>7156.4600212881605</v>
      </c>
      <c r="MC13" s="187">
        <v>-14522.329623946101</v>
      </c>
      <c r="MD13" s="187">
        <v>13508.250645239907</v>
      </c>
      <c r="ME13" s="187">
        <f t="shared" ref="ME13" si="97">SUM(ME14:ME92)</f>
        <v>-2007.897569244423</v>
      </c>
      <c r="MF13" s="187">
        <v>5856.4383096387674</v>
      </c>
      <c r="MG13" s="187">
        <v>-13901.462138342649</v>
      </c>
      <c r="MH13" s="187">
        <v>24189.450853991977</v>
      </c>
      <c r="MI13" s="187">
        <f t="shared" ref="MI13" si="98">SUM(MI14:MI92)</f>
        <v>7659.4989797216567</v>
      </c>
      <c r="MJ13" s="187">
        <v>-4621.0210541478</v>
      </c>
      <c r="MK13" s="187">
        <f t="shared" ref="MK13:ML13" si="99">SUM(MK14:MK92)</f>
        <v>19258.841968727364</v>
      </c>
      <c r="ML13" s="187">
        <f t="shared" si="99"/>
        <v>5329.3060169929095</v>
      </c>
      <c r="MM13" s="187">
        <v>66929.74292494898</v>
      </c>
      <c r="MO13" s="247">
        <v>0.620253164556962</v>
      </c>
      <c r="MP13" s="247">
        <v>0.65822784810126578</v>
      </c>
      <c r="MQ13" s="247">
        <v>0.379746835443038</v>
      </c>
      <c r="MR13" s="247">
        <v>0.73417721518987344</v>
      </c>
      <c r="MS13" s="247">
        <v>0.54430379746835444</v>
      </c>
      <c r="MT13" s="247"/>
      <c r="MU13" s="247">
        <f>COUNTIF(MU14:MU92,1)/79</f>
        <v>0.41772151898734178</v>
      </c>
      <c r="MV13" s="247">
        <v>0.569620253164557</v>
      </c>
      <c r="MW13" s="247">
        <v>0.59493670886075944</v>
      </c>
      <c r="MX13" s="248">
        <v>0.43037974683544306</v>
      </c>
      <c r="MY13" s="248">
        <v>0.46835443037974683</v>
      </c>
      <c r="MZ13" s="248">
        <v>0.53164556962025311</v>
      </c>
      <c r="NA13" s="248">
        <v>0.51898734177215189</v>
      </c>
      <c r="ND13" s="247">
        <f>COUNTIF(ND14:ND92,1)/79</f>
        <v>0.36708860759493672</v>
      </c>
      <c r="NE13" s="247">
        <f>COUNTIF(NE14:NE92,1)/79</f>
        <v>0.4050632911392405</v>
      </c>
      <c r="NG13" s="189"/>
      <c r="NH13" s="179">
        <v>0.25</v>
      </c>
      <c r="NI13" s="182">
        <v>18662944.091763318</v>
      </c>
      <c r="NJ13" s="182">
        <v>15152414.13197951</v>
      </c>
      <c r="NK13" s="187">
        <v>561.75062790309528</v>
      </c>
      <c r="NL13" s="187">
        <v>-18554.603085784289</v>
      </c>
      <c r="NM13" s="187">
        <v>-3913.2836976585113</v>
      </c>
      <c r="NN13" s="187">
        <f t="shared" ref="NN13" si="100">SUM(NN14:NN92)</f>
        <v>4681.5755873456046</v>
      </c>
      <c r="NO13" s="187">
        <v>11951.094274303983</v>
      </c>
      <c r="NP13" s="187">
        <v>-12964.0966783729</v>
      </c>
      <c r="NQ13" s="187">
        <v>-368.01446793959911</v>
      </c>
      <c r="NR13" s="187">
        <f t="shared" ref="NR13" si="101">SUM(NR14:NR92)</f>
        <v>11784.23231000345</v>
      </c>
      <c r="NS13" s="187">
        <v>48966.428138419215</v>
      </c>
      <c r="NT13" s="187">
        <f t="shared" ref="NT13:NU13" si="102">SUM(NT14:NT92)</f>
        <v>5895.4975274626022</v>
      </c>
      <c r="NU13" s="187">
        <f t="shared" si="102"/>
        <v>7872.440316650167</v>
      </c>
      <c r="NV13" s="187">
        <v>84176.831149821141</v>
      </c>
      <c r="NX13" s="247">
        <v>0.59493670886075944</v>
      </c>
      <c r="NY13" s="247">
        <v>0.620253164556962</v>
      </c>
      <c r="NZ13" s="247">
        <v>0.30379746835443039</v>
      </c>
      <c r="OA13" s="247">
        <v>0.68354430379746833</v>
      </c>
      <c r="OB13" s="247">
        <v>0.54430379746835444</v>
      </c>
      <c r="OC13" s="247"/>
      <c r="OD13" s="247">
        <f>COUNTIF(OD14:OD92,1)/79</f>
        <v>0.41772151898734178</v>
      </c>
      <c r="OE13" s="247">
        <v>0.63291139240506333</v>
      </c>
      <c r="OF13" s="247">
        <v>0.24050632911392406</v>
      </c>
      <c r="OG13" s="248">
        <v>0.60759493670886078</v>
      </c>
      <c r="OH13" s="248">
        <v>0.34177215189873417</v>
      </c>
      <c r="OI13" s="248">
        <v>0.65822784810126578</v>
      </c>
      <c r="OJ13" s="248">
        <v>0.50632911392405067</v>
      </c>
      <c r="OM13" s="247">
        <f>COUNTIF(OM14:OM92,1)/79</f>
        <v>0.41772151898734178</v>
      </c>
      <c r="ON13" s="247">
        <f>COUNTIF(ON14:ON92,1)/79</f>
        <v>0.41772151898734178</v>
      </c>
      <c r="OP13" s="189"/>
      <c r="OQ13" s="179">
        <v>0.25</v>
      </c>
      <c r="OR13" s="182">
        <v>18792564.3363344</v>
      </c>
      <c r="OS13" s="182">
        <v>15370404.570755715</v>
      </c>
      <c r="OT13" s="187">
        <v>-5649.8074079456201</v>
      </c>
      <c r="OU13" s="187">
        <v>-3636.2316615537434</v>
      </c>
      <c r="OV13" s="187">
        <v>-20592.772293533857</v>
      </c>
      <c r="OW13" s="187">
        <f t="shared" ref="OW13" si="103">SUM(OW14:OW92)</f>
        <v>3963.659330179968</v>
      </c>
      <c r="OX13" s="187">
        <v>-6999.300731672236</v>
      </c>
      <c r="OY13" s="187">
        <v>15125.737606686253</v>
      </c>
      <c r="OZ13" s="187">
        <v>-11159.270138384771</v>
      </c>
      <c r="PA13" s="187">
        <f t="shared" ref="PA13" si="104">SUM(PA14:PA92)</f>
        <v>4853.0300117295956</v>
      </c>
      <c r="PB13" s="187">
        <v>-19147.405658169995</v>
      </c>
      <c r="PC13" s="187">
        <f t="shared" ref="PC13:PD13" si="105">SUM(PC14:PC92)</f>
        <v>-15316.074735883794</v>
      </c>
      <c r="PD13" s="187">
        <f t="shared" si="105"/>
        <v>3401.2648548870998</v>
      </c>
      <c r="PE13" s="187">
        <v>64627.968713753369</v>
      </c>
      <c r="PG13" s="247">
        <v>0.24050632911392406</v>
      </c>
      <c r="PH13" s="247">
        <v>0.60759493670886078</v>
      </c>
      <c r="PI13" s="247">
        <v>0.59493670886075944</v>
      </c>
      <c r="PJ13" s="247">
        <v>0.51898734177215189</v>
      </c>
      <c r="PK13" s="247">
        <v>0.59493670886075944</v>
      </c>
      <c r="PL13" s="247"/>
      <c r="PM13" s="247">
        <f>COUNTIF(PM14:PM92,1)/79</f>
        <v>0.67088607594936711</v>
      </c>
      <c r="PN13" s="247">
        <v>0.48101265822784811</v>
      </c>
      <c r="PO13" s="247">
        <v>0.68354430379746833</v>
      </c>
      <c r="PP13" s="248">
        <v>0.53164556962025311</v>
      </c>
      <c r="PQ13" s="248">
        <v>0.53164556962025311</v>
      </c>
      <c r="PR13" s="248">
        <v>0.46835443037974683</v>
      </c>
      <c r="PS13" s="248">
        <v>0.46835443037974683</v>
      </c>
      <c r="PV13" s="247">
        <f>COUNTIF(PV14:PV92,1)/79</f>
        <v>0.63291139240506333</v>
      </c>
      <c r="PW13" s="247">
        <f>COUNTIF(PW14:PW92,1)/79</f>
        <v>0.68354430379746833</v>
      </c>
      <c r="PY13" s="189"/>
      <c r="PZ13" s="179">
        <v>0.25</v>
      </c>
      <c r="QA13" s="182">
        <v>18635124.42208929</v>
      </c>
      <c r="QB13" s="182">
        <v>15308801.472712472</v>
      </c>
      <c r="QC13" s="187">
        <v>4482.4360873779924</v>
      </c>
      <c r="QD13" s="187">
        <v>-22643.554566786184</v>
      </c>
      <c r="QE13" s="187">
        <v>-1683.7234196409127</v>
      </c>
      <c r="QF13" s="187">
        <f t="shared" ref="QF13" si="106">SUM(QF14:QF92)</f>
        <v>6554.0973251605637</v>
      </c>
      <c r="QG13" s="187">
        <v>4595.1203763418453</v>
      </c>
      <c r="QH13" s="187">
        <v>-2042.5722875224292</v>
      </c>
      <c r="QI13" s="187">
        <v>2011.2422552255166</v>
      </c>
      <c r="QJ13" s="187">
        <f t="shared" ref="QJ13" si="107">SUM(QJ14:QJ92)</f>
        <v>8124.1939215916473</v>
      </c>
      <c r="QK13" s="187">
        <v>10095.839518512632</v>
      </c>
      <c r="QL13" s="187">
        <f t="shared" ref="QL13:QM13" si="108">SUM(QL14:QL92)</f>
        <v>11055.590038333032</v>
      </c>
      <c r="QM13" s="187">
        <f t="shared" si="108"/>
        <v>6811.2247638788367</v>
      </c>
      <c r="QN13" s="187">
        <v>48232.544486893916</v>
      </c>
      <c r="QP13" s="247">
        <v>0.68354430379746833</v>
      </c>
      <c r="QQ13" s="247">
        <v>0.569620253164557</v>
      </c>
      <c r="QR13" s="247">
        <v>0.51898734177215189</v>
      </c>
      <c r="QS13" s="247">
        <v>0.53164556962025311</v>
      </c>
      <c r="QT13" s="247">
        <v>0.46835443037974683</v>
      </c>
      <c r="QU13" s="247"/>
      <c r="QV13" s="247">
        <f>COUNTIF(QV14:QV92,1)/79</f>
        <v>0.4050632911392405</v>
      </c>
      <c r="QW13" s="247">
        <v>0.44303797468354428</v>
      </c>
      <c r="QX13" s="247">
        <v>0.31645569620253167</v>
      </c>
      <c r="QY13" s="248">
        <v>0.54430379746835444</v>
      </c>
      <c r="QZ13" s="248">
        <v>0.64556962025316456</v>
      </c>
      <c r="RA13" s="248">
        <v>0.35443037974683544</v>
      </c>
      <c r="RB13" s="248">
        <v>0.41772151898734178</v>
      </c>
      <c r="RE13" s="247">
        <f>COUNTIF(RE14:RE92,1)/79</f>
        <v>0.34177215189873417</v>
      </c>
      <c r="RF13" s="247">
        <f>COUNTIF(RF14:RF92,1)/79</f>
        <v>0.34177215189873417</v>
      </c>
      <c r="RH13" s="189"/>
      <c r="RI13" s="179">
        <v>0.25</v>
      </c>
      <c r="RJ13" s="182">
        <v>18635124.42208929</v>
      </c>
      <c r="RK13" s="182">
        <v>15308801.472712472</v>
      </c>
      <c r="RL13" s="187">
        <v>-13072.370235922479</v>
      </c>
      <c r="RM13" s="187">
        <v>-27865.22856497547</v>
      </c>
      <c r="RN13" s="187">
        <v>28561.663908771297</v>
      </c>
      <c r="RO13" s="187">
        <f t="shared" ref="RO13" si="109">SUM(RO14:RO92)</f>
        <v>9945.1910796509965</v>
      </c>
      <c r="RP13" s="187">
        <v>-9036.2619290928669</v>
      </c>
      <c r="RQ13" s="187">
        <v>996.36581408768325</v>
      </c>
      <c r="RR13" s="187">
        <v>-9516.0972566272394</v>
      </c>
      <c r="RS13" s="187">
        <f t="shared" ref="RS13" si="110">SUM(RS14:RS92)</f>
        <v>25870.614255029031</v>
      </c>
      <c r="RT13" s="187">
        <v>-52834.25008472809</v>
      </c>
      <c r="RU13" s="187">
        <f t="shared" ref="RU13:RV13" si="111">SUM(RU14:RU92)</f>
        <v>23246.244907263681</v>
      </c>
      <c r="RV13" s="187">
        <f t="shared" si="111"/>
        <v>21021.232673659892</v>
      </c>
      <c r="RW13" s="187">
        <v>69289.009681910771</v>
      </c>
      <c r="RY13" s="247">
        <v>0.31645569620253167</v>
      </c>
      <c r="RZ13" s="247">
        <v>0.50632911392405067</v>
      </c>
      <c r="SA13" s="247">
        <v>0.44303797468354428</v>
      </c>
      <c r="SB13" s="247">
        <v>0.48101265822784811</v>
      </c>
      <c r="SC13" s="247">
        <v>0.44303797468354428</v>
      </c>
      <c r="SD13" s="247"/>
      <c r="SE13" s="247">
        <f>COUNTIF(SE14:SE92,1)/79</f>
        <v>0.51898734177215189</v>
      </c>
      <c r="SF13" s="247">
        <v>0.44303797468354428</v>
      </c>
      <c r="SG13" s="247">
        <v>0.46835443037974683</v>
      </c>
      <c r="SH13" s="248">
        <v>0.46835443037974683</v>
      </c>
      <c r="SI13" s="248">
        <v>0.41772151898734178</v>
      </c>
      <c r="SJ13" s="248">
        <v>0.58227848101265822</v>
      </c>
      <c r="SK13" s="248">
        <v>0.64556962025316456</v>
      </c>
      <c r="SN13" s="247">
        <f>COUNTIF(SN14:SN92,1)/79</f>
        <v>0.620253164556962</v>
      </c>
      <c r="SO13" s="247">
        <f>COUNTIF(SO14:SO92,1)/79</f>
        <v>0.569620253164557</v>
      </c>
      <c r="SQ13" s="189"/>
      <c r="SR13" s="179">
        <v>0.25</v>
      </c>
      <c r="SS13" s="182">
        <v>20431933.23417455</v>
      </c>
      <c r="ST13" s="182">
        <v>16552744.712341916</v>
      </c>
      <c r="SU13" s="187">
        <v>18677.16999493101</v>
      </c>
      <c r="SV13" s="187">
        <v>-54.742175558399822</v>
      </c>
      <c r="SW13" s="187">
        <v>-8342.9356224193198</v>
      </c>
      <c r="SX13" s="187">
        <f t="shared" ref="SX13" si="112">SUM(SX14:SX92)</f>
        <v>17399.677097477994</v>
      </c>
      <c r="SY13" s="187">
        <v>23904.608005441409</v>
      </c>
      <c r="SZ13" s="187">
        <v>2238.3409662310355</v>
      </c>
      <c r="TA13" s="187">
        <v>37568.479308030808</v>
      </c>
      <c r="TB13" s="187">
        <f t="shared" ref="TB13" si="113">SUM(TB14:TB92)</f>
        <v>-5659.182992791094</v>
      </c>
      <c r="TC13" s="187">
        <v>21887.488196094077</v>
      </c>
      <c r="TD13" s="187">
        <f t="shared" ref="TD13:TE13" si="114">SUM(TD14:TD92)</f>
        <v>5743.7878647868647</v>
      </c>
      <c r="TE13" s="187">
        <f t="shared" si="114"/>
        <v>8798.8476011214589</v>
      </c>
      <c r="TF13" s="187">
        <v>65673.425979912761</v>
      </c>
      <c r="TH13" s="247">
        <v>0.46835443037974683</v>
      </c>
      <c r="TI13" s="247">
        <v>0.50632911392405067</v>
      </c>
      <c r="TJ13" s="247">
        <v>0.4050632911392405</v>
      </c>
      <c r="TK13" s="247">
        <v>0.41772151898734178</v>
      </c>
      <c r="TL13" s="247">
        <v>0.4050632911392405</v>
      </c>
      <c r="TM13" s="247"/>
      <c r="TN13" s="247">
        <f>COUNTIF(TN14:TN92,1)/79</f>
        <v>0.43037974683544306</v>
      </c>
      <c r="TO13" s="247">
        <v>0.41772151898734178</v>
      </c>
      <c r="TP13" s="247">
        <v>0.49367088607594939</v>
      </c>
      <c r="TQ13" s="248">
        <v>0.55696202531645567</v>
      </c>
      <c r="TR13" s="248">
        <v>0.55696202531645567</v>
      </c>
      <c r="TS13" s="248">
        <v>0.44303797468354428</v>
      </c>
      <c r="TT13" s="248">
        <v>0.54430379746835444</v>
      </c>
      <c r="TW13" s="247">
        <f>COUNTIF(TW14:TW92,1)/79</f>
        <v>0.53164556962025311</v>
      </c>
      <c r="TX13" s="247">
        <f>COUNTIF(TX14:TX92,1)/79</f>
        <v>0.48101265822784811</v>
      </c>
      <c r="TZ13" s="189"/>
      <c r="UA13" s="179">
        <v>0.25</v>
      </c>
      <c r="UB13" s="182">
        <v>20431933.23417455</v>
      </c>
      <c r="UC13" s="182">
        <v>16552744.712341916</v>
      </c>
      <c r="UD13" s="187">
        <v>21487.444902381212</v>
      </c>
      <c r="UE13" s="187">
        <v>-12000.078997483492</v>
      </c>
      <c r="UF13" s="187">
        <v>8653.2922647307751</v>
      </c>
      <c r="UG13" s="187">
        <f t="shared" ref="UG13" si="115">SUM(UG14:UG92)</f>
        <v>23825.19803708739</v>
      </c>
      <c r="UH13" s="187">
        <v>3679.2042582415411</v>
      </c>
      <c r="UI13" s="187">
        <v>11077.069514970593</v>
      </c>
      <c r="UJ13" s="187">
        <v>3748.4572192028181</v>
      </c>
      <c r="UK13" s="187">
        <f t="shared" ref="UK13" si="116">SUM(UK14:UK92)</f>
        <v>11078.169005024956</v>
      </c>
      <c r="UL13" s="187">
        <v>-23653.113789079569</v>
      </c>
      <c r="UM13" s="187">
        <f t="shared" ref="UM13:UN13" si="117">SUM(UM14:UM92)</f>
        <v>23491.063069350839</v>
      </c>
      <c r="UN13" s="187">
        <f t="shared" si="117"/>
        <v>22135.491898224231</v>
      </c>
      <c r="UO13" s="187">
        <v>62108.375201524883</v>
      </c>
      <c r="UQ13" s="247">
        <v>0.49367088607594939</v>
      </c>
      <c r="UR13" s="247">
        <v>0.51898734177215189</v>
      </c>
      <c r="US13" s="247">
        <v>0.60759493670886078</v>
      </c>
      <c r="UT13" s="247">
        <v>0.41772151898734178</v>
      </c>
      <c r="UU13" s="247">
        <v>0.41772151898734178</v>
      </c>
      <c r="UV13" s="247"/>
      <c r="UW13" s="247">
        <f>COUNTIF(UW14:UW92,1)/79</f>
        <v>0.60759493670886078</v>
      </c>
      <c r="UX13" s="247">
        <v>0.48101265822784811</v>
      </c>
      <c r="UY13" s="247">
        <v>0.48101265822784811</v>
      </c>
      <c r="UZ13" s="248">
        <v>0.34177215189873417</v>
      </c>
      <c r="VA13" s="248">
        <v>0.4050632911392405</v>
      </c>
      <c r="VB13" s="248">
        <v>0.569620253164557</v>
      </c>
      <c r="VC13" s="248">
        <v>0.620253164556962</v>
      </c>
      <c r="VF13" s="247">
        <f>COUNTIF(VF14:VF92,1)/79</f>
        <v>0.569620253164557</v>
      </c>
      <c r="VG13" s="247">
        <f>COUNTIF(VG14:VG92,1)/79</f>
        <v>0.60759493670886078</v>
      </c>
      <c r="VI13" s="189"/>
      <c r="VJ13" s="179">
        <v>0.25</v>
      </c>
      <c r="VK13" s="182">
        <v>22204357.017858751</v>
      </c>
      <c r="VL13" s="182">
        <v>25173354.564284373</v>
      </c>
      <c r="VM13" s="187">
        <v>-18814.01512393773</v>
      </c>
      <c r="VN13" s="187">
        <v>-23229.173460803147</v>
      </c>
      <c r="VO13" s="187">
        <v>-9511.4341663701089</v>
      </c>
      <c r="VP13" s="187">
        <f t="shared" ref="VP13" si="118">SUM(VP14:VP92)</f>
        <v>813.77516318491871</v>
      </c>
      <c r="VQ13" s="187">
        <v>16947.326660274812</v>
      </c>
      <c r="VR13" s="187">
        <v>-27305.315303959491</v>
      </c>
      <c r="VS13" s="187">
        <v>-1485.9849288201754</v>
      </c>
      <c r="VT13" s="187">
        <f t="shared" ref="VT13" si="119">SUM(VT14:VT92)</f>
        <v>21180.119603065985</v>
      </c>
      <c r="VU13" s="187">
        <v>-3171.0176449690475</v>
      </c>
      <c r="VV13" s="187">
        <v>12061.328863140177</v>
      </c>
      <c r="VW13" s="187">
        <f t="shared" ref="VW13" si="120">SUM(VW14:VW92)</f>
        <v>17736.279304577973</v>
      </c>
      <c r="VX13" s="187">
        <v>70553.373550754681</v>
      </c>
      <c r="VZ13" s="247">
        <v>0.48101265822784811</v>
      </c>
      <c r="WA13" s="247">
        <v>0.55696202531645567</v>
      </c>
      <c r="WB13" s="247">
        <v>0.48101265822784811</v>
      </c>
      <c r="WC13" s="247">
        <v>0.48101265822784811</v>
      </c>
      <c r="WD13" s="247">
        <v>0.41772151898734178</v>
      </c>
      <c r="WE13" s="247"/>
      <c r="WF13" s="247">
        <f>COUNTIF(WF14:WF92,1)/79</f>
        <v>0.45569620253164556</v>
      </c>
      <c r="WG13" s="247">
        <v>0.48101265822784811</v>
      </c>
      <c r="WH13" s="247">
        <v>0.39240506329113922</v>
      </c>
      <c r="WI13" s="248">
        <v>0.50632911392405067</v>
      </c>
      <c r="WJ13" s="248">
        <v>0.49367088607594939</v>
      </c>
      <c r="WK13" s="248">
        <v>0.48101265822784811</v>
      </c>
      <c r="WL13" s="248">
        <v>0.53164556962025311</v>
      </c>
      <c r="WO13" s="247">
        <f>COUNTIF(WO14:WO92,1)/79</f>
        <v>0.53164556962025311</v>
      </c>
      <c r="WP13" s="247">
        <f>COUNTIF(WP14:WP92,1)/79</f>
        <v>0.45569620253164556</v>
      </c>
      <c r="WR13" s="189"/>
      <c r="WS13" s="179">
        <v>0.25</v>
      </c>
      <c r="WT13" s="182">
        <v>22906561.279852722</v>
      </c>
      <c r="WU13" s="182">
        <v>26044734.697873186</v>
      </c>
      <c r="WV13" s="187">
        <v>1814.9884009308023</v>
      </c>
      <c r="WW13" s="187">
        <v>18876.04453749055</v>
      </c>
      <c r="WX13" s="187">
        <v>6599.9039374204112</v>
      </c>
      <c r="WY13" s="187">
        <f t="shared" ref="WY13" si="121">SUM(WY14:WY92)</f>
        <v>-5089.8664543281775</v>
      </c>
      <c r="WZ13" s="187">
        <v>7776.0164465475209</v>
      </c>
      <c r="XA13" s="187">
        <v>2149.7849097689696</v>
      </c>
      <c r="XB13" s="187">
        <v>14502.315688250852</v>
      </c>
      <c r="XC13" s="187">
        <f t="shared" ref="XC13" si="122">SUM(XC14:XC92)</f>
        <v>-17511.924157221281</v>
      </c>
      <c r="XD13" s="187">
        <v>-9815.7224672746088</v>
      </c>
      <c r="XE13" s="187">
        <v>4953.5066291705207</v>
      </c>
      <c r="XF13" s="187">
        <f t="shared" ref="XF13" si="123">SUM(XF14:XF92)</f>
        <v>-7040.9895522242532</v>
      </c>
      <c r="XG13" s="187">
        <v>64270.611483467859</v>
      </c>
      <c r="XI13" s="247">
        <v>0.39240506329113922</v>
      </c>
      <c r="XJ13" s="247">
        <v>0.54430379746835444</v>
      </c>
      <c r="XK13" s="247">
        <v>0.45569620253164556</v>
      </c>
      <c r="XL13" s="247">
        <v>0.48101265822784811</v>
      </c>
      <c r="XM13" s="247">
        <v>0.59493670886075944</v>
      </c>
      <c r="XN13" s="247"/>
      <c r="XO13" s="247">
        <f>COUNTIF(XO14:XO92,1)/79</f>
        <v>0.50632911392405067</v>
      </c>
      <c r="XP13" s="247">
        <v>0.49367088607594939</v>
      </c>
      <c r="XQ13" s="247">
        <v>0.59493670886075944</v>
      </c>
      <c r="XR13" s="248">
        <v>0.45569620253164556</v>
      </c>
      <c r="XS13" s="248">
        <v>0.620253164556962</v>
      </c>
      <c r="XT13" s="248">
        <v>0.54430379746835444</v>
      </c>
      <c r="XU13" s="248">
        <v>0.569620253164557</v>
      </c>
      <c r="XX13" s="247">
        <f>COUNTIF(XX14:XX92,1)/79</f>
        <v>0.50632911392405067</v>
      </c>
      <c r="XY13" s="247">
        <f>COUNTIF(XY14:XY92,1)/79</f>
        <v>0.51898734177215189</v>
      </c>
      <c r="YA13" s="189"/>
      <c r="YB13" s="179">
        <v>0.25</v>
      </c>
      <c r="YC13" s="182">
        <v>22906561.279852722</v>
      </c>
      <c r="YD13" s="182">
        <v>27285313.382253196</v>
      </c>
      <c r="YE13" s="187">
        <v>-5268.5280337974209</v>
      </c>
      <c r="YF13" s="187">
        <v>-6450.4162597172535</v>
      </c>
      <c r="YG13" s="187">
        <v>11267.320460154691</v>
      </c>
      <c r="YH13" s="187">
        <f t="shared" ref="YH13" si="124">SUM(YH14:YH92)</f>
        <v>362.74773745941366</v>
      </c>
      <c r="YI13" s="187">
        <v>4238.4596797706045</v>
      </c>
      <c r="YJ13" s="187">
        <v>-14024.084962786259</v>
      </c>
      <c r="YK13" s="187">
        <v>-2207.4468490490322</v>
      </c>
      <c r="YL13" s="187">
        <f t="shared" ref="YL13" si="125">SUM(YL14:YL92)</f>
        <v>825.81437601160314</v>
      </c>
      <c r="YM13" s="187">
        <v>4259.9368119499441</v>
      </c>
      <c r="YN13" s="187">
        <v>876.74684971254044</v>
      </c>
      <c r="YO13" s="187">
        <f t="shared" ref="YO13" si="126">SUM(YO14:YO92)</f>
        <v>-757.05721072151925</v>
      </c>
      <c r="YP13" s="187">
        <v>62276.408408529416</v>
      </c>
      <c r="YR13" s="247">
        <v>0.59493670886075944</v>
      </c>
      <c r="YS13" s="247">
        <v>0.50632911392405067</v>
      </c>
      <c r="YT13" s="247">
        <v>0.569620253164557</v>
      </c>
      <c r="YU13" s="247">
        <v>0.53164556962025311</v>
      </c>
      <c r="YV13" s="247">
        <v>0.569620253164557</v>
      </c>
      <c r="YW13" s="247"/>
      <c r="YX13" s="247">
        <v>0.44303797468354428</v>
      </c>
      <c r="YY13" s="247">
        <v>0.43037974683544306</v>
      </c>
      <c r="YZ13" s="247">
        <v>0.58227848101265822</v>
      </c>
      <c r="ZA13" s="248">
        <v>0.53164556962025311</v>
      </c>
      <c r="ZB13" s="248">
        <v>0.50632911392405067</v>
      </c>
      <c r="ZC13" s="248">
        <v>0.43037974683544306</v>
      </c>
      <c r="ZD13" s="248">
        <v>0.46835443037974683</v>
      </c>
      <c r="ZG13" s="247">
        <f>COUNTIF(ZG14:ZG92,1)/79</f>
        <v>0.39240506329113922</v>
      </c>
      <c r="ZH13" s="247">
        <f>COUNTIF(ZH14:ZH92,1)/79</f>
        <v>0.45569620253164556</v>
      </c>
      <c r="ZJ13" s="189"/>
      <c r="ZK13" s="179">
        <v>0.25</v>
      </c>
      <c r="ZL13" s="182">
        <v>22906561.279852722</v>
      </c>
      <c r="ZM13" s="182">
        <v>25642479.467342492</v>
      </c>
      <c r="ZN13" s="187">
        <v>5948.1588250151744</v>
      </c>
      <c r="ZO13" s="187">
        <v>-641.34294717709906</v>
      </c>
      <c r="ZP13" s="187">
        <v>17587.910848772284</v>
      </c>
      <c r="ZQ13" s="187">
        <v>8284.1530765648768</v>
      </c>
      <c r="ZR13" s="187">
        <v>-4960.4087258284599</v>
      </c>
      <c r="ZS13" s="187">
        <v>8186.1762741768816</v>
      </c>
      <c r="ZT13" s="187">
        <v>12429.859276305213</v>
      </c>
      <c r="ZU13" s="187">
        <v>-6784.0599771033849</v>
      </c>
      <c r="ZV13" s="187">
        <f t="shared" ref="ZV13" si="127">SUM(ZV14:ZV92)</f>
        <v>-2985.514825032421</v>
      </c>
      <c r="ZW13" s="187">
        <v>-21058.389074418927</v>
      </c>
      <c r="ZX13" s="187">
        <f t="shared" ref="ZX13" si="128">SUM(ZX14:ZX92)</f>
        <v>7758.8592741668745</v>
      </c>
      <c r="ZY13" s="187">
        <v>82423.795024756371</v>
      </c>
      <c r="AAA13" s="247">
        <f>COUNTIF(AAA14:AAA92,1)/79</f>
        <v>0.58227848101265822</v>
      </c>
      <c r="AAB13" s="247">
        <f>COUNTIF(AAB14:AAB92,1)/79</f>
        <v>0.569620253164557</v>
      </c>
      <c r="AAC13" s="247">
        <f>COUNTIF(AAC14:AAC92,1)/79</f>
        <v>0.54430379746835444</v>
      </c>
      <c r="AAD13" s="247">
        <f>COUNTIF(AAD14:AAD92,1)/79</f>
        <v>0.55696202531645567</v>
      </c>
      <c r="AAE13" s="247">
        <f>COUNTIF(AAE14:AAE92,1)/79</f>
        <v>0.569620253164557</v>
      </c>
      <c r="AAF13" s="247"/>
      <c r="AAG13" s="247">
        <f>COUNTIF(AAG14:AAG92,1)/79</f>
        <v>0.48101265822784811</v>
      </c>
      <c r="AAH13" s="247">
        <f>COUNTIF(AAH14:AAH92,1)/79</f>
        <v>0.43037974683544306</v>
      </c>
      <c r="AAI13" s="247">
        <f>COUNTIF(AAI14:AAI92,1)/79</f>
        <v>0.379746835443038</v>
      </c>
      <c r="AAJ13" s="248">
        <f>SUM(AAJ14:AAJ92)/79</f>
        <v>0.53164556962025311</v>
      </c>
      <c r="AAK13" s="248">
        <f>SUM(AAK14:AAK92)/79</f>
        <v>0.48101265822784811</v>
      </c>
      <c r="AAL13" s="248">
        <f>SUM(AAL14:AAL92)/79</f>
        <v>0.51898734177215189</v>
      </c>
      <c r="AAM13" s="248">
        <f>SUM(AAM14:AAM92)/79</f>
        <v>0.59493670886075944</v>
      </c>
      <c r="AAP13" s="247">
        <f>COUNTIF(AAP14:AAP92,1)/79</f>
        <v>0.39240506329113922</v>
      </c>
      <c r="AAQ13" s="247">
        <f>COUNTIF(AAQ14:AAQ92,1)/79</f>
        <v>0.43037974683544306</v>
      </c>
      <c r="AAS13" s="189"/>
      <c r="AAT13" s="179">
        <v>0.25</v>
      </c>
      <c r="AAU13" s="182">
        <f t="shared" ref="AAU13:AAW13" si="129">SUM(AAU14:AAU92)</f>
        <v>23816424.012159791</v>
      </c>
      <c r="AAV13" s="182">
        <f t="shared" si="129"/>
        <v>26762780.375693273</v>
      </c>
      <c r="AAW13" s="187">
        <f t="shared" si="129"/>
        <v>-8955.7333556854082</v>
      </c>
      <c r="AAX13" s="187">
        <f>SUM(AAX14:AAX92)</f>
        <v>-14462.220575191859</v>
      </c>
      <c r="AAY13" s="187">
        <f t="shared" ref="AAY13:ABC13" si="130">SUM(AAY14:AAY92)</f>
        <v>2749.8546821161158</v>
      </c>
      <c r="AAZ13" s="187">
        <f t="shared" si="130"/>
        <v>-9811.8237425951611</v>
      </c>
      <c r="ABA13" s="187">
        <f t="shared" si="130"/>
        <v>11469.366594402871</v>
      </c>
      <c r="ABB13" s="187">
        <f t="shared" si="130"/>
        <v>22632.414694083294</v>
      </c>
      <c r="ABC13" s="187">
        <f t="shared" si="130"/>
        <v>10429.331045449857</v>
      </c>
      <c r="ABD13" s="187">
        <f t="shared" ref="ABD13:ABH13" si="131">SUM(ABD14:ABD92)</f>
        <v>-5858.6571567460705</v>
      </c>
      <c r="ABE13" s="187">
        <f t="shared" si="131"/>
        <v>10623.064828560206</v>
      </c>
      <c r="ABF13" s="187">
        <f t="shared" si="131"/>
        <v>-28637.838608379592</v>
      </c>
      <c r="ABG13" s="187">
        <f t="shared" si="131"/>
        <v>8022.5282776649055</v>
      </c>
      <c r="ABH13" s="187">
        <f t="shared" si="131"/>
        <v>78567.992414187785</v>
      </c>
      <c r="ABJ13" s="247">
        <f>COUNTIF(ABJ14:ABJ92,1)/79</f>
        <v>0.379746835443038</v>
      </c>
      <c r="ABK13" s="247">
        <f>COUNTIF(ABK14:ABK92,1)/79</f>
        <v>0.55696202531645567</v>
      </c>
      <c r="ABL13" s="247">
        <f>COUNTIF(ABL14:ABL92,1)/79</f>
        <v>0.569620253164557</v>
      </c>
      <c r="ABM13" s="247">
        <f>COUNTIF(ABM14:ABM92,1)/79</f>
        <v>0.51898734177215189</v>
      </c>
      <c r="ABN13" s="247">
        <f>COUNTIF(ABN14:ABN92,1)/79</f>
        <v>0.45569620253164556</v>
      </c>
      <c r="ABO13" s="247"/>
      <c r="ABP13" s="247">
        <f>COUNTIF(ABP14:ABP92,1)/79</f>
        <v>0.60759493670886078</v>
      </c>
      <c r="ABQ13" s="247">
        <f>COUNTIF(ABQ14:ABQ92,1)/79</f>
        <v>0.46835443037974683</v>
      </c>
      <c r="ABR13" s="247">
        <f>COUNTIF(ABR14:ABR92,1)/79</f>
        <v>0</v>
      </c>
      <c r="ABS13" s="248">
        <f>SUM(ABS14:ABS92)/79</f>
        <v>0</v>
      </c>
      <c r="ABT13" s="248">
        <f>SUM(ABT14:ABT92)/79</f>
        <v>0</v>
      </c>
      <c r="ABU13" s="248">
        <f>SUM(ABU14:ABU92)/79</f>
        <v>0</v>
      </c>
      <c r="ABV13" s="248">
        <f>SUM(ABV14:ABV92)/79</f>
        <v>0</v>
      </c>
      <c r="ABY13" s="247">
        <f>COUNTIF(ABY14:ABY92,1)/79</f>
        <v>0.51898734177215189</v>
      </c>
      <c r="ABZ13" s="247">
        <f>COUNTIF(ABZ14:ABZ92,1)/79</f>
        <v>0.569620253164557</v>
      </c>
      <c r="ACB13" s="189"/>
      <c r="ACC13" s="179">
        <v>0.25</v>
      </c>
      <c r="ACD13" s="182">
        <f t="shared" ref="ACD13:ACF13" si="132">SUM(ACD14:ACD92)</f>
        <v>23816424.012159791</v>
      </c>
      <c r="ACE13" s="182">
        <f t="shared" si="132"/>
        <v>25434710.45531591</v>
      </c>
      <c r="ACF13" s="187">
        <f t="shared" si="132"/>
        <v>0</v>
      </c>
      <c r="ACG13" s="187">
        <f>SUM(ACG14:ACG92)</f>
        <v>0</v>
      </c>
      <c r="ACH13" s="187">
        <f t="shared" ref="ACH13:ACQ13" si="133">SUM(ACH14:ACH92)</f>
        <v>0</v>
      </c>
      <c r="ACI13" s="187">
        <f t="shared" si="133"/>
        <v>0</v>
      </c>
      <c r="ACJ13" s="187">
        <f t="shared" si="133"/>
        <v>0</v>
      </c>
      <c r="ACK13" s="187">
        <f t="shared" si="133"/>
        <v>0</v>
      </c>
      <c r="ACL13" s="187">
        <f t="shared" si="133"/>
        <v>0</v>
      </c>
      <c r="ACM13" s="187">
        <f t="shared" si="133"/>
        <v>0</v>
      </c>
      <c r="ACN13" s="187">
        <f t="shared" si="133"/>
        <v>0</v>
      </c>
      <c r="ACO13" s="187">
        <f t="shared" si="133"/>
        <v>0</v>
      </c>
      <c r="ACP13" s="187">
        <f t="shared" si="133"/>
        <v>0</v>
      </c>
      <c r="ACQ13" s="187">
        <f t="shared" si="133"/>
        <v>0</v>
      </c>
      <c r="ACT13" s="247">
        <f>COUNTIF(ACT14:ACT92,1)/79</f>
        <v>0</v>
      </c>
      <c r="ACU13" s="247">
        <f>COUNTIF(ACU14:ACU92,1)/79</f>
        <v>0</v>
      </c>
      <c r="ACV13" s="247">
        <f>COUNTIF(ACV14:ACV92,1)/79</f>
        <v>0</v>
      </c>
      <c r="ACW13" s="247">
        <f>COUNTIF(ACW14:ACW92,1)/79</f>
        <v>0</v>
      </c>
      <c r="ACX13" s="247">
        <f>COUNTIF(ACX14:ACX92,1)/79</f>
        <v>0</v>
      </c>
      <c r="ACY13" s="247"/>
      <c r="ACZ13" s="247">
        <f>COUNTIF(ACZ14:ACZ92,1)/79</f>
        <v>0</v>
      </c>
      <c r="ADA13" s="247">
        <f>COUNTIF(ADA14:ADA92,1)/79</f>
        <v>0</v>
      </c>
      <c r="ADB13" s="247">
        <f>COUNTIF(ADB14:ADB92,1)/79</f>
        <v>0</v>
      </c>
      <c r="ADC13" s="248">
        <f>SUM(ADC14:ADC92)/79</f>
        <v>1</v>
      </c>
      <c r="ADD13" s="248">
        <f>SUM(ADD14:ADD92)/79</f>
        <v>1</v>
      </c>
      <c r="ADE13" s="248">
        <f>SUM(ADE14:ADE92)/79</f>
        <v>0</v>
      </c>
      <c r="ADF13" s="248">
        <f>SUM(ADF14:ADF92)/79</f>
        <v>1</v>
      </c>
      <c r="ADI13" s="247">
        <f>COUNTIF(ADI14:ADI92,1)/79</f>
        <v>0</v>
      </c>
      <c r="ADJ13" s="247">
        <f>COUNTIF(ADJ14:ADJ92,1)/79</f>
        <v>0</v>
      </c>
      <c r="ADL13" s="189"/>
      <c r="ADM13" s="179">
        <v>0.25</v>
      </c>
      <c r="ADN13" s="182">
        <f t="shared" ref="ADN13:ADP13" si="134">SUM(ADN14:ADN92)</f>
        <v>23816424.012159791</v>
      </c>
      <c r="ADO13" s="182">
        <f t="shared" si="134"/>
        <v>18643692.884273149</v>
      </c>
      <c r="ADP13" s="187">
        <f t="shared" si="134"/>
        <v>0</v>
      </c>
      <c r="ADQ13" s="187">
        <f>SUM(ADQ14:ADQ92)</f>
        <v>0</v>
      </c>
      <c r="ADR13" s="187">
        <f t="shared" ref="ADR13:AEA13" si="135">SUM(ADR14:ADR92)</f>
        <v>0</v>
      </c>
      <c r="ADS13" s="187">
        <f t="shared" si="135"/>
        <v>0</v>
      </c>
      <c r="ADT13" s="187">
        <f t="shared" si="135"/>
        <v>0</v>
      </c>
      <c r="ADU13" s="187">
        <f t="shared" si="135"/>
        <v>0</v>
      </c>
      <c r="ADV13" s="187">
        <f t="shared" si="135"/>
        <v>0</v>
      </c>
      <c r="ADW13" s="187">
        <f t="shared" si="135"/>
        <v>0</v>
      </c>
      <c r="ADX13" s="187">
        <f t="shared" si="135"/>
        <v>0</v>
      </c>
      <c r="ADY13" s="187">
        <f t="shared" si="135"/>
        <v>0</v>
      </c>
      <c r="ADZ13" s="187">
        <f t="shared" si="135"/>
        <v>0</v>
      </c>
      <c r="AEA13" s="187">
        <f t="shared" si="135"/>
        <v>0</v>
      </c>
    </row>
    <row r="14" spans="1:807"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f>IF(D14+G14+-1*H14&gt;0,1,-1)</f>
        <v>1</v>
      </c>
      <c r="T14">
        <f>IF(K14+V14+J14&lt;0,-1,1)</f>
        <v>1</v>
      </c>
      <c r="U14">
        <v>2</v>
      </c>
      <c r="V14">
        <f>IF(E14+H14+-1*F14&gt;0,1,-1)</f>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f>IF(IF(S14=L14,1,0)=1,ABS(X14*Q14),-ABS(X14*Q14))</f>
        <v>937.35012594181921</v>
      </c>
      <c r="AG14" s="188">
        <v>937.35012594181921</v>
      </c>
      <c r="AH14" s="188">
        <f>IF(IF(V14=L14,1,0)=1,ABS(X14*Q14),-ABS(X14*Q14))</f>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f>IF(-AL14+-AO14+AS14&gt;0,1,-1)</f>
        <v>1</v>
      </c>
      <c r="BB14">
        <f>IF(BA14+BD14+AR14&lt;0,-1,1)</f>
        <v>1</v>
      </c>
      <c r="BC14">
        <v>0</v>
      </c>
      <c r="BD14">
        <f>IF(AM14+AP14+-1*AL14&gt;0,1,-1)</f>
        <v>-1</v>
      </c>
      <c r="BE14">
        <v>0</v>
      </c>
      <c r="BF14" s="137">
        <v>0</v>
      </c>
      <c r="BG14" s="137">
        <v>0</v>
      </c>
      <c r="BH14" s="188">
        <v>0</v>
      </c>
      <c r="BI14" s="188">
        <v>0</v>
      </c>
      <c r="BJ14" s="188">
        <v>0</v>
      </c>
      <c r="BK14" s="188">
        <f>IF(IF(AT14=AR14,1,0)=1,ABS(BF14*AY14),-ABS(BF14*AY14))</f>
        <v>0</v>
      </c>
      <c r="BL14" s="188">
        <v>0</v>
      </c>
      <c r="BM14" s="188">
        <v>0</v>
      </c>
      <c r="BN14" s="188">
        <v>0</v>
      </c>
      <c r="BO14" s="188">
        <f>IF(IF(BA14=AT14,1,0)=1,ABS(BF14*AY14),-ABS(BF14*AY14))</f>
        <v>0</v>
      </c>
      <c r="BP14" s="188">
        <v>0</v>
      </c>
      <c r="BQ14" s="188">
        <f>IF(IF(BD14=AT14,1,0)=1,ABS(BF14*AY14),-ABS(BF14*AY14))</f>
        <v>0</v>
      </c>
      <c r="BR14" s="188">
        <f>IF(IF(BB14=AT14,1,0)=1,ABS(BF14*AY14),-ABS(BF14*AY14))</f>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f>IF(-BU14+-BX14+CB14&gt;0,1,-1)</f>
        <v>-1</v>
      </c>
      <c r="CK14">
        <f>IF(CJ14+CM14+CA14&lt;0,-1,1)</f>
        <v>-1</v>
      </c>
      <c r="CL14">
        <v>0</v>
      </c>
      <c r="CM14">
        <f>IF(BV14+BY14+-1*BU14&gt;0,1,-1)</f>
        <v>1</v>
      </c>
      <c r="CN14">
        <v>0</v>
      </c>
      <c r="CO14" s="137">
        <v>0</v>
      </c>
      <c r="CP14" s="137">
        <v>0</v>
      </c>
      <c r="CQ14" s="188">
        <v>0</v>
      </c>
      <c r="CR14" s="188">
        <v>0</v>
      </c>
      <c r="CS14" s="188">
        <v>0</v>
      </c>
      <c r="CT14" s="188">
        <f>IF(IF(CC14=CA14,1,0)=1,ABS(CO14*CH14),-ABS(CO14*CH14))</f>
        <v>0</v>
      </c>
      <c r="CU14" s="188">
        <v>0</v>
      </c>
      <c r="CV14" s="188">
        <v>0</v>
      </c>
      <c r="CW14" s="188">
        <v>0</v>
      </c>
      <c r="CX14" s="188">
        <f>IF(IF(CJ14=CC14,1,0)=1,ABS(CO14*CH14),-ABS(CO14*CH14))</f>
        <v>0</v>
      </c>
      <c r="CY14" s="188">
        <v>0</v>
      </c>
      <c r="CZ14" s="188">
        <f>IF(IF(CM14=CC14,1,0)=1,ABS(CO14*CH14),-ABS(CO14*CH14))</f>
        <v>0</v>
      </c>
      <c r="DA14" s="188">
        <f>IF(IF(CK14=CC14,1,0)=1,ABS(CO14*CH14),-ABS(CO14*CH14))</f>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f>IF(-DD14+-DG14+DK14&gt;0,1,-1)</f>
        <v>-1</v>
      </c>
      <c r="DT14">
        <f>IF(DS14+DV14+DJ14&lt;0,-1,1)</f>
        <v>-1</v>
      </c>
      <c r="DU14">
        <v>0</v>
      </c>
      <c r="DV14">
        <f>IF(DE14+DH14+-1*DD14&gt;0,1,-1)</f>
        <v>1</v>
      </c>
      <c r="DW14">
        <v>0</v>
      </c>
      <c r="DX14" s="137">
        <v>0</v>
      </c>
      <c r="DY14" s="137">
        <v>0</v>
      </c>
      <c r="DZ14" s="188">
        <v>0</v>
      </c>
      <c r="EA14" s="188">
        <v>0</v>
      </c>
      <c r="EB14" s="188">
        <v>0</v>
      </c>
      <c r="EC14" s="188">
        <f>IF(IF(DL14=DJ14,1,0)=1,ABS(DX14*DQ14),-ABS(DX14*DQ14))</f>
        <v>0</v>
      </c>
      <c r="ED14" s="188">
        <v>0</v>
      </c>
      <c r="EE14" s="188">
        <v>0</v>
      </c>
      <c r="EF14" s="188">
        <v>0</v>
      </c>
      <c r="EG14" s="188">
        <f>IF(IF(DS14=DL14,1,0)=1,ABS(DX14*DQ14),-ABS(DX14*DQ14))</f>
        <v>0</v>
      </c>
      <c r="EH14" s="188">
        <v>0</v>
      </c>
      <c r="EI14" s="188">
        <f>IF(IF(DV14=DL14,1,0)=1,ABS(DX14*DQ14),-ABS(DX14*DQ14))</f>
        <v>0</v>
      </c>
      <c r="EJ14" s="188">
        <f>IF(IF(DT14=DL14,1,0)=1,ABS(DX14*DQ14),-ABS(DX14*DQ14))</f>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f>IF(EM14+EP14+-1*ET14&gt;0,-1,1)</f>
        <v>1</v>
      </c>
      <c r="FC14">
        <f>IF(FB14+FE14+ES14&lt;0,-1,1)</f>
        <v>1</v>
      </c>
      <c r="FD14">
        <v>0</v>
      </c>
      <c r="FE14">
        <f>IF(EN14+EQ14+-1*EM14&gt;0,1,-1)</f>
        <v>1</v>
      </c>
      <c r="FF14">
        <v>0</v>
      </c>
      <c r="FG14" s="137">
        <v>0</v>
      </c>
      <c r="FH14" s="137">
        <v>0</v>
      </c>
      <c r="FI14" s="188">
        <v>0</v>
      </c>
      <c r="FJ14" s="188">
        <v>0</v>
      </c>
      <c r="FK14" s="188">
        <v>0</v>
      </c>
      <c r="FL14" s="188">
        <f>IF(IF(EU14=ES14,1,0)=1,ABS(FG14*EZ14),-ABS(FG14*EZ14))</f>
        <v>0</v>
      </c>
      <c r="FM14" s="188">
        <v>0</v>
      </c>
      <c r="FN14" s="188">
        <v>0</v>
      </c>
      <c r="FO14" s="188">
        <v>0</v>
      </c>
      <c r="FP14" s="188">
        <f>IF(IF(FB14=EU14,1,0)=1,ABS(FG14*EZ14),-ABS(FG14*EZ14))</f>
        <v>0</v>
      </c>
      <c r="FQ14" s="188">
        <v>0</v>
      </c>
      <c r="FR14" s="188">
        <f>IF(IF(FE14=EU14,1,0)=1,ABS(FG14*EZ14),-ABS(FG14*EZ14))</f>
        <v>0</v>
      </c>
      <c r="FS14" s="188">
        <f>IF(IF(FC14=EU14,1,0)=1,ABS(FG14*EZ14),-ABS(FG14*EZ14))</f>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f>IF(FV14+FY14+-1*GC14&gt;0,-1,1)</f>
        <v>1</v>
      </c>
      <c r="GL14">
        <f>IF(GK14+GN14+GB14&lt;0,-1,1)</f>
        <v>1</v>
      </c>
      <c r="GM14">
        <v>0</v>
      </c>
      <c r="GN14">
        <f>IF(FW14+FZ14+-1*FV14&gt;0,1,-1)</f>
        <v>1</v>
      </c>
      <c r="GO14">
        <v>0</v>
      </c>
      <c r="GP14" s="137">
        <v>0</v>
      </c>
      <c r="GQ14" s="137">
        <v>0</v>
      </c>
      <c r="GR14" s="188">
        <v>0</v>
      </c>
      <c r="GS14" s="188">
        <v>0</v>
      </c>
      <c r="GT14" s="188">
        <v>0</v>
      </c>
      <c r="GU14" s="188">
        <f>IF(IF(GD14=GB14,1,0)=1,ABS(GP14*GI14),-ABS(GP14*GI14))</f>
        <v>0</v>
      </c>
      <c r="GV14" s="188">
        <v>0</v>
      </c>
      <c r="GW14" s="188">
        <v>0</v>
      </c>
      <c r="GX14" s="188">
        <v>0</v>
      </c>
      <c r="GY14" s="188">
        <f>IF(IF(GK14=GD14,1,0)=1,ABS(GP14*GI14),-ABS(GP14*GI14))</f>
        <v>0</v>
      </c>
      <c r="GZ14" s="188">
        <v>0</v>
      </c>
      <c r="HA14" s="188">
        <f>IF(IF(GN14=GD14,1,0)=1,ABS(GP14*GI14),-ABS(GP14*GI14))</f>
        <v>0</v>
      </c>
      <c r="HB14" s="188">
        <f>IF(IF(GL14=GD14,1,0)=1,ABS(GP14*GI14),-ABS(GP14*GI14))</f>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f>IF(HE14+HH14+-1*HL14&gt;0,-1,1)</f>
        <v>1</v>
      </c>
      <c r="HU14">
        <f>IF(HT14+HW14+HK14&lt;0,-1,1)</f>
        <v>1</v>
      </c>
      <c r="HV14">
        <v>0</v>
      </c>
      <c r="HW14">
        <f>IF(HF14+HI14+-1*HE14&gt;0,1,-1)</f>
        <v>1</v>
      </c>
      <c r="HX14">
        <v>0</v>
      </c>
      <c r="HY14" s="137">
        <v>0</v>
      </c>
      <c r="HZ14" s="137">
        <v>0</v>
      </c>
      <c r="IA14" s="188">
        <v>0</v>
      </c>
      <c r="IB14" s="188">
        <v>0</v>
      </c>
      <c r="IC14" s="188">
        <v>0</v>
      </c>
      <c r="ID14" s="188">
        <f>IF(IF(HM14=HK14,1,0)=1,ABS(HY14*HR14),-ABS(HY14*HR14))</f>
        <v>0</v>
      </c>
      <c r="IE14" s="188">
        <v>0</v>
      </c>
      <c r="IF14" s="188">
        <v>0</v>
      </c>
      <c r="IG14" s="188">
        <v>0</v>
      </c>
      <c r="IH14" s="188">
        <f>IF(IF(HT14=HM14,1,0)=1,ABS(HY14*HR14),-ABS(HY14*HR14))</f>
        <v>0</v>
      </c>
      <c r="II14" s="188">
        <v>0</v>
      </c>
      <c r="IJ14" s="188">
        <f>IF(IF(HW14=HM14,1,0)=1,ABS(HY14*HR14),-ABS(HY14*HR14))</f>
        <v>0</v>
      </c>
      <c r="IK14" s="188">
        <f>IF(IF(HU14=HM14,1,0)=1,ABS(HY14*HR14),-ABS(HY14*HR14))</f>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f>IF(IN14+IQ14+-1*IU14&gt;0,-1,1)</f>
        <v>-1</v>
      </c>
      <c r="JD14">
        <f>IF(JC14+JF14+IT14&lt;0,-1,1)</f>
        <v>-1</v>
      </c>
      <c r="JE14">
        <v>0</v>
      </c>
      <c r="JF14">
        <f>IF(IO14+IR14+-1*IN14&gt;0,1,-1)</f>
        <v>1</v>
      </c>
      <c r="JG14">
        <v>0</v>
      </c>
      <c r="JH14" s="137">
        <v>0</v>
      </c>
      <c r="JI14" s="137">
        <v>0</v>
      </c>
      <c r="JJ14" s="188">
        <v>0</v>
      </c>
      <c r="JK14" s="188">
        <v>0</v>
      </c>
      <c r="JL14" s="188">
        <v>0</v>
      </c>
      <c r="JM14" s="188">
        <f>IF(IF(IV14=IT14,1,0)=1,ABS(JH14*JA14),-ABS(JH14*JA14))</f>
        <v>0</v>
      </c>
      <c r="JN14" s="188">
        <v>0</v>
      </c>
      <c r="JO14" s="188">
        <v>0</v>
      </c>
      <c r="JP14" s="188">
        <v>0</v>
      </c>
      <c r="JQ14" s="188">
        <f>IF(IF(JC14=IV14,1,0)=1,ABS(JH14*JA14),-ABS(JH14*JA14))</f>
        <v>0</v>
      </c>
      <c r="JR14" s="188">
        <v>0</v>
      </c>
      <c r="JS14" s="188">
        <f>IF(IF(JF14=IV14,1,0)=1,ABS(JH14*JA14),-ABS(JH14*JA14))</f>
        <v>0</v>
      </c>
      <c r="JT14" s="188">
        <f>IF(IF(JD14=IV14,1,0)=1,ABS(JH14*JA14),-ABS(JH14*JA14))</f>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f>IF(JW14+JZ14+-1*KD14&gt;0,-1,1)</f>
        <v>1</v>
      </c>
      <c r="KM14">
        <f>IF(KL14+KO14+KC14&lt;0,-1,1)</f>
        <v>1</v>
      </c>
      <c r="KN14">
        <v>0</v>
      </c>
      <c r="KO14">
        <f>IF(JX14+KA14+-1*JW14&gt;0,1,-1)</f>
        <v>1</v>
      </c>
      <c r="KP14">
        <v>0</v>
      </c>
      <c r="KQ14" s="137">
        <v>0</v>
      </c>
      <c r="KR14" s="137">
        <v>0</v>
      </c>
      <c r="KS14" s="188">
        <v>0</v>
      </c>
      <c r="KT14" s="188">
        <v>0</v>
      </c>
      <c r="KU14" s="188">
        <v>0</v>
      </c>
      <c r="KV14" s="188">
        <f>IF(IF(KE14=KC14,1,0)=1,ABS(KQ14*KJ14),-ABS(KQ14*KJ14))</f>
        <v>0</v>
      </c>
      <c r="KW14" s="188">
        <v>0</v>
      </c>
      <c r="KX14" s="188">
        <v>0</v>
      </c>
      <c r="KY14" s="188">
        <v>0</v>
      </c>
      <c r="KZ14" s="188">
        <f>IF(IF(KL14=KE14,1,0)=1,ABS(KQ14*KJ14),-ABS(KQ14*KJ14))</f>
        <v>0</v>
      </c>
      <c r="LA14" s="188">
        <v>0</v>
      </c>
      <c r="LB14" s="188">
        <f>IF(IF(KO14=KE14,1,0)=1,ABS(KQ14*KJ14),-ABS(KQ14*KJ14))</f>
        <v>0</v>
      </c>
      <c r="LC14" s="188">
        <f>IF(IF(KM14=KE14,1,0)=1,ABS(KQ14*KJ14),-ABS(KQ14*KJ14))</f>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f>IF(LF14+LI14+-1*LM14&gt;0,-1,1)</f>
        <v>-1</v>
      </c>
      <c r="LV14">
        <f>IF(LU14+LX14+LL14&lt;0,-1,1)</f>
        <v>-1</v>
      </c>
      <c r="LW14">
        <v>0</v>
      </c>
      <c r="LX14">
        <f>IF(LG14+LJ14+-1*LF14&gt;0,1,-1)</f>
        <v>-1</v>
      </c>
      <c r="LY14">
        <v>0</v>
      </c>
      <c r="LZ14" s="137">
        <v>0</v>
      </c>
      <c r="MA14" s="137">
        <v>0</v>
      </c>
      <c r="MB14" s="188">
        <v>0</v>
      </c>
      <c r="MC14" s="188">
        <v>0</v>
      </c>
      <c r="MD14" s="188">
        <v>0</v>
      </c>
      <c r="ME14" s="188">
        <f>IF(IF(LN14=LL14,1,0)=1,ABS(LZ14*LS14),-ABS(LZ14*LS14))</f>
        <v>0</v>
      </c>
      <c r="MF14" s="188">
        <v>0</v>
      </c>
      <c r="MG14" s="188">
        <v>0</v>
      </c>
      <c r="MH14" s="188">
        <v>0</v>
      </c>
      <c r="MI14" s="188">
        <f>IF(IF(LU14=LN14,1,0)=1,ABS(LZ14*LS14),-ABS(LZ14*LS14))</f>
        <v>0</v>
      </c>
      <c r="MJ14" s="188">
        <v>0</v>
      </c>
      <c r="MK14" s="188">
        <f>IF(IF(LX14=LN14,1,0)=1,ABS(LZ14*LS14),-ABS(LZ14*LS14))</f>
        <v>0</v>
      </c>
      <c r="ML14" s="188">
        <f>IF(IF(LV14=LN14,1,0)=1,ABS(LZ14*LS14),-ABS(LZ14*LS14))</f>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f>IF(MO14+MR14+-1*MV14&gt;0,-1,1)</f>
        <v>1</v>
      </c>
      <c r="NE14">
        <f>IF(ND14+NG14+MU14&lt;0,-1,1)</f>
        <v>-1</v>
      </c>
      <c r="NF14">
        <v>0</v>
      </c>
      <c r="NG14">
        <f>IF(MP14+MS14+-1*MO14&gt;0,1,-1)</f>
        <v>-1</v>
      </c>
      <c r="NH14">
        <v>0</v>
      </c>
      <c r="NI14" s="137">
        <v>0</v>
      </c>
      <c r="NJ14" s="137">
        <v>0</v>
      </c>
      <c r="NK14" s="188">
        <v>0</v>
      </c>
      <c r="NL14" s="188">
        <v>0</v>
      </c>
      <c r="NM14" s="188">
        <v>0</v>
      </c>
      <c r="NN14" s="188">
        <f>IF(IF(MW14=MU14,1,0)=1,ABS(NI14*NB14),-ABS(NI14*NB14))</f>
        <v>0</v>
      </c>
      <c r="NO14" s="188">
        <v>0</v>
      </c>
      <c r="NP14" s="188">
        <v>0</v>
      </c>
      <c r="NQ14" s="188">
        <v>0</v>
      </c>
      <c r="NR14" s="188">
        <f>IF(IF(ND14=MW14,1,0)=1,ABS(NI14*NB14),-ABS(NI14*NB14))</f>
        <v>0</v>
      </c>
      <c r="NS14" s="188">
        <v>0</v>
      </c>
      <c r="NT14" s="188">
        <f>IF(IF(NG14=MW14,1,0)=1,ABS(NI14*NB14),-ABS(NI14*NB14))</f>
        <v>0</v>
      </c>
      <c r="NU14" s="188">
        <f>IF(IF(NE14=MW14,1,0)=1,ABS(NI14*NB14),-ABS(NI14*NB14))</f>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f>IF(NX14+OA14+-1*OE14&gt;0,-1,1)</f>
        <v>1</v>
      </c>
      <c r="ON14">
        <f>IF(OM14+OP14+OD14&lt;0,-1,1)</f>
        <v>1</v>
      </c>
      <c r="OO14">
        <v>0</v>
      </c>
      <c r="OP14">
        <f>IF(NY14+OB14+-1*NX14&gt;0,1,-1)</f>
        <v>-1</v>
      </c>
      <c r="OQ14">
        <v>0</v>
      </c>
      <c r="OR14" s="137">
        <v>0</v>
      </c>
      <c r="OS14" s="137">
        <v>0</v>
      </c>
      <c r="OT14" s="188">
        <v>0</v>
      </c>
      <c r="OU14" s="188">
        <v>0</v>
      </c>
      <c r="OV14" s="188">
        <v>0</v>
      </c>
      <c r="OW14" s="188">
        <f>IF(IF(OF14=OD14,1,0)=1,ABS(OR14*OK14),-ABS(OR14*OK14))</f>
        <v>0</v>
      </c>
      <c r="OX14" s="188">
        <v>0</v>
      </c>
      <c r="OY14" s="188">
        <v>0</v>
      </c>
      <c r="OZ14" s="188">
        <v>0</v>
      </c>
      <c r="PA14" s="188">
        <f>IF(IF(OM14=OF14,1,0)=1,ABS(OR14*OK14),-ABS(OR14*OK14))</f>
        <v>0</v>
      </c>
      <c r="PB14" s="188">
        <v>0</v>
      </c>
      <c r="PC14" s="188">
        <f>IF(IF(OP14=OF14,1,0)=1,ABS(OR14*OK14),-ABS(OR14*OK14))</f>
        <v>0</v>
      </c>
      <c r="PD14" s="188">
        <f>IF(IF(ON14=OF14,1,0)=1,ABS(OR14*OK14),-ABS(OR14*OK14))</f>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f>IF(PG14+PJ14+-1*PN14&gt;0,-1,1)</f>
        <v>1</v>
      </c>
      <c r="PW14">
        <f>IF(PV14+PY14+PM14&lt;0,-1,1)</f>
        <v>1</v>
      </c>
      <c r="PX14">
        <v>0</v>
      </c>
      <c r="PY14">
        <f>IF(PH14+PK14+-1*PG14&gt;0,1,-1)</f>
        <v>-1</v>
      </c>
      <c r="PZ14">
        <v>0</v>
      </c>
      <c r="QA14" s="137">
        <v>0</v>
      </c>
      <c r="QB14" s="137">
        <v>0</v>
      </c>
      <c r="QC14" s="188">
        <v>0</v>
      </c>
      <c r="QD14" s="188">
        <v>0</v>
      </c>
      <c r="QE14" s="188">
        <v>0</v>
      </c>
      <c r="QF14" s="188">
        <f>IF(IF(PO14=PM14,1,0)=1,ABS(QA14*PT14),-ABS(QA14*PT14))</f>
        <v>0</v>
      </c>
      <c r="QG14" s="188">
        <v>0</v>
      </c>
      <c r="QH14" s="188">
        <v>0</v>
      </c>
      <c r="QI14" s="188">
        <v>0</v>
      </c>
      <c r="QJ14" s="188">
        <f>IF(IF(PV14=PO14,1,0)=1,ABS(QA14*PT14),-ABS(QA14*PT14))</f>
        <v>0</v>
      </c>
      <c r="QK14" s="188">
        <v>0</v>
      </c>
      <c r="QL14" s="188">
        <f>IF(IF(PY14=PO14,1,0)=1,ABS(QA14*PT14),-ABS(QA14*PT14))</f>
        <v>0</v>
      </c>
      <c r="QM14" s="188">
        <f>IF(IF(PW14=PO14,1,0)=1,ABS(QA14*PT14),-ABS(QA14*PT14))</f>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f>IF(QP14+QS14+-1*QW14&gt;0,-1,1)</f>
        <v>-1</v>
      </c>
      <c r="RF14">
        <f>IF(RE14+RH14+QV14&lt;0,-1,1)</f>
        <v>-1</v>
      </c>
      <c r="RG14">
        <v>0</v>
      </c>
      <c r="RH14">
        <f>IF(QQ14+QT14+-1*QP14&gt;0,1,-1)</f>
        <v>-1</v>
      </c>
      <c r="RI14">
        <v>0</v>
      </c>
      <c r="RJ14" s="137">
        <v>0</v>
      </c>
      <c r="RK14" s="137">
        <v>0</v>
      </c>
      <c r="RL14" s="188">
        <v>0</v>
      </c>
      <c r="RM14" s="188">
        <v>0</v>
      </c>
      <c r="RN14" s="188">
        <v>0</v>
      </c>
      <c r="RO14" s="188">
        <f>IF(IF(QX14=QV14,1,0)=1,ABS(RJ14*RC14),-ABS(RJ14*RC14))</f>
        <v>0</v>
      </c>
      <c r="RP14" s="188">
        <v>0</v>
      </c>
      <c r="RQ14" s="188">
        <v>0</v>
      </c>
      <c r="RR14" s="188">
        <v>0</v>
      </c>
      <c r="RS14" s="188">
        <f>IF(IF(RE14=QX14,1,0)=1,ABS(RJ14*RC14),-ABS(RJ14*RC14))</f>
        <v>0</v>
      </c>
      <c r="RT14" s="188">
        <v>0</v>
      </c>
      <c r="RU14" s="188">
        <f>IF(IF(RH14=QX14,1,0)=1,ABS(RJ14*RC14),-ABS(RJ14*RC14))</f>
        <v>0</v>
      </c>
      <c r="RV14" s="188">
        <f>IF(IF(RF14=QX14,1,0)=1,ABS(RJ14*RC14),-ABS(RJ14*RC14))</f>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f>IF(RY14+SB14+-1*SF14&gt;0,-1,1)</f>
        <v>1</v>
      </c>
      <c r="SO14">
        <f>IF(SN14+SQ14+SE14&lt;0,-1,1)</f>
        <v>-1</v>
      </c>
      <c r="SP14">
        <v>0</v>
      </c>
      <c r="SQ14">
        <f>IF(RZ14+SC14+-1*RY14&gt;0,1,-1)</f>
        <v>-1</v>
      </c>
      <c r="SR14">
        <v>0</v>
      </c>
      <c r="SS14" s="137">
        <v>0</v>
      </c>
      <c r="ST14" s="137">
        <v>0</v>
      </c>
      <c r="SU14" s="188">
        <v>0</v>
      </c>
      <c r="SV14" s="188">
        <v>0</v>
      </c>
      <c r="SW14" s="188">
        <v>0</v>
      </c>
      <c r="SX14" s="188">
        <f>IF(IF(SG14=SE14,1,0)=1,ABS(SS14*SL14),-ABS(SS14*SL14))</f>
        <v>0</v>
      </c>
      <c r="SY14" s="188">
        <v>0</v>
      </c>
      <c r="SZ14" s="188">
        <v>0</v>
      </c>
      <c r="TA14" s="188">
        <v>0</v>
      </c>
      <c r="TB14" s="188">
        <f>IF(IF(SN14=SG14,1,0)=1,ABS(SS14*SL14),-ABS(SS14*SL14))</f>
        <v>0</v>
      </c>
      <c r="TC14" s="188">
        <v>0</v>
      </c>
      <c r="TD14" s="188">
        <f>IF(IF(SQ14=SG14,1,0)=1,ABS(SS14*SL14),-ABS(SS14*SL14))</f>
        <v>0</v>
      </c>
      <c r="TE14" s="188">
        <f>IF(IF(SO14=SG14,1,0)=1,ABS(SS14*SL14),-ABS(SS14*SL14))</f>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f>IF(TH14+TK14+-1*TO14&gt;0,-1,1)</f>
        <v>1</v>
      </c>
      <c r="TX14">
        <f>IF(TW14+TZ14+TN14&lt;0,-1,1)</f>
        <v>1</v>
      </c>
      <c r="TY14">
        <v>0</v>
      </c>
      <c r="TZ14">
        <f>IF(TI14+TL14+-1*TH14&gt;0,1,-1)</f>
        <v>-1</v>
      </c>
      <c r="UA14">
        <v>0</v>
      </c>
      <c r="UB14" s="137">
        <v>0</v>
      </c>
      <c r="UC14" s="137">
        <v>0</v>
      </c>
      <c r="UD14" s="188">
        <v>0</v>
      </c>
      <c r="UE14" s="188">
        <v>0</v>
      </c>
      <c r="UF14" s="188">
        <v>0</v>
      </c>
      <c r="UG14" s="188">
        <f>IF(IF(TP14=TN14,1,0)=1,ABS(UB14*TU14),-ABS(UB14*TU14))</f>
        <v>0</v>
      </c>
      <c r="UH14" s="188">
        <v>0</v>
      </c>
      <c r="UI14" s="188">
        <v>0</v>
      </c>
      <c r="UJ14" s="188">
        <v>0</v>
      </c>
      <c r="UK14" s="188">
        <f>IF(IF(TW14=TP14,1,0)=1,ABS(UB14*TU14),-ABS(UB14*TU14))</f>
        <v>0</v>
      </c>
      <c r="UL14" s="188">
        <v>0</v>
      </c>
      <c r="UM14" s="188">
        <f>IF(IF(TZ14=TP14,1,0)=1,ABS(UB14*TU14),-ABS(UB14*TU14))</f>
        <v>0</v>
      </c>
      <c r="UN14" s="188">
        <f>IF(IF(TX14=TP14,1,0)=1,ABS(UB14*TU14),-ABS(UB14*TU14))</f>
        <v>0</v>
      </c>
      <c r="UO14" s="188">
        <v>0</v>
      </c>
      <c r="UQ14">
        <v>-1</v>
      </c>
      <c r="UR14" s="226">
        <v>-1</v>
      </c>
      <c r="US14" s="226">
        <v>1</v>
      </c>
      <c r="UT14" s="226">
        <v>-1</v>
      </c>
      <c r="UU14" s="202">
        <v>-1</v>
      </c>
      <c r="UV14" s="227">
        <v>6</v>
      </c>
      <c r="UW14">
        <f>IF(US14+UX14+-1*UQ14&gt;0,1,-1)</f>
        <v>1</v>
      </c>
      <c r="UX14">
        <v>-1</v>
      </c>
      <c r="UY14" s="202">
        <v>1</v>
      </c>
      <c r="UZ14">
        <v>1</v>
      </c>
      <c r="VA14">
        <v>0</v>
      </c>
      <c r="VB14">
        <v>1</v>
      </c>
      <c r="VC14">
        <v>0</v>
      </c>
      <c r="VD14" s="236">
        <v>9.6885813148800005E-3</v>
      </c>
      <c r="VE14" s="194">
        <v>42564</v>
      </c>
      <c r="VF14">
        <f>IF(UQ14+UT14+-1*UX14&gt;0,-1,1)</f>
        <v>1</v>
      </c>
      <c r="VG14">
        <f>IF(VF14+VI14+UW14&lt;0,-1,1)</f>
        <v>1</v>
      </c>
      <c r="VH14">
        <v>0</v>
      </c>
      <c r="VI14">
        <v>-1</v>
      </c>
      <c r="VJ14">
        <v>0</v>
      </c>
      <c r="VK14" s="137">
        <v>0</v>
      </c>
      <c r="VL14" s="137">
        <v>0</v>
      </c>
      <c r="VM14" s="188">
        <v>0</v>
      </c>
      <c r="VN14" s="188">
        <v>0</v>
      </c>
      <c r="VO14" s="188">
        <v>0</v>
      </c>
      <c r="VP14" s="188">
        <f>IF(IF(UY14=UW14,1,0)=1,ABS(VK14*VD14),-ABS(VK14*VD14))</f>
        <v>0</v>
      </c>
      <c r="VQ14" s="188">
        <v>0</v>
      </c>
      <c r="VR14" s="188">
        <v>0</v>
      </c>
      <c r="VS14" s="188">
        <v>0</v>
      </c>
      <c r="VT14" s="188">
        <f>IF(IF(VF14=UY14,1,0)=1,ABS(VK14*VD14),-ABS(VK14*VD14))</f>
        <v>0</v>
      </c>
      <c r="VU14" s="188">
        <v>0</v>
      </c>
      <c r="VV14" s="188">
        <v>0</v>
      </c>
      <c r="VW14" s="188">
        <f>IF(IF(VG14=UY14,1,0)=1,ABS(VK14*VD14),-ABS(VK14*VD14))</f>
        <v>0</v>
      </c>
      <c r="VX14" s="188">
        <v>0</v>
      </c>
      <c r="VZ14">
        <v>1</v>
      </c>
      <c r="WA14" s="226">
        <v>1</v>
      </c>
      <c r="WB14" s="226">
        <v>1</v>
      </c>
      <c r="WC14" s="226">
        <v>1</v>
      </c>
      <c r="WD14" s="202">
        <v>-1</v>
      </c>
      <c r="WE14" s="227">
        <v>7</v>
      </c>
      <c r="WF14">
        <f>IF(WB14+WG14+-1*VZ14&gt;0,1,-1)</f>
        <v>-1</v>
      </c>
      <c r="WG14">
        <v>-1</v>
      </c>
      <c r="WH14" s="202">
        <v>1</v>
      </c>
      <c r="WI14">
        <v>1</v>
      </c>
      <c r="WJ14">
        <v>0</v>
      </c>
      <c r="WK14">
        <v>0</v>
      </c>
      <c r="WL14">
        <v>0</v>
      </c>
      <c r="WM14" s="236">
        <v>4.7978067169299997E-3</v>
      </c>
      <c r="WN14" s="194">
        <v>42564</v>
      </c>
      <c r="WO14">
        <f>IF(VZ14+WC14+-1*WG14&gt;0,-1,1)</f>
        <v>-1</v>
      </c>
      <c r="WP14">
        <f>IF(WO14+WR14+WF14&lt;0,-1,1)</f>
        <v>-1</v>
      </c>
      <c r="WQ14">
        <v>0</v>
      </c>
      <c r="WR14">
        <v>-1</v>
      </c>
      <c r="WS14">
        <v>0</v>
      </c>
      <c r="WT14" s="137">
        <v>0</v>
      </c>
      <c r="WU14" s="137">
        <v>0</v>
      </c>
      <c r="WV14" s="188">
        <v>0</v>
      </c>
      <c r="WW14" s="188">
        <v>0</v>
      </c>
      <c r="WX14" s="188">
        <v>0</v>
      </c>
      <c r="WY14" s="188">
        <f>IF(IF(WH14=WF14,1,0)=1,ABS(WT14*WM14),-ABS(WT14*WM14))</f>
        <v>0</v>
      </c>
      <c r="WZ14" s="188">
        <v>0</v>
      </c>
      <c r="XA14" s="188">
        <v>0</v>
      </c>
      <c r="XB14" s="188">
        <v>0</v>
      </c>
      <c r="XC14" s="188">
        <f>IF(IF(WO14=WH14,1,0)=1,ABS(WT14*WM14),-ABS(WT14*WM14))</f>
        <v>0</v>
      </c>
      <c r="XD14" s="188">
        <v>0</v>
      </c>
      <c r="XE14" s="188">
        <v>0</v>
      </c>
      <c r="XF14" s="188">
        <f>IF(IF(WP14=WH14,1,0)=1,ABS(WT14*WM14),-ABS(WT14*WM14))</f>
        <v>0</v>
      </c>
      <c r="XG14" s="188">
        <v>0</v>
      </c>
      <c r="XI14">
        <v>1</v>
      </c>
      <c r="XJ14" s="226">
        <v>1</v>
      </c>
      <c r="XK14" s="226">
        <v>-1</v>
      </c>
      <c r="XL14" s="226">
        <v>1</v>
      </c>
      <c r="XM14" s="202">
        <v>-1</v>
      </c>
      <c r="XN14" s="227">
        <v>8</v>
      </c>
      <c r="XO14">
        <f>IF(XK14+XP14+-1*XI14&gt;0,1,-1)</f>
        <v>-1</v>
      </c>
      <c r="XP14">
        <v>-1</v>
      </c>
      <c r="XQ14" s="202">
        <v>-1</v>
      </c>
      <c r="XR14">
        <v>1</v>
      </c>
      <c r="XS14">
        <v>1</v>
      </c>
      <c r="XT14">
        <v>1</v>
      </c>
      <c r="XU14">
        <v>1</v>
      </c>
      <c r="XV14" s="236">
        <v>-8.1855388813099998E-3</v>
      </c>
      <c r="XW14" s="194">
        <v>42564</v>
      </c>
      <c r="XX14">
        <f>IF(XI14+XL14+-1*XP14&gt;0,-1,1)</f>
        <v>-1</v>
      </c>
      <c r="XY14">
        <f>IF(XX14+YA14+XO14&lt;0,-1,1)</f>
        <v>-1</v>
      </c>
      <c r="XZ14">
        <v>0</v>
      </c>
      <c r="YA14">
        <v>-1</v>
      </c>
      <c r="YB14">
        <v>0</v>
      </c>
      <c r="YC14" s="137">
        <v>0</v>
      </c>
      <c r="YD14" s="137">
        <v>0</v>
      </c>
      <c r="YE14" s="188">
        <v>0</v>
      </c>
      <c r="YF14" s="188">
        <v>0</v>
      </c>
      <c r="YG14" s="188">
        <v>0</v>
      </c>
      <c r="YH14" s="188">
        <f>IF(IF(XQ14=XO14,1,0)=1,ABS(YC14*XV14),-ABS(YC14*XV14))</f>
        <v>0</v>
      </c>
      <c r="YI14" s="188">
        <v>0</v>
      </c>
      <c r="YJ14" s="188">
        <v>0</v>
      </c>
      <c r="YK14" s="188">
        <v>0</v>
      </c>
      <c r="YL14" s="188">
        <f>IF(IF(XX14=XQ14,1,0)=1,ABS(YC14*XV14),-ABS(YC14*XV14))</f>
        <v>0</v>
      </c>
      <c r="YM14" s="188">
        <v>0</v>
      </c>
      <c r="YN14" s="188">
        <v>0</v>
      </c>
      <c r="YO14" s="188">
        <f>IF(IF(XY14=XQ14,1,0)=1,ABS(YC14*XV14),-ABS(YC14*XV14))</f>
        <v>0</v>
      </c>
      <c r="YP14" s="188">
        <v>0</v>
      </c>
      <c r="YR14">
        <v>-1</v>
      </c>
      <c r="YS14" s="226">
        <v>-1</v>
      </c>
      <c r="YT14" s="226">
        <v>1</v>
      </c>
      <c r="YU14" s="226">
        <v>-1</v>
      </c>
      <c r="YV14" s="202">
        <v>-1</v>
      </c>
      <c r="YW14" s="227">
        <v>10</v>
      </c>
      <c r="YX14">
        <v>1</v>
      </c>
      <c r="YY14">
        <v>-1</v>
      </c>
      <c r="YZ14" s="202">
        <v>-1</v>
      </c>
      <c r="ZA14">
        <v>0</v>
      </c>
      <c r="ZB14">
        <v>1</v>
      </c>
      <c r="ZC14">
        <v>0</v>
      </c>
      <c r="ZD14">
        <v>1</v>
      </c>
      <c r="ZE14" s="236">
        <v>-1.16918844567E-2</v>
      </c>
      <c r="ZF14" s="194">
        <v>42564</v>
      </c>
      <c r="ZG14">
        <f>IF(-YR14+-YU14+YY14&gt;0,1,-1)</f>
        <v>1</v>
      </c>
      <c r="ZH14">
        <f>IF(ZG14+ZJ14+YX14&lt;0,-1,1)</f>
        <v>1</v>
      </c>
      <c r="ZI14">
        <v>0</v>
      </c>
      <c r="ZJ14">
        <v>-1</v>
      </c>
      <c r="ZK14">
        <v>0</v>
      </c>
      <c r="ZL14" s="137">
        <v>0</v>
      </c>
      <c r="ZM14" s="137">
        <v>0</v>
      </c>
      <c r="ZN14" s="188">
        <v>0</v>
      </c>
      <c r="ZO14" s="188">
        <v>0</v>
      </c>
      <c r="ZP14" s="188">
        <v>0</v>
      </c>
      <c r="ZQ14" s="188">
        <v>0</v>
      </c>
      <c r="ZR14" s="188">
        <v>0</v>
      </c>
      <c r="ZS14" s="188">
        <v>0</v>
      </c>
      <c r="ZT14" s="188">
        <v>0</v>
      </c>
      <c r="ZU14" s="188">
        <v>0</v>
      </c>
      <c r="ZV14" s="188">
        <f>IF(IF(ZG14=YZ14,1,0)=1,ABS(ZL14*ZE14),-ABS(ZL14*ZE14))</f>
        <v>0</v>
      </c>
      <c r="ZW14" s="188">
        <v>0</v>
      </c>
      <c r="ZX14" s="188">
        <f>IF(IF(ZH14=YZ14,1,0)=1,ABS(ZL14*ZE14),-ABS(ZL14*ZE14))</f>
        <v>0</v>
      </c>
      <c r="ZY14" s="188">
        <v>0</v>
      </c>
      <c r="AAA14">
        <f>YZ14</f>
        <v>-1</v>
      </c>
      <c r="AAB14" s="226">
        <v>1</v>
      </c>
      <c r="AAC14" s="226">
        <v>1</v>
      </c>
      <c r="AAD14" s="226">
        <v>1</v>
      </c>
      <c r="AAE14" s="202">
        <v>-1</v>
      </c>
      <c r="AAF14" s="227">
        <v>10</v>
      </c>
      <c r="AAG14">
        <f>IF(AAC14+AAH14+-1*AAA14&gt;0,1,-1)</f>
        <v>1</v>
      </c>
      <c r="AAH14">
        <f>IF(AAF14&lt;0,AAE14*-1,AAE14)</f>
        <v>-1</v>
      </c>
      <c r="AAI14" s="202">
        <v>-1</v>
      </c>
      <c r="AAJ14">
        <f>IF(AAC14=AAI14,1,0)</f>
        <v>0</v>
      </c>
      <c r="AAK14">
        <f t="shared" ref="AAK14:AAK77" si="136">IF(AAI14=AAE14,1,0)</f>
        <v>1</v>
      </c>
      <c r="AAL14">
        <f>IF(AAI14=AAG14,1,0)</f>
        <v>0</v>
      </c>
      <c r="AAM14">
        <f>IF(AAI14=AAH14,1,0)</f>
        <v>1</v>
      </c>
      <c r="AAN14" s="236">
        <v>-1.1134307585200001E-2</v>
      </c>
      <c r="AAO14" s="194">
        <v>42564</v>
      </c>
      <c r="AAP14">
        <f>IF(-AAA14+-AAD14+AAH14&gt;0,1,-1)</f>
        <v>-1</v>
      </c>
      <c r="AAQ14">
        <f>IF(AAP14+AAS14+AAG14&lt;0,-1,1)</f>
        <v>1</v>
      </c>
      <c r="AAR14">
        <f>VLOOKUP($A14,'FuturesInfo (3)'!$A$2:$V$80,22)</f>
        <v>0</v>
      </c>
      <c r="AAS14">
        <f>IF(AAB14+AAE14+-1*AAA14&gt;0,1,-1)</f>
        <v>1</v>
      </c>
      <c r="AAT14">
        <f>IF(AAS14=1,ROUND(AAR14*(1+AAT$13),0),ROUND(AAR14*(1-AAT$13),0))</f>
        <v>0</v>
      </c>
      <c r="AAU14" s="137">
        <f>VLOOKUP($A14,'FuturesInfo (3)'!$A$2:$O$80,15)*AAR14</f>
        <v>0</v>
      </c>
      <c r="AAV14" s="137">
        <f>VLOOKUP($A14,'FuturesInfo (3)'!$A$2:$O$80,15)*AAT14</f>
        <v>0</v>
      </c>
      <c r="AAW14" s="188">
        <f>IF(IF(AAB14=AAI14,1,0)=1,ABS(AAU14*AAN14),-ABS(AAU14*AAN14))</f>
        <v>0</v>
      </c>
      <c r="AAX14" s="188">
        <f t="shared" ref="AAX14:AAX77" si="137">IF(IF(AAS14=AAI14,1,0)=1,ABS(AAU14*AAN14),-ABS(AAU14*AAN14))</f>
        <v>0</v>
      </c>
      <c r="AAY14" s="188">
        <f>IF(IF(AAA14=AAI14,1,0)=1,ABS(AAU14*AAN14),-ABS(AAU14*AAN14))</f>
        <v>0</v>
      </c>
      <c r="AAZ14" s="188">
        <f>IF(AAK14=1,ABS(AAU14*AAN14),-ABS(AAU14*AAN14))</f>
        <v>0</v>
      </c>
      <c r="ABA14" s="188">
        <f>IF(IF(AAI14=AAG14,1,0)=1,ABS(AAU14*AAN14),-ABS(AAU14*AAN14))</f>
        <v>0</v>
      </c>
      <c r="ABB14" s="188">
        <f>IF(AAM14=1,ABS(AAU14*AAN14),-ABS(AAU14*AAN14))</f>
        <v>0</v>
      </c>
      <c r="ABC14" s="188">
        <f>IF(IF(AAC14=AAI14,1,0)=1,ABS(AAU14*AAN14),-ABS(AAU14*AAN14))</f>
        <v>0</v>
      </c>
      <c r="ABD14" s="188">
        <f>IF(IF(AAD14=AAI14,1,0)=1,ABS(AAU14*AAN14),-ABS(AAU14*AAN14))</f>
        <v>0</v>
      </c>
      <c r="ABE14" s="188">
        <f>IF(IF(AAP14=AAI14,1,0)=1,ABS(AAU14*AAN14),-ABS(AAU14*AAN14))</f>
        <v>0</v>
      </c>
      <c r="ABF14" s="188">
        <f>IF(IF(sym!$Q3=AAI14,1,0)=1,ABS(AAU14*AAN14),-ABS(AAU14*AAN14))</f>
        <v>0</v>
      </c>
      <c r="ABG14" s="188">
        <f>IF(IF(AAQ14=AAI14,1,0)=1,ABS(AAU14*AAN14),-ABS(AAU14*AAN14))</f>
        <v>0</v>
      </c>
      <c r="ABH14" s="188">
        <f>ABS(AAU14*AAN14)</f>
        <v>0</v>
      </c>
      <c r="ABJ14">
        <f>AAI14</f>
        <v>-1</v>
      </c>
      <c r="ABK14" s="226">
        <v>-1</v>
      </c>
      <c r="ABL14" s="226">
        <v>1</v>
      </c>
      <c r="ABM14" s="226">
        <v>-1</v>
      </c>
      <c r="ABN14" s="202">
        <v>-1</v>
      </c>
      <c r="ABO14" s="227">
        <v>11</v>
      </c>
      <c r="ABP14">
        <f>IF(ABL14+ABQ14+-1*ABJ14&gt;0,1,-1)</f>
        <v>1</v>
      </c>
      <c r="ABQ14">
        <f>IF(ABO14&lt;0,ABN14*-1,ABN14)</f>
        <v>-1</v>
      </c>
      <c r="ABR14" s="202"/>
      <c r="ABS14">
        <f>IF(ABL14=ABR14,1,0)</f>
        <v>0</v>
      </c>
      <c r="ABT14">
        <f t="shared" ref="ABT14:ABT77" si="138">IF(ABR14=ABN14,1,0)</f>
        <v>0</v>
      </c>
      <c r="ABU14">
        <f>IF(ABR14=ABP14,1,0)</f>
        <v>0</v>
      </c>
      <c r="ABV14">
        <f>IF(ABR14=ABQ14,1,0)</f>
        <v>0</v>
      </c>
      <c r="ABW14" s="236"/>
      <c r="ABX14" s="194">
        <v>42564</v>
      </c>
      <c r="ABY14">
        <f>IF(-ABJ14+-ABM14+ABQ14&gt;0,1,-1)</f>
        <v>1</v>
      </c>
      <c r="ABZ14">
        <f>IF(ABY14+ACB14+ABP14&lt;0,-1,1)</f>
        <v>1</v>
      </c>
      <c r="ACA14">
        <f>VLOOKUP($A14,'FuturesInfo (3)'!$A$2:$V$80,22)</f>
        <v>0</v>
      </c>
      <c r="ACB14">
        <f>IF(ABK14+ABN14+-1*ABJ14&gt;0,1,-1)</f>
        <v>-1</v>
      </c>
      <c r="ACC14">
        <f>IF(ACB14=1,ROUND(ACA14*(1+ACC$13),0),ROUND(ACA14*(1-ACC$13),0))</f>
        <v>0</v>
      </c>
      <c r="ACD14" s="137">
        <f>VLOOKUP($A14,'FuturesInfo (3)'!$A$2:$O$80,15)*ACA14</f>
        <v>0</v>
      </c>
      <c r="ACE14" s="137">
        <f>VLOOKUP($A14,'FuturesInfo (3)'!$A$2:$O$80,15)*ACC14</f>
        <v>0</v>
      </c>
      <c r="ACF14" s="188">
        <f>IF(IF(ABK14=ABR14,1,0)=1,ABS(ACD14*ABW14),-ABS(ACD14*ABW14))</f>
        <v>0</v>
      </c>
      <c r="ACG14" s="188">
        <f t="shared" ref="ACG14:ACG77" si="139">IF(IF(ACB14=ABR14,1,0)=1,ABS(ACD14*ABW14),-ABS(ACD14*ABW14))</f>
        <v>0</v>
      </c>
      <c r="ACH14" s="188">
        <f>IF(IF(ABJ14=ABR14,1,0)=1,ABS(ACD14*ABW14),-ABS(ACD14*ABW14))</f>
        <v>0</v>
      </c>
      <c r="ACI14" s="188">
        <f>IF(ABT14=1,ABS(ACD14*ABW14),-ABS(ACD14*ABW14))</f>
        <v>0</v>
      </c>
      <c r="ACJ14" s="188">
        <f>IF(IF(ABR14=ABP14,1,0)=1,ABS(ACD14*ABW14),-ABS(ACD14*ABW14))</f>
        <v>0</v>
      </c>
      <c r="ACK14" s="188">
        <f>IF(ABV14=1,ABS(ACD14*ABW14),-ABS(ACD14*ABW14))</f>
        <v>0</v>
      </c>
      <c r="ACL14" s="188">
        <f>IF(IF(ABL14=ABR14,1,0)=1,ABS(ACD14*ABW14),-ABS(ACD14*ABW14))</f>
        <v>0</v>
      </c>
      <c r="ACM14" s="188">
        <f>IF(IF(ABM14=ABR14,1,0)=1,ABS(ACD14*ABW14),-ABS(ACD14*ABW14))</f>
        <v>0</v>
      </c>
      <c r="ACN14" s="188">
        <f>IF(IF(ABY14=ABR14,1,0)=1,ABS(ACD14*ABW14),-ABS(ACD14*ABW14))</f>
        <v>0</v>
      </c>
      <c r="ACO14" s="188">
        <f>IF(IF(sym!$Q3=ABR14,1,0)=1,ABS(ACD14*ABW14),-ABS(ACD14*ABW14))</f>
        <v>0</v>
      </c>
      <c r="ACP14" s="188">
        <f>IF(IF(ABZ14=ABR14,1,0)=1,ABS(ACD14*ABW14),-ABS(ACD14*ABW14))</f>
        <v>0</v>
      </c>
      <c r="ACQ14" s="188">
        <f>ABS(ACD14*ABW14)</f>
        <v>0</v>
      </c>
      <c r="ACT14">
        <f>ABS14</f>
        <v>0</v>
      </c>
      <c r="ACU14" s="226"/>
      <c r="ACV14" s="226"/>
      <c r="ACW14" s="226"/>
      <c r="ACX14" s="202"/>
      <c r="ACY14" s="227"/>
      <c r="ACZ14">
        <f>IF(ACV14+ADA14+-1*ACT14&gt;0,1,-1)</f>
        <v>-1</v>
      </c>
      <c r="ADA14">
        <f>IF(ACY14&lt;0,ACX14*-1,ACX14)</f>
        <v>0</v>
      </c>
      <c r="ADB14" s="202"/>
      <c r="ADC14">
        <f>IF(ACV14=ADB14,1,0)</f>
        <v>1</v>
      </c>
      <c r="ADD14">
        <f t="shared" ref="ADD14:ADD77" si="140">IF(ADB14=ACX14,1,0)</f>
        <v>1</v>
      </c>
      <c r="ADE14">
        <f>IF(ADB14=ACZ14,1,0)</f>
        <v>0</v>
      </c>
      <c r="ADF14">
        <f>IF(ADB14=ADA14,1,0)</f>
        <v>1</v>
      </c>
      <c r="ADG14" s="236"/>
      <c r="ADH14" s="194"/>
      <c r="ADI14">
        <f>IF(-ACT14+-ACW14+ADA14&gt;0,1,-1)</f>
        <v>-1</v>
      </c>
      <c r="ADJ14">
        <f>IF(ADI14+ADL14+ACZ14&lt;0,-1,1)</f>
        <v>-1</v>
      </c>
      <c r="ADK14">
        <f>VLOOKUP($A14,'FuturesInfo (3)'!$A$2:$V$80,22)</f>
        <v>0</v>
      </c>
      <c r="ADL14">
        <f>IF(ACU14+ACX14+-1*ACT14&gt;0,1,-1)</f>
        <v>-1</v>
      </c>
      <c r="ADM14">
        <f>IF(ADL14=1,ROUND(ADK14*(1+ADM$13),0),ROUND(ADK14*(1-ADM$13),0))</f>
        <v>0</v>
      </c>
      <c r="ADN14" s="137">
        <f>VLOOKUP($A14,'FuturesInfo (3)'!$A$2:$O$80,15)*ADK14</f>
        <v>0</v>
      </c>
      <c r="ADO14" s="137">
        <f>VLOOKUP($A14,'FuturesInfo (3)'!$A$2:$O$80,15)*ADM14</f>
        <v>0</v>
      </c>
      <c r="ADP14" s="188">
        <f>IF(IF(ACU14=ADB14,1,0)=1,ABS(ADN14*ADG14),-ABS(ADN14*ADG14))</f>
        <v>0</v>
      </c>
      <c r="ADQ14" s="188">
        <f t="shared" ref="ADQ14:ADQ77" si="141">IF(IF(ADL14=ADB14,1,0)=1,ABS(ADN14*ADG14),-ABS(ADN14*ADG14))</f>
        <v>0</v>
      </c>
      <c r="ADR14" s="188">
        <f>IF(IF(ACT14=ADB14,1,0)=1,ABS(ADN14*ADG14),-ABS(ADN14*ADG14))</f>
        <v>0</v>
      </c>
      <c r="ADS14" s="188">
        <f>IF(ADD14=1,ABS(ADN14*ADG14),-ABS(ADN14*ADG14))</f>
        <v>0</v>
      </c>
      <c r="ADT14" s="188">
        <f>IF(IF(ADB14=ACZ14,1,0)=1,ABS(ADN14*ADG14),-ABS(ADN14*ADG14))</f>
        <v>0</v>
      </c>
      <c r="ADU14" s="188">
        <f>IF(ADF14=1,ABS(ADN14*ADG14),-ABS(ADN14*ADG14))</f>
        <v>0</v>
      </c>
      <c r="ADV14" s="188">
        <f>IF(IF(ACV14=ADB14,1,0)=1,ABS(ADN14*ADG14),-ABS(ADN14*ADG14))</f>
        <v>0</v>
      </c>
      <c r="ADW14" s="188">
        <f>IF(IF(ACW14=ADB14,1,0)=1,ABS(ADN14*ADG14),-ABS(ADN14*ADG14))</f>
        <v>0</v>
      </c>
      <c r="ADX14" s="188">
        <f>IF(IF(ADI14=ADB14,1,0)=1,ABS(ADN14*ADG14),-ABS(ADN14*ADG14))</f>
        <v>0</v>
      </c>
      <c r="ADY14" s="188">
        <f>IF(IF(sym!$Q3=ADB14,1,0)=1,ABS(ADN14*ADG14),-ABS(ADN14*ADG14))</f>
        <v>0</v>
      </c>
      <c r="ADZ14" s="188">
        <f>IF(IF(ADJ14=ADB14,1,0)=1,ABS(ADN14*ADG14),-ABS(ADN14*ADG14))</f>
        <v>0</v>
      </c>
      <c r="AEA14" s="188">
        <f>ABS(ADN14*ADG14)</f>
        <v>0</v>
      </c>
    </row>
    <row r="15" spans="1:807"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f t="shared" ref="S15:S78" si="142">IF(D15+G15+-1*H15&gt;0,1,-1)</f>
        <v>-1</v>
      </c>
      <c r="T15">
        <f t="shared" ref="T15:T78" si="143">IF(K15+V15+J15&lt;0,-1,1)</f>
        <v>1</v>
      </c>
      <c r="U15">
        <v>2</v>
      </c>
      <c r="V15">
        <f t="shared" ref="V15:V78" si="144">IF(E15+H15+-1*F15&gt;0,1,-1)</f>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f t="shared" ref="AF15:AF78" si="145">IF(IF(S15=L15,1,0)=1,ABS(X15*Q15),-ABS(X15*Q15))</f>
        <v>-120.09706120251393</v>
      </c>
      <c r="AG15" s="188">
        <v>120.09706120251393</v>
      </c>
      <c r="AH15" s="188">
        <f t="shared" ref="AH15:AH78" si="146">IF(IF(V15=L15,1,0)=1,ABS(X15*Q15),-ABS(X15*Q15))</f>
        <v>120.09706120251393</v>
      </c>
      <c r="AI15" s="188">
        <v>-120.09706120251393</v>
      </c>
      <c r="AJ15" s="188">
        <v>120.09706120251393</v>
      </c>
      <c r="AL15">
        <v>1</v>
      </c>
      <c r="AM15" s="228">
        <v>1</v>
      </c>
      <c r="AN15" s="228">
        <v>1</v>
      </c>
      <c r="AO15" s="228">
        <v>1</v>
      </c>
      <c r="AP15" s="203">
        <v>1</v>
      </c>
      <c r="AQ15" s="229">
        <v>5</v>
      </c>
      <c r="AR15">
        <f t="shared" ref="AR15:AR78" si="147">IF(AN15+AS15+-1*AL15&gt;0,1,-1)</f>
        <v>1</v>
      </c>
      <c r="AS15">
        <v>1</v>
      </c>
      <c r="AT15" s="203">
        <v>1</v>
      </c>
      <c r="AU15">
        <v>1</v>
      </c>
      <c r="AV15">
        <v>1</v>
      </c>
      <c r="AW15">
        <v>0</v>
      </c>
      <c r="AX15">
        <v>1</v>
      </c>
      <c r="AY15" s="237">
        <v>5.2532327586200002E-3</v>
      </c>
      <c r="AZ15" s="194">
        <v>42544</v>
      </c>
      <c r="BA15">
        <f t="shared" ref="BA15:BA78" si="148">IF(-AL15+-AO15+AS15&gt;0,1,-1)</f>
        <v>-1</v>
      </c>
      <c r="BB15">
        <f t="shared" ref="BB15:BB78" si="149">IF(BA15+BD15+AR15&lt;0,-1,1)</f>
        <v>1</v>
      </c>
      <c r="BC15">
        <v>2</v>
      </c>
      <c r="BD15">
        <f t="shared" ref="BD15:BD78" si="150">IF(AM15+AP15+-1*AL15&gt;0,1,-1)</f>
        <v>1</v>
      </c>
      <c r="BE15">
        <v>2</v>
      </c>
      <c r="BF15" s="137">
        <v>149260</v>
      </c>
      <c r="BG15" s="137">
        <v>149260</v>
      </c>
      <c r="BH15" s="188">
        <v>784.09752155162118</v>
      </c>
      <c r="BI15" s="188">
        <v>784.09752155162118</v>
      </c>
      <c r="BJ15" s="188">
        <v>784.09752155162118</v>
      </c>
      <c r="BK15" s="188">
        <f>IF(IF(AT15=AR15,1,0)=1,ABS(BF15*AY15),-ABS(BF15*AY15))</f>
        <v>784.09752155162118</v>
      </c>
      <c r="BL15" s="188">
        <v>784.09752155162118</v>
      </c>
      <c r="BM15" s="188">
        <v>784.09752155162118</v>
      </c>
      <c r="BN15" s="188">
        <v>784.09752155162118</v>
      </c>
      <c r="BO15" s="188">
        <f>IF(IF(BA15=AT15,1,0)=1,ABS(BF15*AY15),-ABS(BF15*AY15))</f>
        <v>-784.09752155162118</v>
      </c>
      <c r="BP15" s="188">
        <v>784.09752155162118</v>
      </c>
      <c r="BQ15" s="188">
        <f t="shared" ref="BQ15:BQ78" si="151">IF(IF(BD15=AT15,1,0)=1,ABS(BF15*AY15),-ABS(BF15*AY15))</f>
        <v>784.09752155162118</v>
      </c>
      <c r="BR15" s="188">
        <f t="shared" ref="BR15:BR78" si="152">IF(IF(BB15=AT15,1,0)=1,ABS(BF15*AY15),-ABS(BF15*AY15))</f>
        <v>784.09752155162118</v>
      </c>
      <c r="BS15" s="188">
        <v>784.09752155162118</v>
      </c>
      <c r="BU15">
        <v>1</v>
      </c>
      <c r="BV15" s="228">
        <v>1</v>
      </c>
      <c r="BW15" s="228">
        <v>-1</v>
      </c>
      <c r="BX15" s="228">
        <v>1</v>
      </c>
      <c r="BY15" s="203">
        <v>1</v>
      </c>
      <c r="BZ15" s="229">
        <v>-4</v>
      </c>
      <c r="CA15">
        <f t="shared" ref="CA15:CA78" si="153">IF(BW15+CB15+-1*BU15&gt;0,1,-1)</f>
        <v>-1</v>
      </c>
      <c r="CB15">
        <v>-1</v>
      </c>
      <c r="CC15" s="203">
        <v>1</v>
      </c>
      <c r="CD15">
        <v>1</v>
      </c>
      <c r="CE15">
        <v>1</v>
      </c>
      <c r="CF15">
        <v>0</v>
      </c>
      <c r="CG15">
        <v>0</v>
      </c>
      <c r="CH15" s="237"/>
      <c r="CI15" s="194">
        <v>42548</v>
      </c>
      <c r="CJ15">
        <f t="shared" ref="CJ15:CJ78" si="154">IF(-BU15+-BX15+CB15&gt;0,1,-1)</f>
        <v>-1</v>
      </c>
      <c r="CK15">
        <f t="shared" ref="CK15:CK78" si="155">IF(CJ15+CM15+CA15&lt;0,-1,1)</f>
        <v>-1</v>
      </c>
      <c r="CL15">
        <v>3</v>
      </c>
      <c r="CM15">
        <f t="shared" ref="CM15:CM78" si="156">IF(BV15+BY15+-1*BU15&gt;0,1,-1)</f>
        <v>1</v>
      </c>
      <c r="CN15">
        <v>2</v>
      </c>
      <c r="CO15" s="137">
        <v>223890</v>
      </c>
      <c r="CP15" s="137">
        <v>149260</v>
      </c>
      <c r="CQ15" s="188">
        <v>0</v>
      </c>
      <c r="CR15" s="188">
        <v>0</v>
      </c>
      <c r="CS15" s="188">
        <v>0</v>
      </c>
      <c r="CT15" s="188">
        <f>IF(IF(CC15=CA15,1,0)=1,ABS(CO15*CH15),-ABS(CO15*CH15))</f>
        <v>0</v>
      </c>
      <c r="CU15" s="188">
        <v>0</v>
      </c>
      <c r="CV15" s="188">
        <v>0</v>
      </c>
      <c r="CW15" s="188">
        <v>0</v>
      </c>
      <c r="CX15" s="188">
        <f t="shared" ref="CX15:CX78" si="157">IF(IF(CJ15=CC15,1,0)=1,ABS(CO15*CH15),-ABS(CO15*CH15))</f>
        <v>0</v>
      </c>
      <c r="CY15" s="188">
        <v>0</v>
      </c>
      <c r="CZ15" s="188">
        <f t="shared" ref="CZ15:CZ78" si="158">IF(IF(CM15=CC15,1,0)=1,ABS(CO15*CH15),-ABS(CO15*CH15))</f>
        <v>0</v>
      </c>
      <c r="DA15" s="188">
        <f t="shared" ref="DA15:DA78" si="159">IF(IF(CK15=CC15,1,0)=1,ABS(CO15*CH15),-ABS(CO15*CH15))</f>
        <v>0</v>
      </c>
      <c r="DB15" s="188">
        <v>0</v>
      </c>
      <c r="DD15">
        <v>1</v>
      </c>
      <c r="DE15" s="228">
        <v>1</v>
      </c>
      <c r="DF15" s="228">
        <v>-1</v>
      </c>
      <c r="DG15" s="228">
        <v>1</v>
      </c>
      <c r="DH15" s="203">
        <v>1</v>
      </c>
      <c r="DI15" s="229">
        <v>-4</v>
      </c>
      <c r="DJ15">
        <f t="shared" ref="DJ15:DJ78" si="160">IF(DF15+DK15+-1*DD15&gt;0,1,-1)</f>
        <v>-1</v>
      </c>
      <c r="DK15">
        <v>-1</v>
      </c>
      <c r="DL15" s="203">
        <v>-1</v>
      </c>
      <c r="DM15">
        <v>0</v>
      </c>
      <c r="DN15">
        <v>0</v>
      </c>
      <c r="DO15">
        <v>1</v>
      </c>
      <c r="DP15">
        <v>1</v>
      </c>
      <c r="DQ15" s="237">
        <v>-3.08187056144E-3</v>
      </c>
      <c r="DR15" s="194">
        <v>42548</v>
      </c>
      <c r="DS15">
        <f t="shared" ref="DS15:DS78" si="161">IF(-DD15+-DG15+DK15&gt;0,1,-1)</f>
        <v>-1</v>
      </c>
      <c r="DT15">
        <f t="shared" ref="DT15:DT78" si="162">IF(DS15+DV15+DJ15&lt;0,-1,1)</f>
        <v>-1</v>
      </c>
      <c r="DU15">
        <v>3</v>
      </c>
      <c r="DV15">
        <f t="shared" ref="DV15:DV78" si="163">IF(DE15+DH15+-1*DD15&gt;0,1,-1)</f>
        <v>1</v>
      </c>
      <c r="DW15">
        <v>2</v>
      </c>
      <c r="DX15" s="137">
        <v>223200</v>
      </c>
      <c r="DY15" s="137">
        <v>148800</v>
      </c>
      <c r="DZ15" s="188">
        <v>-687.87350931340802</v>
      </c>
      <c r="EA15" s="188">
        <v>-687.87350931340802</v>
      </c>
      <c r="EB15" s="188">
        <v>-687.87350931340802</v>
      </c>
      <c r="EC15" s="188">
        <f>IF(IF(DL15=DJ15,1,0)=1,ABS(DX15*DQ15),-ABS(DX15*DQ15))</f>
        <v>687.87350931340802</v>
      </c>
      <c r="ED15" s="188">
        <v>687.87350931340802</v>
      </c>
      <c r="EE15" s="188">
        <v>687.87350931340802</v>
      </c>
      <c r="EF15" s="188">
        <v>-687.87350931340802</v>
      </c>
      <c r="EG15" s="188">
        <f t="shared" ref="EG15:EG78" si="164">IF(IF(DS15=DL15,1,0)=1,ABS(DX15*DQ15),-ABS(DX15*DQ15))</f>
        <v>687.87350931340802</v>
      </c>
      <c r="EH15" s="188">
        <v>-687.87350931340802</v>
      </c>
      <c r="EI15" s="188">
        <f t="shared" ref="EI15:EI78" si="165">IF(IF(DV15=DL15,1,0)=1,ABS(DX15*DQ15),-ABS(DX15*DQ15))</f>
        <v>-687.87350931340802</v>
      </c>
      <c r="EJ15" s="188">
        <f t="shared" ref="EJ15:EJ78" si="166">IF(IF(DT15=DL15,1,0)=1,ABS(DX15*DQ15),-ABS(DX15*DQ15))</f>
        <v>687.87350931340802</v>
      </c>
      <c r="EK15" s="188">
        <v>687.87350931340802</v>
      </c>
      <c r="EM15">
        <v>-1</v>
      </c>
      <c r="EN15" s="228">
        <v>1</v>
      </c>
      <c r="EO15" s="228">
        <v>-1</v>
      </c>
      <c r="EP15" s="228">
        <v>1</v>
      </c>
      <c r="EQ15" s="203">
        <v>1</v>
      </c>
      <c r="ER15" s="229">
        <v>-5</v>
      </c>
      <c r="ES15">
        <f t="shared" ref="ES15:ES78" si="167">IF(EO15+ET15+-1*EM15&gt;0,1,-1)</f>
        <v>-1</v>
      </c>
      <c r="ET15">
        <v>-1</v>
      </c>
      <c r="EU15" s="203">
        <v>1</v>
      </c>
      <c r="EV15">
        <v>1</v>
      </c>
      <c r="EW15">
        <v>1</v>
      </c>
      <c r="EX15">
        <v>0</v>
      </c>
      <c r="EY15">
        <v>0</v>
      </c>
      <c r="EZ15" s="237">
        <v>7.9301075268800002E-3</v>
      </c>
      <c r="FA15" s="194">
        <v>42548</v>
      </c>
      <c r="FB15">
        <f t="shared" ref="FB15:FB78" si="168">IF(EM15+EP15+-1*ET15&gt;0,-1,1)</f>
        <v>-1</v>
      </c>
      <c r="FC15">
        <f t="shared" ref="FC15:FC78" si="169">IF(FB15+FE15+ES15&lt;0,-1,1)</f>
        <v>-1</v>
      </c>
      <c r="FD15">
        <v>2</v>
      </c>
      <c r="FE15">
        <f t="shared" ref="FE15:FE78" si="170">IF(EN15+EQ15+-1*EM15&gt;0,1,-1)</f>
        <v>1</v>
      </c>
      <c r="FF15">
        <v>2</v>
      </c>
      <c r="FG15" s="137">
        <v>149980</v>
      </c>
      <c r="FH15" s="137">
        <v>149980</v>
      </c>
      <c r="FI15" s="188">
        <v>1189.3575268814625</v>
      </c>
      <c r="FJ15" s="188">
        <v>-1189.3575268814625</v>
      </c>
      <c r="FK15" s="188">
        <v>1189.3575268814625</v>
      </c>
      <c r="FL15" s="188">
        <f>IF(IF(EU15=ES15,1,0)=1,ABS(FG15*EZ15),-ABS(FG15*EZ15))</f>
        <v>-1189.3575268814625</v>
      </c>
      <c r="FM15" s="188">
        <v>-1189.3575268814625</v>
      </c>
      <c r="FN15" s="188">
        <v>-1189.3575268814625</v>
      </c>
      <c r="FO15" s="188">
        <v>1189.3575268814625</v>
      </c>
      <c r="FP15" s="188">
        <f t="shared" ref="FP15:FP78" si="171">IF(IF(FB15=EU15,1,0)=1,ABS(FG15*EZ15),-ABS(FG15*EZ15))</f>
        <v>-1189.3575268814625</v>
      </c>
      <c r="FQ15" s="188">
        <v>1189.3575268814625</v>
      </c>
      <c r="FR15" s="188">
        <f t="shared" ref="FR15:FR78" si="172">IF(IF(FE15=EU15,1,0)=1,ABS(FG15*EZ15),-ABS(FG15*EZ15))</f>
        <v>1189.3575268814625</v>
      </c>
      <c r="FS15" s="188">
        <f t="shared" ref="FS15:FS78" si="173">IF(IF(FC15=EU15,1,0)=1,ABS(FG15*EZ15),-ABS(FG15*EZ15))</f>
        <v>-1189.3575268814625</v>
      </c>
      <c r="FT15" s="188">
        <v>1189.3575268814625</v>
      </c>
      <c r="FV15">
        <v>1</v>
      </c>
      <c r="FW15" s="228">
        <v>1</v>
      </c>
      <c r="FX15" s="228">
        <v>-1</v>
      </c>
      <c r="FY15" s="228">
        <v>1</v>
      </c>
      <c r="FZ15" s="203">
        <v>1</v>
      </c>
      <c r="GA15" s="229">
        <v>-6</v>
      </c>
      <c r="GB15">
        <f t="shared" ref="GB15:GB78" si="174">IF(FX15+GC15+-1*FV15&gt;0,1,-1)</f>
        <v>-1</v>
      </c>
      <c r="GC15">
        <v>-1</v>
      </c>
      <c r="GD15">
        <v>-1</v>
      </c>
      <c r="GE15">
        <v>0</v>
      </c>
      <c r="GF15">
        <v>0</v>
      </c>
      <c r="GG15">
        <v>1</v>
      </c>
      <c r="GH15">
        <v>1</v>
      </c>
      <c r="GI15">
        <v>-5.7340978797199996E-3</v>
      </c>
      <c r="GJ15" s="194">
        <v>42548</v>
      </c>
      <c r="GK15">
        <f t="shared" ref="GK15:GK78" si="175">IF(FV15+FY15+-1*GC15&gt;0,-1,1)</f>
        <v>-1</v>
      </c>
      <c r="GL15">
        <f t="shared" ref="GL15:GL78" si="176">IF(GK15+GN15+GB15&lt;0,-1,1)</f>
        <v>-1</v>
      </c>
      <c r="GM15">
        <v>2</v>
      </c>
      <c r="GN15">
        <f t="shared" ref="GN15:GN78" si="177">IF(FW15+FZ15+-1*FV15&gt;0,1,-1)</f>
        <v>1</v>
      </c>
      <c r="GO15">
        <v>3</v>
      </c>
      <c r="GP15" s="137">
        <v>149120</v>
      </c>
      <c r="GQ15" s="137">
        <v>223680</v>
      </c>
      <c r="GR15" s="188">
        <v>-855.06867582384632</v>
      </c>
      <c r="GS15" s="188">
        <v>-855.06867582384632</v>
      </c>
      <c r="GT15" s="188">
        <v>-855.06867582384632</v>
      </c>
      <c r="GU15" s="188">
        <f>IF(IF(GD15=GB15,1,0)=1,ABS(GP15*GI15),-ABS(GP15*GI15))</f>
        <v>855.06867582384632</v>
      </c>
      <c r="GV15" s="188">
        <v>855.06867582384632</v>
      </c>
      <c r="GW15" s="188">
        <v>855.06867582384632</v>
      </c>
      <c r="GX15" s="188">
        <v>-855.06867582384632</v>
      </c>
      <c r="GY15" s="188">
        <f t="shared" ref="GY15:GY78" si="178">IF(IF(GK15=GD15,1,0)=1,ABS(GP15*GI15),-ABS(GP15*GI15))</f>
        <v>855.06867582384632</v>
      </c>
      <c r="GZ15" s="188">
        <v>-855.06867582384632</v>
      </c>
      <c r="HA15" s="188">
        <f t="shared" ref="HA15:HA78" si="179">IF(IF(GN15=GD15,1,0)=1,ABS(GP15*GI15),-ABS(GP15*GI15))</f>
        <v>-855.06867582384632</v>
      </c>
      <c r="HB15" s="188">
        <f t="shared" ref="HB15:HB78" si="180">IF(IF(GL15=GD15,1,0)=1,ABS(GP15*GI15),-ABS(GP15*GI15))</f>
        <v>855.06867582384632</v>
      </c>
      <c r="HC15" s="188">
        <v>855.06867582384632</v>
      </c>
      <c r="HE15">
        <v>-1</v>
      </c>
      <c r="HF15">
        <v>1</v>
      </c>
      <c r="HG15">
        <v>-1</v>
      </c>
      <c r="HH15">
        <v>1</v>
      </c>
      <c r="HI15">
        <v>1</v>
      </c>
      <c r="HJ15">
        <v>-7</v>
      </c>
      <c r="HK15">
        <f t="shared" ref="HK15:HK78" si="181">IF(HG15+HL15+-1*HE15&gt;0,1,-1)</f>
        <v>-1</v>
      </c>
      <c r="HL15">
        <v>-1</v>
      </c>
      <c r="HM15" s="203">
        <v>1</v>
      </c>
      <c r="HN15">
        <v>1</v>
      </c>
      <c r="HO15">
        <v>1</v>
      </c>
      <c r="HP15">
        <v>0</v>
      </c>
      <c r="HQ15">
        <v>0</v>
      </c>
      <c r="HR15" s="237">
        <v>1.2741416308999999E-2</v>
      </c>
      <c r="HS15" s="194">
        <v>42548</v>
      </c>
      <c r="HT15">
        <f t="shared" ref="HT15:HT78" si="182">IF(HE15+HH15+-1*HL15&gt;0,-1,1)</f>
        <v>-1</v>
      </c>
      <c r="HU15">
        <f t="shared" ref="HU15:HU78" si="183">IF(HT15+HW15+HK15&lt;0,-1,1)</f>
        <v>-1</v>
      </c>
      <c r="HV15">
        <v>2</v>
      </c>
      <c r="HW15">
        <f t="shared" ref="HW15:HW78" si="184">IF(HF15+HI15+-1*HE15&gt;0,1,-1)</f>
        <v>1</v>
      </c>
      <c r="HX15">
        <v>3</v>
      </c>
      <c r="HY15" s="137">
        <v>151020</v>
      </c>
      <c r="HZ15" s="137">
        <v>226530</v>
      </c>
      <c r="IA15" s="188">
        <v>1924.2086909851798</v>
      </c>
      <c r="IB15" s="188">
        <v>-1924.2086909851798</v>
      </c>
      <c r="IC15" s="188">
        <v>1924.2086909851798</v>
      </c>
      <c r="ID15" s="188">
        <f>IF(IF(HM15=HK15,1,0)=1,ABS(HY15*HR15),-ABS(HY15*HR15))</f>
        <v>-1924.2086909851798</v>
      </c>
      <c r="IE15" s="188">
        <v>-1924.2086909851798</v>
      </c>
      <c r="IF15" s="188">
        <v>-1924.2086909851798</v>
      </c>
      <c r="IG15" s="188">
        <v>1924.2086909851798</v>
      </c>
      <c r="IH15" s="188">
        <f t="shared" ref="IH15:IH78" si="185">IF(IF(HT15=HM15,1,0)=1,ABS(HY15*HR15),-ABS(HY15*HR15))</f>
        <v>-1924.2086909851798</v>
      </c>
      <c r="II15" s="188">
        <v>1924.2086909851798</v>
      </c>
      <c r="IJ15" s="188">
        <f t="shared" ref="IJ15:IJ78" si="186">IF(IF(HW15=HM15,1,0)=1,ABS(HY15*HR15),-ABS(HY15*HR15))</f>
        <v>1924.2086909851798</v>
      </c>
      <c r="IK15" s="188">
        <f t="shared" ref="IK15:IK78" si="187">IF(IF(HU15=HM15,1,0)=1,ABS(HY15*HR15),-ABS(HY15*HR15))</f>
        <v>-1924.2086909851798</v>
      </c>
      <c r="IL15" s="188">
        <v>1924.2086909851798</v>
      </c>
      <c r="IN15">
        <v>1</v>
      </c>
      <c r="IO15" s="228">
        <v>1</v>
      </c>
      <c r="IP15" s="228">
        <v>1</v>
      </c>
      <c r="IQ15" s="228">
        <v>1</v>
      </c>
      <c r="IR15" s="203">
        <v>1</v>
      </c>
      <c r="IS15" s="229">
        <v>-8</v>
      </c>
      <c r="IT15">
        <f t="shared" ref="IT15:IT78" si="188">IF(IP15+IU15+-1*IN15&gt;0,1,-1)</f>
        <v>-1</v>
      </c>
      <c r="IU15">
        <v>-1</v>
      </c>
      <c r="IV15" s="203">
        <v>-1</v>
      </c>
      <c r="IW15">
        <v>0</v>
      </c>
      <c r="IX15">
        <v>0</v>
      </c>
      <c r="IY15">
        <v>1</v>
      </c>
      <c r="IZ15">
        <v>1</v>
      </c>
      <c r="JA15" s="237">
        <v>-4.63514766256E-3</v>
      </c>
      <c r="JB15" s="194">
        <v>42548</v>
      </c>
      <c r="JC15">
        <f t="shared" ref="JC15:JC78" si="189">IF(IN15+IQ15+-1*IU15&gt;0,-1,1)</f>
        <v>-1</v>
      </c>
      <c r="JD15">
        <f t="shared" ref="JD15:JD78" si="190">IF(JC15+JF15+IT15&lt;0,-1,1)</f>
        <v>-1</v>
      </c>
      <c r="JE15">
        <v>2</v>
      </c>
      <c r="JF15">
        <f t="shared" ref="JF15:JF78" si="191">IF(IO15+IR15+-1*IN15&gt;0,1,-1)</f>
        <v>1</v>
      </c>
      <c r="JG15">
        <v>2</v>
      </c>
      <c r="JH15" s="137">
        <v>150320</v>
      </c>
      <c r="JI15" s="137">
        <v>150320</v>
      </c>
      <c r="JJ15" s="188">
        <v>-696.75539663601921</v>
      </c>
      <c r="JK15" s="188">
        <v>-696.75539663601921</v>
      </c>
      <c r="JL15" s="188">
        <v>-696.75539663601921</v>
      </c>
      <c r="JM15" s="188">
        <f>IF(IF(IV15=IT15,1,0)=1,ABS(JH15*JA15),-ABS(JH15*JA15))</f>
        <v>696.75539663601921</v>
      </c>
      <c r="JN15" s="188">
        <v>696.75539663601921</v>
      </c>
      <c r="JO15" s="188">
        <v>-696.75539663601921</v>
      </c>
      <c r="JP15" s="188">
        <v>-696.75539663601921</v>
      </c>
      <c r="JQ15" s="188">
        <f t="shared" ref="JQ15:JQ78" si="192">IF(IF(JC15=IV15,1,0)=1,ABS(JH15*JA15),-ABS(JH15*JA15))</f>
        <v>696.75539663601921</v>
      </c>
      <c r="JR15" s="188">
        <v>-696.75539663601921</v>
      </c>
      <c r="JS15" s="188">
        <f t="shared" ref="JS15:JS78" si="193">IF(IF(JF15=IV15,1,0)=1,ABS(JH15*JA15),-ABS(JH15*JA15))</f>
        <v>-696.75539663601921</v>
      </c>
      <c r="JT15" s="188">
        <f>IF(IF(JD15=IV15,1,0)=1,ABS(JH15*JA15),-ABS(JH15*JA15))</f>
        <v>696.75539663601921</v>
      </c>
      <c r="JU15" s="188">
        <v>696.75539663601921</v>
      </c>
      <c r="JW15">
        <v>-1</v>
      </c>
      <c r="JX15" s="228">
        <v>1</v>
      </c>
      <c r="JY15" s="228">
        <v>-1</v>
      </c>
      <c r="JZ15" s="228">
        <v>1</v>
      </c>
      <c r="KA15" s="203">
        <v>1</v>
      </c>
      <c r="KB15" s="229">
        <v>-9</v>
      </c>
      <c r="KC15">
        <f t="shared" ref="KC15:KC78" si="194">IF(JY15+KD15+-1*JW15&gt;0,1,-1)</f>
        <v>-1</v>
      </c>
      <c r="KD15">
        <v>-1</v>
      </c>
      <c r="KE15" s="203">
        <v>1</v>
      </c>
      <c r="KF15">
        <v>1</v>
      </c>
      <c r="KG15">
        <v>1</v>
      </c>
      <c r="KH15">
        <v>0</v>
      </c>
      <c r="KI15">
        <v>0</v>
      </c>
      <c r="KJ15" s="237">
        <v>1.3704097924399999E-2</v>
      </c>
      <c r="KK15" s="194">
        <v>42548</v>
      </c>
      <c r="KL15">
        <f t="shared" ref="KL15:KL78" si="195">IF(JW15+JZ15+-1*KD15&gt;0,-1,1)</f>
        <v>-1</v>
      </c>
      <c r="KM15">
        <f t="shared" ref="KM15:KM78" si="196">IF(KL15+KO15+KC15&lt;0,-1,1)</f>
        <v>-1</v>
      </c>
      <c r="KN15">
        <v>2</v>
      </c>
      <c r="KO15">
        <f t="shared" ref="KO15:KO78" si="197">IF(JX15+KA15+-1*JW15&gt;0,1,-1)</f>
        <v>1</v>
      </c>
      <c r="KP15">
        <v>3</v>
      </c>
      <c r="KQ15" s="137">
        <v>152380</v>
      </c>
      <c r="KR15" s="137">
        <v>228570</v>
      </c>
      <c r="KS15" s="188">
        <v>2088.2304417200721</v>
      </c>
      <c r="KT15" s="188">
        <v>-2088.2304417200721</v>
      </c>
      <c r="KU15" s="188">
        <v>2088.2304417200721</v>
      </c>
      <c r="KV15" s="188">
        <f>IF(IF(KE15=KC15,1,0)=1,ABS(KQ15*KJ15),-ABS(KQ15*KJ15))</f>
        <v>-2088.2304417200721</v>
      </c>
      <c r="KW15" s="188">
        <v>-2088.2304417200721</v>
      </c>
      <c r="KX15" s="188">
        <v>-2088.2304417200721</v>
      </c>
      <c r="KY15" s="188">
        <v>2088.2304417200721</v>
      </c>
      <c r="KZ15" s="188">
        <f t="shared" ref="KZ15:KZ78" si="198">IF(IF(KL15=KE15,1,0)=1,ABS(KQ15*KJ15),-ABS(KQ15*KJ15))</f>
        <v>-2088.2304417200721</v>
      </c>
      <c r="LA15" s="188">
        <v>2088.2304417200721</v>
      </c>
      <c r="LB15" s="188">
        <f t="shared" ref="LB15:LB78" si="199">IF(IF(KO15=KE15,1,0)=1,ABS(KQ15*KJ15),-ABS(KQ15*KJ15))</f>
        <v>2088.2304417200721</v>
      </c>
      <c r="LC15" s="188">
        <f t="shared" ref="LC15:LC78" si="200">IF(IF(KM15=KE15,1,0)=1,ABS(KQ15*KJ15),-ABS(KQ15*KJ15))</f>
        <v>-2088.2304417200721</v>
      </c>
      <c r="LD15" s="188">
        <v>2088.2304417200721</v>
      </c>
      <c r="LF15">
        <v>1</v>
      </c>
      <c r="LG15" s="228">
        <v>1</v>
      </c>
      <c r="LH15" s="228">
        <v>1</v>
      </c>
      <c r="LI15" s="228">
        <v>1</v>
      </c>
      <c r="LJ15" s="203">
        <v>1</v>
      </c>
      <c r="LK15" s="229">
        <v>9</v>
      </c>
      <c r="LL15">
        <f t="shared" ref="LL15:LL78" si="201">IF(LH15+LM15+-1*LF15&gt;0,1,-1)</f>
        <v>1</v>
      </c>
      <c r="LM15">
        <v>1</v>
      </c>
      <c r="LN15" s="203">
        <v>-1</v>
      </c>
      <c r="LO15">
        <v>0</v>
      </c>
      <c r="LP15">
        <v>0</v>
      </c>
      <c r="LQ15">
        <v>1</v>
      </c>
      <c r="LR15">
        <v>0</v>
      </c>
      <c r="LS15" s="237">
        <v>-3.4125213282599999E-3</v>
      </c>
      <c r="LT15" s="194">
        <v>42549</v>
      </c>
      <c r="LU15">
        <f t="shared" ref="LU15:LU78" si="202">IF(LF15+LI15+-1*LM15&gt;0,-1,1)</f>
        <v>-1</v>
      </c>
      <c r="LV15">
        <f t="shared" ref="LV15:LV78" si="203">IF(LU15+LX15+LL15&lt;0,-1,1)</f>
        <v>1</v>
      </c>
      <c r="LW15">
        <v>2</v>
      </c>
      <c r="LX15">
        <f t="shared" ref="LX15:LX78" si="204">IF(LG15+LJ15+-1*LF15&gt;0,1,-1)</f>
        <v>1</v>
      </c>
      <c r="LY15">
        <v>2</v>
      </c>
      <c r="LZ15" s="137">
        <v>151860</v>
      </c>
      <c r="MA15" s="137">
        <v>151860</v>
      </c>
      <c r="MB15" s="188">
        <v>-518.22548890956352</v>
      </c>
      <c r="MC15" s="188">
        <v>-518.22548890956352</v>
      </c>
      <c r="MD15" s="188">
        <v>-518.22548890956352</v>
      </c>
      <c r="ME15" s="188">
        <f>IF(IF(LN15=LL15,1,0)=1,ABS(LZ15*LS15),-ABS(LZ15*LS15))</f>
        <v>-518.22548890956352</v>
      </c>
      <c r="MF15" s="188">
        <v>-518.22548890956352</v>
      </c>
      <c r="MG15" s="188">
        <v>-518.22548890956352</v>
      </c>
      <c r="MH15" s="188">
        <v>-518.22548890956352</v>
      </c>
      <c r="MI15" s="188">
        <f t="shared" ref="MI15:MI78" si="205">IF(IF(LU15=LN15,1,0)=1,ABS(LZ15*LS15),-ABS(LZ15*LS15))</f>
        <v>518.22548890956352</v>
      </c>
      <c r="MJ15" s="188">
        <v>-518.22548890956352</v>
      </c>
      <c r="MK15" s="188">
        <f t="shared" ref="MK15:MK78" si="206">IF(IF(LX15=LN15,1,0)=1,ABS(LZ15*LS15),-ABS(LZ15*LS15))</f>
        <v>-518.22548890956352</v>
      </c>
      <c r="ML15" s="188">
        <f t="shared" ref="ML15:ML78" si="207">IF(IF(LV15=LN15,1,0)=1,ABS(LZ15*LS15),-ABS(LZ15*LS15))</f>
        <v>-518.22548890956352</v>
      </c>
      <c r="MM15" s="188">
        <v>518.22548890956352</v>
      </c>
      <c r="MO15">
        <v>-1</v>
      </c>
      <c r="MP15" s="228">
        <v>1</v>
      </c>
      <c r="MQ15" s="228">
        <v>-1</v>
      </c>
      <c r="MR15" s="203">
        <v>1</v>
      </c>
      <c r="MS15" s="203">
        <v>1</v>
      </c>
      <c r="MT15" s="229">
        <v>10</v>
      </c>
      <c r="MU15">
        <f t="shared" ref="MU15:MU78" si="208">IF(MQ15+MV15+-1*MO15&gt;0,1,-1)</f>
        <v>1</v>
      </c>
      <c r="MV15">
        <v>1</v>
      </c>
      <c r="MW15" s="203">
        <v>1</v>
      </c>
      <c r="MX15">
        <v>0</v>
      </c>
      <c r="MY15">
        <v>1</v>
      </c>
      <c r="MZ15">
        <v>0</v>
      </c>
      <c r="NA15">
        <v>1</v>
      </c>
      <c r="NB15" s="237">
        <v>3.6876070064500001E-3</v>
      </c>
      <c r="NC15" s="194">
        <v>42549</v>
      </c>
      <c r="ND15">
        <f t="shared" ref="ND15:ND78" si="209">IF(MO15+MR15+-1*MV15&gt;0,-1,1)</f>
        <v>1</v>
      </c>
      <c r="NE15">
        <f t="shared" ref="NE15:NE78" si="210">IF(ND15+NG15+MU15&lt;0,-1,1)</f>
        <v>1</v>
      </c>
      <c r="NF15">
        <v>3</v>
      </c>
      <c r="NG15">
        <f t="shared" ref="NG15:NG78" si="211">IF(MP15+MS15+-1*MO15&gt;0,1,-1)</f>
        <v>1</v>
      </c>
      <c r="NH15">
        <v>2</v>
      </c>
      <c r="NI15" s="137">
        <v>228630</v>
      </c>
      <c r="NJ15" s="137">
        <v>152420</v>
      </c>
      <c r="NK15" s="188">
        <v>843.09758988466353</v>
      </c>
      <c r="NL15" s="188">
        <v>-843.09758988466353</v>
      </c>
      <c r="NM15" s="188">
        <v>843.09758988466353</v>
      </c>
      <c r="NN15" s="188">
        <f>IF(IF(MW15=MU15,1,0)=1,ABS(NI15*NB15),-ABS(NI15*NB15))</f>
        <v>843.09758988466353</v>
      </c>
      <c r="NO15" s="188">
        <v>843.09758988466353</v>
      </c>
      <c r="NP15" s="188">
        <v>-843.09758988466353</v>
      </c>
      <c r="NQ15" s="188">
        <v>843.09758988466353</v>
      </c>
      <c r="NR15" s="188">
        <f t="shared" ref="NR15:NR78" si="212">IF(IF(ND15=MW15,1,0)=1,ABS(NI15*NB15),-ABS(NI15*NB15))</f>
        <v>843.09758988466353</v>
      </c>
      <c r="NS15" s="188">
        <v>843.09758988466353</v>
      </c>
      <c r="NT15" s="188">
        <f t="shared" ref="NT15:NT78" si="213">IF(IF(NG15=MW15,1,0)=1,ABS(NI15*NB15),-ABS(NI15*NB15))</f>
        <v>843.09758988466353</v>
      </c>
      <c r="NU15" s="188">
        <f t="shared" ref="NU15:NU78" si="214">IF(IF(NE15=MW15,1,0)=1,ABS(NI15*NB15),-ABS(NI15*NB15))</f>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f t="shared" ref="OM15:OM78" si="215">IF(NX15+OA15+-1*OE15&gt;0,-1,1)</f>
        <v>-1</v>
      </c>
      <c r="ON15">
        <f t="shared" ref="ON15:ON78" si="216">IF(OM15+OP15+OD15&lt;0,-1,1)</f>
        <v>1</v>
      </c>
      <c r="OO15">
        <v>3</v>
      </c>
      <c r="OP15">
        <f t="shared" ref="OP15:OP78" si="217">IF(NY15+OB15+-1*NX15&gt;0,1,-1)</f>
        <v>1</v>
      </c>
      <c r="OQ15">
        <v>2</v>
      </c>
      <c r="OR15" s="137">
        <v>227280</v>
      </c>
      <c r="OS15" s="137">
        <v>151520</v>
      </c>
      <c r="OT15" s="188">
        <v>-1222.7371735988759</v>
      </c>
      <c r="OU15" s="188">
        <v>-1222.7371735988759</v>
      </c>
      <c r="OV15" s="188">
        <v>-1222.7371735988759</v>
      </c>
      <c r="OW15" s="188">
        <f>IF(IF(OF15=OD15,1,0)=1,ABS(OR15*OK15),-ABS(OR15*OK15))</f>
        <v>-1222.7371735988759</v>
      </c>
      <c r="OX15" s="188">
        <v>-1222.7371735988759</v>
      </c>
      <c r="OY15" s="188">
        <v>-1222.7371735988759</v>
      </c>
      <c r="OZ15" s="188">
        <v>-1222.7371735988759</v>
      </c>
      <c r="PA15" s="188">
        <f t="shared" ref="PA15:PA78" si="218">IF(IF(OM15=OF15,1,0)=1,ABS(OR15*OK15),-ABS(OR15*OK15))</f>
        <v>1222.7371735988759</v>
      </c>
      <c r="PB15" s="188">
        <v>-1222.7371735988759</v>
      </c>
      <c r="PC15" s="188">
        <f t="shared" ref="PC15:PC78" si="219">IF(IF(OP15=OF15,1,0)=1,ABS(OR15*OK15),-ABS(OR15*OK15))</f>
        <v>-1222.7371735988759</v>
      </c>
      <c r="PD15" s="188">
        <f t="shared" ref="PD15:PD78" si="220">IF(IF(ON15=OF15,1,0)=1,ABS(OR15*OK15),-ABS(OR15*OK15))</f>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f t="shared" ref="PV15:PV78" si="221">IF(PG15+PJ15+-1*PN15&gt;0,-1,1)</f>
        <v>1</v>
      </c>
      <c r="PW15">
        <f t="shared" ref="PW15:PW78" si="222">IF(PV15+PY15+PM15&lt;0,-1,1)</f>
        <v>1</v>
      </c>
      <c r="PX15">
        <v>2</v>
      </c>
      <c r="PY15">
        <f t="shared" ref="PY15:PY78" si="223">IF(PH15+PK15+-1*PG15&gt;0,1,-1)</f>
        <v>1</v>
      </c>
      <c r="PZ15">
        <v>2</v>
      </c>
      <c r="QA15" s="137">
        <v>149860</v>
      </c>
      <c r="QB15" s="137">
        <v>149860</v>
      </c>
      <c r="QC15" s="188">
        <v>-79.08179419523168</v>
      </c>
      <c r="QD15" s="188">
        <v>79.08179419523168</v>
      </c>
      <c r="QE15" s="188">
        <v>-79.08179419523168</v>
      </c>
      <c r="QF15" s="188">
        <f>IF(IF(PO15=PM15,1,0)=1,ABS(QA15*PT15),-ABS(QA15*PT15))</f>
        <v>-79.08179419523168</v>
      </c>
      <c r="QG15" s="188">
        <v>-79.08179419523168</v>
      </c>
      <c r="QH15" s="188">
        <v>79.08179419523168</v>
      </c>
      <c r="QI15" s="188">
        <v>-79.08179419523168</v>
      </c>
      <c r="QJ15" s="188">
        <f t="shared" ref="QJ15:QJ78" si="224">IF(IF(PV15=PO15,1,0)=1,ABS(QA15*PT15),-ABS(QA15*PT15))</f>
        <v>-79.08179419523168</v>
      </c>
      <c r="QK15" s="188">
        <v>-79.08179419523168</v>
      </c>
      <c r="QL15" s="188">
        <f t="shared" ref="QL15:QL78" si="225">IF(IF(PY15=PO15,1,0)=1,ABS(QA15*PT15),-ABS(QA15*PT15))</f>
        <v>-79.08179419523168</v>
      </c>
      <c r="QM15" s="188">
        <f t="shared" ref="QM15:QM78" si="226">IF(IF(PW15=PO15,1,0)=1,ABS(QA15*PT15),-ABS(QA15*PT15))</f>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f t="shared" ref="RE15:RE78" si="227">IF(QP15+QS15+-1*QW15&gt;0,-1,1)</f>
        <v>1</v>
      </c>
      <c r="RF15">
        <f t="shared" ref="RF15:RF78" si="228">IF(RE15+RH15+QV15&lt;0,-1,1)</f>
        <v>1</v>
      </c>
      <c r="RG15">
        <v>2</v>
      </c>
      <c r="RH15">
        <f t="shared" ref="RH15:RH78" si="229">IF(QQ15+QT15+-1*QP15&gt;0,1,-1)</f>
        <v>1</v>
      </c>
      <c r="RI15">
        <v>2</v>
      </c>
      <c r="RJ15" s="137">
        <v>149860</v>
      </c>
      <c r="RK15" s="137">
        <v>149860</v>
      </c>
      <c r="RL15" s="188">
        <v>-1641.813621961312</v>
      </c>
      <c r="RM15" s="188">
        <v>1641.813621961312</v>
      </c>
      <c r="RN15" s="188">
        <v>-1641.813621961312</v>
      </c>
      <c r="RO15" s="188">
        <f>IF(IF(QX15=QV15,1,0)=1,ABS(RJ15*RC15),-ABS(RJ15*RC15))</f>
        <v>-1641.813621961312</v>
      </c>
      <c r="RP15" s="188">
        <v>-1641.813621961312</v>
      </c>
      <c r="RQ15" s="188">
        <v>1641.813621961312</v>
      </c>
      <c r="RR15" s="188">
        <v>-1641.813621961312</v>
      </c>
      <c r="RS15" s="188">
        <f t="shared" ref="RS15:RS78" si="230">IF(IF(RE15=QX15,1,0)=1,ABS(RJ15*RC15),-ABS(RJ15*RC15))</f>
        <v>-1641.813621961312</v>
      </c>
      <c r="RT15" s="188">
        <v>-1641.813621961312</v>
      </c>
      <c r="RU15" s="188">
        <f t="shared" ref="RU15:RU78" si="231">IF(IF(RH15=QX15,1,0)=1,ABS(RJ15*RC15),-ABS(RJ15*RC15))</f>
        <v>-1641.813621961312</v>
      </c>
      <c r="RV15" s="188">
        <f t="shared" ref="RV15:RV78" si="232">IF(IF(RF15=QX15,1,0)=1,ABS(RJ15*RC15),-ABS(RJ15*RC15))</f>
        <v>-1641.813621961312</v>
      </c>
      <c r="RW15" s="188">
        <v>1641.813621961312</v>
      </c>
      <c r="RY15">
        <v>-1</v>
      </c>
      <c r="RZ15">
        <v>1</v>
      </c>
      <c r="SA15">
        <v>-1</v>
      </c>
      <c r="SB15">
        <v>1</v>
      </c>
      <c r="SC15">
        <v>1</v>
      </c>
      <c r="SD15">
        <v>-3</v>
      </c>
      <c r="SE15">
        <f t="shared" ref="SE15:SE78" si="233">IF(SA15+SF15+-1*RY15&gt;0,1,-1)</f>
        <v>-1</v>
      </c>
      <c r="SF15">
        <v>-1</v>
      </c>
      <c r="SG15">
        <v>-1</v>
      </c>
      <c r="SH15">
        <v>1</v>
      </c>
      <c r="SI15">
        <v>0</v>
      </c>
      <c r="SJ15">
        <v>1</v>
      </c>
      <c r="SK15">
        <v>1</v>
      </c>
      <c r="SL15">
        <v>-4.5375683971699996E-3</v>
      </c>
      <c r="SM15" s="194">
        <v>42549</v>
      </c>
      <c r="SN15">
        <f t="shared" ref="SN15:SN78" si="234">IF(RY15+SB15+-1*SF15&gt;0,-1,1)</f>
        <v>-1</v>
      </c>
      <c r="SO15">
        <f t="shared" ref="SO15:SO78" si="235">IF(SN15+SQ15+SE15&lt;0,-1,1)</f>
        <v>-1</v>
      </c>
      <c r="SP15">
        <v>3</v>
      </c>
      <c r="SQ15">
        <f t="shared" ref="SQ15:SQ78" si="236">IF(RZ15+SC15+-1*RY15&gt;0,1,-1)</f>
        <v>1</v>
      </c>
      <c r="SR15">
        <v>2</v>
      </c>
      <c r="SS15" s="137">
        <v>224190</v>
      </c>
      <c r="ST15" s="137">
        <v>149460</v>
      </c>
      <c r="SU15" s="188">
        <v>-1017.2774589615423</v>
      </c>
      <c r="SV15" s="188">
        <v>1017.2774589615423</v>
      </c>
      <c r="SW15" s="188">
        <v>-1017.2774589615423</v>
      </c>
      <c r="SX15" s="188">
        <f>IF(IF(SG15=SE15,1,0)=1,ABS(SS15*SL15),-ABS(SS15*SL15))</f>
        <v>1017.2774589615423</v>
      </c>
      <c r="SY15" s="188">
        <v>1017.2774589615423</v>
      </c>
      <c r="SZ15" s="188">
        <v>1017.2774589615423</v>
      </c>
      <c r="TA15" s="188">
        <v>-1017.2774589615423</v>
      </c>
      <c r="TB15" s="188">
        <f t="shared" ref="TB15:TB78" si="237">IF(IF(SN15=SG15,1,0)=1,ABS(SS15*SL15),-ABS(SS15*SL15))</f>
        <v>1017.2774589615423</v>
      </c>
      <c r="TC15" s="188">
        <v>-1017.2774589615423</v>
      </c>
      <c r="TD15" s="188">
        <f t="shared" ref="TD15:TD78" si="238">IF(IF(SQ15=SG15,1,0)=1,ABS(SS15*SL15),-ABS(SS15*SL15))</f>
        <v>-1017.2774589615423</v>
      </c>
      <c r="TE15" s="188">
        <f t="shared" ref="TE15:TE78" si="239">IF(IF(SO15=SG15,1,0)=1,ABS(SS15*SL15),-ABS(SS15*SL15))</f>
        <v>1017.2774589615423</v>
      </c>
      <c r="TF15" s="188">
        <v>1017.2774589615423</v>
      </c>
      <c r="TH15">
        <v>-1</v>
      </c>
      <c r="TI15" s="228">
        <v>-1</v>
      </c>
      <c r="TJ15" s="228">
        <v>-1</v>
      </c>
      <c r="TK15" s="228">
        <v>-1</v>
      </c>
      <c r="TL15" s="203">
        <v>-1</v>
      </c>
      <c r="TM15" s="229">
        <v>-4</v>
      </c>
      <c r="TN15">
        <f t="shared" ref="TN15:TN78" si="240">IF(TJ15+TO15+-1*TH15&gt;0,1,-1)</f>
        <v>1</v>
      </c>
      <c r="TO15">
        <v>1</v>
      </c>
      <c r="TP15">
        <v>1</v>
      </c>
      <c r="TQ15">
        <v>0</v>
      </c>
      <c r="TR15">
        <v>0</v>
      </c>
      <c r="TS15">
        <v>1</v>
      </c>
      <c r="TT15">
        <v>1</v>
      </c>
      <c r="TU15">
        <v>1.87692720204E-3</v>
      </c>
      <c r="TV15" s="194">
        <v>42565</v>
      </c>
      <c r="TW15">
        <f t="shared" ref="TW15:TW78" si="241">IF(TH15+TK15+-1*TO15&gt;0,-1,1)</f>
        <v>1</v>
      </c>
      <c r="TX15">
        <f t="shared" ref="TX15:TX78" si="242">IF(TW15+TZ15+TN15&lt;0,-1,1)</f>
        <v>1</v>
      </c>
      <c r="TY15">
        <v>3</v>
      </c>
      <c r="TZ15">
        <f t="shared" ref="TZ15:TZ78" si="243">IF(TI15+TL15+-1*TH15&gt;0,1,-1)</f>
        <v>-1</v>
      </c>
      <c r="UA15">
        <v>2</v>
      </c>
      <c r="UB15" s="137">
        <v>224190</v>
      </c>
      <c r="UC15" s="137">
        <v>149460</v>
      </c>
      <c r="UD15" s="188">
        <v>-420.78830942534762</v>
      </c>
      <c r="UE15" s="188">
        <v>-420.78830942534762</v>
      </c>
      <c r="UF15" s="188">
        <v>-420.78830942534762</v>
      </c>
      <c r="UG15" s="188">
        <f>IF(IF(TP15=TN15,1,0)=1,ABS(UB15*TU15),-ABS(UB15*TU15))</f>
        <v>420.78830942534762</v>
      </c>
      <c r="UH15" s="188">
        <v>420.78830942534762</v>
      </c>
      <c r="UI15" s="188">
        <v>-420.78830942534762</v>
      </c>
      <c r="UJ15" s="188">
        <v>-420.78830942534762</v>
      </c>
      <c r="UK15" s="188">
        <f t="shared" ref="UK15:UK78" si="244">IF(IF(TW15=TP15,1,0)=1,ABS(UB15*TU15),-ABS(UB15*TU15))</f>
        <v>420.78830942534762</v>
      </c>
      <c r="UL15" s="188">
        <v>420.78830942534762</v>
      </c>
      <c r="UM15" s="188">
        <f t="shared" ref="UM15:UM78" si="245">IF(IF(TZ15=TP15,1,0)=1,ABS(UB15*TU15),-ABS(UB15*TU15))</f>
        <v>-420.78830942534762</v>
      </c>
      <c r="UN15" s="188">
        <f t="shared" ref="UN15:UN78" si="246">IF(IF(TX15=TP15,1,0)=1,ABS(UB15*TU15),-ABS(UB15*TU15))</f>
        <v>420.78830942534762</v>
      </c>
      <c r="UO15" s="188">
        <v>420.78830942534762</v>
      </c>
      <c r="UQ15">
        <v>1</v>
      </c>
      <c r="UR15" s="228">
        <v>-1</v>
      </c>
      <c r="US15" s="228">
        <v>1</v>
      </c>
      <c r="UT15" s="228">
        <v>-1</v>
      </c>
      <c r="UU15" s="203">
        <v>-1</v>
      </c>
      <c r="UV15" s="229">
        <v>-5</v>
      </c>
      <c r="UW15">
        <f t="shared" ref="UW15:UW78" si="247">IF(US15+UX15+-1*UQ15&gt;0,1,-1)</f>
        <v>1</v>
      </c>
      <c r="UX15">
        <v>1</v>
      </c>
      <c r="UY15" s="203">
        <v>-1</v>
      </c>
      <c r="UZ15">
        <v>0</v>
      </c>
      <c r="VA15">
        <v>1</v>
      </c>
      <c r="VB15">
        <v>0</v>
      </c>
      <c r="VC15">
        <v>0</v>
      </c>
      <c r="VD15" s="237">
        <v>-2.8101164191099998E-3</v>
      </c>
      <c r="VE15" s="194">
        <v>42565</v>
      </c>
      <c r="VF15">
        <f t="shared" ref="VF15:VF78" si="248">IF(UQ15+UT15+-1*UX15&gt;0,-1,1)</f>
        <v>1</v>
      </c>
      <c r="VG15">
        <f t="shared" ref="VG15:VG78" si="249">IF(VF15+VI15+UW15&lt;0,-1,1)</f>
        <v>1</v>
      </c>
      <c r="VH15">
        <v>3</v>
      </c>
      <c r="VI15">
        <v>-1</v>
      </c>
      <c r="VJ15">
        <v>2</v>
      </c>
      <c r="VK15" s="137">
        <v>223560</v>
      </c>
      <c r="VL15" s="137">
        <v>149040</v>
      </c>
      <c r="VM15" s="188">
        <v>628.22962665623152</v>
      </c>
      <c r="VN15" s="188">
        <v>-628.22962665623152</v>
      </c>
      <c r="VO15" s="188">
        <v>628.22962665623152</v>
      </c>
      <c r="VP15" s="188">
        <f>IF(IF(UY15=UW15,1,0)=1,ABS(VK15*VD15),-ABS(VK15*VD15))</f>
        <v>-628.22962665623152</v>
      </c>
      <c r="VQ15" s="188">
        <v>-628.22962665623152</v>
      </c>
      <c r="VR15" s="188">
        <v>-628.22962665623152</v>
      </c>
      <c r="VS15" s="188">
        <v>628.22962665623152</v>
      </c>
      <c r="VT15" s="188">
        <f t="shared" ref="VT15:VT78" si="250">IF(IF(VF15=UY15,1,0)=1,ABS(VK15*VD15),-ABS(VK15*VD15))</f>
        <v>-628.22962665623152</v>
      </c>
      <c r="VU15" s="188">
        <v>-628.22962665623152</v>
      </c>
      <c r="VV15" s="188">
        <v>628.22962665623152</v>
      </c>
      <c r="VW15" s="188">
        <f t="shared" ref="VW15:VW78" si="251">IF(IF(VG15=UY15,1,0)=1,ABS(VK15*VD15),-ABS(VK15*VD15))</f>
        <v>-628.22962665623152</v>
      </c>
      <c r="VX15" s="188">
        <v>628.22962665623152</v>
      </c>
      <c r="VZ15">
        <v>-1</v>
      </c>
      <c r="WA15" s="228">
        <v>-1</v>
      </c>
      <c r="WB15" s="228">
        <v>1</v>
      </c>
      <c r="WC15" s="228">
        <v>-1</v>
      </c>
      <c r="WD15" s="203">
        <v>-1</v>
      </c>
      <c r="WE15" s="229">
        <v>-6</v>
      </c>
      <c r="WF15">
        <f t="shared" ref="WF15:WF78" si="252">IF(WB15+WG15+-1*VZ15&gt;0,1,-1)</f>
        <v>1</v>
      </c>
      <c r="WG15">
        <v>1</v>
      </c>
      <c r="WH15" s="203">
        <v>1</v>
      </c>
      <c r="WI15">
        <v>1</v>
      </c>
      <c r="WJ15">
        <v>0</v>
      </c>
      <c r="WK15">
        <v>1</v>
      </c>
      <c r="WL15">
        <v>1</v>
      </c>
      <c r="WM15" s="237">
        <v>2.6838432635499997E-4</v>
      </c>
      <c r="WN15" s="194">
        <v>42565</v>
      </c>
      <c r="WO15">
        <f t="shared" ref="WO15:WO78" si="253">IF(VZ15+WC15+-1*WG15&gt;0,-1,1)</f>
        <v>1</v>
      </c>
      <c r="WP15">
        <f t="shared" ref="WP15:WP78" si="254">IF(WO15+WR15+WF15&lt;0,-1,1)</f>
        <v>1</v>
      </c>
      <c r="WQ15">
        <v>3</v>
      </c>
      <c r="WR15">
        <v>-1</v>
      </c>
      <c r="WS15">
        <v>2</v>
      </c>
      <c r="WT15" s="137">
        <v>224760</v>
      </c>
      <c r="WU15" s="137">
        <v>149840</v>
      </c>
      <c r="WV15" s="188">
        <v>-60.322061191549793</v>
      </c>
      <c r="WW15" s="188">
        <v>-60.322061191549793</v>
      </c>
      <c r="WX15" s="188">
        <v>-60.322061191549793</v>
      </c>
      <c r="WY15" s="188">
        <f>IF(IF(WH15=WF15,1,0)=1,ABS(WT15*WM15),-ABS(WT15*WM15))</f>
        <v>60.322061191549793</v>
      </c>
      <c r="WZ15" s="188">
        <v>60.322061191549793</v>
      </c>
      <c r="XA15" s="188">
        <v>60.322061191549793</v>
      </c>
      <c r="XB15" s="188">
        <v>-60.322061191549793</v>
      </c>
      <c r="XC15" s="188">
        <f t="shared" ref="XC15:XC78" si="255">IF(IF(WO15=WH15,1,0)=1,ABS(WT15*WM15),-ABS(WT15*WM15))</f>
        <v>60.322061191549793</v>
      </c>
      <c r="XD15" s="188">
        <v>60.322061191549793</v>
      </c>
      <c r="XE15" s="188">
        <v>-60.322061191549793</v>
      </c>
      <c r="XF15" s="188">
        <f t="shared" ref="XF15:XF78" si="256">IF(IF(WP15=WH15,1,0)=1,ABS(WT15*WM15),-ABS(WT15*WM15))</f>
        <v>60.322061191549793</v>
      </c>
      <c r="XG15" s="188">
        <v>60.322061191549793</v>
      </c>
      <c r="XI15">
        <v>1</v>
      </c>
      <c r="XJ15" s="228">
        <v>-1</v>
      </c>
      <c r="XK15" s="228">
        <v>1</v>
      </c>
      <c r="XL15" s="228">
        <v>-1</v>
      </c>
      <c r="XM15" s="203">
        <v>-1</v>
      </c>
      <c r="XN15" s="229">
        <v>-7</v>
      </c>
      <c r="XO15">
        <f t="shared" ref="XO15:XO78" si="257">IF(XK15+XP15+-1*XI15&gt;0,1,-1)</f>
        <v>1</v>
      </c>
      <c r="XP15">
        <v>1</v>
      </c>
      <c r="XQ15" s="203">
        <v>1</v>
      </c>
      <c r="XR15">
        <v>1</v>
      </c>
      <c r="XS15">
        <v>0</v>
      </c>
      <c r="XT15">
        <v>0</v>
      </c>
      <c r="XU15">
        <v>1</v>
      </c>
      <c r="XV15" s="237">
        <v>5.09793399517E-3</v>
      </c>
      <c r="XW15" s="194">
        <v>42565</v>
      </c>
      <c r="XX15">
        <f t="shared" ref="XX15:XX78" si="258">IF(XI15+XL15+-1*XP15&gt;0,-1,1)</f>
        <v>1</v>
      </c>
      <c r="XY15">
        <f t="shared" ref="XY15:XY78" si="259">IF(XX15+YA15+XO15&lt;0,-1,1)</f>
        <v>1</v>
      </c>
      <c r="XZ15">
        <v>3</v>
      </c>
      <c r="YA15">
        <v>-1</v>
      </c>
      <c r="YB15">
        <v>2</v>
      </c>
      <c r="YC15" s="137">
        <v>224760</v>
      </c>
      <c r="YD15" s="137">
        <v>149840</v>
      </c>
      <c r="YE15" s="188">
        <v>-1145.8116447544091</v>
      </c>
      <c r="YF15" s="188">
        <v>1145.8116447544091</v>
      </c>
      <c r="YG15" s="188">
        <v>-1145.8116447544091</v>
      </c>
      <c r="YH15" s="188">
        <f t="shared" ref="YH15:YH78" si="260">IF(IF(XQ15=XO15,1,0)=1,ABS(YC15*XV15),-ABS(YC15*XV15))</f>
        <v>1145.8116447544091</v>
      </c>
      <c r="YI15" s="188">
        <v>1145.8116447544091</v>
      </c>
      <c r="YJ15" s="188">
        <v>1145.8116447544091</v>
      </c>
      <c r="YK15" s="188">
        <v>-1145.8116447544091</v>
      </c>
      <c r="YL15" s="188">
        <f t="shared" ref="YL15:YL78" si="261">IF(IF(XX15=XQ15,1,0)=1,ABS(YC15*XV15),-ABS(YC15*XV15))</f>
        <v>1145.8116447544091</v>
      </c>
      <c r="YM15" s="188">
        <v>1145.8116447544091</v>
      </c>
      <c r="YN15" s="188">
        <v>-1145.8116447544091</v>
      </c>
      <c r="YO15" s="188">
        <f t="shared" ref="YO15:YO78" si="262">IF(IF(XY15=XQ15,1,0)=1,ABS(YC15*XV15),-ABS(YC15*XV15))</f>
        <v>1145.8116447544091</v>
      </c>
      <c r="YP15" s="188">
        <v>1145.8116447544091</v>
      </c>
      <c r="YR15">
        <v>1</v>
      </c>
      <c r="YS15" s="228">
        <v>-1</v>
      </c>
      <c r="YT15" s="228">
        <v>1</v>
      </c>
      <c r="YU15" s="228">
        <v>-1</v>
      </c>
      <c r="YV15" s="203">
        <v>-1</v>
      </c>
      <c r="YW15" s="229">
        <v>-9</v>
      </c>
      <c r="YX15">
        <v>1</v>
      </c>
      <c r="YY15">
        <v>1</v>
      </c>
      <c r="YZ15" s="203">
        <v>-1</v>
      </c>
      <c r="ZA15">
        <v>0</v>
      </c>
      <c r="ZB15">
        <v>1</v>
      </c>
      <c r="ZC15">
        <v>0</v>
      </c>
      <c r="ZD15">
        <v>0</v>
      </c>
      <c r="ZE15" s="237">
        <v>-3.06994127069E-3</v>
      </c>
      <c r="ZF15" s="194">
        <v>42565</v>
      </c>
      <c r="ZG15">
        <f t="shared" ref="ZG15:ZG78" si="263">IF(-YR15+-YU15+YY15&gt;0,1,-1)</f>
        <v>1</v>
      </c>
      <c r="ZH15">
        <f t="shared" ref="ZH15:ZH78" si="264">IF(ZG15+ZJ15+YX15&lt;0,-1,1)</f>
        <v>1</v>
      </c>
      <c r="ZI15">
        <v>3</v>
      </c>
      <c r="ZJ15">
        <v>-1</v>
      </c>
      <c r="ZK15">
        <v>2</v>
      </c>
      <c r="ZL15" s="137">
        <v>224760</v>
      </c>
      <c r="ZM15" s="137">
        <v>149840</v>
      </c>
      <c r="ZN15" s="188">
        <v>690.00000000028444</v>
      </c>
      <c r="ZO15" s="188">
        <v>690.00000000028444</v>
      </c>
      <c r="ZP15" s="188">
        <v>-690.00000000028444</v>
      </c>
      <c r="ZQ15" s="188">
        <v>690.00000000028444</v>
      </c>
      <c r="ZR15" s="188">
        <v>-690.00000000028444</v>
      </c>
      <c r="ZS15" s="188">
        <v>-690.00000000028444</v>
      </c>
      <c r="ZT15" s="188">
        <v>-690.00000000028444</v>
      </c>
      <c r="ZU15" s="188">
        <v>690.00000000028444</v>
      </c>
      <c r="ZV15" s="188">
        <f t="shared" ref="ZV15:ZV78" si="265">IF(IF(ZG15=YZ15,1,0)=1,ABS(ZL15*ZE15),-ABS(ZL15*ZE15))</f>
        <v>-690.00000000028444</v>
      </c>
      <c r="ZW15" s="188">
        <v>-690.00000000028444</v>
      </c>
      <c r="ZX15" s="188">
        <f t="shared" ref="ZX15:ZX78" si="266">IF(IF(ZH15=YZ15,1,0)=1,ABS(ZL15*ZE15),-ABS(ZL15*ZE15))</f>
        <v>-690.00000000028444</v>
      </c>
      <c r="ZY15" s="188">
        <v>690.00000000028444</v>
      </c>
      <c r="AAA15">
        <f t="shared" ref="AAA15:AAA78" si="267">YZ15</f>
        <v>-1</v>
      </c>
      <c r="AAB15" s="228">
        <v>-1</v>
      </c>
      <c r="AAC15" s="228">
        <v>1</v>
      </c>
      <c r="AAD15" s="228">
        <v>-1</v>
      </c>
      <c r="AAE15" s="203">
        <v>-1</v>
      </c>
      <c r="AAF15" s="229">
        <v>-9</v>
      </c>
      <c r="AAG15">
        <f t="shared" ref="AAG15:AAG78" si="268">IF(AAC15+AAH15+-1*AAA15&gt;0,1,-1)</f>
        <v>1</v>
      </c>
      <c r="AAH15">
        <f t="shared" ref="AAH15:AAH78" si="269">IF(AAF15&lt;0,AAE15*-1,AAE15)</f>
        <v>1</v>
      </c>
      <c r="AAI15" s="203">
        <v>1</v>
      </c>
      <c r="AAJ15">
        <f t="shared" ref="AAJ15:AAJ78" si="270">IF(AAC15=AAI15,1,0)</f>
        <v>1</v>
      </c>
      <c r="AAK15">
        <f t="shared" si="136"/>
        <v>0</v>
      </c>
      <c r="AAL15">
        <f>IF(AAI15=AAG15,1,0)</f>
        <v>1</v>
      </c>
      <c r="AAM15">
        <f t="shared" ref="AAM15:AAM78" si="271">IF(AAI15=AAH15,1,0)</f>
        <v>1</v>
      </c>
      <c r="AAN15" s="237">
        <v>2.8116213683200002E-3</v>
      </c>
      <c r="AAO15" s="194">
        <v>42565</v>
      </c>
      <c r="AAP15">
        <f t="shared" ref="AAP15:AAP78" si="272">IF(-AAA15+-AAD15+AAH15&gt;0,1,-1)</f>
        <v>1</v>
      </c>
      <c r="AAQ15">
        <f t="shared" ref="AAQ15:AAQ78" si="273">IF(AAP15+AAS15+AAG15&lt;0,-1,1)</f>
        <v>1</v>
      </c>
      <c r="AAR15">
        <f>VLOOKUP($A15,'FuturesInfo (3)'!$A$2:$V$80,22)</f>
        <v>3</v>
      </c>
      <c r="AAS15">
        <f t="shared" ref="AAS15:AAS78" si="274">IF(AAB15+AAE15+-1*AAA15&gt;0,1,-1)</f>
        <v>-1</v>
      </c>
      <c r="AAT15">
        <f t="shared" ref="AAT15:AAT78" si="275">IF(AAS15=1,ROUND(AAR15*(1+AAT$13),0),ROUND(AAR15*(1-AAT$13),0))</f>
        <v>2</v>
      </c>
      <c r="AAU15" s="137">
        <f>VLOOKUP($A15,'FuturesInfo (3)'!$A$2:$O$80,15)*AAR15</f>
        <v>224700</v>
      </c>
      <c r="AAV15" s="137">
        <f>VLOOKUP($A15,'FuturesInfo (3)'!$A$2:$O$80,15)*AAT15</f>
        <v>149800</v>
      </c>
      <c r="AAW15" s="188">
        <f t="shared" ref="AAW15:AAW38" si="276">IF(IF(AAB15=AAI15,1,0)=1,ABS(AAU15*AAN15),-ABS(AAU15*AAN15))</f>
        <v>-631.77132146150404</v>
      </c>
      <c r="AAX15" s="188">
        <f t="shared" si="137"/>
        <v>-631.77132146150404</v>
      </c>
      <c r="AAY15" s="188">
        <f t="shared" ref="AAY15:AAY78" si="277">IF(IF(AAA15=AAI15,1,0)=1,ABS(AAU15*AAN15),-ABS(AAU15*AAN15))</f>
        <v>-631.77132146150404</v>
      </c>
      <c r="AAZ15" s="188">
        <f t="shared" ref="AAZ15:AAZ78" si="278">IF(AAK15=1,ABS(AAU15*AAN15),-ABS(AAU15*AAN15))</f>
        <v>-631.77132146150404</v>
      </c>
      <c r="ABA15" s="188">
        <f t="shared" ref="ABA15:ABA78" si="279">IF(IF(AAI15=AAG15,1,0)=1,ABS(AAU15*AAN15),-ABS(AAU15*AAN15))</f>
        <v>631.77132146150404</v>
      </c>
      <c r="ABB15" s="188">
        <f t="shared" ref="ABB15:ABB20" si="280">IF(AAM15=1,ABS(AAU15*AAN15),-ABS(AAU15*AAN15))</f>
        <v>631.77132146150404</v>
      </c>
      <c r="ABC15" s="188">
        <f t="shared" ref="ABC15:ABC78" si="281">IF(IF(AAC15=AAI15,1,0)=1,ABS(AAU15*AAN15),-ABS(AAU15*AAN15))</f>
        <v>631.77132146150404</v>
      </c>
      <c r="ABD15" s="188">
        <f>IF(IF(AAD15=AAI15,1,0)=1,ABS(AAU15*AAN15),-ABS(AAU15*AAN15))</f>
        <v>-631.77132146150404</v>
      </c>
      <c r="ABE15" s="188">
        <f t="shared" ref="ABE15:ABE78" si="282">IF(IF(AAP15=AAI15,1,0)=1,ABS(AAU15*AAN15),-ABS(AAU15*AAN15))</f>
        <v>631.77132146150404</v>
      </c>
      <c r="ABF15" s="188">
        <f>IF(IF(sym!$Q4=AAI15,1,0)=1,ABS(AAU15*AAN15),-ABS(AAU15*AAN15))</f>
        <v>631.77132146150404</v>
      </c>
      <c r="ABG15" s="188">
        <f t="shared" ref="ABG15:ABG78" si="283">IF(IF(AAQ15=AAI15,1,0)=1,ABS(AAU15*AAN15),-ABS(AAU15*AAN15))</f>
        <v>631.77132146150404</v>
      </c>
      <c r="ABH15" s="188">
        <f t="shared" ref="ABH15:ABH78" si="284">ABS(AAU15*AAN15)</f>
        <v>631.77132146150404</v>
      </c>
      <c r="ABJ15">
        <f t="shared" ref="ABJ15:ABJ78" si="285">AAI15</f>
        <v>1</v>
      </c>
      <c r="ABK15" s="228">
        <v>-1</v>
      </c>
      <c r="ABL15" s="228">
        <v>1</v>
      </c>
      <c r="ABM15" s="228">
        <v>-1</v>
      </c>
      <c r="ABN15" s="203">
        <v>-1</v>
      </c>
      <c r="ABO15" s="229">
        <v>-10</v>
      </c>
      <c r="ABP15">
        <f t="shared" ref="ABP15:ABP78" si="286">IF(ABL15+ABQ15+-1*ABJ15&gt;0,1,-1)</f>
        <v>1</v>
      </c>
      <c r="ABQ15">
        <f t="shared" ref="ABQ15:ABQ78" si="287">IF(ABO15&lt;0,ABN15*-1,ABN15)</f>
        <v>1</v>
      </c>
      <c r="ABR15" s="203"/>
      <c r="ABS15">
        <f t="shared" ref="ABS15:ABS78" si="288">IF(ABL15=ABR15,1,0)</f>
        <v>0</v>
      </c>
      <c r="ABT15">
        <f t="shared" si="138"/>
        <v>0</v>
      </c>
      <c r="ABU15">
        <f>IF(ABR15=ABP15,1,0)</f>
        <v>0</v>
      </c>
      <c r="ABV15">
        <f t="shared" ref="ABV15:ABV78" si="289">IF(ABR15=ABQ15,1,0)</f>
        <v>0</v>
      </c>
      <c r="ABW15" s="237"/>
      <c r="ABX15" s="194">
        <v>42565</v>
      </c>
      <c r="ABY15">
        <f t="shared" ref="ABY15:ABY78" si="290">IF(-ABJ15+-ABM15+ABQ15&gt;0,1,-1)</f>
        <v>1</v>
      </c>
      <c r="ABZ15">
        <f t="shared" ref="ABZ15:ABZ78" si="291">IF(ABY15+ACB15+ABP15&lt;0,-1,1)</f>
        <v>1</v>
      </c>
      <c r="ACA15">
        <f>VLOOKUP($A15,'FuturesInfo (3)'!$A$2:$V$80,22)</f>
        <v>3</v>
      </c>
      <c r="ACB15">
        <f t="shared" ref="ACB15:ACB78" si="292">IF(ABK15+ABN15+-1*ABJ15&gt;0,1,-1)</f>
        <v>-1</v>
      </c>
      <c r="ACC15">
        <f t="shared" ref="ACC15:ACC78" si="293">IF(ACB15=1,ROUND(ACA15*(1+ACC$13),0),ROUND(ACA15*(1-ACC$13),0))</f>
        <v>2</v>
      </c>
      <c r="ACD15" s="137">
        <f>VLOOKUP($A15,'FuturesInfo (3)'!$A$2:$O$80,15)*ACA15</f>
        <v>224700</v>
      </c>
      <c r="ACE15" s="137">
        <f>VLOOKUP($A15,'FuturesInfo (3)'!$A$2:$O$80,15)*ACC15</f>
        <v>149800</v>
      </c>
      <c r="ACF15" s="188">
        <f t="shared" ref="ACF15:ACF38" si="294">IF(IF(ABK15=ABR15,1,0)=1,ABS(ACD15*ABW15),-ABS(ACD15*ABW15))</f>
        <v>0</v>
      </c>
      <c r="ACG15" s="188">
        <f t="shared" si="139"/>
        <v>0</v>
      </c>
      <c r="ACH15" s="188">
        <f t="shared" ref="ACH15:ACH78" si="295">IF(IF(ABJ15=ABR15,1,0)=1,ABS(ACD15*ABW15),-ABS(ACD15*ABW15))</f>
        <v>0</v>
      </c>
      <c r="ACI15" s="188">
        <f t="shared" ref="ACI15:ACI78" si="296">IF(ABT15=1,ABS(ACD15*ABW15),-ABS(ACD15*ABW15))</f>
        <v>0</v>
      </c>
      <c r="ACJ15" s="188">
        <f t="shared" ref="ACJ15:ACJ78" si="297">IF(IF(ABR15=ABP15,1,0)=1,ABS(ACD15*ABW15),-ABS(ACD15*ABW15))</f>
        <v>0</v>
      </c>
      <c r="ACK15" s="188">
        <f t="shared" ref="ACK15:ACK20" si="298">IF(ABV15=1,ABS(ACD15*ABW15),-ABS(ACD15*ABW15))</f>
        <v>0</v>
      </c>
      <c r="ACL15" s="188">
        <f t="shared" ref="ACL15:ACL78" si="299">IF(IF(ABL15=ABR15,1,0)=1,ABS(ACD15*ABW15),-ABS(ACD15*ABW15))</f>
        <v>0</v>
      </c>
      <c r="ACM15" s="188">
        <f>IF(IF(ABM15=ABR15,1,0)=1,ABS(ACD15*ABW15),-ABS(ACD15*ABW15))</f>
        <v>0</v>
      </c>
      <c r="ACN15" s="188">
        <f t="shared" ref="ACN15:ACN78" si="300">IF(IF(ABY15=ABR15,1,0)=1,ABS(ACD15*ABW15),-ABS(ACD15*ABW15))</f>
        <v>0</v>
      </c>
      <c r="ACO15" s="188">
        <f>IF(IF(sym!$Q4=ABR15,1,0)=1,ABS(ACD15*ABW15),-ABS(ACD15*ABW15))</f>
        <v>0</v>
      </c>
      <c r="ACP15" s="188">
        <f t="shared" ref="ACP15:ACP78" si="301">IF(IF(ABZ15=ABR15,1,0)=1,ABS(ACD15*ABW15),-ABS(ACD15*ABW15))</f>
        <v>0</v>
      </c>
      <c r="ACQ15" s="188">
        <f t="shared" ref="ACQ15:ACQ78" si="302">ABS(ACD15*ABW15)</f>
        <v>0</v>
      </c>
      <c r="ACT15">
        <f t="shared" ref="ACT15:ACT78" si="303">ABS15</f>
        <v>0</v>
      </c>
      <c r="ACU15" s="228"/>
      <c r="ACV15" s="228"/>
      <c r="ACW15" s="228"/>
      <c r="ACX15" s="203"/>
      <c r="ACY15" s="229"/>
      <c r="ACZ15">
        <f t="shared" ref="ACZ15:ACZ78" si="304">IF(ACV15+ADA15+-1*ACT15&gt;0,1,-1)</f>
        <v>-1</v>
      </c>
      <c r="ADA15">
        <f t="shared" ref="ADA15:ADA78" si="305">IF(ACY15&lt;0,ACX15*-1,ACX15)</f>
        <v>0</v>
      </c>
      <c r="ADB15" s="203"/>
      <c r="ADC15">
        <f t="shared" ref="ADC15:ADC78" si="306">IF(ACV15=ADB15,1,0)</f>
        <v>1</v>
      </c>
      <c r="ADD15">
        <f t="shared" si="140"/>
        <v>1</v>
      </c>
      <c r="ADE15">
        <f>IF(ADB15=ACZ15,1,0)</f>
        <v>0</v>
      </c>
      <c r="ADF15">
        <f t="shared" ref="ADF15:ADF78" si="307">IF(ADB15=ADA15,1,0)</f>
        <v>1</v>
      </c>
      <c r="ADG15" s="237"/>
      <c r="ADH15" s="194"/>
      <c r="ADI15">
        <f t="shared" ref="ADI15:ADI78" si="308">IF(-ACT15+-ACW15+ADA15&gt;0,1,-1)</f>
        <v>-1</v>
      </c>
      <c r="ADJ15">
        <f t="shared" ref="ADJ15:ADJ78" si="309">IF(ADI15+ADL15+ACZ15&lt;0,-1,1)</f>
        <v>-1</v>
      </c>
      <c r="ADK15">
        <f>VLOOKUP($A15,'FuturesInfo (3)'!$A$2:$V$80,22)</f>
        <v>3</v>
      </c>
      <c r="ADL15">
        <f t="shared" ref="ADL15:ADL78" si="310">IF(ACU15+ACX15+-1*ACT15&gt;0,1,-1)</f>
        <v>-1</v>
      </c>
      <c r="ADM15">
        <f t="shared" ref="ADM15:ADM78" si="311">IF(ADL15=1,ROUND(ADK15*(1+ADM$13),0),ROUND(ADK15*(1-ADM$13),0))</f>
        <v>2</v>
      </c>
      <c r="ADN15" s="137">
        <f>VLOOKUP($A15,'FuturesInfo (3)'!$A$2:$O$80,15)*ADK15</f>
        <v>224700</v>
      </c>
      <c r="ADO15" s="137">
        <f>VLOOKUP($A15,'FuturesInfo (3)'!$A$2:$O$80,15)*ADM15</f>
        <v>149800</v>
      </c>
      <c r="ADP15" s="188">
        <f t="shared" ref="ADP15:ADP38" si="312">IF(IF(ACU15=ADB15,1,0)=1,ABS(ADN15*ADG15),-ABS(ADN15*ADG15))</f>
        <v>0</v>
      </c>
      <c r="ADQ15" s="188">
        <f t="shared" si="141"/>
        <v>0</v>
      </c>
      <c r="ADR15" s="188">
        <f t="shared" ref="ADR15:ADR78" si="313">IF(IF(ACT15=ADB15,1,0)=1,ABS(ADN15*ADG15),-ABS(ADN15*ADG15))</f>
        <v>0</v>
      </c>
      <c r="ADS15" s="188">
        <f t="shared" ref="ADS15:ADS78" si="314">IF(ADD15=1,ABS(ADN15*ADG15),-ABS(ADN15*ADG15))</f>
        <v>0</v>
      </c>
      <c r="ADT15" s="188">
        <f t="shared" ref="ADT15:ADT78" si="315">IF(IF(ADB15=ACZ15,1,0)=1,ABS(ADN15*ADG15),-ABS(ADN15*ADG15))</f>
        <v>0</v>
      </c>
      <c r="ADU15" s="188">
        <f t="shared" ref="ADU15:ADU20" si="316">IF(ADF15=1,ABS(ADN15*ADG15),-ABS(ADN15*ADG15))</f>
        <v>0</v>
      </c>
      <c r="ADV15" s="188">
        <f t="shared" ref="ADV15:ADV78" si="317">IF(IF(ACV15=ADB15,1,0)=1,ABS(ADN15*ADG15),-ABS(ADN15*ADG15))</f>
        <v>0</v>
      </c>
      <c r="ADW15" s="188">
        <f>IF(IF(ACW15=ADB15,1,0)=1,ABS(ADN15*ADG15),-ABS(ADN15*ADG15))</f>
        <v>0</v>
      </c>
      <c r="ADX15" s="188">
        <f t="shared" ref="ADX15:ADX78" si="318">IF(IF(ADI15=ADB15,1,0)=1,ABS(ADN15*ADG15),-ABS(ADN15*ADG15))</f>
        <v>0</v>
      </c>
      <c r="ADY15" s="188">
        <f>IF(IF(sym!$Q4=ADB15,1,0)=1,ABS(ADN15*ADG15),-ABS(ADN15*ADG15))</f>
        <v>0</v>
      </c>
      <c r="ADZ15" s="188">
        <f t="shared" ref="ADZ15:ADZ78" si="319">IF(IF(ADJ15=ADB15,1,0)=1,ABS(ADN15*ADG15),-ABS(ADN15*ADG15))</f>
        <v>0</v>
      </c>
      <c r="AEA15" s="188">
        <f t="shared" ref="AEA15:AEA78" si="320">ABS(ADN15*ADG15)</f>
        <v>0</v>
      </c>
    </row>
    <row r="16" spans="1:807"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f t="shared" si="142"/>
        <v>-1</v>
      </c>
      <c r="T16">
        <f t="shared" si="143"/>
        <v>1</v>
      </c>
      <c r="U16">
        <v>1</v>
      </c>
      <c r="V16">
        <f t="shared" si="144"/>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f t="shared" si="145"/>
        <v>-1313.1178000728332</v>
      </c>
      <c r="AG16" s="188">
        <v>1313.1178000728332</v>
      </c>
      <c r="AH16" s="188">
        <f t="shared" si="146"/>
        <v>1313.1178000728332</v>
      </c>
      <c r="AI16" s="188">
        <v>-1313.1178000728332</v>
      </c>
      <c r="AJ16" s="188">
        <v>1313.1178000728332</v>
      </c>
      <c r="AL16">
        <v>1</v>
      </c>
      <c r="AM16" s="228">
        <v>1</v>
      </c>
      <c r="AN16" s="228">
        <v>1</v>
      </c>
      <c r="AO16" s="228">
        <v>1</v>
      </c>
      <c r="AP16" s="203">
        <v>-1</v>
      </c>
      <c r="AQ16" s="229">
        <v>5</v>
      </c>
      <c r="AR16">
        <f t="shared" si="147"/>
        <v>-1</v>
      </c>
      <c r="AS16">
        <v>-1</v>
      </c>
      <c r="AT16" s="203">
        <v>1</v>
      </c>
      <c r="AU16">
        <v>1</v>
      </c>
      <c r="AV16">
        <v>0</v>
      </c>
      <c r="AW16">
        <v>1</v>
      </c>
      <c r="AX16">
        <v>0</v>
      </c>
      <c r="AY16" s="237">
        <v>6.6620721341599997E-3</v>
      </c>
      <c r="AZ16" s="194">
        <v>42544</v>
      </c>
      <c r="BA16">
        <f t="shared" si="148"/>
        <v>-1</v>
      </c>
      <c r="BB16">
        <f t="shared" si="149"/>
        <v>-1</v>
      </c>
      <c r="BC16">
        <v>1</v>
      </c>
      <c r="BD16">
        <f t="shared" si="150"/>
        <v>-1</v>
      </c>
      <c r="BE16">
        <v>1</v>
      </c>
      <c r="BF16" s="137">
        <v>96988.306799999991</v>
      </c>
      <c r="BG16" s="137">
        <v>96988.306799999991</v>
      </c>
      <c r="BH16" s="188">
        <v>646.1430960716408</v>
      </c>
      <c r="BI16" s="188">
        <v>646.1430960716408</v>
      </c>
      <c r="BJ16" s="188">
        <v>-646.1430960716408</v>
      </c>
      <c r="BK16" s="188">
        <f t="shared" ref="BK16:BK79" si="321">IF(IF(AT16=AR16,1,0)=1,ABS(BF16*AY16),-ABS(BF16*AY16))</f>
        <v>-646.1430960716408</v>
      </c>
      <c r="BL16" s="188">
        <v>-646.1430960716408</v>
      </c>
      <c r="BM16" s="188">
        <v>646.1430960716408</v>
      </c>
      <c r="BN16" s="188">
        <v>646.1430960716408</v>
      </c>
      <c r="BO16" s="188">
        <f t="shared" ref="BO16:BO78" si="322">IF(IF(BA16=AT16,1,0)=1,ABS(BF16*AY16),-ABS(BF16*AY16))</f>
        <v>-646.1430960716408</v>
      </c>
      <c r="BP16" s="188">
        <v>646.1430960716408</v>
      </c>
      <c r="BQ16" s="188">
        <f t="shared" si="151"/>
        <v>-646.1430960716408</v>
      </c>
      <c r="BR16" s="188">
        <f t="shared" si="152"/>
        <v>-646.1430960716408</v>
      </c>
      <c r="BS16" s="188">
        <v>646.1430960716408</v>
      </c>
      <c r="BU16">
        <v>1</v>
      </c>
      <c r="BV16" s="228">
        <v>1</v>
      </c>
      <c r="BW16" s="228">
        <v>-1</v>
      </c>
      <c r="BX16" s="228">
        <v>1</v>
      </c>
      <c r="BY16" s="203">
        <v>1</v>
      </c>
      <c r="BZ16" s="229">
        <v>6</v>
      </c>
      <c r="CA16">
        <f t="shared" si="153"/>
        <v>-1</v>
      </c>
      <c r="CB16">
        <v>1</v>
      </c>
      <c r="CC16" s="203">
        <v>-1</v>
      </c>
      <c r="CD16">
        <v>0</v>
      </c>
      <c r="CE16">
        <v>0</v>
      </c>
      <c r="CF16">
        <v>1</v>
      </c>
      <c r="CG16">
        <v>0</v>
      </c>
      <c r="CH16" s="237">
        <v>-7.1884984025599999E-3</v>
      </c>
      <c r="CI16" s="194">
        <v>42548</v>
      </c>
      <c r="CJ16">
        <f t="shared" si="154"/>
        <v>-1</v>
      </c>
      <c r="CK16">
        <f t="shared" si="155"/>
        <v>-1</v>
      </c>
      <c r="CL16">
        <v>1</v>
      </c>
      <c r="CM16">
        <f t="shared" si="156"/>
        <v>1</v>
      </c>
      <c r="CN16">
        <v>1</v>
      </c>
      <c r="CO16" s="137">
        <v>97046.603500000012</v>
      </c>
      <c r="CP16" s="137">
        <v>97046.603500000012</v>
      </c>
      <c r="CQ16" s="188">
        <v>-697.61935423362377</v>
      </c>
      <c r="CR16" s="188">
        <v>-697.61935423362377</v>
      </c>
      <c r="CS16" s="188">
        <v>-697.61935423362377</v>
      </c>
      <c r="CT16" s="188">
        <f t="shared" ref="CT16:CT79" si="323">IF(IF(CC16=CA16,1,0)=1,ABS(CO16*CH16),-ABS(CO16*CH16))</f>
        <v>697.61935423362377</v>
      </c>
      <c r="CU16" s="188">
        <v>-697.61935423362377</v>
      </c>
      <c r="CV16" s="188">
        <v>697.61935423362377</v>
      </c>
      <c r="CW16" s="188">
        <v>-697.61935423362377</v>
      </c>
      <c r="CX16" s="188">
        <f t="shared" si="157"/>
        <v>697.61935423362377</v>
      </c>
      <c r="CY16" s="188">
        <v>-697.61935423362377</v>
      </c>
      <c r="CZ16" s="188">
        <f t="shared" si="158"/>
        <v>-697.61935423362377</v>
      </c>
      <c r="DA16" s="188">
        <f t="shared" si="159"/>
        <v>697.61935423362377</v>
      </c>
      <c r="DB16" s="188">
        <v>697.61935423362377</v>
      </c>
      <c r="DD16">
        <v>-1</v>
      </c>
      <c r="DE16" s="228">
        <v>1</v>
      </c>
      <c r="DF16" s="228">
        <v>-1</v>
      </c>
      <c r="DG16" s="228">
        <v>1</v>
      </c>
      <c r="DH16" s="203">
        <v>1</v>
      </c>
      <c r="DI16" s="229">
        <v>7</v>
      </c>
      <c r="DJ16">
        <f t="shared" si="160"/>
        <v>1</v>
      </c>
      <c r="DK16">
        <v>1</v>
      </c>
      <c r="DL16" s="203">
        <v>-1</v>
      </c>
      <c r="DM16">
        <v>0</v>
      </c>
      <c r="DN16">
        <v>0</v>
      </c>
      <c r="DO16">
        <v>1</v>
      </c>
      <c r="DP16">
        <v>0</v>
      </c>
      <c r="DQ16" s="237">
        <v>-1.08033559361E-2</v>
      </c>
      <c r="DR16" s="194">
        <v>42548</v>
      </c>
      <c r="DS16">
        <f t="shared" si="161"/>
        <v>1</v>
      </c>
      <c r="DT16">
        <f t="shared" si="162"/>
        <v>1</v>
      </c>
      <c r="DU16">
        <v>1</v>
      </c>
      <c r="DV16">
        <f t="shared" si="163"/>
        <v>1</v>
      </c>
      <c r="DW16">
        <v>1</v>
      </c>
      <c r="DX16" s="137">
        <v>95440.440900000001</v>
      </c>
      <c r="DY16" s="137">
        <v>95440.440900000001</v>
      </c>
      <c r="DZ16" s="188">
        <v>-1031.0770537410162</v>
      </c>
      <c r="EA16" s="188">
        <v>1031.0770537410162</v>
      </c>
      <c r="EB16" s="188">
        <v>-1031.0770537410162</v>
      </c>
      <c r="EC16" s="188">
        <f t="shared" ref="EC16:EC79" si="324">IF(IF(DL16=DJ16,1,0)=1,ABS(DX16*DQ16),-ABS(DX16*DQ16))</f>
        <v>-1031.0770537410162</v>
      </c>
      <c r="ED16" s="188">
        <v>-1031.0770537410162</v>
      </c>
      <c r="EE16" s="188">
        <v>1031.0770537410162</v>
      </c>
      <c r="EF16" s="188">
        <v>-1031.0770537410162</v>
      </c>
      <c r="EG16" s="188">
        <f>IF(IF(DS16=DL16,1,0)=1,ABS(DX16*DQ16),-ABS(DX16*DQ16))</f>
        <v>-1031.0770537410162</v>
      </c>
      <c r="EH16" s="188">
        <v>-1031.0770537410162</v>
      </c>
      <c r="EI16" s="188">
        <f t="shared" si="165"/>
        <v>-1031.0770537410162</v>
      </c>
      <c r="EJ16" s="188">
        <f t="shared" si="166"/>
        <v>-1031.0770537410162</v>
      </c>
      <c r="EK16" s="188">
        <v>1031.0770537410162</v>
      </c>
      <c r="EM16">
        <v>-1</v>
      </c>
      <c r="EN16" s="228">
        <v>1</v>
      </c>
      <c r="EO16" s="228">
        <v>-1</v>
      </c>
      <c r="EP16" s="228">
        <v>1</v>
      </c>
      <c r="EQ16" s="203">
        <v>1</v>
      </c>
      <c r="ER16" s="229">
        <v>8</v>
      </c>
      <c r="ES16">
        <f t="shared" si="167"/>
        <v>1</v>
      </c>
      <c r="ET16">
        <v>1</v>
      </c>
      <c r="EU16" s="203">
        <v>-1</v>
      </c>
      <c r="EV16">
        <v>0</v>
      </c>
      <c r="EW16">
        <v>0</v>
      </c>
      <c r="EX16">
        <v>1</v>
      </c>
      <c r="EY16">
        <v>0</v>
      </c>
      <c r="EZ16" s="237">
        <v>-1.9170442662900002E-2</v>
      </c>
      <c r="FA16" s="194">
        <v>42548</v>
      </c>
      <c r="FB16">
        <f t="shared" si="168"/>
        <v>1</v>
      </c>
      <c r="FC16">
        <f t="shared" si="169"/>
        <v>1</v>
      </c>
      <c r="FD16">
        <v>1</v>
      </c>
      <c r="FE16">
        <f t="shared" si="170"/>
        <v>1</v>
      </c>
      <c r="FF16">
        <v>1</v>
      </c>
      <c r="FG16" s="137">
        <v>93402.288</v>
      </c>
      <c r="FH16" s="137">
        <v>93402.288</v>
      </c>
      <c r="FI16" s="188">
        <v>-1790.5632066876728</v>
      </c>
      <c r="FJ16" s="188">
        <v>1790.5632066876728</v>
      </c>
      <c r="FK16" s="188">
        <v>-1790.5632066876728</v>
      </c>
      <c r="FL16" s="188">
        <f t="shared" ref="FL16:FL79" si="325">IF(IF(EU16=ES16,1,0)=1,ABS(FG16*EZ16),-ABS(FG16*EZ16))</f>
        <v>-1790.5632066876728</v>
      </c>
      <c r="FM16" s="188">
        <v>-1790.5632066876728</v>
      </c>
      <c r="FN16" s="188">
        <v>1790.5632066876728</v>
      </c>
      <c r="FO16" s="188">
        <v>-1790.5632066876728</v>
      </c>
      <c r="FP16" s="188">
        <f t="shared" si="171"/>
        <v>-1790.5632066876728</v>
      </c>
      <c r="FQ16" s="188">
        <v>-1790.5632066876728</v>
      </c>
      <c r="FR16" s="188">
        <f t="shared" si="172"/>
        <v>-1790.5632066876728</v>
      </c>
      <c r="FS16" s="188">
        <f t="shared" si="173"/>
        <v>-1790.5632066876728</v>
      </c>
      <c r="FT16" s="188">
        <v>1790.5632066876728</v>
      </c>
      <c r="FV16">
        <v>-1</v>
      </c>
      <c r="FW16" s="228">
        <v>1</v>
      </c>
      <c r="FX16" s="228">
        <v>-1</v>
      </c>
      <c r="FY16" s="228">
        <v>1</v>
      </c>
      <c r="FZ16" s="203">
        <v>-1</v>
      </c>
      <c r="GA16" s="229">
        <v>-3</v>
      </c>
      <c r="GB16">
        <f t="shared" si="174"/>
        <v>1</v>
      </c>
      <c r="GC16">
        <v>1</v>
      </c>
      <c r="GD16">
        <v>1</v>
      </c>
      <c r="GE16">
        <v>1</v>
      </c>
      <c r="GF16">
        <v>0</v>
      </c>
      <c r="GG16">
        <v>1</v>
      </c>
      <c r="GH16">
        <v>1</v>
      </c>
      <c r="GI16">
        <v>9.9502487562199999E-3</v>
      </c>
      <c r="GJ16" s="194">
        <v>42548</v>
      </c>
      <c r="GK16">
        <f t="shared" si="175"/>
        <v>1</v>
      </c>
      <c r="GL16">
        <f t="shared" si="176"/>
        <v>1</v>
      </c>
      <c r="GM16">
        <v>1</v>
      </c>
      <c r="GN16">
        <f t="shared" si="177"/>
        <v>1</v>
      </c>
      <c r="GO16">
        <v>1</v>
      </c>
      <c r="GP16" s="137">
        <v>94331.664000000004</v>
      </c>
      <c r="GQ16" s="137">
        <v>94331.664000000004</v>
      </c>
      <c r="GR16" s="188">
        <v>938.623522388163</v>
      </c>
      <c r="GS16" s="188">
        <v>-938.623522388163</v>
      </c>
      <c r="GT16" s="188">
        <v>-938.623522388163</v>
      </c>
      <c r="GU16" s="188">
        <f t="shared" ref="GU16:GU79" si="326">IF(IF(GD16=GB16,1,0)=1,ABS(GP16*GI16),-ABS(GP16*GI16))</f>
        <v>938.623522388163</v>
      </c>
      <c r="GV16" s="188">
        <v>938.623522388163</v>
      </c>
      <c r="GW16" s="188">
        <v>-938.623522388163</v>
      </c>
      <c r="GX16" s="188">
        <v>938.623522388163</v>
      </c>
      <c r="GY16" s="188">
        <f t="shared" si="178"/>
        <v>938.623522388163</v>
      </c>
      <c r="GZ16" s="188">
        <v>938.623522388163</v>
      </c>
      <c r="HA16" s="188">
        <f t="shared" si="179"/>
        <v>938.623522388163</v>
      </c>
      <c r="HB16" s="188">
        <f t="shared" si="180"/>
        <v>938.623522388163</v>
      </c>
      <c r="HC16" s="188">
        <v>938.623522388163</v>
      </c>
      <c r="HE16">
        <v>1</v>
      </c>
      <c r="HF16">
        <v>1</v>
      </c>
      <c r="HG16">
        <v>1</v>
      </c>
      <c r="HH16">
        <v>1</v>
      </c>
      <c r="HI16">
        <v>-1</v>
      </c>
      <c r="HJ16">
        <v>-4</v>
      </c>
      <c r="HK16">
        <f t="shared" si="181"/>
        <v>1</v>
      </c>
      <c r="HL16">
        <v>1</v>
      </c>
      <c r="HM16" s="203">
        <v>1</v>
      </c>
      <c r="HN16">
        <v>1</v>
      </c>
      <c r="HO16">
        <v>0</v>
      </c>
      <c r="HP16">
        <v>1</v>
      </c>
      <c r="HQ16">
        <v>1</v>
      </c>
      <c r="HR16" s="237">
        <v>1.74759558996E-2</v>
      </c>
      <c r="HS16" s="194">
        <v>42552</v>
      </c>
      <c r="HT16">
        <f t="shared" si="182"/>
        <v>-1</v>
      </c>
      <c r="HU16">
        <f t="shared" si="183"/>
        <v>-1</v>
      </c>
      <c r="HV16">
        <v>1</v>
      </c>
      <c r="HW16">
        <f t="shared" si="184"/>
        <v>-1</v>
      </c>
      <c r="HX16">
        <v>1</v>
      </c>
      <c r="HY16" s="137">
        <v>95893.45</v>
      </c>
      <c r="HZ16" s="137">
        <v>95893.45</v>
      </c>
      <c r="IA16" s="188">
        <v>1675.8297032604976</v>
      </c>
      <c r="IB16" s="188">
        <v>1675.8297032604976</v>
      </c>
      <c r="IC16" s="188">
        <v>-1675.8297032604976</v>
      </c>
      <c r="ID16" s="188">
        <f t="shared" ref="ID16:ID79" si="327">IF(IF(HM16=HK16,1,0)=1,ABS(HY16*HR16),-ABS(HY16*HR16))</f>
        <v>1675.8297032604976</v>
      </c>
      <c r="IE16" s="188">
        <v>1675.8297032604976</v>
      </c>
      <c r="IF16" s="188">
        <v>1675.8297032604976</v>
      </c>
      <c r="IG16" s="188">
        <v>1675.8297032604976</v>
      </c>
      <c r="IH16" s="188">
        <f t="shared" si="185"/>
        <v>-1675.8297032604976</v>
      </c>
      <c r="II16" s="188">
        <v>1675.8297032604976</v>
      </c>
      <c r="IJ16" s="188">
        <f t="shared" si="186"/>
        <v>-1675.8297032604976</v>
      </c>
      <c r="IK16" s="188">
        <f t="shared" si="187"/>
        <v>-1675.8297032604976</v>
      </c>
      <c r="IL16" s="188">
        <v>1675.8297032604976</v>
      </c>
      <c r="IN16">
        <v>1</v>
      </c>
      <c r="IO16" s="228">
        <v>1</v>
      </c>
      <c r="IP16" s="228">
        <v>-1</v>
      </c>
      <c r="IQ16" s="228">
        <v>1</v>
      </c>
      <c r="IR16" s="203">
        <v>-1</v>
      </c>
      <c r="IS16" s="229">
        <v>1</v>
      </c>
      <c r="IT16">
        <f t="shared" si="188"/>
        <v>-1</v>
      </c>
      <c r="IU16">
        <v>-1</v>
      </c>
      <c r="IV16" s="203">
        <v>1</v>
      </c>
      <c r="IW16">
        <v>1</v>
      </c>
      <c r="IX16">
        <v>0</v>
      </c>
      <c r="IY16">
        <v>1</v>
      </c>
      <c r="IZ16">
        <v>0</v>
      </c>
      <c r="JA16" s="237">
        <v>1.5907780979800001E-2</v>
      </c>
      <c r="JB16" s="194">
        <v>42552</v>
      </c>
      <c r="JC16">
        <f t="shared" si="189"/>
        <v>-1</v>
      </c>
      <c r="JD16">
        <f t="shared" si="190"/>
        <v>-1</v>
      </c>
      <c r="JE16">
        <v>1</v>
      </c>
      <c r="JF16">
        <f t="shared" si="191"/>
        <v>-1</v>
      </c>
      <c r="JG16">
        <v>1</v>
      </c>
      <c r="JH16" s="137">
        <v>97454.153999999995</v>
      </c>
      <c r="JI16" s="137">
        <v>97454.153999999995</v>
      </c>
      <c r="JJ16" s="188">
        <v>1550.2793374037001</v>
      </c>
      <c r="JK16" s="188">
        <v>1550.2793374037001</v>
      </c>
      <c r="JL16" s="188">
        <v>-1550.2793374037001</v>
      </c>
      <c r="JM16" s="188">
        <f t="shared" ref="JM16:JM79" si="328">IF(IF(IV16=IT16,1,0)=1,ABS(JH16*JA16),-ABS(JH16*JA16))</f>
        <v>-1550.2793374037001</v>
      </c>
      <c r="JN16" s="188">
        <v>-1550.2793374037001</v>
      </c>
      <c r="JO16" s="188">
        <v>-1550.2793374037001</v>
      </c>
      <c r="JP16" s="188">
        <v>1550.2793374037001</v>
      </c>
      <c r="JQ16" s="188">
        <f t="shared" si="192"/>
        <v>-1550.2793374037001</v>
      </c>
      <c r="JR16" s="188">
        <v>1550.2793374037001</v>
      </c>
      <c r="JS16" s="188">
        <f t="shared" si="193"/>
        <v>-1550.2793374037001</v>
      </c>
      <c r="JT16" s="188">
        <f t="shared" ref="JT16:JT78" si="329">IF(IF(JD16=IV16,1,0)=1,ABS(JH16*JA16),-ABS(JH16*JA16))</f>
        <v>-1550.2793374037001</v>
      </c>
      <c r="JU16" s="188">
        <v>1550.2793374037001</v>
      </c>
      <c r="JW16">
        <v>1</v>
      </c>
      <c r="JX16" s="228">
        <v>1</v>
      </c>
      <c r="JY16" s="228">
        <v>-1</v>
      </c>
      <c r="JZ16" s="228">
        <v>1</v>
      </c>
      <c r="KA16" s="203">
        <v>-1</v>
      </c>
      <c r="KB16" s="229">
        <v>3</v>
      </c>
      <c r="KC16">
        <f t="shared" si="194"/>
        <v>-1</v>
      </c>
      <c r="KD16">
        <v>-1</v>
      </c>
      <c r="KE16" s="203">
        <v>1</v>
      </c>
      <c r="KF16">
        <v>1</v>
      </c>
      <c r="KG16">
        <v>0</v>
      </c>
      <c r="KH16">
        <v>1</v>
      </c>
      <c r="KI16">
        <v>0</v>
      </c>
      <c r="KJ16" s="237">
        <v>1.0779530239400001E-2</v>
      </c>
      <c r="KK16" s="194">
        <v>42552</v>
      </c>
      <c r="KL16">
        <f t="shared" si="195"/>
        <v>-1</v>
      </c>
      <c r="KM16">
        <f t="shared" si="196"/>
        <v>-1</v>
      </c>
      <c r="KN16">
        <v>1</v>
      </c>
      <c r="KO16">
        <f t="shared" si="197"/>
        <v>-1</v>
      </c>
      <c r="KP16">
        <v>1</v>
      </c>
      <c r="KQ16" s="137">
        <v>98780.812000000005</v>
      </c>
      <c r="KR16" s="137">
        <v>98780.812000000005</v>
      </c>
      <c r="KS16" s="188">
        <v>1064.8107500264864</v>
      </c>
      <c r="KT16" s="188">
        <v>1064.8107500264864</v>
      </c>
      <c r="KU16" s="188">
        <v>-1064.8107500264864</v>
      </c>
      <c r="KV16" s="188">
        <f t="shared" ref="KV16:KV79" si="330">IF(IF(KE16=KC16,1,0)=1,ABS(KQ16*KJ16),-ABS(KQ16*KJ16))</f>
        <v>-1064.8107500264864</v>
      </c>
      <c r="KW16" s="188">
        <v>-1064.8107500264864</v>
      </c>
      <c r="KX16" s="188">
        <v>-1064.8107500264864</v>
      </c>
      <c r="KY16" s="188">
        <v>1064.8107500264864</v>
      </c>
      <c r="KZ16" s="188">
        <f t="shared" si="198"/>
        <v>-1064.8107500264864</v>
      </c>
      <c r="LA16" s="188">
        <v>1064.8107500264864</v>
      </c>
      <c r="LB16" s="188">
        <f t="shared" si="199"/>
        <v>-1064.8107500264864</v>
      </c>
      <c r="LC16" s="188">
        <f t="shared" si="200"/>
        <v>-1064.8107500264864</v>
      </c>
      <c r="LD16" s="188">
        <v>1064.8107500264864</v>
      </c>
      <c r="LF16">
        <v>1</v>
      </c>
      <c r="LG16" s="228">
        <v>1</v>
      </c>
      <c r="LH16" s="228">
        <v>-1</v>
      </c>
      <c r="LI16" s="228">
        <v>1</v>
      </c>
      <c r="LJ16" s="203">
        <v>-1</v>
      </c>
      <c r="LK16" s="229">
        <v>-3</v>
      </c>
      <c r="LL16">
        <f t="shared" si="201"/>
        <v>-1</v>
      </c>
      <c r="LM16">
        <v>1</v>
      </c>
      <c r="LN16" s="203">
        <v>-1</v>
      </c>
      <c r="LO16">
        <v>1</v>
      </c>
      <c r="LP16">
        <v>1</v>
      </c>
      <c r="LQ16">
        <v>0</v>
      </c>
      <c r="LR16">
        <v>0</v>
      </c>
      <c r="LS16" s="237">
        <v>-2.0206555904800001E-3</v>
      </c>
      <c r="LT16" s="194">
        <v>42557</v>
      </c>
      <c r="LU16">
        <f t="shared" si="202"/>
        <v>-1</v>
      </c>
      <c r="LV16">
        <f t="shared" si="203"/>
        <v>-1</v>
      </c>
      <c r="LW16">
        <v>1</v>
      </c>
      <c r="LX16">
        <f t="shared" si="204"/>
        <v>-1</v>
      </c>
      <c r="LY16">
        <v>1</v>
      </c>
      <c r="LZ16" s="137">
        <v>98590.099999999991</v>
      </c>
      <c r="MA16" s="137">
        <v>98590.099999999991</v>
      </c>
      <c r="MB16" s="188">
        <v>-199.21663673098223</v>
      </c>
      <c r="MC16" s="188">
        <v>-199.21663673098223</v>
      </c>
      <c r="MD16" s="188">
        <v>199.21663673098223</v>
      </c>
      <c r="ME16" s="188">
        <f t="shared" ref="ME16:ME79" si="331">IF(IF(LN16=LL16,1,0)=1,ABS(LZ16*LS16),-ABS(LZ16*LS16))</f>
        <v>199.21663673098223</v>
      </c>
      <c r="MF16" s="188">
        <v>-199.21663673098223</v>
      </c>
      <c r="MG16" s="188">
        <v>199.21663673098223</v>
      </c>
      <c r="MH16" s="188">
        <v>-199.21663673098223</v>
      </c>
      <c r="MI16" s="188">
        <f t="shared" si="205"/>
        <v>199.21663673098223</v>
      </c>
      <c r="MJ16" s="188">
        <v>-199.21663673098223</v>
      </c>
      <c r="MK16" s="188">
        <f t="shared" si="206"/>
        <v>199.21663673098223</v>
      </c>
      <c r="ML16" s="188">
        <f t="shared" si="207"/>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f t="shared" si="209"/>
        <v>-1</v>
      </c>
      <c r="NE16">
        <f t="shared" si="210"/>
        <v>1</v>
      </c>
      <c r="NF16">
        <v>1</v>
      </c>
      <c r="NG16">
        <f t="shared" si="211"/>
        <v>1</v>
      </c>
      <c r="NH16">
        <v>1</v>
      </c>
      <c r="NI16" s="137">
        <v>99652.787999999986</v>
      </c>
      <c r="NJ16" s="137">
        <v>99652.787999999986</v>
      </c>
      <c r="NK16" s="188">
        <v>829.50577187832891</v>
      </c>
      <c r="NL16" s="188">
        <v>-829.50577187832891</v>
      </c>
      <c r="NM16" s="188">
        <v>-829.50577187832891</v>
      </c>
      <c r="NN16" s="188">
        <f t="shared" ref="NN16:NN79" si="332">IF(IF(MW16=MU16,1,0)=1,ABS(NI16*NB16),-ABS(NI16*NB16))</f>
        <v>829.50577187832891</v>
      </c>
      <c r="NO16" s="188">
        <v>-829.50577187832891</v>
      </c>
      <c r="NP16" s="188">
        <v>829.50577187832891</v>
      </c>
      <c r="NQ16" s="188">
        <v>829.50577187832891</v>
      </c>
      <c r="NR16" s="188">
        <f t="shared" si="212"/>
        <v>-829.50577187832891</v>
      </c>
      <c r="NS16" s="188">
        <v>829.50577187832891</v>
      </c>
      <c r="NT16" s="188">
        <f t="shared" si="213"/>
        <v>829.50577187832891</v>
      </c>
      <c r="NU16" s="188">
        <f t="shared" si="214"/>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f t="shared" si="215"/>
        <v>-1</v>
      </c>
      <c r="ON16">
        <f t="shared" si="216"/>
        <v>-1</v>
      </c>
      <c r="OO16">
        <v>1</v>
      </c>
      <c r="OP16">
        <f t="shared" si="217"/>
        <v>-1</v>
      </c>
      <c r="OQ16">
        <v>1</v>
      </c>
      <c r="OR16" s="137">
        <v>98158.099999999991</v>
      </c>
      <c r="OS16" s="137">
        <v>98158.099999999991</v>
      </c>
      <c r="OT16" s="188">
        <v>-232.14543960387959</v>
      </c>
      <c r="OU16" s="188">
        <v>-232.14543960387959</v>
      </c>
      <c r="OV16" s="188">
        <v>232.14543960387959</v>
      </c>
      <c r="OW16" s="188">
        <f t="shared" ref="OW16:OW79" si="333">IF(IF(OF16=OD16,1,0)=1,ABS(OR16*OK16),-ABS(OR16*OK16))</f>
        <v>232.14543960387959</v>
      </c>
      <c r="OX16" s="188">
        <v>232.14543960387959</v>
      </c>
      <c r="OY16" s="188">
        <v>232.14543960387959</v>
      </c>
      <c r="OZ16" s="188">
        <v>-232.14543960387959</v>
      </c>
      <c r="PA16" s="188">
        <f t="shared" si="218"/>
        <v>232.14543960387959</v>
      </c>
      <c r="PB16" s="188">
        <v>-232.14543960387959</v>
      </c>
      <c r="PC16" s="188">
        <f t="shared" si="219"/>
        <v>232.14543960387959</v>
      </c>
      <c r="PD16" s="188">
        <f t="shared" si="220"/>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f t="shared" si="221"/>
        <v>-1</v>
      </c>
      <c r="PW16">
        <f t="shared" si="222"/>
        <v>-1</v>
      </c>
      <c r="PX16">
        <v>1</v>
      </c>
      <c r="PY16">
        <f t="shared" si="223"/>
        <v>1</v>
      </c>
      <c r="PZ16">
        <v>1</v>
      </c>
      <c r="QA16" s="137">
        <v>97983.447</v>
      </c>
      <c r="QB16" s="137">
        <v>97983.447</v>
      </c>
      <c r="QC16" s="188">
        <v>187.51757277900785</v>
      </c>
      <c r="QD16" s="188">
        <v>-187.51757277900785</v>
      </c>
      <c r="QE16" s="188">
        <v>-187.51757277900785</v>
      </c>
      <c r="QF16" s="188">
        <f t="shared" ref="QF16:QF79" si="334">IF(IF(PO16=PM16,1,0)=1,ABS(QA16*PT16),-ABS(QA16*PT16))</f>
        <v>-187.51757277900785</v>
      </c>
      <c r="QG16" s="188">
        <v>-187.51757277900785</v>
      </c>
      <c r="QH16" s="188">
        <v>-187.51757277900785</v>
      </c>
      <c r="QI16" s="188">
        <v>187.51757277900785</v>
      </c>
      <c r="QJ16" s="188">
        <f t="shared" si="224"/>
        <v>-187.51757277900785</v>
      </c>
      <c r="QK16" s="188">
        <v>187.51757277900785</v>
      </c>
      <c r="QL16" s="188">
        <f t="shared" si="225"/>
        <v>187.51757277900785</v>
      </c>
      <c r="QM16" s="188">
        <f t="shared" si="226"/>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f t="shared" si="227"/>
        <v>-1</v>
      </c>
      <c r="RF16">
        <f t="shared" si="228"/>
        <v>-1</v>
      </c>
      <c r="RG16">
        <v>1</v>
      </c>
      <c r="RH16">
        <f t="shared" si="229"/>
        <v>-1</v>
      </c>
      <c r="RI16">
        <v>1</v>
      </c>
      <c r="RJ16" s="137">
        <v>97983.447</v>
      </c>
      <c r="RK16" s="137">
        <v>97983.447</v>
      </c>
      <c r="RL16" s="188">
        <v>-121.10313674159505</v>
      </c>
      <c r="RM16" s="188">
        <v>-121.10313674159505</v>
      </c>
      <c r="RN16" s="188">
        <v>121.10313674159505</v>
      </c>
      <c r="RO16" s="188">
        <f t="shared" ref="RO16:RO79" si="335">IF(IF(QX16=QV16,1,0)=1,ABS(RJ16*RC16),-ABS(RJ16*RC16))</f>
        <v>-121.10313674159505</v>
      </c>
      <c r="RP16" s="188">
        <v>-121.10313674159505</v>
      </c>
      <c r="RQ16" s="188">
        <v>-121.10313674159505</v>
      </c>
      <c r="RR16" s="188">
        <v>-121.10313674159505</v>
      </c>
      <c r="RS16" s="188">
        <f t="shared" si="230"/>
        <v>121.10313674159505</v>
      </c>
      <c r="RT16" s="188">
        <v>-121.10313674159505</v>
      </c>
      <c r="RU16" s="188">
        <f t="shared" si="231"/>
        <v>121.10313674159505</v>
      </c>
      <c r="RV16" s="188">
        <f t="shared" si="232"/>
        <v>121.10313674159505</v>
      </c>
      <c r="RW16" s="188">
        <v>121.10313674159505</v>
      </c>
      <c r="RY16">
        <v>-1</v>
      </c>
      <c r="RZ16">
        <v>1</v>
      </c>
      <c r="SA16">
        <v>1</v>
      </c>
      <c r="SB16">
        <v>1</v>
      </c>
      <c r="SC16">
        <v>1</v>
      </c>
      <c r="SD16">
        <v>-8</v>
      </c>
      <c r="SE16">
        <f t="shared" si="233"/>
        <v>1</v>
      </c>
      <c r="SF16">
        <v>-1</v>
      </c>
      <c r="SG16">
        <v>1</v>
      </c>
      <c r="SH16">
        <v>1</v>
      </c>
      <c r="SI16">
        <v>1</v>
      </c>
      <c r="SJ16">
        <v>0</v>
      </c>
      <c r="SK16">
        <v>0</v>
      </c>
      <c r="SL16">
        <v>9.6748790640099995E-3</v>
      </c>
      <c r="SM16" s="194">
        <v>42558</v>
      </c>
      <c r="SN16">
        <f t="shared" si="234"/>
        <v>-1</v>
      </c>
      <c r="SO16">
        <f t="shared" si="235"/>
        <v>1</v>
      </c>
      <c r="SP16">
        <v>2</v>
      </c>
      <c r="SQ16">
        <f t="shared" si="236"/>
        <v>1</v>
      </c>
      <c r="SR16">
        <v>2</v>
      </c>
      <c r="SS16" s="137">
        <v>197806.44</v>
      </c>
      <c r="ST16" s="137">
        <v>197806.44</v>
      </c>
      <c r="SU16" s="188">
        <v>1913.7533850823502</v>
      </c>
      <c r="SV16" s="188">
        <v>-1913.7533850823502</v>
      </c>
      <c r="SW16" s="188">
        <v>1913.7533850823502</v>
      </c>
      <c r="SX16" s="188">
        <f t="shared" ref="SX16:SX79" si="336">IF(IF(SG16=SE16,1,0)=1,ABS(SS16*SL16),-ABS(SS16*SL16))</f>
        <v>1913.7533850823502</v>
      </c>
      <c r="SY16" s="188">
        <v>-1913.7533850823502</v>
      </c>
      <c r="SZ16" s="188">
        <v>1913.7533850823502</v>
      </c>
      <c r="TA16" s="188">
        <v>1913.7533850823502</v>
      </c>
      <c r="TB16" s="188">
        <f t="shared" si="237"/>
        <v>-1913.7533850823502</v>
      </c>
      <c r="TC16" s="188">
        <v>1913.7533850823502</v>
      </c>
      <c r="TD16" s="188">
        <f t="shared" si="238"/>
        <v>1913.7533850823502</v>
      </c>
      <c r="TE16" s="188">
        <f t="shared" si="239"/>
        <v>1913.7533850823502</v>
      </c>
      <c r="TF16" s="188">
        <v>1913.7533850823502</v>
      </c>
      <c r="TH16">
        <v>1</v>
      </c>
      <c r="TI16" s="228">
        <v>1</v>
      </c>
      <c r="TJ16" s="228">
        <v>-1</v>
      </c>
      <c r="TK16" s="228">
        <v>1</v>
      </c>
      <c r="TL16" s="203">
        <v>-1</v>
      </c>
      <c r="TM16" s="229">
        <v>-9</v>
      </c>
      <c r="TN16">
        <f t="shared" si="240"/>
        <v>-1</v>
      </c>
      <c r="TO16">
        <v>1</v>
      </c>
      <c r="TP16">
        <v>-1</v>
      </c>
      <c r="TQ16">
        <v>1</v>
      </c>
      <c r="TR16">
        <v>1</v>
      </c>
      <c r="TS16">
        <v>0</v>
      </c>
      <c r="TT16">
        <v>0</v>
      </c>
      <c r="TU16">
        <v>-5.5710306406699995E-4</v>
      </c>
      <c r="TV16" s="194">
        <v>42558</v>
      </c>
      <c r="TW16">
        <f t="shared" si="241"/>
        <v>-1</v>
      </c>
      <c r="TX16">
        <f t="shared" si="242"/>
        <v>-1</v>
      </c>
      <c r="TY16">
        <v>2</v>
      </c>
      <c r="TZ16">
        <f t="shared" si="243"/>
        <v>-1</v>
      </c>
      <c r="UA16">
        <v>2</v>
      </c>
      <c r="UB16" s="137">
        <v>197806.44</v>
      </c>
      <c r="UC16" s="137">
        <v>197806.44</v>
      </c>
      <c r="UD16" s="188">
        <v>-110.19857381618519</v>
      </c>
      <c r="UE16" s="188">
        <v>-110.19857381618519</v>
      </c>
      <c r="UF16" s="188">
        <v>110.19857381618519</v>
      </c>
      <c r="UG16" s="188">
        <f t="shared" ref="UG16:UG79" si="337">IF(IF(TP16=TN16,1,0)=1,ABS(UB16*TU16),-ABS(UB16*TU16))</f>
        <v>110.19857381618519</v>
      </c>
      <c r="UH16" s="188">
        <v>-110.19857381618519</v>
      </c>
      <c r="UI16" s="188">
        <v>110.19857381618519</v>
      </c>
      <c r="UJ16" s="188">
        <v>-110.19857381618519</v>
      </c>
      <c r="UK16" s="188">
        <f t="shared" si="244"/>
        <v>110.19857381618519</v>
      </c>
      <c r="UL16" s="188">
        <v>-110.19857381618519</v>
      </c>
      <c r="UM16" s="188">
        <f t="shared" si="245"/>
        <v>110.19857381618519</v>
      </c>
      <c r="UN16" s="188">
        <f t="shared" si="246"/>
        <v>110.19857381618519</v>
      </c>
      <c r="UO16" s="188">
        <v>110.19857381618519</v>
      </c>
      <c r="UQ16">
        <v>-1</v>
      </c>
      <c r="UR16" s="228">
        <v>1</v>
      </c>
      <c r="US16" s="228">
        <v>-1</v>
      </c>
      <c r="UT16" s="228">
        <v>1</v>
      </c>
      <c r="UU16" s="203">
        <v>-1</v>
      </c>
      <c r="UV16" s="229">
        <v>-10</v>
      </c>
      <c r="UW16">
        <f t="shared" si="247"/>
        <v>1</v>
      </c>
      <c r="UX16">
        <v>1</v>
      </c>
      <c r="UY16" s="203">
        <v>1</v>
      </c>
      <c r="UZ16">
        <v>0</v>
      </c>
      <c r="VA16">
        <v>0</v>
      </c>
      <c r="VB16">
        <v>1</v>
      </c>
      <c r="VC16">
        <v>1</v>
      </c>
      <c r="VD16" s="237">
        <v>3.1215161649899999E-3</v>
      </c>
      <c r="VE16" s="194">
        <v>42558</v>
      </c>
      <c r="VF16">
        <f t="shared" si="248"/>
        <v>1</v>
      </c>
      <c r="VG16">
        <f t="shared" si="249"/>
        <v>1</v>
      </c>
      <c r="VH16">
        <v>2</v>
      </c>
      <c r="VI16">
        <v>1</v>
      </c>
      <c r="VJ16">
        <v>3</v>
      </c>
      <c r="VK16" s="137">
        <v>197542.092</v>
      </c>
      <c r="VL16" s="137">
        <v>296313.13800000004</v>
      </c>
      <c r="VM16" s="188">
        <v>616.63083344394181</v>
      </c>
      <c r="VN16" s="188">
        <v>-616.63083344394181</v>
      </c>
      <c r="VO16" s="188">
        <v>-616.63083344394181</v>
      </c>
      <c r="VP16" s="188">
        <f t="shared" ref="VP16:VP79" si="338">IF(IF(UY16=UW16,1,0)=1,ABS(VK16*VD16),-ABS(VK16*VD16))</f>
        <v>616.63083344394181</v>
      </c>
      <c r="VQ16" s="188">
        <v>616.63083344394181</v>
      </c>
      <c r="VR16" s="188">
        <v>-616.63083344394181</v>
      </c>
      <c r="VS16" s="188">
        <v>616.63083344394181</v>
      </c>
      <c r="VT16" s="188">
        <f t="shared" si="250"/>
        <v>616.63083344394181</v>
      </c>
      <c r="VU16" s="188">
        <v>616.63083344394181</v>
      </c>
      <c r="VV16" s="188">
        <v>616.63083344394181</v>
      </c>
      <c r="VW16" s="188">
        <f t="shared" si="251"/>
        <v>616.63083344394181</v>
      </c>
      <c r="VX16" s="188">
        <v>616.63083344394181</v>
      </c>
      <c r="VZ16">
        <v>1</v>
      </c>
      <c r="WA16" s="228">
        <v>1</v>
      </c>
      <c r="WB16" s="228">
        <v>-1</v>
      </c>
      <c r="WC16" s="228">
        <v>1</v>
      </c>
      <c r="WD16" s="203">
        <v>-1</v>
      </c>
      <c r="WE16" s="229">
        <v>12</v>
      </c>
      <c r="WF16">
        <f t="shared" si="252"/>
        <v>-1</v>
      </c>
      <c r="WG16">
        <v>-1</v>
      </c>
      <c r="WH16" s="203">
        <v>-1</v>
      </c>
      <c r="WI16">
        <v>1</v>
      </c>
      <c r="WJ16">
        <v>1</v>
      </c>
      <c r="WK16">
        <v>1</v>
      </c>
      <c r="WL16">
        <v>1</v>
      </c>
      <c r="WM16" s="237">
        <v>-1.2224938875300001E-3</v>
      </c>
      <c r="WN16" s="194">
        <v>42557</v>
      </c>
      <c r="WO16">
        <f t="shared" si="253"/>
        <v>-1</v>
      </c>
      <c r="WP16">
        <f t="shared" si="254"/>
        <v>-1</v>
      </c>
      <c r="WQ16">
        <v>2</v>
      </c>
      <c r="WR16">
        <v>-1</v>
      </c>
      <c r="WS16">
        <v>2</v>
      </c>
      <c r="WT16" s="137">
        <v>197957.592</v>
      </c>
      <c r="WU16" s="137">
        <v>197957.592</v>
      </c>
      <c r="WV16" s="188">
        <v>-242.00194621015766</v>
      </c>
      <c r="WW16" s="188">
        <v>-242.00194621015766</v>
      </c>
      <c r="WX16" s="188">
        <v>242.00194621015766</v>
      </c>
      <c r="WY16" s="188">
        <f t="shared" ref="WY16:WY78" si="339">IF(IF(WH16=WF16,1,0)=1,ABS(WT16*WM16),-ABS(WT16*WM16))</f>
        <v>242.00194621015766</v>
      </c>
      <c r="WZ16" s="188">
        <v>242.00194621015766</v>
      </c>
      <c r="XA16" s="188">
        <v>242.00194621015766</v>
      </c>
      <c r="XB16" s="188">
        <v>-242.00194621015766</v>
      </c>
      <c r="XC16" s="188">
        <f t="shared" si="255"/>
        <v>242.00194621015766</v>
      </c>
      <c r="XD16" s="188">
        <v>-242.00194621015766</v>
      </c>
      <c r="XE16" s="188">
        <v>242.00194621015766</v>
      </c>
      <c r="XF16" s="188">
        <f t="shared" si="256"/>
        <v>242.00194621015766</v>
      </c>
      <c r="XG16" s="188">
        <v>242.00194621015766</v>
      </c>
      <c r="XI16">
        <v>-1</v>
      </c>
      <c r="XJ16" s="228">
        <v>1</v>
      </c>
      <c r="XK16" s="228">
        <v>-1</v>
      </c>
      <c r="XL16" s="228">
        <v>1</v>
      </c>
      <c r="XM16" s="203">
        <v>1</v>
      </c>
      <c r="XN16" s="229">
        <v>-12</v>
      </c>
      <c r="XO16">
        <f t="shared" si="257"/>
        <v>-1</v>
      </c>
      <c r="XP16">
        <v>-1</v>
      </c>
      <c r="XQ16" s="203">
        <v>1</v>
      </c>
      <c r="XR16">
        <v>0</v>
      </c>
      <c r="XS16">
        <v>1</v>
      </c>
      <c r="XT16">
        <v>1</v>
      </c>
      <c r="XU16">
        <v>0</v>
      </c>
      <c r="XV16" s="237">
        <v>2.7817959274500001E-3</v>
      </c>
      <c r="XW16" s="194">
        <v>42558</v>
      </c>
      <c r="XX16">
        <f t="shared" si="258"/>
        <v>-1</v>
      </c>
      <c r="XY16">
        <f t="shared" si="259"/>
        <v>-1</v>
      </c>
      <c r="XZ16">
        <v>2</v>
      </c>
      <c r="YA16">
        <v>1</v>
      </c>
      <c r="YB16">
        <v>3</v>
      </c>
      <c r="YC16" s="137">
        <v>197957.592</v>
      </c>
      <c r="YD16" s="137">
        <v>296936.38800000004</v>
      </c>
      <c r="YE16" s="188">
        <v>550.67762323340878</v>
      </c>
      <c r="YF16" s="188">
        <v>-550.67762323340878</v>
      </c>
      <c r="YG16" s="188">
        <v>550.67762323340878</v>
      </c>
      <c r="YH16" s="188">
        <f t="shared" si="260"/>
        <v>-550.67762323340878</v>
      </c>
      <c r="YI16" s="188">
        <v>-550.67762323340878</v>
      </c>
      <c r="YJ16" s="188">
        <v>-550.67762323340878</v>
      </c>
      <c r="YK16" s="188">
        <v>550.67762323340878</v>
      </c>
      <c r="YL16" s="188">
        <f t="shared" si="261"/>
        <v>-550.67762323340878</v>
      </c>
      <c r="YM16" s="188">
        <v>550.67762323340878</v>
      </c>
      <c r="YN16" s="188">
        <v>550.67762323340878</v>
      </c>
      <c r="YO16" s="188">
        <f t="shared" si="262"/>
        <v>-550.67762323340878</v>
      </c>
      <c r="YP16" s="188">
        <v>550.67762323340878</v>
      </c>
      <c r="YR16">
        <v>1</v>
      </c>
      <c r="YS16" s="228">
        <v>1</v>
      </c>
      <c r="YT16" s="228">
        <v>-1</v>
      </c>
      <c r="YU16" s="228">
        <v>1</v>
      </c>
      <c r="YV16" s="203">
        <v>1</v>
      </c>
      <c r="YW16" s="229">
        <v>-14</v>
      </c>
      <c r="YX16">
        <v>-1</v>
      </c>
      <c r="YY16">
        <v>-1</v>
      </c>
      <c r="YZ16" s="203">
        <v>-1</v>
      </c>
      <c r="ZA16">
        <v>1</v>
      </c>
      <c r="ZB16">
        <v>0</v>
      </c>
      <c r="ZC16">
        <v>1</v>
      </c>
      <c r="ZD16">
        <v>1</v>
      </c>
      <c r="ZE16" s="237">
        <v>-2.33022636485E-3</v>
      </c>
      <c r="ZF16" s="194">
        <v>42558</v>
      </c>
      <c r="ZG16">
        <f t="shared" si="263"/>
        <v>-1</v>
      </c>
      <c r="ZH16">
        <f t="shared" si="264"/>
        <v>-1</v>
      </c>
      <c r="ZI16">
        <v>2</v>
      </c>
      <c r="ZJ16">
        <v>1</v>
      </c>
      <c r="ZK16">
        <v>3</v>
      </c>
      <c r="ZL16" s="137">
        <v>197957.592</v>
      </c>
      <c r="ZM16" s="137">
        <v>296936.38800000004</v>
      </c>
      <c r="ZN16" s="188">
        <v>-461.28600000061942</v>
      </c>
      <c r="ZO16" s="188">
        <v>-461.28600000061942</v>
      </c>
      <c r="ZP16" s="188">
        <v>-461.28600000061942</v>
      </c>
      <c r="ZQ16" s="188">
        <v>-461.28600000061942</v>
      </c>
      <c r="ZR16" s="188">
        <v>461.28600000061942</v>
      </c>
      <c r="ZS16" s="188">
        <v>461.28600000061942</v>
      </c>
      <c r="ZT16" s="188">
        <v>461.28600000061942</v>
      </c>
      <c r="ZU16" s="188">
        <v>-461.28600000061942</v>
      </c>
      <c r="ZV16" s="188">
        <f t="shared" si="265"/>
        <v>461.28600000061942</v>
      </c>
      <c r="ZW16" s="188">
        <v>-461.28600000061942</v>
      </c>
      <c r="ZX16" s="188">
        <f t="shared" si="266"/>
        <v>461.28600000061942</v>
      </c>
      <c r="ZY16" s="188">
        <v>461.28600000061942</v>
      </c>
      <c r="AAA16">
        <f t="shared" si="267"/>
        <v>-1</v>
      </c>
      <c r="AAB16" s="228">
        <v>1</v>
      </c>
      <c r="AAC16" s="228">
        <v>-1</v>
      </c>
      <c r="AAD16" s="228">
        <v>1</v>
      </c>
      <c r="AAE16" s="203">
        <v>1</v>
      </c>
      <c r="AAF16" s="229">
        <v>-14</v>
      </c>
      <c r="AAG16">
        <f t="shared" si="268"/>
        <v>-1</v>
      </c>
      <c r="AAH16">
        <f t="shared" si="269"/>
        <v>-1</v>
      </c>
      <c r="AAI16" s="203">
        <v>-1</v>
      </c>
      <c r="AAJ16">
        <f t="shared" si="270"/>
        <v>1</v>
      </c>
      <c r="AAK16">
        <f t="shared" si="136"/>
        <v>0</v>
      </c>
      <c r="AAL16">
        <f t="shared" ref="AAL16:AAL79" si="340">IF(AAI16=AAG16,1,0)</f>
        <v>1</v>
      </c>
      <c r="AAM16">
        <f t="shared" si="271"/>
        <v>1</v>
      </c>
      <c r="AAN16" s="237">
        <v>-1.13446780113E-2</v>
      </c>
      <c r="AAO16" s="194">
        <v>42558</v>
      </c>
      <c r="AAP16">
        <f t="shared" si="272"/>
        <v>-1</v>
      </c>
      <c r="AAQ16">
        <f t="shared" si="273"/>
        <v>-1</v>
      </c>
      <c r="AAR16">
        <f>VLOOKUP($A16,'FuturesInfo (3)'!$A$2:$V$80,22)</f>
        <v>2</v>
      </c>
      <c r="AAS16">
        <f t="shared" si="274"/>
        <v>1</v>
      </c>
      <c r="AAT16">
        <f t="shared" si="275"/>
        <v>3</v>
      </c>
      <c r="AAU16" s="137">
        <f>VLOOKUP($A16,'FuturesInfo (3)'!$A$2:$O$80,15)*AAR16</f>
        <v>195255.774</v>
      </c>
      <c r="AAV16" s="137">
        <f>VLOOKUP($A16,'FuturesInfo (3)'!$A$2:$O$80,15)*AAT16</f>
        <v>292883.66100000002</v>
      </c>
      <c r="AAW16" s="188">
        <f t="shared" si="276"/>
        <v>-2215.1138858771624</v>
      </c>
      <c r="AAX16" s="188">
        <f t="shared" si="137"/>
        <v>-2215.1138858771624</v>
      </c>
      <c r="AAY16" s="188">
        <f t="shared" si="277"/>
        <v>2215.1138858771624</v>
      </c>
      <c r="AAZ16" s="188">
        <f t="shared" si="278"/>
        <v>-2215.1138858771624</v>
      </c>
      <c r="ABA16" s="188">
        <f t="shared" si="279"/>
        <v>2215.1138858771624</v>
      </c>
      <c r="ABB16" s="188">
        <f t="shared" si="280"/>
        <v>2215.1138858771624</v>
      </c>
      <c r="ABC16" s="188">
        <f t="shared" si="281"/>
        <v>2215.1138858771624</v>
      </c>
      <c r="ABD16" s="188">
        <f t="shared" ref="ABD16:ABD79" si="341">IF(IF(AAD16=AAI16,1,0)=1,ABS(AAU16*AAN16),-ABS(AAU16*AAN16))</f>
        <v>-2215.1138858771624</v>
      </c>
      <c r="ABE16" s="188">
        <f t="shared" si="282"/>
        <v>2215.1138858771624</v>
      </c>
      <c r="ABF16" s="188">
        <f>IF(IF(sym!$Q5=AAI16,1,0)=1,ABS(AAU16*AAN16),-ABS(AAU16*AAN16))</f>
        <v>-2215.1138858771624</v>
      </c>
      <c r="ABG16" s="188">
        <f t="shared" si="283"/>
        <v>2215.1138858771624</v>
      </c>
      <c r="ABH16" s="188">
        <f t="shared" si="284"/>
        <v>2215.1138858771624</v>
      </c>
      <c r="ABJ16">
        <f t="shared" si="285"/>
        <v>-1</v>
      </c>
      <c r="ABK16" s="228">
        <v>1</v>
      </c>
      <c r="ABL16" s="228">
        <v>-1</v>
      </c>
      <c r="ABM16" s="228">
        <v>1</v>
      </c>
      <c r="ABN16" s="203">
        <v>-1</v>
      </c>
      <c r="ABO16" s="229">
        <v>-15</v>
      </c>
      <c r="ABP16">
        <f t="shared" si="286"/>
        <v>1</v>
      </c>
      <c r="ABQ16">
        <f t="shared" si="287"/>
        <v>1</v>
      </c>
      <c r="ABR16" s="203"/>
      <c r="ABS16">
        <f t="shared" si="288"/>
        <v>0</v>
      </c>
      <c r="ABT16">
        <f t="shared" si="138"/>
        <v>0</v>
      </c>
      <c r="ABU16">
        <f t="shared" ref="ABU16:ABU79" si="342">IF(ABR16=ABP16,1,0)</f>
        <v>0</v>
      </c>
      <c r="ABV16">
        <f t="shared" si="289"/>
        <v>0</v>
      </c>
      <c r="ABW16" s="237"/>
      <c r="ABX16" s="194">
        <v>42558</v>
      </c>
      <c r="ABY16">
        <f t="shared" si="290"/>
        <v>1</v>
      </c>
      <c r="ABZ16">
        <f t="shared" si="291"/>
        <v>1</v>
      </c>
      <c r="ACA16">
        <f>VLOOKUP($A16,'FuturesInfo (3)'!$A$2:$V$80,22)</f>
        <v>2</v>
      </c>
      <c r="ACB16">
        <f t="shared" si="292"/>
        <v>1</v>
      </c>
      <c r="ACC16">
        <f t="shared" si="293"/>
        <v>3</v>
      </c>
      <c r="ACD16" s="137">
        <f>VLOOKUP($A16,'FuturesInfo (3)'!$A$2:$O$80,15)*ACA16</f>
        <v>195255.774</v>
      </c>
      <c r="ACE16" s="137">
        <f>VLOOKUP($A16,'FuturesInfo (3)'!$A$2:$O$80,15)*ACC16</f>
        <v>292883.66100000002</v>
      </c>
      <c r="ACF16" s="188">
        <f t="shared" si="294"/>
        <v>0</v>
      </c>
      <c r="ACG16" s="188">
        <f t="shared" si="139"/>
        <v>0</v>
      </c>
      <c r="ACH16" s="188">
        <f t="shared" si="295"/>
        <v>0</v>
      </c>
      <c r="ACI16" s="188">
        <f t="shared" si="296"/>
        <v>0</v>
      </c>
      <c r="ACJ16" s="188">
        <f t="shared" si="297"/>
        <v>0</v>
      </c>
      <c r="ACK16" s="188">
        <f t="shared" si="298"/>
        <v>0</v>
      </c>
      <c r="ACL16" s="188">
        <f t="shared" si="299"/>
        <v>0</v>
      </c>
      <c r="ACM16" s="188">
        <f t="shared" ref="ACM16:ACM79" si="343">IF(IF(ABM16=ABR16,1,0)=1,ABS(ACD16*ABW16),-ABS(ACD16*ABW16))</f>
        <v>0</v>
      </c>
      <c r="ACN16" s="188">
        <f t="shared" si="300"/>
        <v>0</v>
      </c>
      <c r="ACO16" s="188">
        <f>IF(IF(sym!$Q5=ABR16,1,0)=1,ABS(ACD16*ABW16),-ABS(ACD16*ABW16))</f>
        <v>0</v>
      </c>
      <c r="ACP16" s="188">
        <f t="shared" si="301"/>
        <v>0</v>
      </c>
      <c r="ACQ16" s="188">
        <f t="shared" si="302"/>
        <v>0</v>
      </c>
      <c r="ACT16">
        <f t="shared" si="303"/>
        <v>0</v>
      </c>
      <c r="ACU16" s="228"/>
      <c r="ACV16" s="228"/>
      <c r="ACW16" s="228"/>
      <c r="ACX16" s="203"/>
      <c r="ACY16" s="229"/>
      <c r="ACZ16">
        <f t="shared" si="304"/>
        <v>-1</v>
      </c>
      <c r="ADA16">
        <f t="shared" si="305"/>
        <v>0</v>
      </c>
      <c r="ADB16" s="203"/>
      <c r="ADC16">
        <f t="shared" si="306"/>
        <v>1</v>
      </c>
      <c r="ADD16">
        <f t="shared" si="140"/>
        <v>1</v>
      </c>
      <c r="ADE16">
        <f t="shared" ref="ADE16:ADE79" si="344">IF(ADB16=ACZ16,1,0)</f>
        <v>0</v>
      </c>
      <c r="ADF16">
        <f t="shared" si="307"/>
        <v>1</v>
      </c>
      <c r="ADG16" s="237"/>
      <c r="ADH16" s="194"/>
      <c r="ADI16">
        <f t="shared" si="308"/>
        <v>-1</v>
      </c>
      <c r="ADJ16">
        <f t="shared" si="309"/>
        <v>-1</v>
      </c>
      <c r="ADK16">
        <f>VLOOKUP($A16,'FuturesInfo (3)'!$A$2:$V$80,22)</f>
        <v>2</v>
      </c>
      <c r="ADL16">
        <f t="shared" si="310"/>
        <v>-1</v>
      </c>
      <c r="ADM16">
        <f t="shared" si="311"/>
        <v>2</v>
      </c>
      <c r="ADN16" s="137">
        <f>VLOOKUP($A16,'FuturesInfo (3)'!$A$2:$O$80,15)*ADK16</f>
        <v>195255.774</v>
      </c>
      <c r="ADO16" s="137">
        <f>VLOOKUP($A16,'FuturesInfo (3)'!$A$2:$O$80,15)*ADM16</f>
        <v>195255.774</v>
      </c>
      <c r="ADP16" s="188">
        <f t="shared" si="312"/>
        <v>0</v>
      </c>
      <c r="ADQ16" s="188">
        <f t="shared" si="141"/>
        <v>0</v>
      </c>
      <c r="ADR16" s="188">
        <f t="shared" si="313"/>
        <v>0</v>
      </c>
      <c r="ADS16" s="188">
        <f t="shared" si="314"/>
        <v>0</v>
      </c>
      <c r="ADT16" s="188">
        <f t="shared" si="315"/>
        <v>0</v>
      </c>
      <c r="ADU16" s="188">
        <f t="shared" si="316"/>
        <v>0</v>
      </c>
      <c r="ADV16" s="188">
        <f t="shared" si="317"/>
        <v>0</v>
      </c>
      <c r="ADW16" s="188">
        <f t="shared" ref="ADW16:ADW79" si="345">IF(IF(ACW16=ADB16,1,0)=1,ABS(ADN16*ADG16),-ABS(ADN16*ADG16))</f>
        <v>0</v>
      </c>
      <c r="ADX16" s="188">
        <f t="shared" si="318"/>
        <v>0</v>
      </c>
      <c r="ADY16" s="188">
        <f>IF(IF(sym!$Q5=ADB16,1,0)=1,ABS(ADN16*ADG16),-ABS(ADN16*ADG16))</f>
        <v>0</v>
      </c>
      <c r="ADZ16" s="188">
        <f t="shared" si="319"/>
        <v>0</v>
      </c>
      <c r="AEA16" s="188">
        <f t="shared" si="320"/>
        <v>0</v>
      </c>
    </row>
    <row r="17" spans="1:807"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f t="shared" si="142"/>
        <v>-1</v>
      </c>
      <c r="T17">
        <f t="shared" si="143"/>
        <v>1</v>
      </c>
      <c r="U17">
        <v>5</v>
      </c>
      <c r="V17">
        <f t="shared" si="144"/>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f t="shared" si="145"/>
        <v>-1927.8721374015688</v>
      </c>
      <c r="AG17" s="188">
        <v>1927.8721374015688</v>
      </c>
      <c r="AH17" s="188">
        <f t="shared" si="146"/>
        <v>1927.8721374015688</v>
      </c>
      <c r="AI17" s="188">
        <v>-1927.8721374015688</v>
      </c>
      <c r="AJ17" s="188">
        <v>1927.8721374015688</v>
      </c>
      <c r="AL17">
        <v>1</v>
      </c>
      <c r="AM17" s="228">
        <v>1</v>
      </c>
      <c r="AN17" s="228">
        <v>1</v>
      </c>
      <c r="AO17" s="228">
        <v>1</v>
      </c>
      <c r="AP17" s="203">
        <v>1</v>
      </c>
      <c r="AQ17" s="229">
        <v>8</v>
      </c>
      <c r="AR17">
        <f t="shared" si="147"/>
        <v>1</v>
      </c>
      <c r="AS17">
        <v>1</v>
      </c>
      <c r="AT17" s="203">
        <v>-1</v>
      </c>
      <c r="AU17">
        <v>0</v>
      </c>
      <c r="AV17">
        <v>0</v>
      </c>
      <c r="AW17">
        <v>1</v>
      </c>
      <c r="AX17">
        <v>0</v>
      </c>
      <c r="AY17" s="237">
        <v>-1.3408169628900001E-2</v>
      </c>
      <c r="AZ17" s="194">
        <v>42541</v>
      </c>
      <c r="BA17">
        <f t="shared" si="148"/>
        <v>-1</v>
      </c>
      <c r="BB17">
        <f t="shared" si="149"/>
        <v>1</v>
      </c>
      <c r="BC17">
        <v>5</v>
      </c>
      <c r="BD17">
        <f t="shared" si="150"/>
        <v>1</v>
      </c>
      <c r="BE17">
        <v>4</v>
      </c>
      <c r="BF17" s="137">
        <v>94920</v>
      </c>
      <c r="BG17" s="137">
        <v>75936</v>
      </c>
      <c r="BH17" s="188">
        <v>-1272.7034611751881</v>
      </c>
      <c r="BI17" s="188">
        <v>-1272.7034611751881</v>
      </c>
      <c r="BJ17" s="188">
        <v>-1272.7034611751881</v>
      </c>
      <c r="BK17" s="188">
        <f t="shared" si="321"/>
        <v>-1272.7034611751881</v>
      </c>
      <c r="BL17" s="188">
        <v>-1272.7034611751881</v>
      </c>
      <c r="BM17" s="188">
        <v>-1272.7034611751881</v>
      </c>
      <c r="BN17" s="188">
        <v>-1272.7034611751881</v>
      </c>
      <c r="BO17" s="188">
        <f t="shared" si="322"/>
        <v>1272.7034611751881</v>
      </c>
      <c r="BP17" s="188">
        <v>-1272.7034611751881</v>
      </c>
      <c r="BQ17" s="188">
        <f t="shared" si="151"/>
        <v>-1272.7034611751881</v>
      </c>
      <c r="BR17" s="188">
        <f t="shared" si="152"/>
        <v>-1272.7034611751881</v>
      </c>
      <c r="BS17" s="188">
        <v>1272.7034611751881</v>
      </c>
      <c r="BU17">
        <v>-1</v>
      </c>
      <c r="BV17" s="228">
        <v>1</v>
      </c>
      <c r="BW17" s="228">
        <v>1</v>
      </c>
      <c r="BX17" s="228">
        <v>1</v>
      </c>
      <c r="BY17" s="203">
        <v>1</v>
      </c>
      <c r="BZ17" s="229">
        <v>9</v>
      </c>
      <c r="CA17">
        <f t="shared" si="153"/>
        <v>1</v>
      </c>
      <c r="CB17">
        <v>1</v>
      </c>
      <c r="CC17" s="203">
        <v>-1</v>
      </c>
      <c r="CD17">
        <v>0</v>
      </c>
      <c r="CE17">
        <v>0</v>
      </c>
      <c r="CF17">
        <v>1</v>
      </c>
      <c r="CG17">
        <v>0</v>
      </c>
      <c r="CH17" s="237"/>
      <c r="CI17" s="194">
        <v>42541</v>
      </c>
      <c r="CJ17">
        <f t="shared" si="154"/>
        <v>1</v>
      </c>
      <c r="CK17">
        <f t="shared" si="155"/>
        <v>1</v>
      </c>
      <c r="CL17">
        <v>5</v>
      </c>
      <c r="CM17">
        <f t="shared" si="156"/>
        <v>1</v>
      </c>
      <c r="CN17">
        <v>4</v>
      </c>
      <c r="CO17" s="137">
        <v>94920</v>
      </c>
      <c r="CP17" s="137">
        <v>75936</v>
      </c>
      <c r="CQ17" s="188">
        <v>0</v>
      </c>
      <c r="CR17" s="188">
        <v>0</v>
      </c>
      <c r="CS17" s="188">
        <v>0</v>
      </c>
      <c r="CT17" s="188">
        <f t="shared" si="323"/>
        <v>0</v>
      </c>
      <c r="CU17" s="188">
        <v>0</v>
      </c>
      <c r="CV17" s="188">
        <v>0</v>
      </c>
      <c r="CW17" s="188">
        <v>0</v>
      </c>
      <c r="CX17" s="188">
        <f t="shared" si="157"/>
        <v>0</v>
      </c>
      <c r="CY17" s="188">
        <v>0</v>
      </c>
      <c r="CZ17" s="188">
        <f t="shared" si="158"/>
        <v>0</v>
      </c>
      <c r="DA17" s="188">
        <f t="shared" si="159"/>
        <v>0</v>
      </c>
      <c r="DB17" s="188">
        <v>0</v>
      </c>
      <c r="DD17">
        <v>-1</v>
      </c>
      <c r="DE17" s="228">
        <v>1</v>
      </c>
      <c r="DF17" s="228">
        <v>1</v>
      </c>
      <c r="DG17" s="228">
        <v>1</v>
      </c>
      <c r="DH17" s="203">
        <v>1</v>
      </c>
      <c r="DI17" s="229">
        <v>9</v>
      </c>
      <c r="DJ17">
        <f t="shared" si="160"/>
        <v>1</v>
      </c>
      <c r="DK17">
        <v>1</v>
      </c>
      <c r="DL17" s="203">
        <v>-1</v>
      </c>
      <c r="DM17">
        <v>0</v>
      </c>
      <c r="DN17">
        <v>0</v>
      </c>
      <c r="DO17">
        <v>1</v>
      </c>
      <c r="DP17">
        <v>0</v>
      </c>
      <c r="DQ17" s="237">
        <v>-1.0113780025299999E-2</v>
      </c>
      <c r="DR17" s="194">
        <v>42541</v>
      </c>
      <c r="DS17">
        <f t="shared" si="161"/>
        <v>1</v>
      </c>
      <c r="DT17">
        <f t="shared" si="162"/>
        <v>1</v>
      </c>
      <c r="DU17">
        <v>5</v>
      </c>
      <c r="DV17">
        <f t="shared" si="163"/>
        <v>1</v>
      </c>
      <c r="DW17">
        <v>4</v>
      </c>
      <c r="DX17" s="137">
        <v>93960</v>
      </c>
      <c r="DY17" s="137">
        <v>75168</v>
      </c>
      <c r="DZ17" s="188">
        <v>-950.29077117718793</v>
      </c>
      <c r="EA17" s="188">
        <v>950.29077117718793</v>
      </c>
      <c r="EB17" s="188">
        <v>-950.29077117718793</v>
      </c>
      <c r="EC17" s="188">
        <f t="shared" si="324"/>
        <v>-950.29077117718793</v>
      </c>
      <c r="ED17" s="188">
        <v>-950.29077117718793</v>
      </c>
      <c r="EE17" s="188">
        <v>-950.29077117718793</v>
      </c>
      <c r="EF17" s="188">
        <v>-950.29077117718793</v>
      </c>
      <c r="EG17" s="188">
        <f t="shared" si="164"/>
        <v>-950.29077117718793</v>
      </c>
      <c r="EH17" s="188">
        <v>-950.29077117718793</v>
      </c>
      <c r="EI17" s="188">
        <f t="shared" si="165"/>
        <v>-950.29077117718793</v>
      </c>
      <c r="EJ17" s="188">
        <f t="shared" si="166"/>
        <v>-950.29077117718793</v>
      </c>
      <c r="EK17" s="188">
        <v>950.29077117718793</v>
      </c>
      <c r="EM17">
        <v>-1</v>
      </c>
      <c r="EN17" s="228">
        <v>-1</v>
      </c>
      <c r="EO17" s="228">
        <v>1</v>
      </c>
      <c r="EP17" s="228">
        <v>-1</v>
      </c>
      <c r="EQ17" s="203">
        <v>-1</v>
      </c>
      <c r="ER17" s="229">
        <v>10</v>
      </c>
      <c r="ES17">
        <f t="shared" si="167"/>
        <v>1</v>
      </c>
      <c r="ET17">
        <v>-1</v>
      </c>
      <c r="EU17" s="203">
        <v>-1</v>
      </c>
      <c r="EV17">
        <v>1</v>
      </c>
      <c r="EW17">
        <v>1</v>
      </c>
      <c r="EX17">
        <v>0</v>
      </c>
      <c r="EY17">
        <v>1</v>
      </c>
      <c r="EZ17" s="237">
        <v>-1.6922094508300001E-2</v>
      </c>
      <c r="FA17" s="194">
        <v>42541</v>
      </c>
      <c r="FB17">
        <f t="shared" si="168"/>
        <v>1</v>
      </c>
      <c r="FC17">
        <f t="shared" si="169"/>
        <v>1</v>
      </c>
      <c r="FD17">
        <v>5</v>
      </c>
      <c r="FE17">
        <f t="shared" si="170"/>
        <v>-1</v>
      </c>
      <c r="FF17">
        <v>5</v>
      </c>
      <c r="FG17" s="137">
        <v>92370</v>
      </c>
      <c r="FH17" s="137">
        <v>92370</v>
      </c>
      <c r="FI17" s="188">
        <v>1563.093869731671</v>
      </c>
      <c r="FJ17" s="188">
        <v>1563.093869731671</v>
      </c>
      <c r="FK17" s="188">
        <v>1563.093869731671</v>
      </c>
      <c r="FL17" s="188">
        <f t="shared" si="325"/>
        <v>-1563.093869731671</v>
      </c>
      <c r="FM17" s="188">
        <v>1563.093869731671</v>
      </c>
      <c r="FN17" s="188">
        <v>-1563.093869731671</v>
      </c>
      <c r="FO17" s="188">
        <v>1563.093869731671</v>
      </c>
      <c r="FP17" s="188">
        <f t="shared" si="171"/>
        <v>-1563.093869731671</v>
      </c>
      <c r="FQ17" s="188">
        <v>-1563.093869731671</v>
      </c>
      <c r="FR17" s="188">
        <f t="shared" si="172"/>
        <v>1563.093869731671</v>
      </c>
      <c r="FS17" s="188">
        <f t="shared" si="173"/>
        <v>-1563.093869731671</v>
      </c>
      <c r="FT17" s="188">
        <v>1563.093869731671</v>
      </c>
      <c r="FV17">
        <v>-1</v>
      </c>
      <c r="FW17" s="228">
        <v>-1</v>
      </c>
      <c r="FX17" s="228">
        <v>1</v>
      </c>
      <c r="FY17" s="228">
        <v>-1</v>
      </c>
      <c r="FZ17" s="203">
        <v>-1</v>
      </c>
      <c r="GA17" s="229">
        <v>11</v>
      </c>
      <c r="GB17">
        <f t="shared" si="174"/>
        <v>1</v>
      </c>
      <c r="GC17">
        <v>-1</v>
      </c>
      <c r="GD17">
        <v>-1</v>
      </c>
      <c r="GE17">
        <v>1</v>
      </c>
      <c r="GF17">
        <v>1</v>
      </c>
      <c r="GG17">
        <v>0</v>
      </c>
      <c r="GH17">
        <v>1</v>
      </c>
      <c r="GI17">
        <v>-1.9811627151700002E-2</v>
      </c>
      <c r="GJ17" s="194">
        <v>42541</v>
      </c>
      <c r="GK17">
        <f t="shared" si="175"/>
        <v>1</v>
      </c>
      <c r="GL17">
        <f t="shared" si="176"/>
        <v>1</v>
      </c>
      <c r="GM17">
        <v>5</v>
      </c>
      <c r="GN17">
        <f t="shared" si="177"/>
        <v>-1</v>
      </c>
      <c r="GO17">
        <v>6</v>
      </c>
      <c r="GP17" s="137">
        <v>90540</v>
      </c>
      <c r="GQ17" s="137">
        <v>108648</v>
      </c>
      <c r="GR17" s="188">
        <v>1793.7447223149181</v>
      </c>
      <c r="GS17" s="188">
        <v>1793.7447223149181</v>
      </c>
      <c r="GT17" s="188">
        <v>1793.7447223149181</v>
      </c>
      <c r="GU17" s="188">
        <f t="shared" si="326"/>
        <v>-1793.7447223149181</v>
      </c>
      <c r="GV17" s="188">
        <v>1793.7447223149181</v>
      </c>
      <c r="GW17" s="188">
        <v>-1793.7447223149181</v>
      </c>
      <c r="GX17" s="188">
        <v>1793.7447223149181</v>
      </c>
      <c r="GY17" s="188">
        <f t="shared" si="178"/>
        <v>-1793.7447223149181</v>
      </c>
      <c r="GZ17" s="188">
        <v>-1793.7447223149181</v>
      </c>
      <c r="HA17" s="188">
        <f t="shared" si="179"/>
        <v>1793.7447223149181</v>
      </c>
      <c r="HB17" s="188">
        <f t="shared" si="180"/>
        <v>-1793.7447223149181</v>
      </c>
      <c r="HC17" s="188">
        <v>1793.7447223149181</v>
      </c>
      <c r="HE17">
        <v>-1</v>
      </c>
      <c r="HF17">
        <v>-1</v>
      </c>
      <c r="HG17">
        <v>-1</v>
      </c>
      <c r="HH17">
        <v>-1</v>
      </c>
      <c r="HI17">
        <v>-1</v>
      </c>
      <c r="HJ17">
        <v>-6</v>
      </c>
      <c r="HK17">
        <f t="shared" si="181"/>
        <v>1</v>
      </c>
      <c r="HL17">
        <v>1</v>
      </c>
      <c r="HM17" s="203">
        <v>1</v>
      </c>
      <c r="HN17">
        <v>0</v>
      </c>
      <c r="HO17">
        <v>0</v>
      </c>
      <c r="HP17">
        <v>1</v>
      </c>
      <c r="HQ17">
        <v>1</v>
      </c>
      <c r="HR17" s="237">
        <v>1.9880715705799998E-2</v>
      </c>
      <c r="HS17" s="194">
        <v>42549</v>
      </c>
      <c r="HT17">
        <f t="shared" si="182"/>
        <v>1</v>
      </c>
      <c r="HU17">
        <f t="shared" si="183"/>
        <v>1</v>
      </c>
      <c r="HV17">
        <v>5</v>
      </c>
      <c r="HW17">
        <f t="shared" si="184"/>
        <v>-1</v>
      </c>
      <c r="HX17">
        <v>6</v>
      </c>
      <c r="HY17" s="137">
        <v>92340</v>
      </c>
      <c r="HZ17" s="137">
        <v>110808</v>
      </c>
      <c r="IA17" s="188">
        <v>-1835.785288273572</v>
      </c>
      <c r="IB17" s="188">
        <v>-1835.785288273572</v>
      </c>
      <c r="IC17" s="188">
        <v>-1835.785288273572</v>
      </c>
      <c r="ID17" s="188">
        <f t="shared" si="327"/>
        <v>1835.785288273572</v>
      </c>
      <c r="IE17" s="188">
        <v>1835.785288273572</v>
      </c>
      <c r="IF17" s="188">
        <v>-1835.785288273572</v>
      </c>
      <c r="IG17" s="188">
        <v>-1835.785288273572</v>
      </c>
      <c r="IH17" s="188">
        <f t="shared" si="185"/>
        <v>1835.785288273572</v>
      </c>
      <c r="II17" s="188">
        <v>1835.785288273572</v>
      </c>
      <c r="IJ17" s="188">
        <f t="shared" si="186"/>
        <v>-1835.785288273572</v>
      </c>
      <c r="IK17" s="188">
        <f t="shared" si="187"/>
        <v>1835.785288273572</v>
      </c>
      <c r="IL17" s="188">
        <v>1835.785288273572</v>
      </c>
      <c r="IN17">
        <v>1</v>
      </c>
      <c r="IO17" s="228">
        <v>1</v>
      </c>
      <c r="IP17" s="228">
        <v>1</v>
      </c>
      <c r="IQ17" s="228">
        <v>1</v>
      </c>
      <c r="IR17" s="203">
        <v>-1</v>
      </c>
      <c r="IS17" s="229">
        <v>-7</v>
      </c>
      <c r="IT17">
        <f t="shared" si="188"/>
        <v>1</v>
      </c>
      <c r="IU17">
        <v>1</v>
      </c>
      <c r="IV17" s="203">
        <v>-1</v>
      </c>
      <c r="IW17">
        <v>0</v>
      </c>
      <c r="IX17">
        <v>1</v>
      </c>
      <c r="IY17">
        <v>0</v>
      </c>
      <c r="IZ17">
        <v>0</v>
      </c>
      <c r="JA17" s="237">
        <v>-9.7465886939599995E-4</v>
      </c>
      <c r="JB17" s="194">
        <v>42549</v>
      </c>
      <c r="JC17">
        <f t="shared" si="189"/>
        <v>-1</v>
      </c>
      <c r="JD17">
        <f t="shared" si="190"/>
        <v>-1</v>
      </c>
      <c r="JE17">
        <v>5</v>
      </c>
      <c r="JF17">
        <f t="shared" si="191"/>
        <v>-1</v>
      </c>
      <c r="JG17">
        <v>6</v>
      </c>
      <c r="JH17" s="137">
        <v>92250</v>
      </c>
      <c r="JI17" s="137">
        <v>110700</v>
      </c>
      <c r="JJ17" s="188">
        <v>-89.912280701781</v>
      </c>
      <c r="JK17" s="188">
        <v>-89.912280701781</v>
      </c>
      <c r="JL17" s="188">
        <v>89.912280701781</v>
      </c>
      <c r="JM17" s="188">
        <f t="shared" si="328"/>
        <v>-89.912280701781</v>
      </c>
      <c r="JN17" s="188">
        <v>-89.912280701781</v>
      </c>
      <c r="JO17" s="188">
        <v>-89.912280701781</v>
      </c>
      <c r="JP17" s="188">
        <v>-89.912280701781</v>
      </c>
      <c r="JQ17" s="188">
        <f t="shared" si="192"/>
        <v>89.912280701781</v>
      </c>
      <c r="JR17" s="188">
        <v>-89.912280701781</v>
      </c>
      <c r="JS17" s="188">
        <f t="shared" si="193"/>
        <v>89.912280701781</v>
      </c>
      <c r="JT17" s="188">
        <f t="shared" si="329"/>
        <v>89.912280701781</v>
      </c>
      <c r="JU17" s="188">
        <v>89.912280701781</v>
      </c>
      <c r="JW17">
        <v>-1</v>
      </c>
      <c r="JX17" s="228">
        <v>-1</v>
      </c>
      <c r="JY17" s="228">
        <v>1</v>
      </c>
      <c r="JZ17" s="228">
        <v>-1</v>
      </c>
      <c r="KA17" s="203">
        <v>-1</v>
      </c>
      <c r="KB17" s="229">
        <v>3</v>
      </c>
      <c r="KC17">
        <f t="shared" si="194"/>
        <v>1</v>
      </c>
      <c r="KD17">
        <v>-1</v>
      </c>
      <c r="KE17" s="203">
        <v>1</v>
      </c>
      <c r="KF17">
        <v>0</v>
      </c>
      <c r="KG17">
        <v>0</v>
      </c>
      <c r="KH17">
        <v>1</v>
      </c>
      <c r="KI17">
        <v>0</v>
      </c>
      <c r="KJ17" s="237">
        <v>1.8536585365899999E-2</v>
      </c>
      <c r="KK17" s="194">
        <v>42549</v>
      </c>
      <c r="KL17">
        <f t="shared" si="195"/>
        <v>1</v>
      </c>
      <c r="KM17">
        <f t="shared" si="196"/>
        <v>1</v>
      </c>
      <c r="KN17">
        <v>5</v>
      </c>
      <c r="KO17">
        <f t="shared" si="197"/>
        <v>-1</v>
      </c>
      <c r="KP17">
        <v>6</v>
      </c>
      <c r="KQ17" s="137">
        <v>93960</v>
      </c>
      <c r="KR17" s="137">
        <v>112752</v>
      </c>
      <c r="KS17" s="188">
        <v>-1741.697560979964</v>
      </c>
      <c r="KT17" s="188">
        <v>-1741.697560979964</v>
      </c>
      <c r="KU17" s="188">
        <v>-1741.697560979964</v>
      </c>
      <c r="KV17" s="188">
        <f t="shared" si="330"/>
        <v>1741.697560979964</v>
      </c>
      <c r="KW17" s="188">
        <v>-1741.697560979964</v>
      </c>
      <c r="KX17" s="188">
        <v>1741.697560979964</v>
      </c>
      <c r="KY17" s="188">
        <v>-1741.697560979964</v>
      </c>
      <c r="KZ17" s="188">
        <f t="shared" si="198"/>
        <v>1741.697560979964</v>
      </c>
      <c r="LA17" s="188">
        <v>1741.697560979964</v>
      </c>
      <c r="LB17" s="188">
        <f t="shared" si="199"/>
        <v>-1741.697560979964</v>
      </c>
      <c r="LC17" s="188">
        <f t="shared" si="200"/>
        <v>1741.697560979964</v>
      </c>
      <c r="LD17" s="188">
        <v>1741.697560979964</v>
      </c>
      <c r="LF17">
        <v>1</v>
      </c>
      <c r="LG17" s="228">
        <v>-1</v>
      </c>
      <c r="LH17" s="228">
        <v>1</v>
      </c>
      <c r="LI17" s="228">
        <v>-1</v>
      </c>
      <c r="LJ17" s="203">
        <v>-1</v>
      </c>
      <c r="LK17" s="229">
        <v>3</v>
      </c>
      <c r="LL17">
        <f t="shared" si="201"/>
        <v>-1</v>
      </c>
      <c r="LM17">
        <v>-1</v>
      </c>
      <c r="LN17" s="203">
        <v>-1</v>
      </c>
      <c r="LO17">
        <v>0</v>
      </c>
      <c r="LP17">
        <v>1</v>
      </c>
      <c r="LQ17">
        <v>0</v>
      </c>
      <c r="LR17">
        <v>1</v>
      </c>
      <c r="LS17" s="237">
        <v>-2.5542784163500002E-3</v>
      </c>
      <c r="LT17" s="194">
        <v>42549</v>
      </c>
      <c r="LU17">
        <f t="shared" si="202"/>
        <v>-1</v>
      </c>
      <c r="LV17">
        <f t="shared" si="203"/>
        <v>-1</v>
      </c>
      <c r="LW17">
        <v>5</v>
      </c>
      <c r="LX17">
        <f t="shared" si="204"/>
        <v>-1</v>
      </c>
      <c r="LY17">
        <v>4</v>
      </c>
      <c r="LZ17" s="137">
        <v>93720</v>
      </c>
      <c r="MA17" s="137">
        <v>74976</v>
      </c>
      <c r="MB17" s="188">
        <v>239.386973180322</v>
      </c>
      <c r="MC17" s="188">
        <v>-239.386973180322</v>
      </c>
      <c r="MD17" s="188">
        <v>239.386973180322</v>
      </c>
      <c r="ME17" s="188">
        <f t="shared" si="331"/>
        <v>239.386973180322</v>
      </c>
      <c r="MF17" s="188">
        <v>239.386973180322</v>
      </c>
      <c r="MG17" s="188">
        <v>-239.386973180322</v>
      </c>
      <c r="MH17" s="188">
        <v>239.386973180322</v>
      </c>
      <c r="MI17" s="188">
        <f t="shared" si="205"/>
        <v>239.386973180322</v>
      </c>
      <c r="MJ17" s="188">
        <v>-239.386973180322</v>
      </c>
      <c r="MK17" s="188">
        <f t="shared" si="206"/>
        <v>239.386973180322</v>
      </c>
      <c r="ML17" s="188">
        <f t="shared" si="207"/>
        <v>239.386973180322</v>
      </c>
      <c r="MM17" s="188">
        <v>239.386973180322</v>
      </c>
      <c r="MO17">
        <v>-1</v>
      </c>
      <c r="MP17" s="228">
        <v>-1</v>
      </c>
      <c r="MQ17" s="228">
        <v>1</v>
      </c>
      <c r="MR17" s="203">
        <v>-1</v>
      </c>
      <c r="MS17" s="203">
        <v>-1</v>
      </c>
      <c r="MT17" s="229">
        <v>-4</v>
      </c>
      <c r="MU17">
        <f t="shared" si="208"/>
        <v>1</v>
      </c>
      <c r="MV17">
        <v>1</v>
      </c>
      <c r="MW17" s="203">
        <v>-1</v>
      </c>
      <c r="MX17">
        <v>0</v>
      </c>
      <c r="MY17">
        <v>1</v>
      </c>
      <c r="MZ17">
        <v>0</v>
      </c>
      <c r="NA17">
        <v>0</v>
      </c>
      <c r="NB17" s="237">
        <v>-1.60051216389E-3</v>
      </c>
      <c r="NC17" s="194">
        <v>42558</v>
      </c>
      <c r="ND17">
        <f t="shared" si="209"/>
        <v>1</v>
      </c>
      <c r="NE17">
        <f t="shared" si="210"/>
        <v>1</v>
      </c>
      <c r="NF17">
        <v>5</v>
      </c>
      <c r="NG17">
        <f t="shared" si="211"/>
        <v>-1</v>
      </c>
      <c r="NH17">
        <v>4</v>
      </c>
      <c r="NI17" s="137">
        <v>93570</v>
      </c>
      <c r="NJ17" s="137">
        <v>74856</v>
      </c>
      <c r="NK17" s="188">
        <v>149.75992317518731</v>
      </c>
      <c r="NL17" s="188">
        <v>149.75992317518731</v>
      </c>
      <c r="NM17" s="188">
        <v>149.75992317518731</v>
      </c>
      <c r="NN17" s="188">
        <f t="shared" si="332"/>
        <v>-149.75992317518731</v>
      </c>
      <c r="NO17" s="188">
        <v>-149.75992317518731</v>
      </c>
      <c r="NP17" s="188">
        <v>-149.75992317518731</v>
      </c>
      <c r="NQ17" s="188">
        <v>149.75992317518731</v>
      </c>
      <c r="NR17" s="188">
        <f t="shared" si="212"/>
        <v>-149.75992317518731</v>
      </c>
      <c r="NS17" s="188">
        <v>-149.75992317518731</v>
      </c>
      <c r="NT17" s="188">
        <f t="shared" si="213"/>
        <v>149.75992317518731</v>
      </c>
      <c r="NU17" s="188">
        <f t="shared" si="214"/>
        <v>-149.75992317518731</v>
      </c>
      <c r="NV17" s="188">
        <v>149.75992317518731</v>
      </c>
      <c r="NX17">
        <v>-1</v>
      </c>
      <c r="NY17" s="228">
        <v>1</v>
      </c>
      <c r="NZ17" s="228">
        <v>1</v>
      </c>
      <c r="OA17" s="228">
        <v>1</v>
      </c>
      <c r="OB17" s="203">
        <v>-1</v>
      </c>
      <c r="OC17" s="229">
        <v>-5</v>
      </c>
      <c r="OD17">
        <f t="shared" ref="OD17:OD78" si="346">IF(NZ17+OE17+-1*NX17&gt;0,1,-1)</f>
        <v>1</v>
      </c>
      <c r="OE17">
        <v>1</v>
      </c>
      <c r="OF17" s="203">
        <v>1</v>
      </c>
      <c r="OG17">
        <v>1</v>
      </c>
      <c r="OH17">
        <v>0</v>
      </c>
      <c r="OI17">
        <v>1</v>
      </c>
      <c r="OJ17">
        <v>1</v>
      </c>
      <c r="OK17">
        <v>7.3741583840999997E-3</v>
      </c>
      <c r="OL17" s="194">
        <v>42558</v>
      </c>
      <c r="OM17">
        <f t="shared" si="215"/>
        <v>1</v>
      </c>
      <c r="ON17">
        <f t="shared" si="216"/>
        <v>1</v>
      </c>
      <c r="OO17">
        <v>5</v>
      </c>
      <c r="OP17">
        <f t="shared" si="217"/>
        <v>1</v>
      </c>
      <c r="OQ17">
        <v>4</v>
      </c>
      <c r="OR17" s="137">
        <v>94410</v>
      </c>
      <c r="OS17" s="137">
        <v>75528</v>
      </c>
      <c r="OT17" s="188">
        <v>696.19429304288099</v>
      </c>
      <c r="OU17" s="188">
        <v>-696.19429304288099</v>
      </c>
      <c r="OV17" s="188">
        <v>-696.19429304288099</v>
      </c>
      <c r="OW17" s="188">
        <f t="shared" si="333"/>
        <v>696.19429304288099</v>
      </c>
      <c r="OX17" s="188">
        <v>696.19429304288099</v>
      </c>
      <c r="OY17" s="188">
        <v>696.19429304288099</v>
      </c>
      <c r="OZ17" s="188">
        <v>696.19429304288099</v>
      </c>
      <c r="PA17" s="188">
        <f t="shared" si="218"/>
        <v>696.19429304288099</v>
      </c>
      <c r="PB17" s="188">
        <v>696.19429304288099</v>
      </c>
      <c r="PC17" s="188">
        <f t="shared" si="219"/>
        <v>696.19429304288099</v>
      </c>
      <c r="PD17" s="188">
        <f t="shared" si="220"/>
        <v>696.19429304288099</v>
      </c>
      <c r="PE17" s="188">
        <v>696.19429304288099</v>
      </c>
      <c r="PG17">
        <v>1</v>
      </c>
      <c r="PH17" s="228">
        <v>1</v>
      </c>
      <c r="PI17" s="228">
        <v>1</v>
      </c>
      <c r="PJ17" s="228">
        <v>1</v>
      </c>
      <c r="PK17" s="203">
        <v>-1</v>
      </c>
      <c r="PL17" s="229">
        <v>-6</v>
      </c>
      <c r="PM17">
        <f t="shared" ref="PM17:PM80" si="347">IF(PI17+PN17+-1*PG17&gt;0,1,-1)</f>
        <v>1</v>
      </c>
      <c r="PN17">
        <v>1</v>
      </c>
      <c r="PO17" s="203">
        <v>1</v>
      </c>
      <c r="PP17">
        <v>1</v>
      </c>
      <c r="PQ17">
        <v>0</v>
      </c>
      <c r="PR17">
        <v>1</v>
      </c>
      <c r="PS17">
        <v>1</v>
      </c>
      <c r="PT17" s="237">
        <v>1.5913430935699999E-3</v>
      </c>
      <c r="PU17" s="194">
        <v>42558</v>
      </c>
      <c r="PV17">
        <f t="shared" si="221"/>
        <v>-1</v>
      </c>
      <c r="PW17">
        <f t="shared" si="222"/>
        <v>-1</v>
      </c>
      <c r="PX17">
        <v>5</v>
      </c>
      <c r="PY17">
        <f t="shared" si="223"/>
        <v>-1</v>
      </c>
      <c r="PZ17">
        <v>4</v>
      </c>
      <c r="QA17" s="137">
        <v>93540</v>
      </c>
      <c r="QB17" s="137">
        <v>74832</v>
      </c>
      <c r="QC17" s="188">
        <v>148.8542329725378</v>
      </c>
      <c r="QD17" s="188">
        <v>148.8542329725378</v>
      </c>
      <c r="QE17" s="188">
        <v>-148.8542329725378</v>
      </c>
      <c r="QF17" s="188">
        <f t="shared" si="334"/>
        <v>148.8542329725378</v>
      </c>
      <c r="QG17" s="188">
        <v>148.8542329725378</v>
      </c>
      <c r="QH17" s="188">
        <v>148.8542329725378</v>
      </c>
      <c r="QI17" s="188">
        <v>148.8542329725378</v>
      </c>
      <c r="QJ17" s="188">
        <f t="shared" si="224"/>
        <v>-148.8542329725378</v>
      </c>
      <c r="QK17" s="188">
        <v>148.8542329725378</v>
      </c>
      <c r="QL17" s="188">
        <f t="shared" si="225"/>
        <v>-148.8542329725378</v>
      </c>
      <c r="QM17" s="188">
        <f t="shared" si="226"/>
        <v>-148.8542329725378</v>
      </c>
      <c r="QN17" s="188">
        <v>148.8542329725378</v>
      </c>
      <c r="QP17">
        <v>1</v>
      </c>
      <c r="QQ17" s="228">
        <v>-1</v>
      </c>
      <c r="QR17" s="228">
        <v>-1</v>
      </c>
      <c r="QS17" s="228">
        <v>-1</v>
      </c>
      <c r="QT17" s="203">
        <v>-1</v>
      </c>
      <c r="QU17" s="229">
        <v>-7</v>
      </c>
      <c r="QV17">
        <f t="shared" ref="QV17:QV80" si="348">IF(QR17+QW17+-1*QP17&gt;0,1,-1)</f>
        <v>-1</v>
      </c>
      <c r="QW17">
        <v>1</v>
      </c>
      <c r="QX17">
        <v>-1</v>
      </c>
      <c r="QY17">
        <v>1</v>
      </c>
      <c r="QZ17">
        <v>1</v>
      </c>
      <c r="RA17">
        <v>0</v>
      </c>
      <c r="RB17">
        <v>0</v>
      </c>
      <c r="RC17">
        <v>-9.2151255163599993E-3</v>
      </c>
      <c r="RD17" s="194">
        <v>42558</v>
      </c>
      <c r="RE17">
        <f t="shared" si="227"/>
        <v>1</v>
      </c>
      <c r="RF17">
        <f t="shared" si="228"/>
        <v>-1</v>
      </c>
      <c r="RG17">
        <v>5</v>
      </c>
      <c r="RH17">
        <f t="shared" si="229"/>
        <v>-1</v>
      </c>
      <c r="RI17">
        <v>4</v>
      </c>
      <c r="RJ17" s="137">
        <v>93540</v>
      </c>
      <c r="RK17" s="137">
        <v>74832</v>
      </c>
      <c r="RL17" s="188">
        <v>861.98284080031431</v>
      </c>
      <c r="RM17" s="188">
        <v>-861.98284080031431</v>
      </c>
      <c r="RN17" s="188">
        <v>861.98284080031431</v>
      </c>
      <c r="RO17" s="188">
        <f t="shared" si="335"/>
        <v>861.98284080031431</v>
      </c>
      <c r="RP17" s="188">
        <v>-861.98284080031431</v>
      </c>
      <c r="RQ17" s="188">
        <v>861.98284080031431</v>
      </c>
      <c r="RR17" s="188">
        <v>861.98284080031431</v>
      </c>
      <c r="RS17" s="188">
        <f t="shared" si="230"/>
        <v>-861.98284080031431</v>
      </c>
      <c r="RT17" s="188">
        <v>-861.98284080031431</v>
      </c>
      <c r="RU17" s="188">
        <f t="shared" si="231"/>
        <v>861.98284080031431</v>
      </c>
      <c r="RV17" s="188">
        <f t="shared" si="232"/>
        <v>861.98284080031431</v>
      </c>
      <c r="RW17" s="188">
        <v>861.98284080031431</v>
      </c>
      <c r="RY17">
        <v>-1</v>
      </c>
      <c r="RZ17">
        <v>-1</v>
      </c>
      <c r="SA17">
        <v>-1</v>
      </c>
      <c r="SB17">
        <v>1</v>
      </c>
      <c r="SC17">
        <v>-1</v>
      </c>
      <c r="SD17">
        <v>-8</v>
      </c>
      <c r="SE17">
        <f t="shared" si="233"/>
        <v>1</v>
      </c>
      <c r="SF17">
        <v>1</v>
      </c>
      <c r="SG17">
        <v>1</v>
      </c>
      <c r="SH17">
        <v>0</v>
      </c>
      <c r="SI17">
        <v>0</v>
      </c>
      <c r="SJ17">
        <v>1</v>
      </c>
      <c r="SK17">
        <v>1</v>
      </c>
      <c r="SL17">
        <v>2.2450288646599999E-3</v>
      </c>
      <c r="SM17" s="194">
        <v>42558</v>
      </c>
      <c r="SN17">
        <f t="shared" si="234"/>
        <v>1</v>
      </c>
      <c r="SO17">
        <f t="shared" si="235"/>
        <v>1</v>
      </c>
      <c r="SP17">
        <v>5</v>
      </c>
      <c r="SQ17">
        <f t="shared" si="236"/>
        <v>-1</v>
      </c>
      <c r="SR17">
        <v>4</v>
      </c>
      <c r="SS17" s="137">
        <v>94800</v>
      </c>
      <c r="ST17" s="137">
        <v>75840</v>
      </c>
      <c r="SU17" s="188">
        <v>-212.828736369768</v>
      </c>
      <c r="SV17" s="188">
        <v>-212.828736369768</v>
      </c>
      <c r="SW17" s="188">
        <v>-212.828736369768</v>
      </c>
      <c r="SX17" s="188">
        <f t="shared" si="336"/>
        <v>212.828736369768</v>
      </c>
      <c r="SY17" s="188">
        <v>212.828736369768</v>
      </c>
      <c r="SZ17" s="188">
        <v>-212.828736369768</v>
      </c>
      <c r="TA17" s="188">
        <v>212.828736369768</v>
      </c>
      <c r="TB17" s="188">
        <f t="shared" si="237"/>
        <v>212.828736369768</v>
      </c>
      <c r="TC17" s="188">
        <v>212.828736369768</v>
      </c>
      <c r="TD17" s="188">
        <f t="shared" si="238"/>
        <v>-212.828736369768</v>
      </c>
      <c r="TE17" s="188">
        <f t="shared" si="239"/>
        <v>212.828736369768</v>
      </c>
      <c r="TF17" s="188">
        <v>212.828736369768</v>
      </c>
      <c r="TH17">
        <v>1</v>
      </c>
      <c r="TI17" s="228">
        <v>1</v>
      </c>
      <c r="TJ17" s="228">
        <v>1</v>
      </c>
      <c r="TK17" s="228">
        <v>-1</v>
      </c>
      <c r="TL17" s="203">
        <v>-1</v>
      </c>
      <c r="TM17" s="229">
        <v>-9</v>
      </c>
      <c r="TN17">
        <f t="shared" si="240"/>
        <v>1</v>
      </c>
      <c r="TO17">
        <v>1</v>
      </c>
      <c r="TP17">
        <v>1</v>
      </c>
      <c r="TQ17">
        <v>1</v>
      </c>
      <c r="TR17">
        <v>0</v>
      </c>
      <c r="TS17">
        <v>1</v>
      </c>
      <c r="TT17">
        <v>1</v>
      </c>
      <c r="TU17">
        <v>1.12E-2</v>
      </c>
      <c r="TV17" s="194">
        <v>42558</v>
      </c>
      <c r="TW17">
        <f t="shared" si="241"/>
        <v>1</v>
      </c>
      <c r="TX17">
        <f t="shared" si="242"/>
        <v>1</v>
      </c>
      <c r="TY17">
        <v>5</v>
      </c>
      <c r="TZ17">
        <f t="shared" si="243"/>
        <v>-1</v>
      </c>
      <c r="UA17">
        <v>4</v>
      </c>
      <c r="UB17" s="137">
        <v>94800</v>
      </c>
      <c r="UC17" s="137">
        <v>75840</v>
      </c>
      <c r="UD17" s="188">
        <v>1061.76</v>
      </c>
      <c r="UE17" s="188">
        <v>1061.76</v>
      </c>
      <c r="UF17" s="188">
        <v>-1061.76</v>
      </c>
      <c r="UG17" s="188">
        <f t="shared" si="337"/>
        <v>1061.76</v>
      </c>
      <c r="UH17" s="188">
        <v>1061.76</v>
      </c>
      <c r="UI17" s="188">
        <v>1061.76</v>
      </c>
      <c r="UJ17" s="188">
        <v>-1061.76</v>
      </c>
      <c r="UK17" s="188">
        <f t="shared" si="244"/>
        <v>1061.76</v>
      </c>
      <c r="UL17" s="188">
        <v>1061.76</v>
      </c>
      <c r="UM17" s="188">
        <f t="shared" si="245"/>
        <v>-1061.76</v>
      </c>
      <c r="UN17" s="188">
        <f t="shared" si="246"/>
        <v>1061.76</v>
      </c>
      <c r="UO17" s="188">
        <v>1061.76</v>
      </c>
      <c r="UQ17">
        <v>1</v>
      </c>
      <c r="UR17" s="228">
        <v>-1</v>
      </c>
      <c r="US17" s="228">
        <v>-1</v>
      </c>
      <c r="UT17" s="228">
        <v>-1</v>
      </c>
      <c r="UU17" s="203">
        <v>-1</v>
      </c>
      <c r="UV17" s="229">
        <v>-10</v>
      </c>
      <c r="UW17">
        <f t="shared" si="247"/>
        <v>-1</v>
      </c>
      <c r="UX17">
        <v>1</v>
      </c>
      <c r="UY17" s="203">
        <v>-1</v>
      </c>
      <c r="UZ17">
        <v>1</v>
      </c>
      <c r="VA17">
        <v>1</v>
      </c>
      <c r="VB17">
        <v>1</v>
      </c>
      <c r="VC17">
        <v>0</v>
      </c>
      <c r="VD17" s="237">
        <v>-2.8481012658200001E-2</v>
      </c>
      <c r="VE17" s="194">
        <v>42558</v>
      </c>
      <c r="VF17">
        <f t="shared" si="248"/>
        <v>1</v>
      </c>
      <c r="VG17">
        <f t="shared" si="249"/>
        <v>-1</v>
      </c>
      <c r="VH17">
        <v>5</v>
      </c>
      <c r="VI17">
        <v>-1</v>
      </c>
      <c r="VJ17">
        <v>4</v>
      </c>
      <c r="VK17" s="137">
        <v>92100</v>
      </c>
      <c r="VL17" s="137">
        <v>73680</v>
      </c>
      <c r="VM17" s="188">
        <v>2623.1012658202203</v>
      </c>
      <c r="VN17" s="188">
        <v>-2623.1012658202203</v>
      </c>
      <c r="VO17" s="188">
        <v>2623.1012658202203</v>
      </c>
      <c r="VP17" s="188">
        <f t="shared" si="338"/>
        <v>2623.1012658202203</v>
      </c>
      <c r="VQ17" s="188">
        <v>-2623.1012658202203</v>
      </c>
      <c r="VR17" s="188">
        <v>2623.1012658202203</v>
      </c>
      <c r="VS17" s="188">
        <v>2623.1012658202203</v>
      </c>
      <c r="VT17" s="188">
        <f t="shared" si="250"/>
        <v>-2623.1012658202203</v>
      </c>
      <c r="VU17" s="188">
        <v>-2623.1012658202203</v>
      </c>
      <c r="VV17" s="188">
        <v>2623.1012658202203</v>
      </c>
      <c r="VW17" s="188">
        <f t="shared" si="251"/>
        <v>2623.1012658202203</v>
      </c>
      <c r="VX17" s="188">
        <v>2623.1012658202203</v>
      </c>
      <c r="VZ17">
        <v>-1</v>
      </c>
      <c r="WA17" s="228">
        <v>-1</v>
      </c>
      <c r="WB17" s="228">
        <v>1</v>
      </c>
      <c r="WC17" s="228">
        <v>-1</v>
      </c>
      <c r="WD17" s="203">
        <v>-1</v>
      </c>
      <c r="WE17" s="229">
        <v>1</v>
      </c>
      <c r="WF17">
        <f t="shared" si="252"/>
        <v>1</v>
      </c>
      <c r="WG17">
        <v>-1</v>
      </c>
      <c r="WH17" s="203">
        <v>-1</v>
      </c>
      <c r="WI17">
        <v>0</v>
      </c>
      <c r="WJ17">
        <v>1</v>
      </c>
      <c r="WK17">
        <v>0</v>
      </c>
      <c r="WL17">
        <v>1</v>
      </c>
      <c r="WM17" s="237">
        <v>-2.41042345277E-2</v>
      </c>
      <c r="WN17" s="194">
        <v>42558</v>
      </c>
      <c r="WO17">
        <f t="shared" si="253"/>
        <v>1</v>
      </c>
      <c r="WP17">
        <f t="shared" si="254"/>
        <v>1</v>
      </c>
      <c r="WQ17">
        <v>5</v>
      </c>
      <c r="WR17">
        <v>-1</v>
      </c>
      <c r="WS17">
        <v>4</v>
      </c>
      <c r="WT17" s="137">
        <v>90240</v>
      </c>
      <c r="WU17" s="137">
        <v>72192</v>
      </c>
      <c r="WV17" s="188">
        <v>2175.1661237796479</v>
      </c>
      <c r="WW17" s="188">
        <v>2175.1661237796479</v>
      </c>
      <c r="WX17" s="188">
        <v>2175.1661237796479</v>
      </c>
      <c r="WY17" s="188">
        <f t="shared" si="339"/>
        <v>-2175.1661237796479</v>
      </c>
      <c r="WZ17" s="188">
        <v>2175.1661237796479</v>
      </c>
      <c r="XA17" s="188">
        <v>-2175.1661237796479</v>
      </c>
      <c r="XB17" s="188">
        <v>2175.1661237796479</v>
      </c>
      <c r="XC17" s="188">
        <f t="shared" si="255"/>
        <v>-2175.1661237796479</v>
      </c>
      <c r="XD17" s="188">
        <v>-2175.1661237796479</v>
      </c>
      <c r="XE17" s="188">
        <v>2175.1661237796479</v>
      </c>
      <c r="XF17" s="188">
        <f t="shared" si="256"/>
        <v>-2175.1661237796479</v>
      </c>
      <c r="XG17" s="188">
        <v>2175.1661237796479</v>
      </c>
      <c r="XI17">
        <v>-1</v>
      </c>
      <c r="XJ17" s="228">
        <v>1</v>
      </c>
      <c r="XK17" s="228">
        <v>-1</v>
      </c>
      <c r="XL17" s="228">
        <v>1</v>
      </c>
      <c r="XM17" s="203">
        <v>1</v>
      </c>
      <c r="XN17" s="229">
        <v>2</v>
      </c>
      <c r="XO17">
        <f t="shared" si="257"/>
        <v>1</v>
      </c>
      <c r="XP17">
        <v>1</v>
      </c>
      <c r="XQ17" s="203">
        <v>1</v>
      </c>
      <c r="XR17">
        <v>0</v>
      </c>
      <c r="XS17">
        <v>1</v>
      </c>
      <c r="XT17">
        <v>1</v>
      </c>
      <c r="XU17">
        <v>1</v>
      </c>
      <c r="XV17" s="237">
        <v>4.0053404539399998E-3</v>
      </c>
      <c r="XW17" s="194">
        <v>42558</v>
      </c>
      <c r="XX17">
        <f t="shared" si="258"/>
        <v>1</v>
      </c>
      <c r="XY17">
        <f t="shared" si="259"/>
        <v>1</v>
      </c>
      <c r="XZ17">
        <v>5</v>
      </c>
      <c r="YA17">
        <v>1</v>
      </c>
      <c r="YB17">
        <v>6</v>
      </c>
      <c r="YC17" s="137">
        <v>90240</v>
      </c>
      <c r="YD17" s="137">
        <v>108288</v>
      </c>
      <c r="YE17" s="188">
        <v>361.44192256354557</v>
      </c>
      <c r="YF17" s="188">
        <v>-361.44192256354557</v>
      </c>
      <c r="YG17" s="188">
        <v>361.44192256354557</v>
      </c>
      <c r="YH17" s="188">
        <f t="shared" si="260"/>
        <v>361.44192256354557</v>
      </c>
      <c r="YI17" s="188">
        <v>361.44192256354557</v>
      </c>
      <c r="YJ17" s="188">
        <v>-361.44192256354557</v>
      </c>
      <c r="YK17" s="188">
        <v>361.44192256354557</v>
      </c>
      <c r="YL17" s="188">
        <f t="shared" si="261"/>
        <v>361.44192256354557</v>
      </c>
      <c r="YM17" s="188">
        <v>361.44192256354557</v>
      </c>
      <c r="YN17" s="188">
        <v>361.44192256354557</v>
      </c>
      <c r="YO17" s="188">
        <f t="shared" si="262"/>
        <v>361.44192256354557</v>
      </c>
      <c r="YP17" s="188">
        <v>361.44192256354557</v>
      </c>
      <c r="YR17">
        <v>1</v>
      </c>
      <c r="YS17" s="228">
        <v>-1</v>
      </c>
      <c r="YT17" s="228">
        <v>-1</v>
      </c>
      <c r="YU17" s="228">
        <v>1</v>
      </c>
      <c r="YV17" s="203">
        <v>1</v>
      </c>
      <c r="YW17" s="229">
        <v>4</v>
      </c>
      <c r="YX17">
        <v>-1</v>
      </c>
      <c r="YY17">
        <v>1</v>
      </c>
      <c r="YZ17" s="203">
        <v>-1</v>
      </c>
      <c r="ZA17">
        <v>1</v>
      </c>
      <c r="ZB17">
        <v>0</v>
      </c>
      <c r="ZC17">
        <v>1</v>
      </c>
      <c r="ZD17">
        <v>0</v>
      </c>
      <c r="ZE17" s="237">
        <v>-1.9946808510599998E-3</v>
      </c>
      <c r="ZF17" s="194">
        <v>42558</v>
      </c>
      <c r="ZG17">
        <f t="shared" si="263"/>
        <v>-1</v>
      </c>
      <c r="ZH17">
        <f t="shared" si="264"/>
        <v>-1</v>
      </c>
      <c r="ZI17">
        <v>5</v>
      </c>
      <c r="ZJ17">
        <v>-1</v>
      </c>
      <c r="ZK17">
        <v>4</v>
      </c>
      <c r="ZL17" s="137">
        <v>90240</v>
      </c>
      <c r="ZM17" s="137">
        <v>72192</v>
      </c>
      <c r="ZN17" s="188">
        <v>179.99999999965439</v>
      </c>
      <c r="ZO17" s="188">
        <v>179.99999999965439</v>
      </c>
      <c r="ZP17" s="188">
        <v>-179.99999999965439</v>
      </c>
      <c r="ZQ17" s="188">
        <v>-179.99999999965439</v>
      </c>
      <c r="ZR17" s="188">
        <v>179.99999999965439</v>
      </c>
      <c r="ZS17" s="188">
        <v>-179.99999999965439</v>
      </c>
      <c r="ZT17" s="188">
        <v>179.99999999965439</v>
      </c>
      <c r="ZU17" s="188">
        <v>-179.99999999965439</v>
      </c>
      <c r="ZV17" s="188">
        <f t="shared" si="265"/>
        <v>179.99999999965439</v>
      </c>
      <c r="ZW17" s="188">
        <v>-179.99999999965439</v>
      </c>
      <c r="ZX17" s="188">
        <f t="shared" si="266"/>
        <v>179.99999999965439</v>
      </c>
      <c r="ZY17" s="188">
        <v>179.99999999965439</v>
      </c>
      <c r="AAA17">
        <f t="shared" si="267"/>
        <v>-1</v>
      </c>
      <c r="AAB17" s="228">
        <v>-1</v>
      </c>
      <c r="AAC17" s="228">
        <v>-1</v>
      </c>
      <c r="AAD17" s="228">
        <v>1</v>
      </c>
      <c r="AAE17" s="203">
        <v>1</v>
      </c>
      <c r="AAF17" s="229">
        <v>4</v>
      </c>
      <c r="AAG17">
        <f t="shared" si="268"/>
        <v>1</v>
      </c>
      <c r="AAH17">
        <f t="shared" si="269"/>
        <v>1</v>
      </c>
      <c r="AAI17" s="203">
        <v>-1</v>
      </c>
      <c r="AAJ17">
        <f t="shared" si="270"/>
        <v>1</v>
      </c>
      <c r="AAK17">
        <f t="shared" si="136"/>
        <v>0</v>
      </c>
      <c r="AAL17">
        <f t="shared" si="340"/>
        <v>0</v>
      </c>
      <c r="AAM17">
        <f t="shared" si="271"/>
        <v>0</v>
      </c>
      <c r="AAN17" s="237">
        <v>-1.3324450366400001E-3</v>
      </c>
      <c r="AAO17" s="194">
        <v>42572</v>
      </c>
      <c r="AAP17">
        <f t="shared" si="272"/>
        <v>1</v>
      </c>
      <c r="AAQ17">
        <f t="shared" si="273"/>
        <v>1</v>
      </c>
      <c r="AAR17">
        <f>VLOOKUP($A17,'FuturesInfo (3)'!$A$2:$V$80,22)</f>
        <v>5</v>
      </c>
      <c r="AAS17">
        <f t="shared" si="274"/>
        <v>1</v>
      </c>
      <c r="AAT17">
        <f t="shared" si="275"/>
        <v>6</v>
      </c>
      <c r="AAU17" s="137">
        <f>VLOOKUP($A17,'FuturesInfo (3)'!$A$2:$O$80,15)*AAR17</f>
        <v>89940</v>
      </c>
      <c r="AAV17" s="137">
        <f>VLOOKUP($A17,'FuturesInfo (3)'!$A$2:$O$80,15)*AAT17</f>
        <v>107928</v>
      </c>
      <c r="AAW17" s="188">
        <f t="shared" si="276"/>
        <v>119.84010659540161</v>
      </c>
      <c r="AAX17" s="188">
        <f t="shared" si="137"/>
        <v>-119.84010659540161</v>
      </c>
      <c r="AAY17" s="188">
        <f t="shared" si="277"/>
        <v>119.84010659540161</v>
      </c>
      <c r="AAZ17" s="188">
        <f t="shared" si="278"/>
        <v>-119.84010659540161</v>
      </c>
      <c r="ABA17" s="188">
        <f t="shared" si="279"/>
        <v>-119.84010659540161</v>
      </c>
      <c r="ABB17" s="188">
        <f t="shared" si="280"/>
        <v>-119.84010659540161</v>
      </c>
      <c r="ABC17" s="188">
        <f t="shared" si="281"/>
        <v>119.84010659540161</v>
      </c>
      <c r="ABD17" s="188">
        <f t="shared" si="341"/>
        <v>-119.84010659540161</v>
      </c>
      <c r="ABE17" s="188">
        <f t="shared" si="282"/>
        <v>-119.84010659540161</v>
      </c>
      <c r="ABF17" s="188">
        <f>IF(IF(sym!$Q6=AAI17,1,0)=1,ABS(AAU17*AAN17),-ABS(AAU17*AAN17))</f>
        <v>-119.84010659540161</v>
      </c>
      <c r="ABG17" s="188">
        <f t="shared" si="283"/>
        <v>-119.84010659540161</v>
      </c>
      <c r="ABH17" s="188">
        <f t="shared" si="284"/>
        <v>119.84010659540161</v>
      </c>
      <c r="ABJ17">
        <f t="shared" si="285"/>
        <v>-1</v>
      </c>
      <c r="ABK17" s="228">
        <v>-1</v>
      </c>
      <c r="ABL17" s="228">
        <v>-1</v>
      </c>
      <c r="ABM17" s="228">
        <v>-1</v>
      </c>
      <c r="ABN17" s="203">
        <v>1</v>
      </c>
      <c r="ABO17" s="229">
        <v>-2</v>
      </c>
      <c r="ABP17">
        <f t="shared" si="286"/>
        <v>-1</v>
      </c>
      <c r="ABQ17">
        <f t="shared" si="287"/>
        <v>-1</v>
      </c>
      <c r="ABR17" s="203"/>
      <c r="ABS17">
        <f t="shared" si="288"/>
        <v>0</v>
      </c>
      <c r="ABT17">
        <f t="shared" si="138"/>
        <v>0</v>
      </c>
      <c r="ABU17">
        <f t="shared" si="342"/>
        <v>0</v>
      </c>
      <c r="ABV17">
        <f t="shared" si="289"/>
        <v>0</v>
      </c>
      <c r="ABW17" s="237"/>
      <c r="ABX17" s="194">
        <v>42572</v>
      </c>
      <c r="ABY17">
        <f t="shared" si="290"/>
        <v>1</v>
      </c>
      <c r="ABZ17">
        <f t="shared" si="291"/>
        <v>1</v>
      </c>
      <c r="ACA17">
        <f>VLOOKUP($A17,'FuturesInfo (3)'!$A$2:$V$80,22)</f>
        <v>5</v>
      </c>
      <c r="ACB17">
        <f t="shared" si="292"/>
        <v>1</v>
      </c>
      <c r="ACC17">
        <f t="shared" si="293"/>
        <v>6</v>
      </c>
      <c r="ACD17" s="137">
        <f>VLOOKUP($A17,'FuturesInfo (3)'!$A$2:$O$80,15)*ACA17</f>
        <v>89940</v>
      </c>
      <c r="ACE17" s="137">
        <f>VLOOKUP($A17,'FuturesInfo (3)'!$A$2:$O$80,15)*ACC17</f>
        <v>107928</v>
      </c>
      <c r="ACF17" s="188">
        <f t="shared" si="294"/>
        <v>0</v>
      </c>
      <c r="ACG17" s="188">
        <f t="shared" si="139"/>
        <v>0</v>
      </c>
      <c r="ACH17" s="188">
        <f t="shared" si="295"/>
        <v>0</v>
      </c>
      <c r="ACI17" s="188">
        <f t="shared" si="296"/>
        <v>0</v>
      </c>
      <c r="ACJ17" s="188">
        <f t="shared" si="297"/>
        <v>0</v>
      </c>
      <c r="ACK17" s="188">
        <f t="shared" si="298"/>
        <v>0</v>
      </c>
      <c r="ACL17" s="188">
        <f t="shared" si="299"/>
        <v>0</v>
      </c>
      <c r="ACM17" s="188">
        <f t="shared" si="343"/>
        <v>0</v>
      </c>
      <c r="ACN17" s="188">
        <f t="shared" si="300"/>
        <v>0</v>
      </c>
      <c r="ACO17" s="188">
        <f>IF(IF(sym!$Q6=ABR17,1,0)=1,ABS(ACD17*ABW17),-ABS(ACD17*ABW17))</f>
        <v>0</v>
      </c>
      <c r="ACP17" s="188">
        <f t="shared" si="301"/>
        <v>0</v>
      </c>
      <c r="ACQ17" s="188">
        <f t="shared" si="302"/>
        <v>0</v>
      </c>
      <c r="ACT17">
        <f t="shared" si="303"/>
        <v>0</v>
      </c>
      <c r="ACU17" s="228"/>
      <c r="ACV17" s="228"/>
      <c r="ACW17" s="228"/>
      <c r="ACX17" s="203"/>
      <c r="ACY17" s="229"/>
      <c r="ACZ17">
        <f t="shared" si="304"/>
        <v>-1</v>
      </c>
      <c r="ADA17">
        <f t="shared" si="305"/>
        <v>0</v>
      </c>
      <c r="ADB17" s="203"/>
      <c r="ADC17">
        <f t="shared" si="306"/>
        <v>1</v>
      </c>
      <c r="ADD17">
        <f t="shared" si="140"/>
        <v>1</v>
      </c>
      <c r="ADE17">
        <f t="shared" si="344"/>
        <v>0</v>
      </c>
      <c r="ADF17">
        <f t="shared" si="307"/>
        <v>1</v>
      </c>
      <c r="ADG17" s="237"/>
      <c r="ADH17" s="194"/>
      <c r="ADI17">
        <f t="shared" si="308"/>
        <v>-1</v>
      </c>
      <c r="ADJ17">
        <f t="shared" si="309"/>
        <v>-1</v>
      </c>
      <c r="ADK17">
        <f>VLOOKUP($A17,'FuturesInfo (3)'!$A$2:$V$80,22)</f>
        <v>5</v>
      </c>
      <c r="ADL17">
        <f t="shared" si="310"/>
        <v>-1</v>
      </c>
      <c r="ADM17">
        <f t="shared" si="311"/>
        <v>4</v>
      </c>
      <c r="ADN17" s="137">
        <f>VLOOKUP($A17,'FuturesInfo (3)'!$A$2:$O$80,15)*ADK17</f>
        <v>89940</v>
      </c>
      <c r="ADO17" s="137">
        <f>VLOOKUP($A17,'FuturesInfo (3)'!$A$2:$O$80,15)*ADM17</f>
        <v>71952</v>
      </c>
      <c r="ADP17" s="188">
        <f t="shared" si="312"/>
        <v>0</v>
      </c>
      <c r="ADQ17" s="188">
        <f t="shared" si="141"/>
        <v>0</v>
      </c>
      <c r="ADR17" s="188">
        <f t="shared" si="313"/>
        <v>0</v>
      </c>
      <c r="ADS17" s="188">
        <f t="shared" si="314"/>
        <v>0</v>
      </c>
      <c r="ADT17" s="188">
        <f t="shared" si="315"/>
        <v>0</v>
      </c>
      <c r="ADU17" s="188">
        <f t="shared" si="316"/>
        <v>0</v>
      </c>
      <c r="ADV17" s="188">
        <f t="shared" si="317"/>
        <v>0</v>
      </c>
      <c r="ADW17" s="188">
        <f t="shared" si="345"/>
        <v>0</v>
      </c>
      <c r="ADX17" s="188">
        <f t="shared" si="318"/>
        <v>0</v>
      </c>
      <c r="ADY17" s="188">
        <f>IF(IF(sym!$Q6=ADB17,1,0)=1,ABS(ADN17*ADG17),-ABS(ADN17*ADG17))</f>
        <v>0</v>
      </c>
      <c r="ADZ17" s="188">
        <f t="shared" si="319"/>
        <v>0</v>
      </c>
      <c r="AEA17" s="188">
        <f t="shared" si="320"/>
        <v>0</v>
      </c>
    </row>
    <row r="18" spans="1:807"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f t="shared" si="142"/>
        <v>-1</v>
      </c>
      <c r="T18">
        <f t="shared" si="143"/>
        <v>1</v>
      </c>
      <c r="U18">
        <v>1</v>
      </c>
      <c r="V18">
        <f t="shared" si="144"/>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f t="shared" si="145"/>
        <v>1134.2465753435999</v>
      </c>
      <c r="AG18" s="188">
        <v>-1134.2465753435999</v>
      </c>
      <c r="AH18" s="188">
        <f t="shared" si="146"/>
        <v>-1134.2465753435999</v>
      </c>
      <c r="AI18" s="188">
        <v>-1134.2465753435999</v>
      </c>
      <c r="AJ18" s="188">
        <v>1134.2465753435999</v>
      </c>
      <c r="AL18">
        <v>-1</v>
      </c>
      <c r="AM18" s="228">
        <v>1</v>
      </c>
      <c r="AN18" s="228">
        <v>1</v>
      </c>
      <c r="AO18" s="228">
        <v>-1</v>
      </c>
      <c r="AP18" s="203">
        <v>1</v>
      </c>
      <c r="AQ18" s="229">
        <v>5</v>
      </c>
      <c r="AR18">
        <f t="shared" si="147"/>
        <v>1</v>
      </c>
      <c r="AS18">
        <v>1</v>
      </c>
      <c r="AT18" s="203">
        <v>1</v>
      </c>
      <c r="AU18">
        <v>1</v>
      </c>
      <c r="AV18">
        <v>1</v>
      </c>
      <c r="AW18">
        <v>0</v>
      </c>
      <c r="AX18">
        <v>1</v>
      </c>
      <c r="AY18" s="237">
        <v>3.3967391304299999E-3</v>
      </c>
      <c r="AZ18" s="194">
        <v>42544</v>
      </c>
      <c r="BA18">
        <f t="shared" si="148"/>
        <v>1</v>
      </c>
      <c r="BB18">
        <f t="shared" si="149"/>
        <v>1</v>
      </c>
      <c r="BC18">
        <v>1</v>
      </c>
      <c r="BD18">
        <f t="shared" si="150"/>
        <v>1</v>
      </c>
      <c r="BE18">
        <v>1</v>
      </c>
      <c r="BF18" s="137">
        <v>83081.25</v>
      </c>
      <c r="BG18" s="137">
        <v>83081.25</v>
      </c>
      <c r="BH18" s="188">
        <v>282.20533288003742</v>
      </c>
      <c r="BI18" s="188">
        <v>-282.20533288003742</v>
      </c>
      <c r="BJ18" s="188">
        <v>282.20533288003742</v>
      </c>
      <c r="BK18" s="188">
        <f t="shared" si="321"/>
        <v>282.20533288003742</v>
      </c>
      <c r="BL18" s="188">
        <v>282.20533288003742</v>
      </c>
      <c r="BM18" s="188">
        <v>282.20533288003742</v>
      </c>
      <c r="BN18" s="188">
        <v>-282.20533288003742</v>
      </c>
      <c r="BO18" s="188">
        <f t="shared" si="322"/>
        <v>282.20533288003742</v>
      </c>
      <c r="BP18" s="188">
        <v>282.20533288003742</v>
      </c>
      <c r="BQ18" s="188">
        <f t="shared" si="151"/>
        <v>282.20533288003742</v>
      </c>
      <c r="BR18" s="188">
        <f t="shared" si="152"/>
        <v>282.20533288003742</v>
      </c>
      <c r="BS18" s="188">
        <v>282.20533288003742</v>
      </c>
      <c r="BU18">
        <v>1</v>
      </c>
      <c r="BV18" s="228">
        <v>-1</v>
      </c>
      <c r="BW18" s="228">
        <v>-1</v>
      </c>
      <c r="BX18" s="228">
        <v>1</v>
      </c>
      <c r="BY18" s="203">
        <v>1</v>
      </c>
      <c r="BZ18" s="229">
        <v>-4</v>
      </c>
      <c r="CA18">
        <f t="shared" si="153"/>
        <v>-1</v>
      </c>
      <c r="CB18">
        <v>-1</v>
      </c>
      <c r="CC18" s="203">
        <v>1</v>
      </c>
      <c r="CD18">
        <v>0</v>
      </c>
      <c r="CE18">
        <v>1</v>
      </c>
      <c r="CF18">
        <v>0</v>
      </c>
      <c r="CG18">
        <v>0</v>
      </c>
      <c r="CH18" s="237"/>
      <c r="CI18" s="194">
        <v>42548</v>
      </c>
      <c r="CJ18">
        <f t="shared" si="154"/>
        <v>-1</v>
      </c>
      <c r="CK18">
        <f t="shared" si="155"/>
        <v>-1</v>
      </c>
      <c r="CL18">
        <v>2</v>
      </c>
      <c r="CM18">
        <f t="shared" si="156"/>
        <v>-1</v>
      </c>
      <c r="CN18">
        <v>3</v>
      </c>
      <c r="CO18" s="137">
        <v>166162.5</v>
      </c>
      <c r="CP18" s="137">
        <v>249243.75</v>
      </c>
      <c r="CQ18" s="188">
        <v>0</v>
      </c>
      <c r="CR18" s="188">
        <v>0</v>
      </c>
      <c r="CS18" s="188">
        <v>0</v>
      </c>
      <c r="CT18" s="188">
        <f t="shared" si="323"/>
        <v>0</v>
      </c>
      <c r="CU18" s="188">
        <v>0</v>
      </c>
      <c r="CV18" s="188">
        <v>0</v>
      </c>
      <c r="CW18" s="188">
        <v>0</v>
      </c>
      <c r="CX18" s="188">
        <f t="shared" si="157"/>
        <v>0</v>
      </c>
      <c r="CY18" s="188">
        <v>0</v>
      </c>
      <c r="CZ18" s="188">
        <f t="shared" si="158"/>
        <v>0</v>
      </c>
      <c r="DA18" s="188">
        <f t="shared" si="159"/>
        <v>0</v>
      </c>
      <c r="DB18" s="188">
        <v>0</v>
      </c>
      <c r="DD18">
        <v>1</v>
      </c>
      <c r="DE18" s="228">
        <v>-1</v>
      </c>
      <c r="DF18" s="228">
        <v>-1</v>
      </c>
      <c r="DG18" s="228">
        <v>1</v>
      </c>
      <c r="DH18" s="203">
        <v>1</v>
      </c>
      <c r="DI18" s="229">
        <v>-4</v>
      </c>
      <c r="DJ18">
        <f t="shared" si="160"/>
        <v>-1</v>
      </c>
      <c r="DK18">
        <v>-1</v>
      </c>
      <c r="DL18" s="203">
        <v>-1</v>
      </c>
      <c r="DM18">
        <v>1</v>
      </c>
      <c r="DN18">
        <v>0</v>
      </c>
      <c r="DO18">
        <v>1</v>
      </c>
      <c r="DP18">
        <v>1</v>
      </c>
      <c r="DQ18" s="237">
        <v>-1.9258256225099999E-2</v>
      </c>
      <c r="DR18" s="194">
        <v>42548</v>
      </c>
      <c r="DS18">
        <f t="shared" si="161"/>
        <v>-1</v>
      </c>
      <c r="DT18">
        <f t="shared" si="162"/>
        <v>-1</v>
      </c>
      <c r="DU18">
        <v>2</v>
      </c>
      <c r="DV18">
        <f t="shared" si="163"/>
        <v>-1</v>
      </c>
      <c r="DW18">
        <v>3</v>
      </c>
      <c r="DX18" s="137">
        <v>162962.5</v>
      </c>
      <c r="DY18" s="137">
        <v>244443.75</v>
      </c>
      <c r="DZ18" s="188">
        <v>3138.3735800828586</v>
      </c>
      <c r="EA18" s="188">
        <v>-3138.3735800828586</v>
      </c>
      <c r="EB18" s="188">
        <v>-3138.3735800828586</v>
      </c>
      <c r="EC18" s="188">
        <f t="shared" si="324"/>
        <v>3138.3735800828586</v>
      </c>
      <c r="ED18" s="188">
        <v>3138.3735800828586</v>
      </c>
      <c r="EE18" s="188">
        <v>3138.3735800828586</v>
      </c>
      <c r="EF18" s="188">
        <v>-3138.3735800828586</v>
      </c>
      <c r="EG18" s="188">
        <f t="shared" si="164"/>
        <v>3138.3735800828586</v>
      </c>
      <c r="EH18" s="188">
        <v>-3138.3735800828586</v>
      </c>
      <c r="EI18" s="188">
        <f t="shared" si="165"/>
        <v>3138.3735800828586</v>
      </c>
      <c r="EJ18" s="188">
        <f t="shared" si="166"/>
        <v>3138.3735800828586</v>
      </c>
      <c r="EK18" s="188">
        <v>3138.3735800828586</v>
      </c>
      <c r="EM18">
        <v>-1</v>
      </c>
      <c r="EN18" s="228">
        <v>-1</v>
      </c>
      <c r="EO18" s="228">
        <v>1</v>
      </c>
      <c r="EP18" s="228">
        <v>-1</v>
      </c>
      <c r="EQ18" s="203">
        <v>1</v>
      </c>
      <c r="ER18" s="229">
        <v>3</v>
      </c>
      <c r="ES18">
        <f t="shared" si="167"/>
        <v>1</v>
      </c>
      <c r="ET18">
        <v>1</v>
      </c>
      <c r="EU18" s="203">
        <v>-1</v>
      </c>
      <c r="EV18">
        <v>1</v>
      </c>
      <c r="EW18">
        <v>0</v>
      </c>
      <c r="EX18">
        <v>1</v>
      </c>
      <c r="EY18">
        <v>0</v>
      </c>
      <c r="EZ18" s="237">
        <v>-7.8238858633100008E-3</v>
      </c>
      <c r="FA18" s="194">
        <v>42548</v>
      </c>
      <c r="FB18">
        <f t="shared" si="168"/>
        <v>1</v>
      </c>
      <c r="FC18">
        <f t="shared" si="169"/>
        <v>1</v>
      </c>
      <c r="FD18">
        <v>2</v>
      </c>
      <c r="FE18">
        <f t="shared" si="170"/>
        <v>1</v>
      </c>
      <c r="FF18">
        <v>2</v>
      </c>
      <c r="FG18" s="137">
        <v>161687.5</v>
      </c>
      <c r="FH18" s="137">
        <v>161687.5</v>
      </c>
      <c r="FI18" s="188">
        <v>1265.0245455239358</v>
      </c>
      <c r="FJ18" s="188">
        <v>1265.0245455239358</v>
      </c>
      <c r="FK18" s="188">
        <v>-1265.0245455239358</v>
      </c>
      <c r="FL18" s="188">
        <f t="shared" si="325"/>
        <v>-1265.0245455239358</v>
      </c>
      <c r="FM18" s="188">
        <v>-1265.0245455239358</v>
      </c>
      <c r="FN18" s="188">
        <v>-1265.0245455239358</v>
      </c>
      <c r="FO18" s="188">
        <v>1265.0245455239358</v>
      </c>
      <c r="FP18" s="188">
        <f t="shared" si="171"/>
        <v>-1265.0245455239358</v>
      </c>
      <c r="FQ18" s="188">
        <v>-1265.0245455239358</v>
      </c>
      <c r="FR18" s="188">
        <f t="shared" si="172"/>
        <v>-1265.0245455239358</v>
      </c>
      <c r="FS18" s="188">
        <f t="shared" si="173"/>
        <v>-1265.0245455239358</v>
      </c>
      <c r="FT18" s="188">
        <v>1265.0245455239358</v>
      </c>
      <c r="FV18">
        <v>-1</v>
      </c>
      <c r="FW18" s="228">
        <v>-1</v>
      </c>
      <c r="FX18" s="228">
        <v>1</v>
      </c>
      <c r="FY18" s="228">
        <v>-1</v>
      </c>
      <c r="FZ18" s="203">
        <v>1</v>
      </c>
      <c r="GA18" s="229">
        <v>4</v>
      </c>
      <c r="GB18">
        <f t="shared" si="174"/>
        <v>1</v>
      </c>
      <c r="GC18">
        <v>1</v>
      </c>
      <c r="GD18">
        <v>-1</v>
      </c>
      <c r="GE18">
        <v>1</v>
      </c>
      <c r="GF18">
        <v>0</v>
      </c>
      <c r="GG18">
        <v>1</v>
      </c>
      <c r="GH18">
        <v>0</v>
      </c>
      <c r="GI18">
        <v>-2.2419791264000001E-3</v>
      </c>
      <c r="GJ18" s="194">
        <v>42550</v>
      </c>
      <c r="GK18">
        <f t="shared" si="175"/>
        <v>1</v>
      </c>
      <c r="GL18">
        <f t="shared" si="176"/>
        <v>1</v>
      </c>
      <c r="GM18">
        <v>2</v>
      </c>
      <c r="GN18">
        <f t="shared" si="177"/>
        <v>1</v>
      </c>
      <c r="GO18">
        <v>3</v>
      </c>
      <c r="GP18" s="137">
        <v>161325</v>
      </c>
      <c r="GQ18" s="137">
        <v>241987.5</v>
      </c>
      <c r="GR18" s="188">
        <v>361.68728256648001</v>
      </c>
      <c r="GS18" s="188">
        <v>361.68728256648001</v>
      </c>
      <c r="GT18" s="188">
        <v>-361.68728256648001</v>
      </c>
      <c r="GU18" s="188">
        <f t="shared" si="326"/>
        <v>-361.68728256648001</v>
      </c>
      <c r="GV18" s="188">
        <v>-361.68728256648001</v>
      </c>
      <c r="GW18" s="188">
        <v>-361.68728256648001</v>
      </c>
      <c r="GX18" s="188">
        <v>361.68728256648001</v>
      </c>
      <c r="GY18" s="188">
        <f t="shared" si="178"/>
        <v>-361.68728256648001</v>
      </c>
      <c r="GZ18" s="188">
        <v>-361.68728256648001</v>
      </c>
      <c r="HA18" s="188">
        <f t="shared" si="179"/>
        <v>-361.68728256648001</v>
      </c>
      <c r="HB18" s="188">
        <f t="shared" si="180"/>
        <v>-361.68728256648001</v>
      </c>
      <c r="HC18" s="188">
        <v>361.68728256648001</v>
      </c>
      <c r="HE18">
        <v>-1</v>
      </c>
      <c r="HF18">
        <v>1</v>
      </c>
      <c r="HG18">
        <v>1</v>
      </c>
      <c r="HH18">
        <v>-1</v>
      </c>
      <c r="HI18">
        <v>1</v>
      </c>
      <c r="HJ18">
        <v>5</v>
      </c>
      <c r="HK18">
        <f t="shared" si="181"/>
        <v>1</v>
      </c>
      <c r="HL18">
        <v>1</v>
      </c>
      <c r="HM18" s="203">
        <v>1</v>
      </c>
      <c r="HN18">
        <v>1</v>
      </c>
      <c r="HO18">
        <v>1</v>
      </c>
      <c r="HP18">
        <v>0</v>
      </c>
      <c r="HQ18">
        <v>1</v>
      </c>
      <c r="HR18" s="237">
        <v>4.1066170773299999E-3</v>
      </c>
      <c r="HS18" s="194">
        <v>42550</v>
      </c>
      <c r="HT18">
        <f t="shared" si="182"/>
        <v>1</v>
      </c>
      <c r="HU18">
        <f t="shared" si="183"/>
        <v>1</v>
      </c>
      <c r="HV18">
        <v>2</v>
      </c>
      <c r="HW18">
        <f t="shared" si="184"/>
        <v>1</v>
      </c>
      <c r="HX18">
        <v>3</v>
      </c>
      <c r="HY18" s="137">
        <v>161987.5</v>
      </c>
      <c r="HZ18" s="137">
        <v>242981.25</v>
      </c>
      <c r="IA18" s="188">
        <v>665.22063381399335</v>
      </c>
      <c r="IB18" s="188">
        <v>-665.22063381399335</v>
      </c>
      <c r="IC18" s="188">
        <v>665.22063381399335</v>
      </c>
      <c r="ID18" s="188">
        <f t="shared" si="327"/>
        <v>665.22063381399335</v>
      </c>
      <c r="IE18" s="188">
        <v>665.22063381399335</v>
      </c>
      <c r="IF18" s="188">
        <v>665.22063381399335</v>
      </c>
      <c r="IG18" s="188">
        <v>-665.22063381399335</v>
      </c>
      <c r="IH18" s="188">
        <f t="shared" si="185"/>
        <v>665.22063381399335</v>
      </c>
      <c r="II18" s="188">
        <v>665.22063381399335</v>
      </c>
      <c r="IJ18" s="188">
        <f t="shared" si="186"/>
        <v>665.22063381399335</v>
      </c>
      <c r="IK18" s="188">
        <f t="shared" si="187"/>
        <v>665.22063381399335</v>
      </c>
      <c r="IL18" s="188">
        <v>665.22063381399335</v>
      </c>
      <c r="IN18">
        <v>1</v>
      </c>
      <c r="IO18" s="228">
        <v>1</v>
      </c>
      <c r="IP18" s="228">
        <v>1</v>
      </c>
      <c r="IQ18" s="228">
        <v>1</v>
      </c>
      <c r="IR18" s="203">
        <v>1</v>
      </c>
      <c r="IS18" s="229">
        <v>6</v>
      </c>
      <c r="IT18">
        <f t="shared" si="188"/>
        <v>1</v>
      </c>
      <c r="IU18">
        <v>1</v>
      </c>
      <c r="IV18" s="203">
        <v>1</v>
      </c>
      <c r="IW18">
        <v>1</v>
      </c>
      <c r="IX18">
        <v>1</v>
      </c>
      <c r="IY18">
        <v>0</v>
      </c>
      <c r="IZ18">
        <v>1</v>
      </c>
      <c r="JA18" s="237">
        <v>4.2441546415600004E-3</v>
      </c>
      <c r="JB18" s="194">
        <v>42550</v>
      </c>
      <c r="JC18">
        <f t="shared" si="189"/>
        <v>-1</v>
      </c>
      <c r="JD18">
        <f t="shared" si="190"/>
        <v>1</v>
      </c>
      <c r="JE18">
        <v>2</v>
      </c>
      <c r="JF18">
        <f t="shared" si="191"/>
        <v>1</v>
      </c>
      <c r="JG18">
        <v>3</v>
      </c>
      <c r="JH18" s="137">
        <v>162675</v>
      </c>
      <c r="JI18" s="137">
        <v>244012.5</v>
      </c>
      <c r="JJ18" s="188">
        <v>690.41785631577307</v>
      </c>
      <c r="JK18" s="188">
        <v>690.41785631577307</v>
      </c>
      <c r="JL18" s="188">
        <v>690.41785631577307</v>
      </c>
      <c r="JM18" s="188">
        <f t="shared" si="328"/>
        <v>690.41785631577307</v>
      </c>
      <c r="JN18" s="188">
        <v>690.41785631577307</v>
      </c>
      <c r="JO18" s="188">
        <v>690.41785631577307</v>
      </c>
      <c r="JP18" s="188">
        <v>690.41785631577307</v>
      </c>
      <c r="JQ18" s="188">
        <f t="shared" si="192"/>
        <v>-690.41785631577307</v>
      </c>
      <c r="JR18" s="188">
        <v>690.41785631577307</v>
      </c>
      <c r="JS18" s="188">
        <f t="shared" si="193"/>
        <v>690.41785631577307</v>
      </c>
      <c r="JT18" s="188">
        <f t="shared" si="329"/>
        <v>690.41785631577307</v>
      </c>
      <c r="JU18" s="188">
        <v>690.41785631577307</v>
      </c>
      <c r="JW18">
        <v>1</v>
      </c>
      <c r="JX18" s="228">
        <v>1</v>
      </c>
      <c r="JY18" s="228">
        <v>1</v>
      </c>
      <c r="JZ18" s="228">
        <v>1</v>
      </c>
      <c r="KA18" s="203">
        <v>1</v>
      </c>
      <c r="KB18" s="229">
        <v>-1</v>
      </c>
      <c r="KC18">
        <f t="shared" si="194"/>
        <v>-1</v>
      </c>
      <c r="KD18">
        <v>-1</v>
      </c>
      <c r="KE18" s="203">
        <v>1</v>
      </c>
      <c r="KF18">
        <v>1</v>
      </c>
      <c r="KG18">
        <v>1</v>
      </c>
      <c r="KH18">
        <v>0</v>
      </c>
      <c r="KI18">
        <v>0</v>
      </c>
      <c r="KJ18" s="237">
        <v>2.0285846012000001E-2</v>
      </c>
      <c r="KK18" s="194">
        <v>42550</v>
      </c>
      <c r="KL18">
        <f t="shared" si="195"/>
        <v>-1</v>
      </c>
      <c r="KM18">
        <f t="shared" si="196"/>
        <v>-1</v>
      </c>
      <c r="KN18">
        <v>2</v>
      </c>
      <c r="KO18">
        <f t="shared" si="197"/>
        <v>1</v>
      </c>
      <c r="KP18">
        <v>3</v>
      </c>
      <c r="KQ18" s="137">
        <v>165975</v>
      </c>
      <c r="KR18" s="137">
        <v>248962.5</v>
      </c>
      <c r="KS18" s="188">
        <v>3366.9432918417001</v>
      </c>
      <c r="KT18" s="188">
        <v>3366.9432918417001</v>
      </c>
      <c r="KU18" s="188">
        <v>3366.9432918417001</v>
      </c>
      <c r="KV18" s="188">
        <f t="shared" si="330"/>
        <v>-3366.9432918417001</v>
      </c>
      <c r="KW18" s="188">
        <v>-3366.9432918417001</v>
      </c>
      <c r="KX18" s="188">
        <v>3366.9432918417001</v>
      </c>
      <c r="KY18" s="188">
        <v>3366.9432918417001</v>
      </c>
      <c r="KZ18" s="188">
        <f t="shared" si="198"/>
        <v>-3366.9432918417001</v>
      </c>
      <c r="LA18" s="188">
        <v>3366.9432918417001</v>
      </c>
      <c r="LB18" s="188">
        <f t="shared" si="199"/>
        <v>3366.9432918417001</v>
      </c>
      <c r="LC18" s="188">
        <f t="shared" si="200"/>
        <v>-3366.9432918417001</v>
      </c>
      <c r="LD18" s="188">
        <v>3366.9432918417001</v>
      </c>
      <c r="LF18">
        <v>1</v>
      </c>
      <c r="LG18" s="228">
        <v>-1</v>
      </c>
      <c r="LH18" s="228">
        <v>-1</v>
      </c>
      <c r="LI18" s="228">
        <v>-1</v>
      </c>
      <c r="LJ18" s="203">
        <v>1</v>
      </c>
      <c r="LK18" s="229">
        <v>2</v>
      </c>
      <c r="LL18">
        <f t="shared" si="201"/>
        <v>-1</v>
      </c>
      <c r="LM18">
        <v>1</v>
      </c>
      <c r="LN18" s="203">
        <v>-1</v>
      </c>
      <c r="LO18">
        <v>1</v>
      </c>
      <c r="LP18">
        <v>0</v>
      </c>
      <c r="LQ18">
        <v>1</v>
      </c>
      <c r="LR18">
        <v>0</v>
      </c>
      <c r="LS18" s="237">
        <v>-8.2090676306699993E-3</v>
      </c>
      <c r="LT18" s="194">
        <v>42550</v>
      </c>
      <c r="LU18">
        <f t="shared" si="202"/>
        <v>1</v>
      </c>
      <c r="LV18">
        <f t="shared" si="203"/>
        <v>-1</v>
      </c>
      <c r="LW18">
        <v>2</v>
      </c>
      <c r="LX18">
        <f t="shared" si="204"/>
        <v>-1</v>
      </c>
      <c r="LY18">
        <v>2</v>
      </c>
      <c r="LZ18" s="137">
        <v>164612.5</v>
      </c>
      <c r="MA18" s="137">
        <v>164612.5</v>
      </c>
      <c r="MB18" s="188">
        <v>1351.3151453536652</v>
      </c>
      <c r="MC18" s="188">
        <v>-1351.3151453536652</v>
      </c>
      <c r="MD18" s="188">
        <v>-1351.3151453536652</v>
      </c>
      <c r="ME18" s="188">
        <f t="shared" si="331"/>
        <v>1351.3151453536652</v>
      </c>
      <c r="MF18" s="188">
        <v>-1351.3151453536652</v>
      </c>
      <c r="MG18" s="188">
        <v>1351.3151453536652</v>
      </c>
      <c r="MH18" s="188">
        <v>1351.3151453536652</v>
      </c>
      <c r="MI18" s="188">
        <f t="shared" si="205"/>
        <v>-1351.3151453536652</v>
      </c>
      <c r="MJ18" s="188">
        <v>-1351.3151453536652</v>
      </c>
      <c r="MK18" s="188">
        <f t="shared" si="206"/>
        <v>1351.3151453536652</v>
      </c>
      <c r="ML18" s="188">
        <f t="shared" si="207"/>
        <v>1351.3151453536652</v>
      </c>
      <c r="MM18" s="188">
        <v>1351.3151453536652</v>
      </c>
      <c r="MO18">
        <v>-1</v>
      </c>
      <c r="MP18" s="228">
        <v>-1</v>
      </c>
      <c r="MQ18" s="228">
        <v>1</v>
      </c>
      <c r="MR18" s="203">
        <v>-1</v>
      </c>
      <c r="MS18" s="203">
        <v>1</v>
      </c>
      <c r="MT18" s="229">
        <v>3</v>
      </c>
      <c r="MU18">
        <f t="shared" si="208"/>
        <v>1</v>
      </c>
      <c r="MV18">
        <v>1</v>
      </c>
      <c r="MW18" s="203">
        <v>1</v>
      </c>
      <c r="MX18">
        <v>1</v>
      </c>
      <c r="MY18">
        <v>1</v>
      </c>
      <c r="MZ18">
        <v>0</v>
      </c>
      <c r="NA18">
        <v>1</v>
      </c>
      <c r="NB18" s="237">
        <v>1.2833168805500001E-2</v>
      </c>
      <c r="NC18" s="194">
        <v>42558</v>
      </c>
      <c r="ND18">
        <f t="shared" si="209"/>
        <v>1</v>
      </c>
      <c r="NE18">
        <f t="shared" si="210"/>
        <v>1</v>
      </c>
      <c r="NF18">
        <v>2</v>
      </c>
      <c r="NG18">
        <f t="shared" si="211"/>
        <v>1</v>
      </c>
      <c r="NH18">
        <v>2</v>
      </c>
      <c r="NI18" s="137">
        <v>166725</v>
      </c>
      <c r="NJ18" s="137">
        <v>166725</v>
      </c>
      <c r="NK18" s="188">
        <v>-2139.6100690969874</v>
      </c>
      <c r="NL18" s="188">
        <v>-2139.6100690969874</v>
      </c>
      <c r="NM18" s="188">
        <v>2139.6100690969874</v>
      </c>
      <c r="NN18" s="188">
        <f t="shared" si="332"/>
        <v>2139.6100690969874</v>
      </c>
      <c r="NO18" s="188">
        <v>2139.6100690969874</v>
      </c>
      <c r="NP18" s="188">
        <v>2139.6100690969874</v>
      </c>
      <c r="NQ18" s="188">
        <v>-2139.6100690969874</v>
      </c>
      <c r="NR18" s="188">
        <f t="shared" si="212"/>
        <v>2139.6100690969874</v>
      </c>
      <c r="NS18" s="188">
        <v>2139.6100690969874</v>
      </c>
      <c r="NT18" s="188">
        <f t="shared" si="213"/>
        <v>2139.6100690969874</v>
      </c>
      <c r="NU18" s="188">
        <f t="shared" si="214"/>
        <v>2139.6100690969874</v>
      </c>
      <c r="NV18" s="188">
        <v>2139.6100690969874</v>
      </c>
      <c r="NX18">
        <v>1</v>
      </c>
      <c r="NY18" s="228">
        <v>-1</v>
      </c>
      <c r="NZ18" s="228">
        <v>-1</v>
      </c>
      <c r="OA18" s="228">
        <v>1</v>
      </c>
      <c r="OB18" s="203">
        <v>1</v>
      </c>
      <c r="OC18" s="229">
        <v>4</v>
      </c>
      <c r="OD18">
        <f t="shared" si="346"/>
        <v>-1</v>
      </c>
      <c r="OE18">
        <v>1</v>
      </c>
      <c r="OF18" s="203">
        <v>-1</v>
      </c>
      <c r="OG18">
        <v>1</v>
      </c>
      <c r="OH18">
        <v>0</v>
      </c>
      <c r="OI18">
        <v>1</v>
      </c>
      <c r="OJ18">
        <v>0</v>
      </c>
      <c r="OK18">
        <v>-9.5216674164000006E-3</v>
      </c>
      <c r="OL18" s="194">
        <v>42559</v>
      </c>
      <c r="OM18">
        <f t="shared" si="215"/>
        <v>-1</v>
      </c>
      <c r="ON18">
        <f t="shared" si="216"/>
        <v>-1</v>
      </c>
      <c r="OO18">
        <v>2</v>
      </c>
      <c r="OP18">
        <f t="shared" si="217"/>
        <v>-1</v>
      </c>
      <c r="OQ18">
        <v>2</v>
      </c>
      <c r="OR18" s="137">
        <v>165837.5</v>
      </c>
      <c r="OS18" s="137">
        <v>165837.5</v>
      </c>
      <c r="OT18" s="188">
        <v>1579.0495201672352</v>
      </c>
      <c r="OU18" s="188">
        <v>-1579.0495201672352</v>
      </c>
      <c r="OV18" s="188">
        <v>-1579.0495201672352</v>
      </c>
      <c r="OW18" s="188">
        <f t="shared" si="333"/>
        <v>1579.0495201672352</v>
      </c>
      <c r="OX18" s="188">
        <v>-1579.0495201672352</v>
      </c>
      <c r="OY18" s="188">
        <v>1579.0495201672352</v>
      </c>
      <c r="OZ18" s="188">
        <v>-1579.0495201672352</v>
      </c>
      <c r="PA18" s="188">
        <f t="shared" si="218"/>
        <v>1579.0495201672352</v>
      </c>
      <c r="PB18" s="188">
        <v>-1579.0495201672352</v>
      </c>
      <c r="PC18" s="188">
        <f t="shared" si="219"/>
        <v>1579.0495201672352</v>
      </c>
      <c r="PD18" s="188">
        <f t="shared" si="220"/>
        <v>1579.0495201672352</v>
      </c>
      <c r="PE18" s="188">
        <v>1579.0495201672352</v>
      </c>
      <c r="PG18">
        <v>-1</v>
      </c>
      <c r="PH18" s="228">
        <v>1</v>
      </c>
      <c r="PI18" s="228">
        <v>1</v>
      </c>
      <c r="PJ18" s="228">
        <v>-1</v>
      </c>
      <c r="PK18" s="203">
        <v>1</v>
      </c>
      <c r="PL18" s="229">
        <v>5</v>
      </c>
      <c r="PM18">
        <f t="shared" si="347"/>
        <v>1</v>
      </c>
      <c r="PN18">
        <v>1</v>
      </c>
      <c r="PO18" s="203">
        <v>1</v>
      </c>
      <c r="PP18">
        <v>1</v>
      </c>
      <c r="PQ18">
        <v>1</v>
      </c>
      <c r="PR18">
        <v>0</v>
      </c>
      <c r="PS18">
        <v>1</v>
      </c>
      <c r="PT18" s="237">
        <v>4.2388918325599999E-3</v>
      </c>
      <c r="PU18" s="194">
        <v>42559</v>
      </c>
      <c r="PV18">
        <f t="shared" si="221"/>
        <v>1</v>
      </c>
      <c r="PW18">
        <f t="shared" si="222"/>
        <v>1</v>
      </c>
      <c r="PX18">
        <v>2</v>
      </c>
      <c r="PY18">
        <f t="shared" si="223"/>
        <v>1</v>
      </c>
      <c r="PZ18">
        <v>2</v>
      </c>
      <c r="QA18" s="137">
        <v>163725</v>
      </c>
      <c r="QB18" s="137">
        <v>163725</v>
      </c>
      <c r="QC18" s="188">
        <v>694.01256528588601</v>
      </c>
      <c r="QD18" s="188">
        <v>-694.01256528588601</v>
      </c>
      <c r="QE18" s="188">
        <v>694.01256528588601</v>
      </c>
      <c r="QF18" s="188">
        <f t="shared" si="334"/>
        <v>694.01256528588601</v>
      </c>
      <c r="QG18" s="188">
        <v>694.01256528588601</v>
      </c>
      <c r="QH18" s="188">
        <v>694.01256528588601</v>
      </c>
      <c r="QI18" s="188">
        <v>-694.01256528588601</v>
      </c>
      <c r="QJ18" s="188">
        <f t="shared" si="224"/>
        <v>694.01256528588601</v>
      </c>
      <c r="QK18" s="188">
        <v>694.01256528588601</v>
      </c>
      <c r="QL18" s="188">
        <f t="shared" si="225"/>
        <v>694.01256528588601</v>
      </c>
      <c r="QM18" s="188">
        <f t="shared" si="226"/>
        <v>694.01256528588601</v>
      </c>
      <c r="QN18" s="188">
        <v>694.01256528588601</v>
      </c>
      <c r="QP18">
        <v>1</v>
      </c>
      <c r="QQ18" s="228">
        <v>1</v>
      </c>
      <c r="QR18" s="228">
        <v>1</v>
      </c>
      <c r="QS18" s="228">
        <v>-1</v>
      </c>
      <c r="QT18" s="203">
        <v>-1</v>
      </c>
      <c r="QU18" s="229">
        <v>6</v>
      </c>
      <c r="QV18">
        <f t="shared" si="348"/>
        <v>-1</v>
      </c>
      <c r="QW18">
        <v>-1</v>
      </c>
      <c r="QX18">
        <v>-1</v>
      </c>
      <c r="QY18">
        <v>0</v>
      </c>
      <c r="QZ18">
        <v>1</v>
      </c>
      <c r="RA18">
        <v>0</v>
      </c>
      <c r="RB18">
        <v>1</v>
      </c>
      <c r="RC18">
        <v>-1.27383734077E-2</v>
      </c>
      <c r="RD18" s="194">
        <v>42559</v>
      </c>
      <c r="RE18">
        <f t="shared" si="227"/>
        <v>-1</v>
      </c>
      <c r="RF18">
        <f t="shared" si="228"/>
        <v>-1</v>
      </c>
      <c r="RG18">
        <v>2</v>
      </c>
      <c r="RH18">
        <f t="shared" si="229"/>
        <v>-1</v>
      </c>
      <c r="RI18">
        <v>2</v>
      </c>
      <c r="RJ18" s="137">
        <v>163725</v>
      </c>
      <c r="RK18" s="137">
        <v>163725</v>
      </c>
      <c r="RL18" s="188">
        <v>-2085.5901861756824</v>
      </c>
      <c r="RM18" s="188">
        <v>-2085.5901861756824</v>
      </c>
      <c r="RN18" s="188">
        <v>2085.5901861756824</v>
      </c>
      <c r="RO18" s="188">
        <f t="shared" si="335"/>
        <v>2085.5901861756824</v>
      </c>
      <c r="RP18" s="188">
        <v>2085.5901861756824</v>
      </c>
      <c r="RQ18" s="188">
        <v>-2085.5901861756824</v>
      </c>
      <c r="RR18" s="188">
        <v>2085.5901861756824</v>
      </c>
      <c r="RS18" s="188">
        <f t="shared" si="230"/>
        <v>2085.5901861756824</v>
      </c>
      <c r="RT18" s="188">
        <v>-2085.5901861756824</v>
      </c>
      <c r="RU18" s="188">
        <f t="shared" si="231"/>
        <v>2085.5901861756824</v>
      </c>
      <c r="RV18" s="188">
        <f t="shared" si="232"/>
        <v>2085.5901861756824</v>
      </c>
      <c r="RW18" s="188">
        <v>2085.5901861756824</v>
      </c>
      <c r="RY18">
        <v>-1</v>
      </c>
      <c r="RZ18">
        <v>-1</v>
      </c>
      <c r="SA18">
        <v>-1</v>
      </c>
      <c r="SB18">
        <v>-1</v>
      </c>
      <c r="SC18">
        <v>-1</v>
      </c>
      <c r="SD18">
        <v>-3</v>
      </c>
      <c r="SE18">
        <f t="shared" si="233"/>
        <v>1</v>
      </c>
      <c r="SF18">
        <v>1</v>
      </c>
      <c r="SG18">
        <v>1</v>
      </c>
      <c r="SH18">
        <v>0</v>
      </c>
      <c r="SI18">
        <v>0</v>
      </c>
      <c r="SJ18">
        <v>1</v>
      </c>
      <c r="SK18">
        <v>1</v>
      </c>
      <c r="SL18">
        <v>4.5045045045000003E-3</v>
      </c>
      <c r="SM18" s="194">
        <v>42559</v>
      </c>
      <c r="SN18">
        <f t="shared" si="234"/>
        <v>1</v>
      </c>
      <c r="SO18">
        <f t="shared" si="235"/>
        <v>1</v>
      </c>
      <c r="SP18">
        <v>2</v>
      </c>
      <c r="SQ18">
        <f t="shared" si="236"/>
        <v>-1</v>
      </c>
      <c r="SR18">
        <v>2</v>
      </c>
      <c r="SS18" s="137">
        <v>165150</v>
      </c>
      <c r="ST18" s="137">
        <v>165150</v>
      </c>
      <c r="SU18" s="188">
        <v>-743.918918918175</v>
      </c>
      <c r="SV18" s="188">
        <v>-743.918918918175</v>
      </c>
      <c r="SW18" s="188">
        <v>-743.918918918175</v>
      </c>
      <c r="SX18" s="188">
        <f t="shared" si="336"/>
        <v>743.918918918175</v>
      </c>
      <c r="SY18" s="188">
        <v>743.918918918175</v>
      </c>
      <c r="SZ18" s="188">
        <v>-743.918918918175</v>
      </c>
      <c r="TA18" s="188">
        <v>-743.918918918175</v>
      </c>
      <c r="TB18" s="188">
        <f t="shared" si="237"/>
        <v>743.918918918175</v>
      </c>
      <c r="TC18" s="188">
        <v>743.918918918175</v>
      </c>
      <c r="TD18" s="188">
        <f t="shared" si="238"/>
        <v>-743.918918918175</v>
      </c>
      <c r="TE18" s="188">
        <f t="shared" si="239"/>
        <v>743.918918918175</v>
      </c>
      <c r="TF18" s="188">
        <v>743.918918918175</v>
      </c>
      <c r="TH18">
        <v>1</v>
      </c>
      <c r="TI18" s="228">
        <v>1</v>
      </c>
      <c r="TJ18" s="228">
        <v>1</v>
      </c>
      <c r="TK18" s="228">
        <v>-1</v>
      </c>
      <c r="TL18" s="203">
        <v>-1</v>
      </c>
      <c r="TM18" s="229">
        <v>-4</v>
      </c>
      <c r="TN18">
        <f t="shared" si="240"/>
        <v>1</v>
      </c>
      <c r="TO18">
        <v>1</v>
      </c>
      <c r="TP18">
        <v>1</v>
      </c>
      <c r="TQ18">
        <v>1</v>
      </c>
      <c r="TR18">
        <v>0</v>
      </c>
      <c r="TS18">
        <v>1</v>
      </c>
      <c r="TT18">
        <v>1</v>
      </c>
      <c r="TU18">
        <v>4.1802842593299996E-3</v>
      </c>
      <c r="TV18" s="194">
        <v>42565</v>
      </c>
      <c r="TW18">
        <f t="shared" si="241"/>
        <v>1</v>
      </c>
      <c r="TX18">
        <f t="shared" si="242"/>
        <v>1</v>
      </c>
      <c r="TY18">
        <v>2</v>
      </c>
      <c r="TZ18">
        <f t="shared" si="243"/>
        <v>-1</v>
      </c>
      <c r="UA18">
        <v>2</v>
      </c>
      <c r="UB18" s="137">
        <v>165150</v>
      </c>
      <c r="UC18" s="137">
        <v>165150</v>
      </c>
      <c r="UD18" s="188">
        <v>690.37394542834943</v>
      </c>
      <c r="UE18" s="188">
        <v>690.37394542834943</v>
      </c>
      <c r="UF18" s="188">
        <v>-690.37394542834943</v>
      </c>
      <c r="UG18" s="188">
        <f t="shared" si="337"/>
        <v>690.37394542834943</v>
      </c>
      <c r="UH18" s="188">
        <v>690.37394542834943</v>
      </c>
      <c r="UI18" s="188">
        <v>690.37394542834943</v>
      </c>
      <c r="UJ18" s="188">
        <v>-690.37394542834943</v>
      </c>
      <c r="UK18" s="188">
        <f t="shared" si="244"/>
        <v>690.37394542834943</v>
      </c>
      <c r="UL18" s="188">
        <v>690.37394542834943</v>
      </c>
      <c r="UM18" s="188">
        <f t="shared" si="245"/>
        <v>-690.37394542834943</v>
      </c>
      <c r="UN18" s="188">
        <f t="shared" si="246"/>
        <v>690.37394542834943</v>
      </c>
      <c r="UO18" s="188">
        <v>690.37394542834943</v>
      </c>
      <c r="UQ18">
        <v>1</v>
      </c>
      <c r="UR18" s="228">
        <v>1</v>
      </c>
      <c r="US18" s="228">
        <v>1</v>
      </c>
      <c r="UT18" s="228">
        <v>-1</v>
      </c>
      <c r="UU18" s="203">
        <v>-1</v>
      </c>
      <c r="UV18" s="229">
        <v>-5</v>
      </c>
      <c r="UW18">
        <f t="shared" si="247"/>
        <v>1</v>
      </c>
      <c r="UX18">
        <v>1</v>
      </c>
      <c r="UY18" s="203">
        <v>-1</v>
      </c>
      <c r="UZ18">
        <v>0</v>
      </c>
      <c r="VA18">
        <v>1</v>
      </c>
      <c r="VB18">
        <v>0</v>
      </c>
      <c r="VC18">
        <v>0</v>
      </c>
      <c r="VD18" s="237">
        <v>-8.4771419921300002E-3</v>
      </c>
      <c r="VE18" s="194">
        <v>42565</v>
      </c>
      <c r="VF18">
        <f t="shared" si="248"/>
        <v>1</v>
      </c>
      <c r="VG18">
        <f t="shared" si="249"/>
        <v>1</v>
      </c>
      <c r="VH18">
        <v>2</v>
      </c>
      <c r="VI18">
        <v>-1</v>
      </c>
      <c r="VJ18">
        <v>2</v>
      </c>
      <c r="VK18" s="137">
        <v>163750</v>
      </c>
      <c r="VL18" s="137">
        <v>163750</v>
      </c>
      <c r="VM18" s="188">
        <v>-1388.1320012112876</v>
      </c>
      <c r="VN18" s="188">
        <v>-1388.1320012112876</v>
      </c>
      <c r="VO18" s="188">
        <v>1388.1320012112876</v>
      </c>
      <c r="VP18" s="188">
        <f t="shared" si="338"/>
        <v>-1388.1320012112876</v>
      </c>
      <c r="VQ18" s="188">
        <v>-1388.1320012112876</v>
      </c>
      <c r="VR18" s="188">
        <v>-1388.1320012112876</v>
      </c>
      <c r="VS18" s="188">
        <v>1388.1320012112876</v>
      </c>
      <c r="VT18" s="188">
        <f t="shared" si="250"/>
        <v>-1388.1320012112876</v>
      </c>
      <c r="VU18" s="188">
        <v>-1388.1320012112876</v>
      </c>
      <c r="VV18" s="188">
        <v>1388.1320012112876</v>
      </c>
      <c r="VW18" s="188">
        <f t="shared" si="251"/>
        <v>-1388.1320012112876</v>
      </c>
      <c r="VX18" s="188">
        <v>1388.1320012112876</v>
      </c>
      <c r="VZ18">
        <v>-1</v>
      </c>
      <c r="WA18" s="228">
        <v>-1</v>
      </c>
      <c r="WB18" s="228">
        <v>-1</v>
      </c>
      <c r="WC18" s="228">
        <v>-1</v>
      </c>
      <c r="WD18" s="203">
        <v>-1</v>
      </c>
      <c r="WE18" s="229">
        <v>-6</v>
      </c>
      <c r="WF18">
        <f t="shared" si="252"/>
        <v>1</v>
      </c>
      <c r="WG18">
        <v>1</v>
      </c>
      <c r="WH18" s="203">
        <v>1</v>
      </c>
      <c r="WI18">
        <v>0</v>
      </c>
      <c r="WJ18">
        <v>0</v>
      </c>
      <c r="WK18">
        <v>1</v>
      </c>
      <c r="WL18">
        <v>1</v>
      </c>
      <c r="WM18" s="237">
        <v>2.7480916030499999E-3</v>
      </c>
      <c r="WN18" s="194">
        <v>42565</v>
      </c>
      <c r="WO18">
        <f t="shared" si="253"/>
        <v>1</v>
      </c>
      <c r="WP18">
        <f t="shared" si="254"/>
        <v>1</v>
      </c>
      <c r="WQ18">
        <v>2</v>
      </c>
      <c r="WR18">
        <v>-1</v>
      </c>
      <c r="WS18">
        <v>2</v>
      </c>
      <c r="WT18" s="137">
        <v>164287.5</v>
      </c>
      <c r="WU18" s="137">
        <v>164287.5</v>
      </c>
      <c r="WV18" s="188">
        <v>-451.47709923607687</v>
      </c>
      <c r="WW18" s="188">
        <v>-451.47709923607687</v>
      </c>
      <c r="WX18" s="188">
        <v>-451.47709923607687</v>
      </c>
      <c r="WY18" s="188">
        <f t="shared" si="339"/>
        <v>451.47709923607687</v>
      </c>
      <c r="WZ18" s="188">
        <v>451.47709923607687</v>
      </c>
      <c r="XA18" s="188">
        <v>-451.47709923607687</v>
      </c>
      <c r="XB18" s="188">
        <v>-451.47709923607687</v>
      </c>
      <c r="XC18" s="188">
        <f t="shared" si="255"/>
        <v>451.47709923607687</v>
      </c>
      <c r="XD18" s="188">
        <v>451.47709923607687</v>
      </c>
      <c r="XE18" s="188">
        <v>-451.47709923607687</v>
      </c>
      <c r="XF18" s="188">
        <f t="shared" si="256"/>
        <v>451.47709923607687</v>
      </c>
      <c r="XG18" s="188">
        <v>451.47709923607687</v>
      </c>
      <c r="XI18">
        <v>1</v>
      </c>
      <c r="XJ18" s="228">
        <v>1</v>
      </c>
      <c r="XK18" s="228">
        <v>-1</v>
      </c>
      <c r="XL18" s="228">
        <v>1</v>
      </c>
      <c r="XM18" s="203">
        <v>-1</v>
      </c>
      <c r="XN18" s="229">
        <v>-7</v>
      </c>
      <c r="XO18">
        <f t="shared" si="257"/>
        <v>-1</v>
      </c>
      <c r="XP18">
        <v>1</v>
      </c>
      <c r="XQ18" s="203">
        <v>1</v>
      </c>
      <c r="XR18">
        <v>0</v>
      </c>
      <c r="XS18">
        <v>0</v>
      </c>
      <c r="XT18">
        <v>1</v>
      </c>
      <c r="XU18">
        <v>1</v>
      </c>
      <c r="XV18" s="237">
        <v>5.3288672350800003E-4</v>
      </c>
      <c r="XW18" s="194">
        <v>42565</v>
      </c>
      <c r="XX18">
        <f t="shared" si="258"/>
        <v>-1</v>
      </c>
      <c r="XY18">
        <f t="shared" si="259"/>
        <v>-1</v>
      </c>
      <c r="XZ18">
        <v>2</v>
      </c>
      <c r="YA18">
        <v>-1</v>
      </c>
      <c r="YB18">
        <v>2</v>
      </c>
      <c r="YC18" s="137">
        <v>164287.5</v>
      </c>
      <c r="YD18" s="137">
        <v>164287.5</v>
      </c>
      <c r="YE18" s="188">
        <v>87.546627588320561</v>
      </c>
      <c r="YF18" s="188">
        <v>87.546627588320561</v>
      </c>
      <c r="YG18" s="188">
        <v>-87.546627588320561</v>
      </c>
      <c r="YH18" s="188">
        <f t="shared" si="260"/>
        <v>-87.546627588320561</v>
      </c>
      <c r="YI18" s="188">
        <v>87.546627588320561</v>
      </c>
      <c r="YJ18" s="188">
        <v>-87.546627588320561</v>
      </c>
      <c r="YK18" s="188">
        <v>87.546627588320561</v>
      </c>
      <c r="YL18" s="188">
        <f>IF(IF(XX18=XQ18,1,0)=1,ABS(YC18*XV18),-ABS(YC18*XV18))</f>
        <v>-87.546627588320561</v>
      </c>
      <c r="YM18" s="188">
        <v>87.546627588320561</v>
      </c>
      <c r="YN18" s="188">
        <v>-87.546627588320561</v>
      </c>
      <c r="YO18" s="188">
        <f t="shared" si="262"/>
        <v>-87.546627588320561</v>
      </c>
      <c r="YP18" s="188">
        <v>87.546627588320561</v>
      </c>
      <c r="YR18">
        <v>1</v>
      </c>
      <c r="YS18" s="228">
        <v>-1</v>
      </c>
      <c r="YT18" s="228">
        <v>1</v>
      </c>
      <c r="YU18" s="228">
        <v>-1</v>
      </c>
      <c r="YV18" s="203">
        <v>-1</v>
      </c>
      <c r="YW18" s="229">
        <v>-9</v>
      </c>
      <c r="YX18">
        <v>1</v>
      </c>
      <c r="YY18">
        <v>1</v>
      </c>
      <c r="YZ18" s="203">
        <v>1</v>
      </c>
      <c r="ZA18">
        <v>1</v>
      </c>
      <c r="ZB18">
        <v>0</v>
      </c>
      <c r="ZC18">
        <v>1</v>
      </c>
      <c r="ZD18">
        <v>1</v>
      </c>
      <c r="ZE18" s="237">
        <v>4.1847371224200004E-3</v>
      </c>
      <c r="ZF18" s="194">
        <v>42565</v>
      </c>
      <c r="ZG18">
        <f t="shared" si="263"/>
        <v>1</v>
      </c>
      <c r="ZH18">
        <f t="shared" si="264"/>
        <v>1</v>
      </c>
      <c r="ZI18">
        <v>2</v>
      </c>
      <c r="ZJ18">
        <v>-1</v>
      </c>
      <c r="ZK18">
        <v>2</v>
      </c>
      <c r="ZL18" s="137">
        <v>164287.5</v>
      </c>
      <c r="ZM18" s="137">
        <v>164287.5</v>
      </c>
      <c r="ZN18" s="188">
        <v>-687.49999999957583</v>
      </c>
      <c r="ZO18" s="188">
        <v>-687.49999999957583</v>
      </c>
      <c r="ZP18" s="188">
        <v>687.49999999957583</v>
      </c>
      <c r="ZQ18" s="188">
        <v>-687.49999999957583</v>
      </c>
      <c r="ZR18" s="188">
        <v>687.49999999957583</v>
      </c>
      <c r="ZS18" s="188">
        <v>687.49999999957583</v>
      </c>
      <c r="ZT18" s="188">
        <v>687.49999999957583</v>
      </c>
      <c r="ZU18" s="188">
        <v>-687.49999999957583</v>
      </c>
      <c r="ZV18" s="188">
        <f t="shared" si="265"/>
        <v>687.49999999957583</v>
      </c>
      <c r="ZW18" s="188">
        <v>687.49999999957583</v>
      </c>
      <c r="ZX18" s="188">
        <f t="shared" si="266"/>
        <v>687.49999999957583</v>
      </c>
      <c r="ZY18" s="188">
        <v>687.49999999957583</v>
      </c>
      <c r="AAA18">
        <f t="shared" si="267"/>
        <v>1</v>
      </c>
      <c r="AAB18" s="228">
        <v>-1</v>
      </c>
      <c r="AAC18" s="228">
        <v>1</v>
      </c>
      <c r="AAD18" s="228">
        <v>-1</v>
      </c>
      <c r="AAE18" s="203">
        <v>-1</v>
      </c>
      <c r="AAF18" s="229">
        <v>-9</v>
      </c>
      <c r="AAG18">
        <f t="shared" si="268"/>
        <v>1</v>
      </c>
      <c r="AAH18">
        <f t="shared" si="269"/>
        <v>1</v>
      </c>
      <c r="AAI18" s="203">
        <v>-1</v>
      </c>
      <c r="AAJ18">
        <f t="shared" si="270"/>
        <v>0</v>
      </c>
      <c r="AAK18">
        <f t="shared" si="136"/>
        <v>1</v>
      </c>
      <c r="AAL18">
        <f t="shared" si="340"/>
        <v>0</v>
      </c>
      <c r="AAM18">
        <f t="shared" si="271"/>
        <v>0</v>
      </c>
      <c r="AAN18" s="237">
        <v>-2.8792241248699999E-3</v>
      </c>
      <c r="AAO18" s="194">
        <v>42565</v>
      </c>
      <c r="AAP18">
        <f t="shared" si="272"/>
        <v>1</v>
      </c>
      <c r="AAQ18">
        <f t="shared" si="273"/>
        <v>1</v>
      </c>
      <c r="AAR18">
        <f>VLOOKUP($A18,'FuturesInfo (3)'!$A$2:$V$80,22)</f>
        <v>2</v>
      </c>
      <c r="AAS18">
        <f t="shared" si="274"/>
        <v>-1</v>
      </c>
      <c r="AAT18">
        <f t="shared" si="275"/>
        <v>2</v>
      </c>
      <c r="AAU18" s="137">
        <f>VLOOKUP($A18,'FuturesInfo (3)'!$A$2:$O$80,15)*AAR18</f>
        <v>164500</v>
      </c>
      <c r="AAV18" s="137">
        <f>VLOOKUP($A18,'FuturesInfo (3)'!$A$2:$O$80,15)*AAT18</f>
        <v>164500</v>
      </c>
      <c r="AAW18" s="188">
        <f t="shared" si="276"/>
        <v>473.632368541115</v>
      </c>
      <c r="AAX18" s="188">
        <f t="shared" si="137"/>
        <v>473.632368541115</v>
      </c>
      <c r="AAY18" s="188">
        <f t="shared" si="277"/>
        <v>-473.632368541115</v>
      </c>
      <c r="AAZ18" s="188">
        <f t="shared" si="278"/>
        <v>473.632368541115</v>
      </c>
      <c r="ABA18" s="188">
        <f t="shared" si="279"/>
        <v>-473.632368541115</v>
      </c>
      <c r="ABB18" s="188">
        <f t="shared" si="280"/>
        <v>-473.632368541115</v>
      </c>
      <c r="ABC18" s="188">
        <f t="shared" si="281"/>
        <v>-473.632368541115</v>
      </c>
      <c r="ABD18" s="188">
        <f t="shared" si="341"/>
        <v>473.632368541115</v>
      </c>
      <c r="ABE18" s="188">
        <f t="shared" si="282"/>
        <v>-473.632368541115</v>
      </c>
      <c r="ABF18" s="188">
        <f>IF(IF(sym!$Q7=AAI18,1,0)=1,ABS(AAU18*AAN18),-ABS(AAU18*AAN18))</f>
        <v>-473.632368541115</v>
      </c>
      <c r="ABG18" s="188">
        <f t="shared" si="283"/>
        <v>-473.632368541115</v>
      </c>
      <c r="ABH18" s="188">
        <f t="shared" si="284"/>
        <v>473.632368541115</v>
      </c>
      <c r="ABJ18">
        <f t="shared" si="285"/>
        <v>-1</v>
      </c>
      <c r="ABK18" s="228">
        <v>-1</v>
      </c>
      <c r="ABL18" s="228">
        <v>-1</v>
      </c>
      <c r="ABM18" s="228">
        <v>-1</v>
      </c>
      <c r="ABN18" s="203">
        <v>-1</v>
      </c>
      <c r="ABO18" s="229">
        <v>-10</v>
      </c>
      <c r="ABP18">
        <f t="shared" si="286"/>
        <v>1</v>
      </c>
      <c r="ABQ18">
        <f t="shared" si="287"/>
        <v>1</v>
      </c>
      <c r="ABR18" s="203"/>
      <c r="ABS18">
        <f t="shared" si="288"/>
        <v>0</v>
      </c>
      <c r="ABT18">
        <f t="shared" si="138"/>
        <v>0</v>
      </c>
      <c r="ABU18">
        <f t="shared" si="342"/>
        <v>0</v>
      </c>
      <c r="ABV18">
        <f t="shared" si="289"/>
        <v>0</v>
      </c>
      <c r="ABW18" s="237"/>
      <c r="ABX18" s="194">
        <v>42565</v>
      </c>
      <c r="ABY18">
        <f t="shared" si="290"/>
        <v>1</v>
      </c>
      <c r="ABZ18">
        <f t="shared" si="291"/>
        <v>1</v>
      </c>
      <c r="ACA18">
        <f>VLOOKUP($A18,'FuturesInfo (3)'!$A$2:$V$80,22)</f>
        <v>2</v>
      </c>
      <c r="ACB18">
        <f t="shared" si="292"/>
        <v>-1</v>
      </c>
      <c r="ACC18">
        <f t="shared" si="293"/>
        <v>2</v>
      </c>
      <c r="ACD18" s="137">
        <f>VLOOKUP($A18,'FuturesInfo (3)'!$A$2:$O$80,15)*ACA18</f>
        <v>164500</v>
      </c>
      <c r="ACE18" s="137">
        <f>VLOOKUP($A18,'FuturesInfo (3)'!$A$2:$O$80,15)*ACC18</f>
        <v>164500</v>
      </c>
      <c r="ACF18" s="188">
        <f t="shared" si="294"/>
        <v>0</v>
      </c>
      <c r="ACG18" s="188">
        <f t="shared" si="139"/>
        <v>0</v>
      </c>
      <c r="ACH18" s="188">
        <f t="shared" si="295"/>
        <v>0</v>
      </c>
      <c r="ACI18" s="188">
        <f t="shared" si="296"/>
        <v>0</v>
      </c>
      <c r="ACJ18" s="188">
        <f t="shared" si="297"/>
        <v>0</v>
      </c>
      <c r="ACK18" s="188">
        <f t="shared" si="298"/>
        <v>0</v>
      </c>
      <c r="ACL18" s="188">
        <f t="shared" si="299"/>
        <v>0</v>
      </c>
      <c r="ACM18" s="188">
        <f t="shared" si="343"/>
        <v>0</v>
      </c>
      <c r="ACN18" s="188">
        <f t="shared" si="300"/>
        <v>0</v>
      </c>
      <c r="ACO18" s="188">
        <f>IF(IF(sym!$Q7=ABR18,1,0)=1,ABS(ACD18*ABW18),-ABS(ACD18*ABW18))</f>
        <v>0</v>
      </c>
      <c r="ACP18" s="188">
        <f t="shared" si="301"/>
        <v>0</v>
      </c>
      <c r="ACQ18" s="188">
        <f t="shared" si="302"/>
        <v>0</v>
      </c>
      <c r="ACT18">
        <f t="shared" si="303"/>
        <v>0</v>
      </c>
      <c r="ACU18" s="228"/>
      <c r="ACV18" s="228"/>
      <c r="ACW18" s="228"/>
      <c r="ACX18" s="203"/>
      <c r="ACY18" s="229"/>
      <c r="ACZ18">
        <f t="shared" si="304"/>
        <v>-1</v>
      </c>
      <c r="ADA18">
        <f t="shared" si="305"/>
        <v>0</v>
      </c>
      <c r="ADB18" s="203"/>
      <c r="ADC18">
        <f t="shared" si="306"/>
        <v>1</v>
      </c>
      <c r="ADD18">
        <f t="shared" si="140"/>
        <v>1</v>
      </c>
      <c r="ADE18">
        <f t="shared" si="344"/>
        <v>0</v>
      </c>
      <c r="ADF18">
        <f t="shared" si="307"/>
        <v>1</v>
      </c>
      <c r="ADG18" s="237"/>
      <c r="ADH18" s="194"/>
      <c r="ADI18">
        <f t="shared" si="308"/>
        <v>-1</v>
      </c>
      <c r="ADJ18">
        <f t="shared" si="309"/>
        <v>-1</v>
      </c>
      <c r="ADK18">
        <f>VLOOKUP($A18,'FuturesInfo (3)'!$A$2:$V$80,22)</f>
        <v>2</v>
      </c>
      <c r="ADL18">
        <f t="shared" si="310"/>
        <v>-1</v>
      </c>
      <c r="ADM18">
        <f t="shared" si="311"/>
        <v>2</v>
      </c>
      <c r="ADN18" s="137">
        <f>VLOOKUP($A18,'FuturesInfo (3)'!$A$2:$O$80,15)*ADK18</f>
        <v>164500</v>
      </c>
      <c r="ADO18" s="137">
        <f>VLOOKUP($A18,'FuturesInfo (3)'!$A$2:$O$80,15)*ADM18</f>
        <v>164500</v>
      </c>
      <c r="ADP18" s="188">
        <f t="shared" si="312"/>
        <v>0</v>
      </c>
      <c r="ADQ18" s="188">
        <f t="shared" si="141"/>
        <v>0</v>
      </c>
      <c r="ADR18" s="188">
        <f t="shared" si="313"/>
        <v>0</v>
      </c>
      <c r="ADS18" s="188">
        <f t="shared" si="314"/>
        <v>0</v>
      </c>
      <c r="ADT18" s="188">
        <f t="shared" si="315"/>
        <v>0</v>
      </c>
      <c r="ADU18" s="188">
        <f t="shared" si="316"/>
        <v>0</v>
      </c>
      <c r="ADV18" s="188">
        <f t="shared" si="317"/>
        <v>0</v>
      </c>
      <c r="ADW18" s="188">
        <f t="shared" si="345"/>
        <v>0</v>
      </c>
      <c r="ADX18" s="188">
        <f t="shared" si="318"/>
        <v>0</v>
      </c>
      <c r="ADY18" s="188">
        <f>IF(IF(sym!$Q7=ADB18,1,0)=1,ABS(ADN18*ADG18),-ABS(ADN18*ADG18))</f>
        <v>0</v>
      </c>
      <c r="ADZ18" s="188">
        <f t="shared" si="319"/>
        <v>0</v>
      </c>
      <c r="AEA18" s="188">
        <f t="shared" si="320"/>
        <v>0</v>
      </c>
    </row>
    <row r="19" spans="1:807"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f t="shared" si="142"/>
        <v>1</v>
      </c>
      <c r="T19">
        <f t="shared" si="143"/>
        <v>-1</v>
      </c>
      <c r="U19">
        <v>3</v>
      </c>
      <c r="V19">
        <f t="shared" si="144"/>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f t="shared" si="145"/>
        <v>-1777.9119788234923</v>
      </c>
      <c r="AG19" s="188">
        <v>-1777.9119788234923</v>
      </c>
      <c r="AH19" s="188">
        <f t="shared" si="146"/>
        <v>1777.9119788234923</v>
      </c>
      <c r="AI19" s="188">
        <v>-1777.9119788234923</v>
      </c>
      <c r="AJ19" s="188">
        <v>1777.9119788234923</v>
      </c>
      <c r="AL19">
        <v>-1</v>
      </c>
      <c r="AM19" s="228">
        <v>-1</v>
      </c>
      <c r="AN19" s="228">
        <v>1</v>
      </c>
      <c r="AO19" s="228">
        <v>-1</v>
      </c>
      <c r="AP19" s="203">
        <v>-1</v>
      </c>
      <c r="AQ19" s="229">
        <v>8</v>
      </c>
      <c r="AR19">
        <f t="shared" si="147"/>
        <v>1</v>
      </c>
      <c r="AS19">
        <v>-1</v>
      </c>
      <c r="AT19" s="203">
        <v>-1</v>
      </c>
      <c r="AU19">
        <v>1</v>
      </c>
      <c r="AV19">
        <v>1</v>
      </c>
      <c r="AW19">
        <v>0</v>
      </c>
      <c r="AX19">
        <v>1</v>
      </c>
      <c r="AY19" s="237">
        <v>-1.5047879617E-2</v>
      </c>
      <c r="AZ19" s="194">
        <v>42541</v>
      </c>
      <c r="BA19">
        <f t="shared" si="148"/>
        <v>1</v>
      </c>
      <c r="BB19">
        <f t="shared" si="149"/>
        <v>1</v>
      </c>
      <c r="BC19">
        <v>3</v>
      </c>
      <c r="BD19">
        <f t="shared" si="150"/>
        <v>-1</v>
      </c>
      <c r="BE19">
        <v>2</v>
      </c>
      <c r="BF19" s="137">
        <v>54000</v>
      </c>
      <c r="BG19" s="137">
        <v>36000</v>
      </c>
      <c r="BH19" s="188">
        <v>812.58549931799996</v>
      </c>
      <c r="BI19" s="188">
        <v>812.58549931799996</v>
      </c>
      <c r="BJ19" s="188">
        <v>812.58549931799996</v>
      </c>
      <c r="BK19" s="188">
        <f t="shared" si="321"/>
        <v>-812.58549931799996</v>
      </c>
      <c r="BL19" s="188">
        <v>812.58549931799996</v>
      </c>
      <c r="BM19" s="188">
        <v>-812.58549931799996</v>
      </c>
      <c r="BN19" s="188">
        <v>812.58549931799996</v>
      </c>
      <c r="BO19" s="188">
        <f t="shared" si="322"/>
        <v>-812.58549931799996</v>
      </c>
      <c r="BP19" s="188">
        <v>-812.58549931799996</v>
      </c>
      <c r="BQ19" s="188">
        <f t="shared" si="151"/>
        <v>812.58549931799996</v>
      </c>
      <c r="BR19" s="188">
        <f t="shared" si="152"/>
        <v>-812.58549931799996</v>
      </c>
      <c r="BS19" s="188">
        <v>812.58549931799996</v>
      </c>
      <c r="BU19">
        <v>-1</v>
      </c>
      <c r="BV19" s="228">
        <v>-1</v>
      </c>
      <c r="BW19" s="228">
        <v>1</v>
      </c>
      <c r="BX19" s="228">
        <v>-1</v>
      </c>
      <c r="BY19" s="203">
        <v>-1</v>
      </c>
      <c r="BZ19" s="229">
        <v>9</v>
      </c>
      <c r="CA19">
        <f t="shared" si="153"/>
        <v>1</v>
      </c>
      <c r="CB19">
        <v>-1</v>
      </c>
      <c r="CC19" s="203">
        <v>-1</v>
      </c>
      <c r="CD19">
        <v>1</v>
      </c>
      <c r="CE19">
        <v>1</v>
      </c>
      <c r="CF19">
        <v>0</v>
      </c>
      <c r="CG19">
        <v>1</v>
      </c>
      <c r="CH19" s="237"/>
      <c r="CI19" s="194">
        <v>42541</v>
      </c>
      <c r="CJ19">
        <f t="shared" si="154"/>
        <v>1</v>
      </c>
      <c r="CK19">
        <f t="shared" si="155"/>
        <v>1</v>
      </c>
      <c r="CL19">
        <v>4</v>
      </c>
      <c r="CM19">
        <f t="shared" si="156"/>
        <v>-1</v>
      </c>
      <c r="CN19">
        <v>3</v>
      </c>
      <c r="CO19" s="137">
        <v>72000</v>
      </c>
      <c r="CP19" s="137">
        <v>54000</v>
      </c>
      <c r="CQ19" s="188">
        <v>0</v>
      </c>
      <c r="CR19" s="188">
        <v>0</v>
      </c>
      <c r="CS19" s="188">
        <v>0</v>
      </c>
      <c r="CT19" s="188">
        <f t="shared" si="323"/>
        <v>0</v>
      </c>
      <c r="CU19" s="188">
        <v>0</v>
      </c>
      <c r="CV19" s="188">
        <v>0</v>
      </c>
      <c r="CW19" s="188">
        <v>0</v>
      </c>
      <c r="CX19" s="188">
        <f t="shared" si="157"/>
        <v>0</v>
      </c>
      <c r="CY19" s="188">
        <v>0</v>
      </c>
      <c r="CZ19" s="188">
        <f t="shared" si="158"/>
        <v>0</v>
      </c>
      <c r="DA19" s="188">
        <f t="shared" si="159"/>
        <v>0</v>
      </c>
      <c r="DB19" s="188">
        <v>0</v>
      </c>
      <c r="DD19">
        <v>-1</v>
      </c>
      <c r="DE19" s="228">
        <v>-1</v>
      </c>
      <c r="DF19" s="228">
        <v>1</v>
      </c>
      <c r="DG19" s="228">
        <v>-1</v>
      </c>
      <c r="DH19" s="203">
        <v>-1</v>
      </c>
      <c r="DI19" s="229">
        <v>9</v>
      </c>
      <c r="DJ19">
        <f t="shared" si="160"/>
        <v>1</v>
      </c>
      <c r="DK19">
        <v>-1</v>
      </c>
      <c r="DL19" s="203">
        <v>-1</v>
      </c>
      <c r="DM19">
        <v>1</v>
      </c>
      <c r="DN19">
        <v>1</v>
      </c>
      <c r="DO19">
        <v>0</v>
      </c>
      <c r="DP19">
        <v>1</v>
      </c>
      <c r="DQ19" s="237">
        <v>-2.56944444444E-2</v>
      </c>
      <c r="DR19" s="194">
        <v>42541</v>
      </c>
      <c r="DS19">
        <f t="shared" si="161"/>
        <v>1</v>
      </c>
      <c r="DT19">
        <f t="shared" si="162"/>
        <v>1</v>
      </c>
      <c r="DU19">
        <v>3</v>
      </c>
      <c r="DV19">
        <f t="shared" si="163"/>
        <v>-1</v>
      </c>
      <c r="DW19">
        <v>2</v>
      </c>
      <c r="DX19" s="137">
        <v>52612.5</v>
      </c>
      <c r="DY19" s="137">
        <v>35075</v>
      </c>
      <c r="DZ19" s="188">
        <v>1351.8489583309949</v>
      </c>
      <c r="EA19" s="188">
        <v>1351.8489583309949</v>
      </c>
      <c r="EB19" s="188">
        <v>1351.8489583309949</v>
      </c>
      <c r="EC19" s="188">
        <f t="shared" si="324"/>
        <v>-1351.8489583309949</v>
      </c>
      <c r="ED19" s="188">
        <v>1351.8489583309949</v>
      </c>
      <c r="EE19" s="188">
        <v>-1351.8489583309949</v>
      </c>
      <c r="EF19" s="188">
        <v>1351.8489583309949</v>
      </c>
      <c r="EG19" s="188">
        <f t="shared" si="164"/>
        <v>-1351.8489583309949</v>
      </c>
      <c r="EH19" s="188">
        <v>-1351.8489583309949</v>
      </c>
      <c r="EI19" s="188">
        <f t="shared" si="165"/>
        <v>1351.8489583309949</v>
      </c>
      <c r="EJ19" s="188">
        <f t="shared" si="166"/>
        <v>-1351.8489583309949</v>
      </c>
      <c r="EK19" s="188">
        <v>1351.8489583309949</v>
      </c>
      <c r="EM19">
        <v>-1</v>
      </c>
      <c r="EN19" s="228">
        <v>-1</v>
      </c>
      <c r="EO19" s="228">
        <v>1</v>
      </c>
      <c r="EP19" s="228">
        <v>-1</v>
      </c>
      <c r="EQ19" s="203">
        <v>-1</v>
      </c>
      <c r="ER19" s="229">
        <v>10</v>
      </c>
      <c r="ES19">
        <f t="shared" si="167"/>
        <v>1</v>
      </c>
      <c r="ET19">
        <v>-1</v>
      </c>
      <c r="EU19" s="203">
        <v>-1</v>
      </c>
      <c r="EV19">
        <v>1</v>
      </c>
      <c r="EW19">
        <v>1</v>
      </c>
      <c r="EX19">
        <v>0</v>
      </c>
      <c r="EY19">
        <v>1</v>
      </c>
      <c r="EZ19" s="237">
        <v>-2.63720598717E-2</v>
      </c>
      <c r="FA19" s="194">
        <v>42541</v>
      </c>
      <c r="FB19">
        <f t="shared" si="168"/>
        <v>1</v>
      </c>
      <c r="FC19">
        <f t="shared" si="169"/>
        <v>1</v>
      </c>
      <c r="FD19">
        <v>3</v>
      </c>
      <c r="FE19">
        <f t="shared" si="170"/>
        <v>-1</v>
      </c>
      <c r="FF19">
        <v>3</v>
      </c>
      <c r="FG19" s="137">
        <v>51225</v>
      </c>
      <c r="FH19" s="137">
        <v>51225</v>
      </c>
      <c r="FI19" s="188">
        <v>1350.9087669278324</v>
      </c>
      <c r="FJ19" s="188">
        <v>1350.9087669278324</v>
      </c>
      <c r="FK19" s="188">
        <v>1350.9087669278324</v>
      </c>
      <c r="FL19" s="188">
        <f t="shared" si="325"/>
        <v>-1350.9087669278324</v>
      </c>
      <c r="FM19" s="188">
        <v>1350.9087669278324</v>
      </c>
      <c r="FN19" s="188">
        <v>-1350.9087669278324</v>
      </c>
      <c r="FO19" s="188">
        <v>1350.9087669278324</v>
      </c>
      <c r="FP19" s="188">
        <f t="shared" si="171"/>
        <v>-1350.9087669278324</v>
      </c>
      <c r="FQ19" s="188">
        <v>-1350.9087669278324</v>
      </c>
      <c r="FR19" s="188">
        <f t="shared" si="172"/>
        <v>1350.9087669278324</v>
      </c>
      <c r="FS19" s="188">
        <f t="shared" si="173"/>
        <v>-1350.9087669278324</v>
      </c>
      <c r="FT19" s="188">
        <v>1350.9087669278324</v>
      </c>
      <c r="FV19">
        <v>-1</v>
      </c>
      <c r="FW19" s="228">
        <v>-1</v>
      </c>
      <c r="FX19" s="228">
        <v>1</v>
      </c>
      <c r="FY19" s="228">
        <v>-1</v>
      </c>
      <c r="FZ19" s="203">
        <v>-1</v>
      </c>
      <c r="GA19" s="229">
        <v>11</v>
      </c>
      <c r="GB19">
        <f t="shared" si="174"/>
        <v>1</v>
      </c>
      <c r="GC19">
        <v>-1</v>
      </c>
      <c r="GD19">
        <v>1</v>
      </c>
      <c r="GE19">
        <v>0</v>
      </c>
      <c r="GF19">
        <v>0</v>
      </c>
      <c r="GG19">
        <v>1</v>
      </c>
      <c r="GH19">
        <v>0</v>
      </c>
      <c r="GI19">
        <v>7.32064421669E-4</v>
      </c>
      <c r="GJ19" s="194">
        <v>42541</v>
      </c>
      <c r="GK19">
        <f t="shared" si="175"/>
        <v>1</v>
      </c>
      <c r="GL19">
        <f t="shared" si="176"/>
        <v>1</v>
      </c>
      <c r="GM19">
        <v>3</v>
      </c>
      <c r="GN19">
        <f t="shared" si="177"/>
        <v>-1</v>
      </c>
      <c r="GO19">
        <v>4</v>
      </c>
      <c r="GP19" s="137">
        <v>51262.5</v>
      </c>
      <c r="GQ19" s="137">
        <v>68350</v>
      </c>
      <c r="GR19" s="188">
        <v>-37.527452415807112</v>
      </c>
      <c r="GS19" s="188">
        <v>-37.527452415807112</v>
      </c>
      <c r="GT19" s="188">
        <v>-37.527452415807112</v>
      </c>
      <c r="GU19" s="188">
        <f t="shared" si="326"/>
        <v>37.527452415807112</v>
      </c>
      <c r="GV19" s="188">
        <v>-37.527452415807112</v>
      </c>
      <c r="GW19" s="188">
        <v>37.527452415807112</v>
      </c>
      <c r="GX19" s="188">
        <v>-37.527452415807112</v>
      </c>
      <c r="GY19" s="188">
        <f t="shared" si="178"/>
        <v>37.527452415807112</v>
      </c>
      <c r="GZ19" s="188">
        <v>37.527452415807112</v>
      </c>
      <c r="HA19" s="188">
        <f t="shared" si="179"/>
        <v>-37.527452415807112</v>
      </c>
      <c r="HB19" s="188">
        <f t="shared" si="180"/>
        <v>37.527452415807112</v>
      </c>
      <c r="HC19" s="188">
        <v>37.527452415807112</v>
      </c>
      <c r="HE19">
        <v>1</v>
      </c>
      <c r="HF19">
        <v>1</v>
      </c>
      <c r="HG19">
        <v>1</v>
      </c>
      <c r="HH19">
        <v>-1</v>
      </c>
      <c r="HI19">
        <v>-1</v>
      </c>
      <c r="HJ19">
        <v>12</v>
      </c>
      <c r="HK19">
        <f t="shared" si="181"/>
        <v>-1</v>
      </c>
      <c r="HL19">
        <v>-1</v>
      </c>
      <c r="HM19" s="203">
        <v>1</v>
      </c>
      <c r="HN19">
        <v>1</v>
      </c>
      <c r="HO19">
        <v>0</v>
      </c>
      <c r="HP19">
        <v>1</v>
      </c>
      <c r="HQ19">
        <v>0</v>
      </c>
      <c r="HR19" s="237">
        <v>3.8771031455700003E-2</v>
      </c>
      <c r="HS19" s="194">
        <v>42541</v>
      </c>
      <c r="HT19">
        <f t="shared" si="182"/>
        <v>-1</v>
      </c>
      <c r="HU19">
        <f t="shared" si="183"/>
        <v>-1</v>
      </c>
      <c r="HV19">
        <v>3</v>
      </c>
      <c r="HW19">
        <f t="shared" si="184"/>
        <v>-1</v>
      </c>
      <c r="HX19">
        <v>4</v>
      </c>
      <c r="HY19" s="137">
        <v>53250</v>
      </c>
      <c r="HZ19" s="137">
        <v>71000</v>
      </c>
      <c r="IA19" s="188">
        <v>2064.5574250160253</v>
      </c>
      <c r="IB19" s="188">
        <v>2064.5574250160253</v>
      </c>
      <c r="IC19" s="188">
        <v>-2064.5574250160253</v>
      </c>
      <c r="ID19" s="188">
        <f t="shared" si="327"/>
        <v>-2064.5574250160253</v>
      </c>
      <c r="IE19" s="188">
        <v>-2064.5574250160253</v>
      </c>
      <c r="IF19" s="188">
        <v>2064.5574250160253</v>
      </c>
      <c r="IG19" s="188">
        <v>-2064.5574250160253</v>
      </c>
      <c r="IH19" s="188">
        <f t="shared" si="185"/>
        <v>-2064.5574250160253</v>
      </c>
      <c r="II19" s="188">
        <v>2064.5574250160253</v>
      </c>
      <c r="IJ19" s="188">
        <f t="shared" si="186"/>
        <v>-2064.5574250160253</v>
      </c>
      <c r="IK19" s="188">
        <f t="shared" si="187"/>
        <v>-2064.5574250160253</v>
      </c>
      <c r="IL19" s="188">
        <v>2064.5574250160253</v>
      </c>
      <c r="IN19">
        <v>1</v>
      </c>
      <c r="IO19" s="228">
        <v>1</v>
      </c>
      <c r="IP19" s="228">
        <v>1</v>
      </c>
      <c r="IQ19" s="228">
        <v>-1</v>
      </c>
      <c r="IR19" s="203">
        <v>-1</v>
      </c>
      <c r="IS19" s="229">
        <v>-2</v>
      </c>
      <c r="IT19">
        <f t="shared" si="188"/>
        <v>1</v>
      </c>
      <c r="IU19">
        <v>1</v>
      </c>
      <c r="IV19" s="203">
        <v>-1</v>
      </c>
      <c r="IW19">
        <v>0</v>
      </c>
      <c r="IX19">
        <v>1</v>
      </c>
      <c r="IY19">
        <v>0</v>
      </c>
      <c r="IZ19">
        <v>0</v>
      </c>
      <c r="JA19" s="237">
        <v>-1.9014084507000002E-2</v>
      </c>
      <c r="JB19" s="194">
        <v>42541</v>
      </c>
      <c r="JC19">
        <f t="shared" si="189"/>
        <v>1</v>
      </c>
      <c r="JD19">
        <f t="shared" si="190"/>
        <v>1</v>
      </c>
      <c r="JE19">
        <v>3</v>
      </c>
      <c r="JF19">
        <f t="shared" si="191"/>
        <v>-1</v>
      </c>
      <c r="JG19">
        <v>4</v>
      </c>
      <c r="JH19" s="137">
        <v>52237.5</v>
      </c>
      <c r="JI19" s="137">
        <v>69650</v>
      </c>
      <c r="JJ19" s="188">
        <v>-993.24823943441254</v>
      </c>
      <c r="JK19" s="188">
        <v>-993.24823943441254</v>
      </c>
      <c r="JL19" s="188">
        <v>993.24823943441254</v>
      </c>
      <c r="JM19" s="188">
        <f t="shared" si="328"/>
        <v>-993.24823943441254</v>
      </c>
      <c r="JN19" s="188">
        <v>-993.24823943441254</v>
      </c>
      <c r="JO19" s="188">
        <v>-993.24823943441254</v>
      </c>
      <c r="JP19" s="188">
        <v>993.24823943441254</v>
      </c>
      <c r="JQ19" s="188">
        <f t="shared" si="192"/>
        <v>-993.24823943441254</v>
      </c>
      <c r="JR19" s="188">
        <v>-993.24823943441254</v>
      </c>
      <c r="JS19" s="188">
        <f t="shared" si="193"/>
        <v>993.24823943441254</v>
      </c>
      <c r="JT19" s="188">
        <f t="shared" si="329"/>
        <v>-993.24823943441254</v>
      </c>
      <c r="JU19" s="188">
        <v>993.24823943441254</v>
      </c>
      <c r="JW19">
        <v>-1</v>
      </c>
      <c r="JX19" s="228">
        <v>1</v>
      </c>
      <c r="JY19" s="228">
        <v>1</v>
      </c>
      <c r="JZ19" s="228">
        <v>-1</v>
      </c>
      <c r="KA19" s="203">
        <v>-1</v>
      </c>
      <c r="KB19" s="229">
        <v>-3</v>
      </c>
      <c r="KC19">
        <f t="shared" si="194"/>
        <v>1</v>
      </c>
      <c r="KD19">
        <v>1</v>
      </c>
      <c r="KE19" s="203">
        <v>1</v>
      </c>
      <c r="KF19">
        <v>1</v>
      </c>
      <c r="KG19">
        <v>0</v>
      </c>
      <c r="KH19">
        <v>1</v>
      </c>
      <c r="KI19">
        <v>1</v>
      </c>
      <c r="KJ19" s="237">
        <v>1.1486001435799999E-2</v>
      </c>
      <c r="KK19" s="194">
        <v>42541</v>
      </c>
      <c r="KL19">
        <f t="shared" si="195"/>
        <v>1</v>
      </c>
      <c r="KM19">
        <f t="shared" si="196"/>
        <v>1</v>
      </c>
      <c r="KN19">
        <v>3</v>
      </c>
      <c r="KO19">
        <f t="shared" si="197"/>
        <v>1</v>
      </c>
      <c r="KP19">
        <v>4</v>
      </c>
      <c r="KQ19" s="137">
        <v>52837.5</v>
      </c>
      <c r="KR19" s="137">
        <v>70450</v>
      </c>
      <c r="KS19" s="188">
        <v>606.89160086408242</v>
      </c>
      <c r="KT19" s="188">
        <v>-606.89160086408242</v>
      </c>
      <c r="KU19" s="188">
        <v>-606.89160086408242</v>
      </c>
      <c r="KV19" s="188">
        <f t="shared" si="330"/>
        <v>606.89160086408242</v>
      </c>
      <c r="KW19" s="188">
        <v>606.89160086408242</v>
      </c>
      <c r="KX19" s="188">
        <v>606.89160086408242</v>
      </c>
      <c r="KY19" s="188">
        <v>-606.89160086408242</v>
      </c>
      <c r="KZ19" s="188">
        <f t="shared" si="198"/>
        <v>606.89160086408242</v>
      </c>
      <c r="LA19" s="188">
        <v>606.89160086408242</v>
      </c>
      <c r="LB19" s="188">
        <f t="shared" si="199"/>
        <v>606.89160086408242</v>
      </c>
      <c r="LC19" s="188">
        <f t="shared" si="200"/>
        <v>606.89160086408242</v>
      </c>
      <c r="LD19" s="188">
        <v>606.89160086408242</v>
      </c>
      <c r="LF19">
        <v>1</v>
      </c>
      <c r="LG19" s="228">
        <v>1</v>
      </c>
      <c r="LH19" s="228">
        <v>1</v>
      </c>
      <c r="LI19" s="228">
        <v>-1</v>
      </c>
      <c r="LJ19" s="203">
        <v>-1</v>
      </c>
      <c r="LK19" s="229">
        <v>-4</v>
      </c>
      <c r="LL19">
        <f t="shared" si="201"/>
        <v>1</v>
      </c>
      <c r="LM19">
        <v>1</v>
      </c>
      <c r="LN19" s="203">
        <v>1</v>
      </c>
      <c r="LO19">
        <v>1</v>
      </c>
      <c r="LP19">
        <v>0</v>
      </c>
      <c r="LQ19">
        <v>1</v>
      </c>
      <c r="LR19">
        <v>1</v>
      </c>
      <c r="LS19" s="237">
        <v>2.7679205110000001E-2</v>
      </c>
      <c r="LT19" s="194">
        <v>42557</v>
      </c>
      <c r="LU19">
        <f t="shared" si="202"/>
        <v>1</v>
      </c>
      <c r="LV19">
        <f t="shared" si="203"/>
        <v>1</v>
      </c>
      <c r="LW19">
        <v>3</v>
      </c>
      <c r="LX19">
        <f t="shared" si="204"/>
        <v>-1</v>
      </c>
      <c r="LY19">
        <v>2</v>
      </c>
      <c r="LZ19" s="137">
        <v>54300</v>
      </c>
      <c r="MA19" s="137">
        <v>36200</v>
      </c>
      <c r="MB19" s="188">
        <v>1502.9808374730001</v>
      </c>
      <c r="MC19" s="188">
        <v>1502.9808374730001</v>
      </c>
      <c r="MD19" s="188">
        <v>-1502.9808374730001</v>
      </c>
      <c r="ME19" s="188">
        <f t="shared" si="331"/>
        <v>1502.9808374730001</v>
      </c>
      <c r="MF19" s="188">
        <v>1502.9808374730001</v>
      </c>
      <c r="MG19" s="188">
        <v>1502.9808374730001</v>
      </c>
      <c r="MH19" s="188">
        <v>-1502.9808374730001</v>
      </c>
      <c r="MI19" s="188">
        <f t="shared" si="205"/>
        <v>1502.9808374730001</v>
      </c>
      <c r="MJ19" s="188">
        <v>1502.9808374730001</v>
      </c>
      <c r="MK19" s="188">
        <f t="shared" si="206"/>
        <v>-1502.9808374730001</v>
      </c>
      <c r="ML19" s="188">
        <f t="shared" si="207"/>
        <v>1502.9808374730001</v>
      </c>
      <c r="MM19" s="188">
        <v>1502.9808374730001</v>
      </c>
      <c r="MO19">
        <v>1</v>
      </c>
      <c r="MP19" s="228">
        <v>1</v>
      </c>
      <c r="MQ19" s="228">
        <v>1</v>
      </c>
      <c r="MR19" s="203">
        <v>1</v>
      </c>
      <c r="MS19" s="203">
        <v>-1</v>
      </c>
      <c r="MT19" s="229">
        <v>-5</v>
      </c>
      <c r="MU19">
        <f t="shared" si="208"/>
        <v>1</v>
      </c>
      <c r="MV19">
        <v>1</v>
      </c>
      <c r="MW19" s="203">
        <v>-1</v>
      </c>
      <c r="MX19">
        <v>0</v>
      </c>
      <c r="MY19">
        <v>1</v>
      </c>
      <c r="MZ19">
        <v>0</v>
      </c>
      <c r="NA19">
        <v>0</v>
      </c>
      <c r="NB19" s="237">
        <v>-1.17403314917E-2</v>
      </c>
      <c r="NC19" s="194">
        <v>42557</v>
      </c>
      <c r="ND19">
        <f t="shared" si="209"/>
        <v>-1</v>
      </c>
      <c r="NE19">
        <f t="shared" si="210"/>
        <v>-1</v>
      </c>
      <c r="NF19">
        <v>3</v>
      </c>
      <c r="NG19">
        <f t="shared" si="211"/>
        <v>-1</v>
      </c>
      <c r="NH19">
        <v>2</v>
      </c>
      <c r="NI19" s="137">
        <v>53662.5</v>
      </c>
      <c r="NJ19" s="137">
        <v>35775</v>
      </c>
      <c r="NK19" s="188">
        <v>-630.01553867335122</v>
      </c>
      <c r="NL19" s="188">
        <v>-630.01553867335122</v>
      </c>
      <c r="NM19" s="188">
        <v>630.01553867335122</v>
      </c>
      <c r="NN19" s="188">
        <f t="shared" si="332"/>
        <v>-630.01553867335122</v>
      </c>
      <c r="NO19" s="188">
        <v>-630.01553867335122</v>
      </c>
      <c r="NP19" s="188">
        <v>-630.01553867335122</v>
      </c>
      <c r="NQ19" s="188">
        <v>-630.01553867335122</v>
      </c>
      <c r="NR19" s="188">
        <f t="shared" si="212"/>
        <v>630.01553867335122</v>
      </c>
      <c r="NS19" s="188">
        <v>-630.01553867335122</v>
      </c>
      <c r="NT19" s="188">
        <f t="shared" si="213"/>
        <v>630.01553867335122</v>
      </c>
      <c r="NU19" s="188">
        <f t="shared" si="214"/>
        <v>630.01553867335122</v>
      </c>
      <c r="NV19" s="188">
        <v>630.01553867335122</v>
      </c>
      <c r="NX19">
        <v>-1</v>
      </c>
      <c r="NY19" s="228">
        <v>-1</v>
      </c>
      <c r="NZ19" s="228">
        <v>1</v>
      </c>
      <c r="OA19" s="228">
        <v>-1</v>
      </c>
      <c r="OB19" s="203">
        <v>-1</v>
      </c>
      <c r="OC19" s="229">
        <v>-6</v>
      </c>
      <c r="OD19">
        <f t="shared" si="346"/>
        <v>1</v>
      </c>
      <c r="OE19">
        <v>1</v>
      </c>
      <c r="OF19" s="203">
        <v>-1</v>
      </c>
      <c r="OG19">
        <v>0</v>
      </c>
      <c r="OH19">
        <v>1</v>
      </c>
      <c r="OI19">
        <v>0</v>
      </c>
      <c r="OJ19">
        <v>0</v>
      </c>
      <c r="OK19">
        <v>-1.53738644211E-2</v>
      </c>
      <c r="OL19" s="194">
        <v>42557</v>
      </c>
      <c r="OM19">
        <f t="shared" si="215"/>
        <v>1</v>
      </c>
      <c r="ON19">
        <f t="shared" si="216"/>
        <v>1</v>
      </c>
      <c r="OO19">
        <v>3</v>
      </c>
      <c r="OP19">
        <f t="shared" si="217"/>
        <v>-1</v>
      </c>
      <c r="OQ19">
        <v>2</v>
      </c>
      <c r="OR19" s="137">
        <v>54487.5</v>
      </c>
      <c r="OS19" s="137">
        <v>36325</v>
      </c>
      <c r="OT19" s="188">
        <v>837.68343764468625</v>
      </c>
      <c r="OU19" s="188">
        <v>837.68343764468625</v>
      </c>
      <c r="OV19" s="188">
        <v>837.68343764468625</v>
      </c>
      <c r="OW19" s="188">
        <f t="shared" si="333"/>
        <v>-837.68343764468625</v>
      </c>
      <c r="OX19" s="188">
        <v>-837.68343764468625</v>
      </c>
      <c r="OY19" s="188">
        <v>-837.68343764468625</v>
      </c>
      <c r="OZ19" s="188">
        <v>837.68343764468625</v>
      </c>
      <c r="PA19" s="188">
        <f t="shared" si="218"/>
        <v>-837.68343764468625</v>
      </c>
      <c r="PB19" s="188">
        <v>-837.68343764468625</v>
      </c>
      <c r="PC19" s="188">
        <f t="shared" si="219"/>
        <v>837.68343764468625</v>
      </c>
      <c r="PD19" s="188">
        <f t="shared" si="220"/>
        <v>-837.68343764468625</v>
      </c>
      <c r="PE19" s="188">
        <v>837.68343764468625</v>
      </c>
      <c r="PG19">
        <v>-1</v>
      </c>
      <c r="PH19" s="228">
        <v>-1</v>
      </c>
      <c r="PI19" s="228">
        <v>1</v>
      </c>
      <c r="PJ19" s="228">
        <v>-1</v>
      </c>
      <c r="PK19" s="203">
        <v>-1</v>
      </c>
      <c r="PL19" s="229">
        <v>-7</v>
      </c>
      <c r="PM19">
        <f t="shared" si="347"/>
        <v>1</v>
      </c>
      <c r="PN19">
        <v>1</v>
      </c>
      <c r="PO19" s="203">
        <v>1</v>
      </c>
      <c r="PP19">
        <v>1</v>
      </c>
      <c r="PQ19">
        <v>0</v>
      </c>
      <c r="PR19">
        <v>1</v>
      </c>
      <c r="PS19">
        <v>1</v>
      </c>
      <c r="PT19" s="237">
        <v>1.3956734124199999E-2</v>
      </c>
      <c r="PU19" s="194">
        <v>42557</v>
      </c>
      <c r="PV19">
        <f t="shared" si="221"/>
        <v>1</v>
      </c>
      <c r="PW19">
        <f t="shared" si="222"/>
        <v>1</v>
      </c>
      <c r="PX19">
        <v>3</v>
      </c>
      <c r="PY19">
        <f t="shared" si="223"/>
        <v>-1</v>
      </c>
      <c r="PZ19">
        <v>2</v>
      </c>
      <c r="QA19" s="137">
        <v>52275</v>
      </c>
      <c r="QB19" s="137">
        <v>34850</v>
      </c>
      <c r="QC19" s="188">
        <v>-729.58827634255499</v>
      </c>
      <c r="QD19" s="188">
        <v>-729.58827634255499</v>
      </c>
      <c r="QE19" s="188">
        <v>-729.58827634255499</v>
      </c>
      <c r="QF19" s="188">
        <f t="shared" si="334"/>
        <v>729.58827634255499</v>
      </c>
      <c r="QG19" s="188">
        <v>729.58827634255499</v>
      </c>
      <c r="QH19" s="188">
        <v>729.58827634255499</v>
      </c>
      <c r="QI19" s="188">
        <v>-729.58827634255499</v>
      </c>
      <c r="QJ19" s="188">
        <f t="shared" si="224"/>
        <v>729.58827634255499</v>
      </c>
      <c r="QK19" s="188">
        <v>729.58827634255499</v>
      </c>
      <c r="QL19" s="188">
        <f t="shared" si="225"/>
        <v>-729.58827634255499</v>
      </c>
      <c r="QM19" s="188">
        <f t="shared" si="226"/>
        <v>729.58827634255499</v>
      </c>
      <c r="QN19" s="188">
        <v>729.58827634255499</v>
      </c>
      <c r="QP19">
        <v>1</v>
      </c>
      <c r="QQ19" s="228">
        <v>-1</v>
      </c>
      <c r="QR19" s="228">
        <v>1</v>
      </c>
      <c r="QS19" s="228">
        <v>-1</v>
      </c>
      <c r="QT19" s="203">
        <v>-1</v>
      </c>
      <c r="QU19" s="229">
        <v>-8</v>
      </c>
      <c r="QV19">
        <f t="shared" si="348"/>
        <v>1</v>
      </c>
      <c r="QW19">
        <v>1</v>
      </c>
      <c r="QX19">
        <v>-1</v>
      </c>
      <c r="QY19">
        <v>0</v>
      </c>
      <c r="QZ19">
        <v>1</v>
      </c>
      <c r="RA19">
        <v>0</v>
      </c>
      <c r="RB19">
        <v>0</v>
      </c>
      <c r="RC19">
        <v>-4.0605643496200002E-2</v>
      </c>
      <c r="RD19" s="194">
        <v>42557</v>
      </c>
      <c r="RE19">
        <f t="shared" si="227"/>
        <v>1</v>
      </c>
      <c r="RF19">
        <f t="shared" si="228"/>
        <v>1</v>
      </c>
      <c r="RG19">
        <v>3</v>
      </c>
      <c r="RH19">
        <f t="shared" si="229"/>
        <v>-1</v>
      </c>
      <c r="RI19">
        <v>2</v>
      </c>
      <c r="RJ19" s="137">
        <v>52275</v>
      </c>
      <c r="RK19" s="137">
        <v>34850</v>
      </c>
      <c r="RL19" s="188">
        <v>2122.6600137638552</v>
      </c>
      <c r="RM19" s="188">
        <v>-2122.6600137638552</v>
      </c>
      <c r="RN19" s="188">
        <v>2122.6600137638552</v>
      </c>
      <c r="RO19" s="188">
        <f t="shared" si="335"/>
        <v>-2122.6600137638552</v>
      </c>
      <c r="RP19" s="188">
        <v>-2122.6600137638552</v>
      </c>
      <c r="RQ19" s="188">
        <v>-2122.6600137638552</v>
      </c>
      <c r="RR19" s="188">
        <v>2122.6600137638552</v>
      </c>
      <c r="RS19" s="188">
        <f t="shared" si="230"/>
        <v>-2122.6600137638552</v>
      </c>
      <c r="RT19" s="188">
        <v>-2122.6600137638552</v>
      </c>
      <c r="RU19" s="188">
        <f t="shared" si="231"/>
        <v>2122.6600137638552</v>
      </c>
      <c r="RV19" s="188">
        <f t="shared" si="232"/>
        <v>-2122.6600137638552</v>
      </c>
      <c r="RW19" s="188">
        <v>2122.6600137638552</v>
      </c>
      <c r="RY19">
        <v>-1</v>
      </c>
      <c r="RZ19">
        <v>-1</v>
      </c>
      <c r="SA19">
        <v>1</v>
      </c>
      <c r="SB19">
        <v>-1</v>
      </c>
      <c r="SC19">
        <v>-1</v>
      </c>
      <c r="SD19">
        <v>4</v>
      </c>
      <c r="SE19">
        <f t="shared" si="233"/>
        <v>1</v>
      </c>
      <c r="SF19">
        <v>-1</v>
      </c>
      <c r="SG19">
        <v>-1</v>
      </c>
      <c r="SH19">
        <v>0</v>
      </c>
      <c r="SI19">
        <v>1</v>
      </c>
      <c r="SJ19">
        <v>0</v>
      </c>
      <c r="SK19">
        <v>1</v>
      </c>
      <c r="SL19">
        <v>-1.21951219512E-2</v>
      </c>
      <c r="SM19" s="194">
        <v>42564</v>
      </c>
      <c r="SN19">
        <f t="shared" si="234"/>
        <v>1</v>
      </c>
      <c r="SO19">
        <f t="shared" si="235"/>
        <v>1</v>
      </c>
      <c r="SP19">
        <v>3</v>
      </c>
      <c r="SQ19">
        <f t="shared" si="236"/>
        <v>-1</v>
      </c>
      <c r="SR19">
        <v>2</v>
      </c>
      <c r="SS19" s="137">
        <v>51112.5</v>
      </c>
      <c r="ST19" s="137">
        <v>34075</v>
      </c>
      <c r="SU19" s="188">
        <v>623.32317073070999</v>
      </c>
      <c r="SV19" s="188">
        <v>623.32317073070999</v>
      </c>
      <c r="SW19" s="188">
        <v>623.32317073070999</v>
      </c>
      <c r="SX19" s="188">
        <f t="shared" si="336"/>
        <v>-623.32317073070999</v>
      </c>
      <c r="SY19" s="188">
        <v>623.32317073070999</v>
      </c>
      <c r="SZ19" s="188">
        <v>-623.32317073070999</v>
      </c>
      <c r="TA19" s="188">
        <v>623.32317073070999</v>
      </c>
      <c r="TB19" s="188">
        <f t="shared" si="237"/>
        <v>-623.32317073070999</v>
      </c>
      <c r="TC19" s="188">
        <v>-623.32317073070999</v>
      </c>
      <c r="TD19" s="188">
        <f t="shared" si="238"/>
        <v>623.32317073070999</v>
      </c>
      <c r="TE19" s="188">
        <f t="shared" si="239"/>
        <v>-623.32317073070999</v>
      </c>
      <c r="TF19" s="188">
        <v>623.32317073070999</v>
      </c>
      <c r="TH19">
        <v>-1</v>
      </c>
      <c r="TI19" s="228">
        <v>1</v>
      </c>
      <c r="TJ19" s="228">
        <v>-1</v>
      </c>
      <c r="TK19" s="228">
        <v>1</v>
      </c>
      <c r="TL19" s="203">
        <v>-1</v>
      </c>
      <c r="TM19" s="229">
        <v>5</v>
      </c>
      <c r="TN19">
        <f t="shared" si="240"/>
        <v>-1</v>
      </c>
      <c r="TO19">
        <v>-1</v>
      </c>
      <c r="TP19">
        <v>-1</v>
      </c>
      <c r="TQ19">
        <v>1</v>
      </c>
      <c r="TR19">
        <v>1</v>
      </c>
      <c r="TS19">
        <v>0</v>
      </c>
      <c r="TT19">
        <v>1</v>
      </c>
      <c r="TU19">
        <v>-1.0167029774899999E-2</v>
      </c>
      <c r="TV19" s="194">
        <v>42564</v>
      </c>
      <c r="TW19">
        <f t="shared" si="241"/>
        <v>-1</v>
      </c>
      <c r="TX19">
        <f t="shared" si="242"/>
        <v>-1</v>
      </c>
      <c r="TY19">
        <v>3</v>
      </c>
      <c r="TZ19">
        <f t="shared" si="243"/>
        <v>1</v>
      </c>
      <c r="UA19">
        <v>2</v>
      </c>
      <c r="UB19" s="137">
        <v>51112.5</v>
      </c>
      <c r="UC19" s="137">
        <v>34075</v>
      </c>
      <c r="UD19" s="188">
        <v>-519.66230936957618</v>
      </c>
      <c r="UE19" s="188">
        <v>519.66230936957618</v>
      </c>
      <c r="UF19" s="188">
        <v>519.66230936957618</v>
      </c>
      <c r="UG19" s="188">
        <f t="shared" si="337"/>
        <v>519.66230936957618</v>
      </c>
      <c r="UH19" s="188">
        <v>519.66230936957618</v>
      </c>
      <c r="UI19" s="188">
        <v>519.66230936957618</v>
      </c>
      <c r="UJ19" s="188">
        <v>-519.66230936957618</v>
      </c>
      <c r="UK19" s="188">
        <f t="shared" si="244"/>
        <v>519.66230936957618</v>
      </c>
      <c r="UL19" s="188">
        <v>-519.66230936957618</v>
      </c>
      <c r="UM19" s="188">
        <f t="shared" si="245"/>
        <v>-519.66230936957618</v>
      </c>
      <c r="UN19" s="188">
        <f t="shared" si="246"/>
        <v>519.66230936957618</v>
      </c>
      <c r="UO19" s="188">
        <v>519.66230936957618</v>
      </c>
      <c r="UQ19">
        <v>-1</v>
      </c>
      <c r="UR19" s="228">
        <v>1</v>
      </c>
      <c r="US19" s="228">
        <v>1</v>
      </c>
      <c r="UT19" s="228">
        <v>1</v>
      </c>
      <c r="UU19" s="203">
        <v>-1</v>
      </c>
      <c r="UV19" s="229">
        <v>6</v>
      </c>
      <c r="UW19">
        <f t="shared" si="247"/>
        <v>1</v>
      </c>
      <c r="UX19">
        <v>-1</v>
      </c>
      <c r="UY19" s="203">
        <v>1</v>
      </c>
      <c r="UZ19">
        <v>1</v>
      </c>
      <c r="VA19">
        <v>0</v>
      </c>
      <c r="VB19">
        <v>1</v>
      </c>
      <c r="VC19">
        <v>0</v>
      </c>
      <c r="VD19" s="237">
        <v>2.9347028613400002E-3</v>
      </c>
      <c r="VE19" s="194">
        <v>42564</v>
      </c>
      <c r="VF19">
        <f t="shared" si="248"/>
        <v>-1</v>
      </c>
      <c r="VG19">
        <f t="shared" si="249"/>
        <v>1</v>
      </c>
      <c r="VH19">
        <v>3</v>
      </c>
      <c r="VI19">
        <v>1</v>
      </c>
      <c r="VJ19">
        <v>4</v>
      </c>
      <c r="VK19" s="137">
        <v>51262.5</v>
      </c>
      <c r="VL19" s="137">
        <v>68350</v>
      </c>
      <c r="VM19" s="188">
        <v>150.44020542944176</v>
      </c>
      <c r="VN19" s="188">
        <v>-150.44020542944176</v>
      </c>
      <c r="VO19" s="188">
        <v>-150.44020542944176</v>
      </c>
      <c r="VP19" s="188">
        <f t="shared" si="338"/>
        <v>150.44020542944176</v>
      </c>
      <c r="VQ19" s="188">
        <v>-150.44020542944176</v>
      </c>
      <c r="VR19" s="188">
        <v>150.44020542944176</v>
      </c>
      <c r="VS19" s="188">
        <v>150.44020542944176</v>
      </c>
      <c r="VT19" s="188">
        <f t="shared" si="250"/>
        <v>-150.44020542944176</v>
      </c>
      <c r="VU19" s="188">
        <v>150.44020542944176</v>
      </c>
      <c r="VV19" s="188">
        <v>150.44020542944176</v>
      </c>
      <c r="VW19" s="188">
        <f t="shared" si="251"/>
        <v>150.44020542944176</v>
      </c>
      <c r="VX19" s="188">
        <v>150.44020542944176</v>
      </c>
      <c r="VZ19">
        <v>1</v>
      </c>
      <c r="WA19" s="228">
        <v>1</v>
      </c>
      <c r="WB19" s="228">
        <v>1</v>
      </c>
      <c r="WC19" s="228">
        <v>1</v>
      </c>
      <c r="WD19" s="203">
        <v>-1</v>
      </c>
      <c r="WE19" s="229">
        <v>7</v>
      </c>
      <c r="WF19">
        <f t="shared" si="252"/>
        <v>-1</v>
      </c>
      <c r="WG19">
        <v>-1</v>
      </c>
      <c r="WH19" s="203">
        <v>-1</v>
      </c>
      <c r="WI19">
        <v>0</v>
      </c>
      <c r="WJ19">
        <v>1</v>
      </c>
      <c r="WK19">
        <v>1</v>
      </c>
      <c r="WL19">
        <v>1</v>
      </c>
      <c r="WM19" s="237">
        <v>-1.4630577907800001E-3</v>
      </c>
      <c r="WN19" s="194">
        <v>42564</v>
      </c>
      <c r="WO19">
        <f t="shared" si="253"/>
        <v>-1</v>
      </c>
      <c r="WP19">
        <f t="shared" si="254"/>
        <v>-1</v>
      </c>
      <c r="WQ19">
        <v>4</v>
      </c>
      <c r="WR19">
        <v>-1</v>
      </c>
      <c r="WS19">
        <v>3</v>
      </c>
      <c r="WT19" s="137">
        <v>67900</v>
      </c>
      <c r="WU19" s="137">
        <v>50925</v>
      </c>
      <c r="WV19" s="188">
        <v>-99.341623993962003</v>
      </c>
      <c r="WW19" s="188">
        <v>-99.341623993962003</v>
      </c>
      <c r="WX19" s="188">
        <v>99.341623993962003</v>
      </c>
      <c r="WY19" s="188">
        <f t="shared" si="339"/>
        <v>99.341623993962003</v>
      </c>
      <c r="WZ19" s="188">
        <v>99.341623993962003</v>
      </c>
      <c r="XA19" s="188">
        <v>-99.341623993962003</v>
      </c>
      <c r="XB19" s="188">
        <v>-99.341623993962003</v>
      </c>
      <c r="XC19" s="188">
        <f t="shared" si="255"/>
        <v>99.341623993962003</v>
      </c>
      <c r="XD19" s="188">
        <v>-99.341623993962003</v>
      </c>
      <c r="XE19" s="188">
        <v>99.341623993962003</v>
      </c>
      <c r="XF19" s="188">
        <f t="shared" si="256"/>
        <v>99.341623993962003</v>
      </c>
      <c r="XG19" s="188">
        <v>99.341623993962003</v>
      </c>
      <c r="XI19">
        <v>-1</v>
      </c>
      <c r="XJ19" s="228">
        <v>1</v>
      </c>
      <c r="XK19" s="228">
        <v>1</v>
      </c>
      <c r="XL19" s="228">
        <v>1</v>
      </c>
      <c r="XM19" s="203">
        <v>-1</v>
      </c>
      <c r="XN19" s="229">
        <v>8</v>
      </c>
      <c r="XO19">
        <f t="shared" si="257"/>
        <v>1</v>
      </c>
      <c r="XP19">
        <v>-1</v>
      </c>
      <c r="XQ19" s="203">
        <v>-1</v>
      </c>
      <c r="XR19">
        <v>0</v>
      </c>
      <c r="XS19">
        <v>1</v>
      </c>
      <c r="XT19">
        <v>0</v>
      </c>
      <c r="XU19">
        <v>1</v>
      </c>
      <c r="XV19" s="237">
        <v>-5.1282051282100002E-3</v>
      </c>
      <c r="XW19" s="194">
        <v>42564</v>
      </c>
      <c r="XX19">
        <f t="shared" si="258"/>
        <v>-1</v>
      </c>
      <c r="XY19">
        <f t="shared" si="259"/>
        <v>1</v>
      </c>
      <c r="XZ19">
        <v>4</v>
      </c>
      <c r="YA19">
        <v>1</v>
      </c>
      <c r="YB19">
        <v>5</v>
      </c>
      <c r="YC19" s="137">
        <v>67900</v>
      </c>
      <c r="YD19" s="137">
        <v>84875</v>
      </c>
      <c r="YE19" s="188">
        <v>-348.205128205459</v>
      </c>
      <c r="YF19" s="188">
        <v>348.205128205459</v>
      </c>
      <c r="YG19" s="188">
        <v>348.205128205459</v>
      </c>
      <c r="YH19" s="188">
        <f t="shared" si="260"/>
        <v>-348.205128205459</v>
      </c>
      <c r="YI19" s="188">
        <v>348.205128205459</v>
      </c>
      <c r="YJ19" s="188">
        <v>-348.205128205459</v>
      </c>
      <c r="YK19" s="188">
        <v>-348.205128205459</v>
      </c>
      <c r="YL19" s="188">
        <f t="shared" si="261"/>
        <v>348.205128205459</v>
      </c>
      <c r="YM19" s="188">
        <v>-348.205128205459</v>
      </c>
      <c r="YN19" s="188">
        <v>-348.205128205459</v>
      </c>
      <c r="YO19" s="188">
        <f t="shared" si="262"/>
        <v>-348.205128205459</v>
      </c>
      <c r="YP19" s="188">
        <v>348.205128205459</v>
      </c>
      <c r="YR19">
        <v>-1</v>
      </c>
      <c r="YS19" s="228">
        <v>1</v>
      </c>
      <c r="YT19" s="228">
        <v>1</v>
      </c>
      <c r="YU19" s="228">
        <v>1</v>
      </c>
      <c r="YV19" s="203">
        <v>1</v>
      </c>
      <c r="YW19" s="229">
        <v>10</v>
      </c>
      <c r="YX19">
        <v>1</v>
      </c>
      <c r="YY19">
        <v>1</v>
      </c>
      <c r="YZ19" s="203">
        <v>1</v>
      </c>
      <c r="ZA19">
        <v>1</v>
      </c>
      <c r="ZB19">
        <v>1</v>
      </c>
      <c r="ZC19">
        <v>1</v>
      </c>
      <c r="ZD19">
        <v>1</v>
      </c>
      <c r="ZE19" s="237">
        <v>1.03092783505E-2</v>
      </c>
      <c r="ZF19" s="194">
        <v>42564</v>
      </c>
      <c r="ZG19">
        <f t="shared" si="263"/>
        <v>1</v>
      </c>
      <c r="ZH19">
        <f t="shared" si="264"/>
        <v>1</v>
      </c>
      <c r="ZI19">
        <v>4</v>
      </c>
      <c r="ZJ19">
        <v>1</v>
      </c>
      <c r="ZK19">
        <v>5</v>
      </c>
      <c r="ZL19" s="137">
        <v>67900</v>
      </c>
      <c r="ZM19" s="137">
        <v>84875</v>
      </c>
      <c r="ZN19" s="188">
        <v>699.99999999894999</v>
      </c>
      <c r="ZO19" s="188">
        <v>699.99999999894999</v>
      </c>
      <c r="ZP19" s="188">
        <v>-699.99999999894999</v>
      </c>
      <c r="ZQ19" s="188">
        <v>699.99999999894999</v>
      </c>
      <c r="ZR19" s="188">
        <v>699.99999999894999</v>
      </c>
      <c r="ZS19" s="188">
        <v>699.99999999894999</v>
      </c>
      <c r="ZT19" s="188">
        <v>699.99999999894999</v>
      </c>
      <c r="ZU19" s="188">
        <v>699.99999999894999</v>
      </c>
      <c r="ZV19" s="188">
        <f t="shared" si="265"/>
        <v>699.99999999894999</v>
      </c>
      <c r="ZW19" s="188">
        <v>699.99999999894999</v>
      </c>
      <c r="ZX19" s="188">
        <f t="shared" si="266"/>
        <v>699.99999999894999</v>
      </c>
      <c r="ZY19" s="188">
        <v>699.99999999894999</v>
      </c>
      <c r="AAA19">
        <f t="shared" si="267"/>
        <v>1</v>
      </c>
      <c r="AAB19" s="228">
        <v>1</v>
      </c>
      <c r="AAC19" s="228">
        <v>-1</v>
      </c>
      <c r="AAD19" s="228">
        <v>1</v>
      </c>
      <c r="AAE19" s="203">
        <v>1</v>
      </c>
      <c r="AAF19" s="229">
        <v>10</v>
      </c>
      <c r="AAG19">
        <f t="shared" si="268"/>
        <v>-1</v>
      </c>
      <c r="AAH19">
        <f t="shared" si="269"/>
        <v>1</v>
      </c>
      <c r="AAI19" s="203">
        <v>-1</v>
      </c>
      <c r="AAJ19">
        <f t="shared" si="270"/>
        <v>1</v>
      </c>
      <c r="AAK19">
        <f t="shared" si="136"/>
        <v>0</v>
      </c>
      <c r="AAL19">
        <f t="shared" si="340"/>
        <v>1</v>
      </c>
      <c r="AAM19">
        <f t="shared" si="271"/>
        <v>0</v>
      </c>
      <c r="AAN19" s="237">
        <v>-1.23906705539E-2</v>
      </c>
      <c r="AAO19" s="194">
        <v>42564</v>
      </c>
      <c r="AAP19">
        <f t="shared" si="272"/>
        <v>-1</v>
      </c>
      <c r="AAQ19">
        <f t="shared" si="273"/>
        <v>-1</v>
      </c>
      <c r="AAR19">
        <f>VLOOKUP($A19,'FuturesInfo (3)'!$A$2:$V$80,22)</f>
        <v>4</v>
      </c>
      <c r="AAS19">
        <f t="shared" si="274"/>
        <v>1</v>
      </c>
      <c r="AAT19">
        <f t="shared" si="275"/>
        <v>5</v>
      </c>
      <c r="AAU19" s="137">
        <f>VLOOKUP($A19,'FuturesInfo (3)'!$A$2:$O$80,15)*AAR19</f>
        <v>67750</v>
      </c>
      <c r="AAV19" s="137">
        <f>VLOOKUP($A19,'FuturesInfo (3)'!$A$2:$O$80,15)*AAT19</f>
        <v>84687.5</v>
      </c>
      <c r="AAW19" s="188">
        <f t="shared" si="276"/>
        <v>-839.46793002672496</v>
      </c>
      <c r="AAX19" s="188">
        <f t="shared" si="137"/>
        <v>-839.46793002672496</v>
      </c>
      <c r="AAY19" s="188">
        <f t="shared" si="277"/>
        <v>-839.46793002672496</v>
      </c>
      <c r="AAZ19" s="188">
        <f t="shared" si="278"/>
        <v>-839.46793002672496</v>
      </c>
      <c r="ABA19" s="188">
        <f t="shared" si="279"/>
        <v>839.46793002672496</v>
      </c>
      <c r="ABB19" s="188">
        <f t="shared" si="280"/>
        <v>-839.46793002672496</v>
      </c>
      <c r="ABC19" s="188">
        <f t="shared" si="281"/>
        <v>839.46793002672496</v>
      </c>
      <c r="ABD19" s="188">
        <f t="shared" si="341"/>
        <v>-839.46793002672496</v>
      </c>
      <c r="ABE19" s="188">
        <f t="shared" si="282"/>
        <v>839.46793002672496</v>
      </c>
      <c r="ABF19" s="188">
        <f>IF(IF(sym!$Q8=AAI19,1,0)=1,ABS(AAU19*AAN19),-ABS(AAU19*AAN19))</f>
        <v>-839.46793002672496</v>
      </c>
      <c r="ABG19" s="188">
        <f t="shared" si="283"/>
        <v>839.46793002672496</v>
      </c>
      <c r="ABH19" s="188">
        <f t="shared" si="284"/>
        <v>839.46793002672496</v>
      </c>
      <c r="ABJ19">
        <f t="shared" si="285"/>
        <v>-1</v>
      </c>
      <c r="ABK19" s="228">
        <v>-1</v>
      </c>
      <c r="ABL19" s="228">
        <v>1</v>
      </c>
      <c r="ABM19" s="228">
        <v>-1</v>
      </c>
      <c r="ABN19" s="203">
        <v>1</v>
      </c>
      <c r="ABO19" s="229">
        <v>11</v>
      </c>
      <c r="ABP19">
        <f t="shared" si="286"/>
        <v>1</v>
      </c>
      <c r="ABQ19">
        <f t="shared" si="287"/>
        <v>1</v>
      </c>
      <c r="ABR19" s="203"/>
      <c r="ABS19">
        <f t="shared" si="288"/>
        <v>0</v>
      </c>
      <c r="ABT19">
        <f t="shared" si="138"/>
        <v>0</v>
      </c>
      <c r="ABU19">
        <f t="shared" si="342"/>
        <v>0</v>
      </c>
      <c r="ABV19">
        <f t="shared" si="289"/>
        <v>0</v>
      </c>
      <c r="ABW19" s="237"/>
      <c r="ABX19" s="194">
        <v>42564</v>
      </c>
      <c r="ABY19">
        <f t="shared" si="290"/>
        <v>1</v>
      </c>
      <c r="ABZ19">
        <f t="shared" si="291"/>
        <v>1</v>
      </c>
      <c r="ACA19">
        <f>VLOOKUP($A19,'FuturesInfo (3)'!$A$2:$V$80,22)</f>
        <v>4</v>
      </c>
      <c r="ACB19">
        <f t="shared" si="292"/>
        <v>1</v>
      </c>
      <c r="ACC19">
        <f t="shared" si="293"/>
        <v>5</v>
      </c>
      <c r="ACD19" s="137">
        <f>VLOOKUP($A19,'FuturesInfo (3)'!$A$2:$O$80,15)*ACA19</f>
        <v>67750</v>
      </c>
      <c r="ACE19" s="137">
        <f>VLOOKUP($A19,'FuturesInfo (3)'!$A$2:$O$80,15)*ACC19</f>
        <v>84687.5</v>
      </c>
      <c r="ACF19" s="188">
        <f t="shared" si="294"/>
        <v>0</v>
      </c>
      <c r="ACG19" s="188">
        <f t="shared" si="139"/>
        <v>0</v>
      </c>
      <c r="ACH19" s="188">
        <f t="shared" si="295"/>
        <v>0</v>
      </c>
      <c r="ACI19" s="188">
        <f t="shared" si="296"/>
        <v>0</v>
      </c>
      <c r="ACJ19" s="188">
        <f t="shared" si="297"/>
        <v>0</v>
      </c>
      <c r="ACK19" s="188">
        <f t="shared" si="298"/>
        <v>0</v>
      </c>
      <c r="ACL19" s="188">
        <f t="shared" si="299"/>
        <v>0</v>
      </c>
      <c r="ACM19" s="188">
        <f t="shared" si="343"/>
        <v>0</v>
      </c>
      <c r="ACN19" s="188">
        <f t="shared" si="300"/>
        <v>0</v>
      </c>
      <c r="ACO19" s="188">
        <f>IF(IF(sym!$Q8=ABR19,1,0)=1,ABS(ACD19*ABW19),-ABS(ACD19*ABW19))</f>
        <v>0</v>
      </c>
      <c r="ACP19" s="188">
        <f t="shared" si="301"/>
        <v>0</v>
      </c>
      <c r="ACQ19" s="188">
        <f t="shared" si="302"/>
        <v>0</v>
      </c>
      <c r="ACT19">
        <f t="shared" si="303"/>
        <v>0</v>
      </c>
      <c r="ACU19" s="228"/>
      <c r="ACV19" s="228"/>
      <c r="ACW19" s="228"/>
      <c r="ACX19" s="203"/>
      <c r="ACY19" s="229"/>
      <c r="ACZ19">
        <f t="shared" si="304"/>
        <v>-1</v>
      </c>
      <c r="ADA19">
        <f t="shared" si="305"/>
        <v>0</v>
      </c>
      <c r="ADB19" s="203"/>
      <c r="ADC19">
        <f t="shared" si="306"/>
        <v>1</v>
      </c>
      <c r="ADD19">
        <f t="shared" si="140"/>
        <v>1</v>
      </c>
      <c r="ADE19">
        <f t="shared" si="344"/>
        <v>0</v>
      </c>
      <c r="ADF19">
        <f t="shared" si="307"/>
        <v>1</v>
      </c>
      <c r="ADG19" s="237"/>
      <c r="ADH19" s="194"/>
      <c r="ADI19">
        <f t="shared" si="308"/>
        <v>-1</v>
      </c>
      <c r="ADJ19">
        <f t="shared" si="309"/>
        <v>-1</v>
      </c>
      <c r="ADK19">
        <f>VLOOKUP($A19,'FuturesInfo (3)'!$A$2:$V$80,22)</f>
        <v>4</v>
      </c>
      <c r="ADL19">
        <f t="shared" si="310"/>
        <v>-1</v>
      </c>
      <c r="ADM19">
        <f t="shared" si="311"/>
        <v>3</v>
      </c>
      <c r="ADN19" s="137">
        <f>VLOOKUP($A19,'FuturesInfo (3)'!$A$2:$O$80,15)*ADK19</f>
        <v>67750</v>
      </c>
      <c r="ADO19" s="137">
        <f>VLOOKUP($A19,'FuturesInfo (3)'!$A$2:$O$80,15)*ADM19</f>
        <v>50812.5</v>
      </c>
      <c r="ADP19" s="188">
        <f t="shared" si="312"/>
        <v>0</v>
      </c>
      <c r="ADQ19" s="188">
        <f t="shared" si="141"/>
        <v>0</v>
      </c>
      <c r="ADR19" s="188">
        <f t="shared" si="313"/>
        <v>0</v>
      </c>
      <c r="ADS19" s="188">
        <f t="shared" si="314"/>
        <v>0</v>
      </c>
      <c r="ADT19" s="188">
        <f t="shared" si="315"/>
        <v>0</v>
      </c>
      <c r="ADU19" s="188">
        <f t="shared" si="316"/>
        <v>0</v>
      </c>
      <c r="ADV19" s="188">
        <f t="shared" si="317"/>
        <v>0</v>
      </c>
      <c r="ADW19" s="188">
        <f t="shared" si="345"/>
        <v>0</v>
      </c>
      <c r="ADX19" s="188">
        <f t="shared" si="318"/>
        <v>0</v>
      </c>
      <c r="ADY19" s="188">
        <f>IF(IF(sym!$Q8=ADB19,1,0)=1,ABS(ADN19*ADG19),-ABS(ADN19*ADG19))</f>
        <v>0</v>
      </c>
      <c r="ADZ19" s="188">
        <f t="shared" si="319"/>
        <v>0</v>
      </c>
      <c r="AEA19" s="188">
        <f t="shared" si="320"/>
        <v>0</v>
      </c>
    </row>
    <row r="20" spans="1:807"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f t="shared" si="142"/>
        <v>-1</v>
      </c>
      <c r="T20">
        <f t="shared" si="143"/>
        <v>-1</v>
      </c>
      <c r="U20">
        <v>3</v>
      </c>
      <c r="V20">
        <f t="shared" si="144"/>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f t="shared" si="145"/>
        <v>2080.1549110069232</v>
      </c>
      <c r="AG20" s="188">
        <v>-2080.1549110069232</v>
      </c>
      <c r="AH20" s="188">
        <f t="shared" si="146"/>
        <v>-2080.1549110069232</v>
      </c>
      <c r="AI20" s="188">
        <v>-2080.1549110069232</v>
      </c>
      <c r="AJ20" s="188">
        <v>2080.1549110069232</v>
      </c>
      <c r="AL20">
        <v>-1</v>
      </c>
      <c r="AM20" s="228">
        <v>1</v>
      </c>
      <c r="AN20" s="228">
        <v>-1</v>
      </c>
      <c r="AO20" s="228">
        <v>1</v>
      </c>
      <c r="AP20" s="203">
        <v>1</v>
      </c>
      <c r="AQ20" s="229">
        <v>-5</v>
      </c>
      <c r="AR20">
        <f t="shared" si="147"/>
        <v>-1</v>
      </c>
      <c r="AS20">
        <v>-1</v>
      </c>
      <c r="AT20" s="203">
        <v>1</v>
      </c>
      <c r="AU20">
        <v>1</v>
      </c>
      <c r="AV20">
        <v>1</v>
      </c>
      <c r="AW20">
        <v>0</v>
      </c>
      <c r="AX20">
        <v>0</v>
      </c>
      <c r="AY20" s="237">
        <v>1.07998650017E-2</v>
      </c>
      <c r="AZ20" s="194">
        <v>42544</v>
      </c>
      <c r="BA20">
        <f t="shared" si="148"/>
        <v>-1</v>
      </c>
      <c r="BB20">
        <f t="shared" si="149"/>
        <v>-1</v>
      </c>
      <c r="BC20">
        <v>4</v>
      </c>
      <c r="BD20">
        <f t="shared" si="150"/>
        <v>1</v>
      </c>
      <c r="BE20">
        <v>3</v>
      </c>
      <c r="BF20" s="137">
        <v>119800</v>
      </c>
      <c r="BG20" s="137">
        <v>89850</v>
      </c>
      <c r="BH20" s="188">
        <v>1293.8238272036599</v>
      </c>
      <c r="BI20" s="188">
        <v>-1293.8238272036599</v>
      </c>
      <c r="BJ20" s="188">
        <v>1293.8238272036599</v>
      </c>
      <c r="BK20" s="188">
        <f t="shared" si="321"/>
        <v>-1293.8238272036599</v>
      </c>
      <c r="BL20" s="188">
        <v>-1293.8238272036599</v>
      </c>
      <c r="BM20" s="188">
        <v>-1293.8238272036599</v>
      </c>
      <c r="BN20" s="188">
        <v>1293.8238272036599</v>
      </c>
      <c r="BO20" s="188">
        <f t="shared" si="322"/>
        <v>-1293.8238272036599</v>
      </c>
      <c r="BP20" s="188">
        <v>1293.8238272036599</v>
      </c>
      <c r="BQ20" s="188">
        <f t="shared" si="151"/>
        <v>1293.8238272036599</v>
      </c>
      <c r="BR20" s="188">
        <f t="shared" si="152"/>
        <v>-1293.8238272036599</v>
      </c>
      <c r="BS20" s="188">
        <v>1293.8238272036599</v>
      </c>
      <c r="BU20">
        <v>1</v>
      </c>
      <c r="BV20" s="228">
        <v>-1</v>
      </c>
      <c r="BW20" s="228">
        <v>-1</v>
      </c>
      <c r="BX20" s="228">
        <v>-1</v>
      </c>
      <c r="BY20" s="203">
        <v>-1</v>
      </c>
      <c r="BZ20" s="229">
        <v>-6</v>
      </c>
      <c r="CA20">
        <f t="shared" si="153"/>
        <v>-1</v>
      </c>
      <c r="CB20">
        <v>1</v>
      </c>
      <c r="CC20" s="203">
        <v>1</v>
      </c>
      <c r="CD20">
        <v>0</v>
      </c>
      <c r="CE20">
        <v>0</v>
      </c>
      <c r="CF20">
        <v>1</v>
      </c>
      <c r="CG20">
        <v>1</v>
      </c>
      <c r="CH20" s="237"/>
      <c r="CI20" s="194">
        <v>42544</v>
      </c>
      <c r="CJ20">
        <f t="shared" si="154"/>
        <v>1</v>
      </c>
      <c r="CK20">
        <f t="shared" si="155"/>
        <v>-1</v>
      </c>
      <c r="CL20">
        <v>4</v>
      </c>
      <c r="CM20">
        <f t="shared" si="156"/>
        <v>-1</v>
      </c>
      <c r="CN20">
        <v>3</v>
      </c>
      <c r="CO20" s="137">
        <v>119800</v>
      </c>
      <c r="CP20" s="137">
        <v>89850</v>
      </c>
      <c r="CQ20" s="188">
        <v>0</v>
      </c>
      <c r="CR20" s="188">
        <v>0</v>
      </c>
      <c r="CS20" s="188">
        <v>0</v>
      </c>
      <c r="CT20" s="188">
        <f t="shared" si="323"/>
        <v>0</v>
      </c>
      <c r="CU20" s="188">
        <v>0</v>
      </c>
      <c r="CV20" s="188">
        <v>0</v>
      </c>
      <c r="CW20" s="188">
        <v>0</v>
      </c>
      <c r="CX20" s="188">
        <f t="shared" si="157"/>
        <v>0</v>
      </c>
      <c r="CY20" s="188">
        <v>0</v>
      </c>
      <c r="CZ20" s="188">
        <f t="shared" si="158"/>
        <v>0</v>
      </c>
      <c r="DA20" s="188">
        <f t="shared" si="159"/>
        <v>0</v>
      </c>
      <c r="DB20" s="188">
        <v>0</v>
      </c>
      <c r="DD20">
        <v>1</v>
      </c>
      <c r="DE20" s="228">
        <v>-1</v>
      </c>
      <c r="DF20" s="228">
        <v>-1</v>
      </c>
      <c r="DG20" s="228">
        <v>-1</v>
      </c>
      <c r="DH20" s="203">
        <v>-1</v>
      </c>
      <c r="DI20" s="229">
        <v>-6</v>
      </c>
      <c r="DJ20">
        <f t="shared" si="160"/>
        <v>-1</v>
      </c>
      <c r="DK20">
        <v>1</v>
      </c>
      <c r="DL20" s="203">
        <v>1</v>
      </c>
      <c r="DM20">
        <v>0</v>
      </c>
      <c r="DN20">
        <v>0</v>
      </c>
      <c r="DO20">
        <v>1</v>
      </c>
      <c r="DP20">
        <v>1</v>
      </c>
      <c r="DQ20" s="237">
        <v>2.33722871452E-2</v>
      </c>
      <c r="DR20" s="194">
        <v>42544</v>
      </c>
      <c r="DS20">
        <f t="shared" si="161"/>
        <v>1</v>
      </c>
      <c r="DT20">
        <f t="shared" si="162"/>
        <v>-1</v>
      </c>
      <c r="DU20">
        <v>4</v>
      </c>
      <c r="DV20">
        <f t="shared" si="163"/>
        <v>-1</v>
      </c>
      <c r="DW20">
        <v>3</v>
      </c>
      <c r="DX20" s="137">
        <v>122600</v>
      </c>
      <c r="DY20" s="137">
        <v>91950</v>
      </c>
      <c r="DZ20" s="188">
        <v>-2865.4424040015201</v>
      </c>
      <c r="EA20" s="188">
        <v>2865.4424040015201</v>
      </c>
      <c r="EB20" s="188">
        <v>-2865.4424040015201</v>
      </c>
      <c r="EC20" s="188">
        <f t="shared" si="324"/>
        <v>-2865.4424040015201</v>
      </c>
      <c r="ED20" s="188">
        <v>2865.4424040015201</v>
      </c>
      <c r="EE20" s="188">
        <v>-2865.4424040015201</v>
      </c>
      <c r="EF20" s="188">
        <v>-2865.4424040015201</v>
      </c>
      <c r="EG20" s="188">
        <f t="shared" si="164"/>
        <v>2865.4424040015201</v>
      </c>
      <c r="EH20" s="188">
        <v>2865.4424040015201</v>
      </c>
      <c r="EI20" s="188">
        <f t="shared" si="165"/>
        <v>-2865.4424040015201</v>
      </c>
      <c r="EJ20" s="188">
        <f t="shared" si="166"/>
        <v>-2865.4424040015201</v>
      </c>
      <c r="EK20" s="188">
        <v>2865.4424040015201</v>
      </c>
      <c r="EM20">
        <v>1</v>
      </c>
      <c r="EN20" s="228">
        <v>-1</v>
      </c>
      <c r="EO20" s="228">
        <v>-1</v>
      </c>
      <c r="EP20" s="228">
        <v>-1</v>
      </c>
      <c r="EQ20" s="203">
        <v>1</v>
      </c>
      <c r="ER20" s="229">
        <v>2</v>
      </c>
      <c r="ES20">
        <f t="shared" si="167"/>
        <v>-1</v>
      </c>
      <c r="ET20">
        <v>1</v>
      </c>
      <c r="EU20" s="203">
        <v>1</v>
      </c>
      <c r="EV20">
        <v>0</v>
      </c>
      <c r="EW20">
        <v>1</v>
      </c>
      <c r="EX20">
        <v>0</v>
      </c>
      <c r="EY20">
        <v>1</v>
      </c>
      <c r="EZ20" s="237">
        <v>4.8939641109300002E-3</v>
      </c>
      <c r="FA20" s="194">
        <v>42544</v>
      </c>
      <c r="FB20">
        <f t="shared" si="168"/>
        <v>1</v>
      </c>
      <c r="FC20">
        <f t="shared" si="169"/>
        <v>-1</v>
      </c>
      <c r="FD20">
        <v>4</v>
      </c>
      <c r="FE20">
        <f t="shared" si="170"/>
        <v>-1</v>
      </c>
      <c r="FF20">
        <v>4</v>
      </c>
      <c r="FG20" s="137">
        <v>123200</v>
      </c>
      <c r="FH20" s="137">
        <v>123200</v>
      </c>
      <c r="FI20" s="188">
        <v>-602.936378466576</v>
      </c>
      <c r="FJ20" s="188">
        <v>602.936378466576</v>
      </c>
      <c r="FK20" s="188">
        <v>602.936378466576</v>
      </c>
      <c r="FL20" s="188">
        <f t="shared" si="325"/>
        <v>-602.936378466576</v>
      </c>
      <c r="FM20" s="188">
        <v>602.936378466576</v>
      </c>
      <c r="FN20" s="188">
        <v>-602.936378466576</v>
      </c>
      <c r="FO20" s="188">
        <v>-602.936378466576</v>
      </c>
      <c r="FP20" s="188">
        <f t="shared" si="171"/>
        <v>602.936378466576</v>
      </c>
      <c r="FQ20" s="188">
        <v>602.936378466576</v>
      </c>
      <c r="FR20" s="188">
        <f t="shared" si="172"/>
        <v>-602.936378466576</v>
      </c>
      <c r="FS20" s="188">
        <f t="shared" si="173"/>
        <v>-602.936378466576</v>
      </c>
      <c r="FT20" s="188">
        <v>602.936378466576</v>
      </c>
      <c r="FV20">
        <v>1</v>
      </c>
      <c r="FW20" s="228">
        <v>-1</v>
      </c>
      <c r="FX20" s="228">
        <v>-1</v>
      </c>
      <c r="FY20" s="228">
        <v>-1</v>
      </c>
      <c r="FZ20" s="203">
        <v>1</v>
      </c>
      <c r="GA20" s="229">
        <v>-1</v>
      </c>
      <c r="GB20">
        <f t="shared" si="174"/>
        <v>-1</v>
      </c>
      <c r="GC20">
        <v>-1</v>
      </c>
      <c r="GD20">
        <v>1</v>
      </c>
      <c r="GE20">
        <v>0</v>
      </c>
      <c r="GF20">
        <v>1</v>
      </c>
      <c r="GG20">
        <v>0</v>
      </c>
      <c r="GH20">
        <v>0</v>
      </c>
      <c r="GI20">
        <v>9.7402597402600002E-3</v>
      </c>
      <c r="GJ20" s="194">
        <v>42544</v>
      </c>
      <c r="GK20">
        <f t="shared" si="175"/>
        <v>-1</v>
      </c>
      <c r="GL20">
        <f t="shared" si="176"/>
        <v>-1</v>
      </c>
      <c r="GM20">
        <v>4</v>
      </c>
      <c r="GN20">
        <f t="shared" si="177"/>
        <v>-1</v>
      </c>
      <c r="GO20">
        <v>5</v>
      </c>
      <c r="GP20" s="137">
        <v>124400</v>
      </c>
      <c r="GQ20" s="137">
        <v>155500</v>
      </c>
      <c r="GR20" s="188">
        <v>-1211.6883116883441</v>
      </c>
      <c r="GS20" s="188">
        <v>1211.6883116883441</v>
      </c>
      <c r="GT20" s="188">
        <v>1211.6883116883441</v>
      </c>
      <c r="GU20" s="188">
        <f t="shared" si="326"/>
        <v>-1211.6883116883441</v>
      </c>
      <c r="GV20" s="188">
        <v>-1211.6883116883441</v>
      </c>
      <c r="GW20" s="188">
        <v>-1211.6883116883441</v>
      </c>
      <c r="GX20" s="188">
        <v>-1211.6883116883441</v>
      </c>
      <c r="GY20" s="188">
        <f t="shared" si="178"/>
        <v>-1211.6883116883441</v>
      </c>
      <c r="GZ20" s="188">
        <v>1211.6883116883441</v>
      </c>
      <c r="HA20" s="188">
        <f t="shared" si="179"/>
        <v>-1211.6883116883441</v>
      </c>
      <c r="HB20" s="188">
        <f t="shared" si="180"/>
        <v>-1211.6883116883441</v>
      </c>
      <c r="HC20" s="188">
        <v>1211.6883116883441</v>
      </c>
      <c r="HE20">
        <v>1</v>
      </c>
      <c r="HF20">
        <v>1</v>
      </c>
      <c r="HG20">
        <v>1</v>
      </c>
      <c r="HH20">
        <v>1</v>
      </c>
      <c r="HI20">
        <v>1</v>
      </c>
      <c r="HJ20">
        <v>-2</v>
      </c>
      <c r="HK20">
        <f t="shared" si="181"/>
        <v>-1</v>
      </c>
      <c r="HL20">
        <v>-1</v>
      </c>
      <c r="HM20" s="203">
        <v>-1</v>
      </c>
      <c r="HN20">
        <v>0</v>
      </c>
      <c r="HO20">
        <v>0</v>
      </c>
      <c r="HP20">
        <v>1</v>
      </c>
      <c r="HQ20">
        <v>1</v>
      </c>
      <c r="HR20" s="237">
        <v>-4.1800643086799998E-3</v>
      </c>
      <c r="HS20" s="194">
        <v>42551</v>
      </c>
      <c r="HT20">
        <f t="shared" si="182"/>
        <v>-1</v>
      </c>
      <c r="HU20">
        <f t="shared" si="183"/>
        <v>-1</v>
      </c>
      <c r="HV20">
        <v>4</v>
      </c>
      <c r="HW20">
        <f t="shared" si="184"/>
        <v>1</v>
      </c>
      <c r="HX20">
        <v>5</v>
      </c>
      <c r="HY20" s="137">
        <v>123880</v>
      </c>
      <c r="HZ20" s="137">
        <v>154850</v>
      </c>
      <c r="IA20" s="188">
        <v>-517.82636655927843</v>
      </c>
      <c r="IB20" s="188">
        <v>-517.82636655927843</v>
      </c>
      <c r="IC20" s="188">
        <v>-517.82636655927843</v>
      </c>
      <c r="ID20" s="188">
        <f t="shared" si="327"/>
        <v>517.82636655927843</v>
      </c>
      <c r="IE20" s="188">
        <v>517.82636655927843</v>
      </c>
      <c r="IF20" s="188">
        <v>-517.82636655927843</v>
      </c>
      <c r="IG20" s="188">
        <v>-517.82636655927843</v>
      </c>
      <c r="IH20" s="188">
        <f t="shared" si="185"/>
        <v>517.82636655927843</v>
      </c>
      <c r="II20" s="188">
        <v>-517.82636655927843</v>
      </c>
      <c r="IJ20" s="188">
        <f t="shared" si="186"/>
        <v>-517.82636655927843</v>
      </c>
      <c r="IK20" s="188">
        <f t="shared" si="187"/>
        <v>517.82636655927843</v>
      </c>
      <c r="IL20" s="188">
        <v>517.82636655927843</v>
      </c>
      <c r="IN20">
        <v>-1</v>
      </c>
      <c r="IO20" s="228">
        <v>1</v>
      </c>
      <c r="IP20" s="228">
        <v>-1</v>
      </c>
      <c r="IQ20" s="228">
        <v>1</v>
      </c>
      <c r="IR20" s="203">
        <v>1</v>
      </c>
      <c r="IS20" s="229">
        <v>5</v>
      </c>
      <c r="IT20">
        <f t="shared" si="188"/>
        <v>1</v>
      </c>
      <c r="IU20">
        <v>1</v>
      </c>
      <c r="IV20" s="203">
        <v>1</v>
      </c>
      <c r="IW20">
        <v>1</v>
      </c>
      <c r="IX20">
        <v>1</v>
      </c>
      <c r="IY20">
        <v>0</v>
      </c>
      <c r="IZ20">
        <v>1</v>
      </c>
      <c r="JA20" s="237">
        <v>1.29157248951E-3</v>
      </c>
      <c r="JB20" s="194">
        <v>42551</v>
      </c>
      <c r="JC20">
        <f t="shared" si="189"/>
        <v>1</v>
      </c>
      <c r="JD20">
        <f t="shared" si="190"/>
        <v>1</v>
      </c>
      <c r="JE20">
        <v>4</v>
      </c>
      <c r="JF20">
        <f t="shared" si="191"/>
        <v>1</v>
      </c>
      <c r="JG20">
        <v>3</v>
      </c>
      <c r="JH20" s="137">
        <v>124040</v>
      </c>
      <c r="JI20" s="137">
        <v>93030</v>
      </c>
      <c r="JJ20" s="188">
        <v>160.2066515988204</v>
      </c>
      <c r="JK20" s="188">
        <v>-160.2066515988204</v>
      </c>
      <c r="JL20" s="188">
        <v>160.2066515988204</v>
      </c>
      <c r="JM20" s="188">
        <f t="shared" si="328"/>
        <v>160.2066515988204</v>
      </c>
      <c r="JN20" s="188">
        <v>160.2066515988204</v>
      </c>
      <c r="JO20" s="188">
        <v>-160.2066515988204</v>
      </c>
      <c r="JP20" s="188">
        <v>160.2066515988204</v>
      </c>
      <c r="JQ20" s="188">
        <f t="shared" si="192"/>
        <v>160.2066515988204</v>
      </c>
      <c r="JR20" s="188">
        <v>160.2066515988204</v>
      </c>
      <c r="JS20" s="188">
        <f t="shared" si="193"/>
        <v>160.2066515988204</v>
      </c>
      <c r="JT20" s="188">
        <f t="shared" si="329"/>
        <v>160.2066515988204</v>
      </c>
      <c r="JU20" s="188">
        <v>160.2066515988204</v>
      </c>
      <c r="JW20">
        <v>1</v>
      </c>
      <c r="JX20" s="228">
        <v>1</v>
      </c>
      <c r="JY20" s="228">
        <v>1</v>
      </c>
      <c r="JZ20" s="228">
        <v>-1</v>
      </c>
      <c r="KA20" s="203">
        <v>1</v>
      </c>
      <c r="KB20" s="229">
        <v>6</v>
      </c>
      <c r="KC20">
        <f t="shared" si="194"/>
        <v>1</v>
      </c>
      <c r="KD20">
        <v>1</v>
      </c>
      <c r="KE20" s="203">
        <v>1</v>
      </c>
      <c r="KF20">
        <v>1</v>
      </c>
      <c r="KG20">
        <v>1</v>
      </c>
      <c r="KH20">
        <v>0</v>
      </c>
      <c r="KI20">
        <v>1</v>
      </c>
      <c r="KJ20" s="237">
        <v>4.1921960657899998E-3</v>
      </c>
      <c r="KK20" s="194">
        <v>42551</v>
      </c>
      <c r="KL20">
        <f t="shared" si="195"/>
        <v>1</v>
      </c>
      <c r="KM20">
        <f t="shared" si="196"/>
        <v>1</v>
      </c>
      <c r="KN20">
        <v>4</v>
      </c>
      <c r="KO20">
        <f t="shared" si="197"/>
        <v>1</v>
      </c>
      <c r="KP20">
        <v>5</v>
      </c>
      <c r="KQ20" s="137">
        <v>124560</v>
      </c>
      <c r="KR20" s="137">
        <v>155700</v>
      </c>
      <c r="KS20" s="188">
        <v>522.17994195480242</v>
      </c>
      <c r="KT20" s="188">
        <v>522.17994195480242</v>
      </c>
      <c r="KU20" s="188">
        <v>522.17994195480242</v>
      </c>
      <c r="KV20" s="188">
        <f t="shared" si="330"/>
        <v>522.17994195480242</v>
      </c>
      <c r="KW20" s="188">
        <v>522.17994195480242</v>
      </c>
      <c r="KX20" s="188">
        <v>522.17994195480242</v>
      </c>
      <c r="KY20" s="188">
        <v>-522.17994195480242</v>
      </c>
      <c r="KZ20" s="188">
        <f t="shared" si="198"/>
        <v>522.17994195480242</v>
      </c>
      <c r="LA20" s="188">
        <v>522.17994195480242</v>
      </c>
      <c r="LB20" s="188">
        <f t="shared" si="199"/>
        <v>522.17994195480242</v>
      </c>
      <c r="LC20" s="188">
        <f t="shared" si="200"/>
        <v>522.17994195480242</v>
      </c>
      <c r="LD20" s="188">
        <v>522.17994195480242</v>
      </c>
      <c r="LF20">
        <v>1</v>
      </c>
      <c r="LG20" s="228">
        <v>1</v>
      </c>
      <c r="LH20" s="228">
        <v>1</v>
      </c>
      <c r="LI20" s="228">
        <v>1</v>
      </c>
      <c r="LJ20" s="203">
        <v>-1</v>
      </c>
      <c r="LK20" s="229">
        <v>7</v>
      </c>
      <c r="LL20">
        <f t="shared" si="201"/>
        <v>-1</v>
      </c>
      <c r="LM20">
        <v>-1</v>
      </c>
      <c r="LN20" s="203">
        <v>1</v>
      </c>
      <c r="LO20">
        <v>1</v>
      </c>
      <c r="LP20">
        <v>0</v>
      </c>
      <c r="LQ20">
        <v>1</v>
      </c>
      <c r="LR20">
        <v>0</v>
      </c>
      <c r="LS20" s="237">
        <v>9.3127809890799999E-3</v>
      </c>
      <c r="LT20" s="194">
        <v>42551</v>
      </c>
      <c r="LU20">
        <f t="shared" si="202"/>
        <v>-1</v>
      </c>
      <c r="LV20">
        <f t="shared" si="203"/>
        <v>-1</v>
      </c>
      <c r="LW20">
        <v>4</v>
      </c>
      <c r="LX20">
        <f t="shared" si="204"/>
        <v>-1</v>
      </c>
      <c r="LY20">
        <v>3</v>
      </c>
      <c r="LZ20" s="137">
        <v>125720</v>
      </c>
      <c r="MA20" s="137">
        <v>94290</v>
      </c>
      <c r="MB20" s="188">
        <v>1170.8028259471375</v>
      </c>
      <c r="MC20" s="188">
        <v>1170.8028259471375</v>
      </c>
      <c r="MD20" s="188">
        <v>-1170.8028259471375</v>
      </c>
      <c r="ME20" s="188">
        <f t="shared" si="331"/>
        <v>-1170.8028259471375</v>
      </c>
      <c r="MF20" s="188">
        <v>-1170.8028259471375</v>
      </c>
      <c r="MG20" s="188">
        <v>1170.8028259471375</v>
      </c>
      <c r="MH20" s="188">
        <v>1170.8028259471375</v>
      </c>
      <c r="MI20" s="188">
        <f t="shared" si="205"/>
        <v>-1170.8028259471375</v>
      </c>
      <c r="MJ20" s="188">
        <v>1170.8028259471375</v>
      </c>
      <c r="MK20" s="188">
        <f t="shared" si="206"/>
        <v>-1170.8028259471375</v>
      </c>
      <c r="ML20" s="188">
        <f t="shared" si="207"/>
        <v>-1170.8028259471375</v>
      </c>
      <c r="MM20" s="188">
        <v>1170.8028259471375</v>
      </c>
      <c r="MO20">
        <v>1</v>
      </c>
      <c r="MP20" s="228">
        <v>-1</v>
      </c>
      <c r="MQ20" s="228">
        <v>-1</v>
      </c>
      <c r="MR20" s="203">
        <v>1</v>
      </c>
      <c r="MS20" s="203">
        <v>-1</v>
      </c>
      <c r="MT20" s="229">
        <v>8</v>
      </c>
      <c r="MU20">
        <f t="shared" si="208"/>
        <v>-1</v>
      </c>
      <c r="MV20">
        <v>-1</v>
      </c>
      <c r="MW20" s="203">
        <v>1</v>
      </c>
      <c r="MX20">
        <v>0</v>
      </c>
      <c r="MY20">
        <v>0</v>
      </c>
      <c r="MZ20">
        <v>1</v>
      </c>
      <c r="NA20">
        <v>0</v>
      </c>
      <c r="NB20" s="237">
        <v>4.4543429844099997E-3</v>
      </c>
      <c r="NC20" s="194">
        <v>42551</v>
      </c>
      <c r="ND20">
        <f t="shared" si="209"/>
        <v>-1</v>
      </c>
      <c r="NE20">
        <f t="shared" si="210"/>
        <v>-1</v>
      </c>
      <c r="NF20">
        <v>4</v>
      </c>
      <c r="NG20">
        <f t="shared" si="211"/>
        <v>-1</v>
      </c>
      <c r="NH20">
        <v>3</v>
      </c>
      <c r="NI20" s="137">
        <v>126280</v>
      </c>
      <c r="NJ20" s="137">
        <v>94710</v>
      </c>
      <c r="NK20" s="188">
        <v>-562.4944320712948</v>
      </c>
      <c r="NL20" s="188">
        <v>562.4944320712948</v>
      </c>
      <c r="NM20" s="188">
        <v>-562.4944320712948</v>
      </c>
      <c r="NN20" s="188">
        <f t="shared" si="332"/>
        <v>-562.4944320712948</v>
      </c>
      <c r="NO20" s="188">
        <v>-562.4944320712948</v>
      </c>
      <c r="NP20" s="188">
        <v>-562.4944320712948</v>
      </c>
      <c r="NQ20" s="188">
        <v>562.4944320712948</v>
      </c>
      <c r="NR20" s="188">
        <f t="shared" si="212"/>
        <v>-562.4944320712948</v>
      </c>
      <c r="NS20" s="188">
        <v>562.4944320712948</v>
      </c>
      <c r="NT20" s="188">
        <f t="shared" si="213"/>
        <v>-562.4944320712948</v>
      </c>
      <c r="NU20" s="188">
        <f t="shared" si="214"/>
        <v>-562.4944320712948</v>
      </c>
      <c r="NV20" s="188">
        <v>562.4944320712948</v>
      </c>
      <c r="NX20">
        <v>1</v>
      </c>
      <c r="NY20" s="228">
        <v>-1</v>
      </c>
      <c r="NZ20" s="228">
        <v>-1</v>
      </c>
      <c r="OA20" s="228">
        <v>1</v>
      </c>
      <c r="OB20" s="203">
        <v>-1</v>
      </c>
      <c r="OC20" s="229">
        <v>9</v>
      </c>
      <c r="OD20">
        <f t="shared" si="346"/>
        <v>-1</v>
      </c>
      <c r="OE20">
        <v>-1</v>
      </c>
      <c r="OF20" s="203">
        <v>-1</v>
      </c>
      <c r="OG20">
        <v>1</v>
      </c>
      <c r="OH20">
        <v>1</v>
      </c>
      <c r="OI20">
        <v>0</v>
      </c>
      <c r="OJ20">
        <v>1</v>
      </c>
      <c r="OK20">
        <v>-2.9141590117200002E-2</v>
      </c>
      <c r="OL20" s="194">
        <v>42551</v>
      </c>
      <c r="OM20">
        <f t="shared" si="215"/>
        <v>-1</v>
      </c>
      <c r="ON20">
        <f t="shared" si="216"/>
        <v>-1</v>
      </c>
      <c r="OO20">
        <v>4</v>
      </c>
      <c r="OP20">
        <f t="shared" si="217"/>
        <v>-1</v>
      </c>
      <c r="OQ20">
        <v>3</v>
      </c>
      <c r="OR20" s="137">
        <v>123400</v>
      </c>
      <c r="OS20" s="137">
        <v>92550</v>
      </c>
      <c r="OT20" s="188">
        <v>3596.0722204624803</v>
      </c>
      <c r="OU20" s="188">
        <v>-3596.0722204624803</v>
      </c>
      <c r="OV20" s="188">
        <v>3596.0722204624803</v>
      </c>
      <c r="OW20" s="188">
        <f t="shared" si="333"/>
        <v>3596.0722204624803</v>
      </c>
      <c r="OX20" s="188">
        <v>3596.0722204624803</v>
      </c>
      <c r="OY20" s="188">
        <v>3596.0722204624803</v>
      </c>
      <c r="OZ20" s="188">
        <v>-3596.0722204624803</v>
      </c>
      <c r="PA20" s="188">
        <f t="shared" si="218"/>
        <v>3596.0722204624803</v>
      </c>
      <c r="PB20" s="188">
        <v>-3596.0722204624803</v>
      </c>
      <c r="PC20" s="188">
        <f t="shared" si="219"/>
        <v>3596.0722204624803</v>
      </c>
      <c r="PD20" s="188">
        <f t="shared" si="220"/>
        <v>3596.0722204624803</v>
      </c>
      <c r="PE20" s="188">
        <v>3596.0722204624803</v>
      </c>
      <c r="PG20">
        <v>-1</v>
      </c>
      <c r="PH20" s="228">
        <v>1</v>
      </c>
      <c r="PI20" s="228">
        <v>1</v>
      </c>
      <c r="PJ20" s="228">
        <v>-1</v>
      </c>
      <c r="PK20" s="203">
        <v>-1</v>
      </c>
      <c r="PL20" s="229">
        <v>-1</v>
      </c>
      <c r="PM20">
        <f t="shared" si="347"/>
        <v>1</v>
      </c>
      <c r="PN20">
        <v>1</v>
      </c>
      <c r="PO20" s="203">
        <v>1</v>
      </c>
      <c r="PP20">
        <v>1</v>
      </c>
      <c r="PQ20">
        <v>0</v>
      </c>
      <c r="PR20">
        <v>1</v>
      </c>
      <c r="PS20">
        <v>1</v>
      </c>
      <c r="PT20" s="237">
        <v>6.5252854812399997E-3</v>
      </c>
      <c r="PU20" s="194">
        <v>42551</v>
      </c>
      <c r="PV20">
        <f t="shared" si="221"/>
        <v>1</v>
      </c>
      <c r="PW20">
        <f t="shared" si="222"/>
        <v>1</v>
      </c>
      <c r="PX20">
        <v>4</v>
      </c>
      <c r="PY20">
        <f t="shared" si="223"/>
        <v>1</v>
      </c>
      <c r="PZ20">
        <v>3</v>
      </c>
      <c r="QA20" s="137">
        <v>119920</v>
      </c>
      <c r="QB20" s="137">
        <v>89940</v>
      </c>
      <c r="QC20" s="188">
        <v>782.51223491030078</v>
      </c>
      <c r="QD20" s="188">
        <v>-782.51223491030078</v>
      </c>
      <c r="QE20" s="188">
        <v>-782.51223491030078</v>
      </c>
      <c r="QF20" s="188">
        <f t="shared" si="334"/>
        <v>782.51223491030078</v>
      </c>
      <c r="QG20" s="188">
        <v>782.51223491030078</v>
      </c>
      <c r="QH20" s="188">
        <v>782.51223491030078</v>
      </c>
      <c r="QI20" s="188">
        <v>-782.51223491030078</v>
      </c>
      <c r="QJ20" s="188">
        <f t="shared" si="224"/>
        <v>782.51223491030078</v>
      </c>
      <c r="QK20" s="188">
        <v>782.51223491030078</v>
      </c>
      <c r="QL20" s="188">
        <f t="shared" si="225"/>
        <v>782.51223491030078</v>
      </c>
      <c r="QM20" s="188">
        <f t="shared" si="226"/>
        <v>782.51223491030078</v>
      </c>
      <c r="QN20" s="188">
        <v>782.51223491030078</v>
      </c>
      <c r="QP20">
        <v>1</v>
      </c>
      <c r="QQ20" s="228">
        <v>1</v>
      </c>
      <c r="QR20" s="228">
        <v>1</v>
      </c>
      <c r="QS20" s="228">
        <v>1</v>
      </c>
      <c r="QT20" s="203">
        <v>-1</v>
      </c>
      <c r="QU20" s="229">
        <v>-2</v>
      </c>
      <c r="QV20">
        <f t="shared" si="348"/>
        <v>1</v>
      </c>
      <c r="QW20">
        <v>1</v>
      </c>
      <c r="QX20">
        <v>-1</v>
      </c>
      <c r="QY20">
        <v>0</v>
      </c>
      <c r="QZ20">
        <v>1</v>
      </c>
      <c r="RA20">
        <v>0</v>
      </c>
      <c r="RB20">
        <v>0</v>
      </c>
      <c r="RC20">
        <v>-2.82009724473E-2</v>
      </c>
      <c r="RD20" s="194">
        <v>42551</v>
      </c>
      <c r="RE20">
        <f t="shared" si="227"/>
        <v>-1</v>
      </c>
      <c r="RF20">
        <f t="shared" si="228"/>
        <v>-1</v>
      </c>
      <c r="RG20">
        <v>4</v>
      </c>
      <c r="RH20">
        <f t="shared" si="229"/>
        <v>-1</v>
      </c>
      <c r="RI20">
        <v>3</v>
      </c>
      <c r="RJ20" s="137">
        <v>119920</v>
      </c>
      <c r="RK20" s="137">
        <v>89940</v>
      </c>
      <c r="RL20" s="188">
        <v>-3381.8606158802158</v>
      </c>
      <c r="RM20" s="188">
        <v>-3381.8606158802158</v>
      </c>
      <c r="RN20" s="188">
        <v>3381.8606158802158</v>
      </c>
      <c r="RO20" s="188">
        <f t="shared" si="335"/>
        <v>-3381.8606158802158</v>
      </c>
      <c r="RP20" s="188">
        <v>-3381.8606158802158</v>
      </c>
      <c r="RQ20" s="188">
        <v>-3381.8606158802158</v>
      </c>
      <c r="RR20" s="188">
        <v>-3381.8606158802158</v>
      </c>
      <c r="RS20" s="188">
        <f t="shared" si="230"/>
        <v>3381.8606158802158</v>
      </c>
      <c r="RT20" s="188">
        <v>-3381.8606158802158</v>
      </c>
      <c r="RU20" s="188">
        <f t="shared" si="231"/>
        <v>3381.8606158802158</v>
      </c>
      <c r="RV20" s="188">
        <f t="shared" si="232"/>
        <v>3381.8606158802158</v>
      </c>
      <c r="RW20" s="188">
        <v>3381.8606158802158</v>
      </c>
      <c r="RY20">
        <v>-1</v>
      </c>
      <c r="RZ20">
        <v>1</v>
      </c>
      <c r="SA20">
        <v>1</v>
      </c>
      <c r="SB20">
        <v>-1</v>
      </c>
      <c r="SC20">
        <v>-1</v>
      </c>
      <c r="SD20">
        <v>-3</v>
      </c>
      <c r="SE20">
        <f t="shared" si="233"/>
        <v>1</v>
      </c>
      <c r="SF20">
        <v>1</v>
      </c>
      <c r="SG20">
        <v>-1</v>
      </c>
      <c r="SH20">
        <v>0</v>
      </c>
      <c r="SI20">
        <v>1</v>
      </c>
      <c r="SJ20">
        <v>0</v>
      </c>
      <c r="SK20">
        <v>0</v>
      </c>
      <c r="SL20">
        <v>-9.6731154102699998E-3</v>
      </c>
      <c r="SM20" s="194">
        <v>42551</v>
      </c>
      <c r="SN20">
        <f t="shared" si="234"/>
        <v>1</v>
      </c>
      <c r="SO20">
        <f t="shared" si="235"/>
        <v>1</v>
      </c>
      <c r="SP20">
        <v>4</v>
      </c>
      <c r="SQ20">
        <f t="shared" si="236"/>
        <v>1</v>
      </c>
      <c r="SR20">
        <v>3</v>
      </c>
      <c r="SS20" s="137">
        <v>116080</v>
      </c>
      <c r="ST20" s="137">
        <v>87060</v>
      </c>
      <c r="SU20" s="188">
        <v>-1122.8552368241417</v>
      </c>
      <c r="SV20" s="188">
        <v>1122.8552368241417</v>
      </c>
      <c r="SW20" s="188">
        <v>1122.8552368241417</v>
      </c>
      <c r="SX20" s="188">
        <f t="shared" si="336"/>
        <v>-1122.8552368241417</v>
      </c>
      <c r="SY20" s="188">
        <v>-1122.8552368241417</v>
      </c>
      <c r="SZ20" s="188">
        <v>-1122.8552368241417</v>
      </c>
      <c r="TA20" s="188">
        <v>1122.8552368241417</v>
      </c>
      <c r="TB20" s="188">
        <f t="shared" si="237"/>
        <v>-1122.8552368241417</v>
      </c>
      <c r="TC20" s="188">
        <v>-1122.8552368241417</v>
      </c>
      <c r="TD20" s="188">
        <f t="shared" si="238"/>
        <v>-1122.8552368241417</v>
      </c>
      <c r="TE20" s="188">
        <f t="shared" si="239"/>
        <v>-1122.8552368241417</v>
      </c>
      <c r="TF20" s="188">
        <v>1122.8552368241417</v>
      </c>
      <c r="TH20">
        <v>-1</v>
      </c>
      <c r="TI20" s="228">
        <v>-1</v>
      </c>
      <c r="TJ20" s="228">
        <v>-1</v>
      </c>
      <c r="TK20" s="228">
        <v>-1</v>
      </c>
      <c r="TL20" s="203">
        <v>-1</v>
      </c>
      <c r="TM20" s="229">
        <v>13</v>
      </c>
      <c r="TN20">
        <f t="shared" si="240"/>
        <v>-1</v>
      </c>
      <c r="TO20">
        <v>-1</v>
      </c>
      <c r="TP20">
        <v>-1</v>
      </c>
      <c r="TQ20">
        <v>1</v>
      </c>
      <c r="TR20">
        <v>1</v>
      </c>
      <c r="TS20">
        <v>0</v>
      </c>
      <c r="TT20">
        <v>1</v>
      </c>
      <c r="TU20">
        <v>-2.2566520714000001E-2</v>
      </c>
      <c r="TV20" s="194">
        <v>42565</v>
      </c>
      <c r="TW20">
        <f t="shared" si="241"/>
        <v>1</v>
      </c>
      <c r="TX20">
        <f t="shared" si="242"/>
        <v>-1</v>
      </c>
      <c r="TY20">
        <v>4</v>
      </c>
      <c r="TZ20">
        <f t="shared" si="243"/>
        <v>-1</v>
      </c>
      <c r="UA20">
        <v>3</v>
      </c>
      <c r="UB20" s="137">
        <v>116080</v>
      </c>
      <c r="UC20" s="137">
        <v>87060</v>
      </c>
      <c r="UD20" s="188">
        <v>2619.5217244811201</v>
      </c>
      <c r="UE20" s="188">
        <v>2619.5217244811201</v>
      </c>
      <c r="UF20" s="188">
        <v>2619.5217244811201</v>
      </c>
      <c r="UG20" s="188">
        <f t="shared" si="337"/>
        <v>2619.5217244811201</v>
      </c>
      <c r="UH20" s="188">
        <v>2619.5217244811201</v>
      </c>
      <c r="UI20" s="188">
        <v>2619.5217244811201</v>
      </c>
      <c r="UJ20" s="188">
        <v>2619.5217244811201</v>
      </c>
      <c r="UK20" s="188">
        <f t="shared" si="244"/>
        <v>-2619.5217244811201</v>
      </c>
      <c r="UL20" s="188">
        <v>-2619.5217244811201</v>
      </c>
      <c r="UM20" s="188">
        <f t="shared" si="245"/>
        <v>2619.5217244811201</v>
      </c>
      <c r="UN20" s="188">
        <f t="shared" si="246"/>
        <v>2619.5217244811201</v>
      </c>
      <c r="UO20" s="188">
        <v>2619.5217244811201</v>
      </c>
      <c r="UQ20">
        <v>-1</v>
      </c>
      <c r="UR20" s="228">
        <v>-1</v>
      </c>
      <c r="US20" s="228">
        <v>1</v>
      </c>
      <c r="UT20" s="228">
        <v>-1</v>
      </c>
      <c r="UU20" s="203">
        <v>-1</v>
      </c>
      <c r="UV20" s="229">
        <v>14</v>
      </c>
      <c r="UW20">
        <f t="shared" si="247"/>
        <v>1</v>
      </c>
      <c r="UX20">
        <v>-1</v>
      </c>
      <c r="UY20" s="203">
        <v>-1</v>
      </c>
      <c r="UZ20">
        <v>0</v>
      </c>
      <c r="VA20">
        <v>1</v>
      </c>
      <c r="VB20">
        <v>0</v>
      </c>
      <c r="VC20">
        <v>1</v>
      </c>
      <c r="VD20" s="237">
        <v>-5.5134390075800002E-3</v>
      </c>
      <c r="VE20" s="194">
        <v>42565</v>
      </c>
      <c r="VF20">
        <f t="shared" si="248"/>
        <v>1</v>
      </c>
      <c r="VG20">
        <f t="shared" si="249"/>
        <v>1</v>
      </c>
      <c r="VH20">
        <v>4</v>
      </c>
      <c r="VI20">
        <v>-1</v>
      </c>
      <c r="VJ20">
        <v>3</v>
      </c>
      <c r="VK20" s="137">
        <v>115440</v>
      </c>
      <c r="VL20" s="137">
        <v>86580</v>
      </c>
      <c r="VM20" s="188">
        <v>636.47139903503523</v>
      </c>
      <c r="VN20" s="188">
        <v>636.47139903503523</v>
      </c>
      <c r="VO20" s="188">
        <v>636.47139903503523</v>
      </c>
      <c r="VP20" s="188">
        <f t="shared" si="338"/>
        <v>-636.47139903503523</v>
      </c>
      <c r="VQ20" s="188">
        <v>636.47139903503523</v>
      </c>
      <c r="VR20" s="188">
        <v>-636.47139903503523</v>
      </c>
      <c r="VS20" s="188">
        <v>636.47139903503523</v>
      </c>
      <c r="VT20" s="188">
        <f t="shared" si="250"/>
        <v>-636.47139903503523</v>
      </c>
      <c r="VU20" s="188">
        <v>-636.47139903503523</v>
      </c>
      <c r="VV20" s="188">
        <v>636.47139903503523</v>
      </c>
      <c r="VW20" s="188">
        <f t="shared" si="251"/>
        <v>-636.47139903503523</v>
      </c>
      <c r="VX20" s="188">
        <v>636.47139903503523</v>
      </c>
      <c r="VZ20">
        <v>-1</v>
      </c>
      <c r="WA20" s="228">
        <v>-1</v>
      </c>
      <c r="WB20" s="228">
        <v>1</v>
      </c>
      <c r="WC20" s="228">
        <v>-1</v>
      </c>
      <c r="WD20" s="203">
        <v>-1</v>
      </c>
      <c r="WE20" s="229">
        <v>15</v>
      </c>
      <c r="WF20">
        <f t="shared" si="252"/>
        <v>1</v>
      </c>
      <c r="WG20">
        <v>-1</v>
      </c>
      <c r="WH20" s="203">
        <v>-1</v>
      </c>
      <c r="WI20">
        <v>0</v>
      </c>
      <c r="WJ20">
        <v>1</v>
      </c>
      <c r="WK20">
        <v>0</v>
      </c>
      <c r="WL20">
        <v>1</v>
      </c>
      <c r="WM20" s="237">
        <v>-1.1088011088E-2</v>
      </c>
      <c r="WN20" s="194">
        <v>42565</v>
      </c>
      <c r="WO20">
        <f t="shared" si="253"/>
        <v>1</v>
      </c>
      <c r="WP20">
        <f t="shared" si="254"/>
        <v>1</v>
      </c>
      <c r="WQ20">
        <v>4</v>
      </c>
      <c r="WR20">
        <v>-1</v>
      </c>
      <c r="WS20">
        <v>3</v>
      </c>
      <c r="WT20" s="137">
        <v>114040</v>
      </c>
      <c r="WU20" s="137">
        <v>85530</v>
      </c>
      <c r="WV20" s="188">
        <v>1264.4767844755199</v>
      </c>
      <c r="WW20" s="188">
        <v>1264.4767844755199</v>
      </c>
      <c r="WX20" s="188">
        <v>1264.4767844755199</v>
      </c>
      <c r="WY20" s="188">
        <f t="shared" si="339"/>
        <v>-1264.4767844755199</v>
      </c>
      <c r="WZ20" s="188">
        <v>1264.4767844755199</v>
      </c>
      <c r="XA20" s="188">
        <v>-1264.4767844755199</v>
      </c>
      <c r="XB20" s="188">
        <v>1264.4767844755199</v>
      </c>
      <c r="XC20" s="188">
        <f t="shared" si="255"/>
        <v>-1264.4767844755199</v>
      </c>
      <c r="XD20" s="188">
        <v>-1264.4767844755199</v>
      </c>
      <c r="XE20" s="188">
        <v>1264.4767844755199</v>
      </c>
      <c r="XF20" s="188">
        <f t="shared" si="256"/>
        <v>-1264.4767844755199</v>
      </c>
      <c r="XG20" s="188">
        <v>1264.4767844755199</v>
      </c>
      <c r="XI20">
        <v>-1</v>
      </c>
      <c r="XJ20" s="228">
        <v>1</v>
      </c>
      <c r="XK20" s="228">
        <v>1</v>
      </c>
      <c r="XL20" s="228">
        <v>-1</v>
      </c>
      <c r="XM20" s="203">
        <v>-1</v>
      </c>
      <c r="XN20" s="229">
        <v>16</v>
      </c>
      <c r="XO20">
        <f t="shared" si="257"/>
        <v>1</v>
      </c>
      <c r="XP20">
        <v>-1</v>
      </c>
      <c r="XQ20" s="203">
        <v>-1</v>
      </c>
      <c r="XR20">
        <v>0</v>
      </c>
      <c r="XS20">
        <v>1</v>
      </c>
      <c r="XT20">
        <v>0</v>
      </c>
      <c r="XU20">
        <v>1</v>
      </c>
      <c r="XV20" s="237">
        <v>-1.0511562719E-3</v>
      </c>
      <c r="XW20" s="194">
        <v>42565</v>
      </c>
      <c r="XX20">
        <f t="shared" si="258"/>
        <v>1</v>
      </c>
      <c r="XY20">
        <f t="shared" si="259"/>
        <v>1</v>
      </c>
      <c r="XZ20">
        <v>4</v>
      </c>
      <c r="YA20">
        <v>1</v>
      </c>
      <c r="YB20">
        <v>5</v>
      </c>
      <c r="YC20" s="137">
        <v>114040</v>
      </c>
      <c r="YD20" s="137">
        <v>142550</v>
      </c>
      <c r="YE20" s="188">
        <v>-119.873861247476</v>
      </c>
      <c r="YF20" s="188">
        <v>119.873861247476</v>
      </c>
      <c r="YG20" s="188">
        <v>119.873861247476</v>
      </c>
      <c r="YH20" s="188">
        <f t="shared" si="260"/>
        <v>-119.873861247476</v>
      </c>
      <c r="YI20" s="188">
        <v>119.873861247476</v>
      </c>
      <c r="YJ20" s="188">
        <v>-119.873861247476</v>
      </c>
      <c r="YK20" s="188">
        <v>119.873861247476</v>
      </c>
      <c r="YL20" s="188">
        <f t="shared" si="261"/>
        <v>-119.873861247476</v>
      </c>
      <c r="YM20" s="188">
        <v>-119.873861247476</v>
      </c>
      <c r="YN20" s="188">
        <v>-119.873861247476</v>
      </c>
      <c r="YO20" s="188">
        <f t="shared" si="262"/>
        <v>-119.873861247476</v>
      </c>
      <c r="YP20" s="188">
        <v>119.873861247476</v>
      </c>
      <c r="YR20">
        <v>-1</v>
      </c>
      <c r="YS20" s="228">
        <v>-1</v>
      </c>
      <c r="YT20" s="228">
        <v>1</v>
      </c>
      <c r="YU20" s="228">
        <v>-1</v>
      </c>
      <c r="YV20" s="203">
        <v>-1</v>
      </c>
      <c r="YW20" s="229">
        <v>18</v>
      </c>
      <c r="YX20">
        <v>1</v>
      </c>
      <c r="YY20">
        <v>-1</v>
      </c>
      <c r="YZ20" s="203">
        <v>1</v>
      </c>
      <c r="ZA20">
        <v>1</v>
      </c>
      <c r="ZB20">
        <v>0</v>
      </c>
      <c r="ZC20">
        <v>1</v>
      </c>
      <c r="ZD20">
        <v>0</v>
      </c>
      <c r="ZE20" s="237">
        <v>2.10452472817E-3</v>
      </c>
      <c r="ZF20" s="194">
        <v>42565</v>
      </c>
      <c r="ZG20">
        <f t="shared" si="263"/>
        <v>1</v>
      </c>
      <c r="ZH20">
        <f t="shared" si="264"/>
        <v>1</v>
      </c>
      <c r="ZI20">
        <v>4</v>
      </c>
      <c r="ZJ20">
        <v>-1</v>
      </c>
      <c r="ZK20">
        <v>3</v>
      </c>
      <c r="ZL20" s="137">
        <v>114040</v>
      </c>
      <c r="ZM20" s="137">
        <v>85530</v>
      </c>
      <c r="ZN20" s="188">
        <v>-240.00000000050679</v>
      </c>
      <c r="ZO20" s="188">
        <v>-240.00000000050679</v>
      </c>
      <c r="ZP20" s="188">
        <v>-240.00000000050679</v>
      </c>
      <c r="ZQ20" s="188">
        <v>-240.00000000050679</v>
      </c>
      <c r="ZR20" s="188">
        <v>240.00000000050679</v>
      </c>
      <c r="ZS20" s="188">
        <v>-240.00000000050679</v>
      </c>
      <c r="ZT20" s="188">
        <v>240.00000000050679</v>
      </c>
      <c r="ZU20" s="188">
        <v>-240.00000000050679</v>
      </c>
      <c r="ZV20" s="188">
        <f t="shared" si="265"/>
        <v>240.00000000050679</v>
      </c>
      <c r="ZW20" s="188">
        <v>240.00000000050679</v>
      </c>
      <c r="ZX20" s="188">
        <f t="shared" si="266"/>
        <v>240.00000000050679</v>
      </c>
      <c r="ZY20" s="188">
        <v>240.00000000050679</v>
      </c>
      <c r="AAA20">
        <f t="shared" si="267"/>
        <v>1</v>
      </c>
      <c r="AAB20" s="228">
        <v>-1</v>
      </c>
      <c r="AAC20" s="228">
        <v>1</v>
      </c>
      <c r="AAD20" s="228">
        <v>-1</v>
      </c>
      <c r="AAE20" s="203">
        <v>-1</v>
      </c>
      <c r="AAF20" s="229">
        <v>18</v>
      </c>
      <c r="AAG20">
        <f t="shared" si="268"/>
        <v>-1</v>
      </c>
      <c r="AAH20">
        <f t="shared" si="269"/>
        <v>-1</v>
      </c>
      <c r="AAI20" s="203">
        <v>-1</v>
      </c>
      <c r="AAJ20">
        <f t="shared" si="270"/>
        <v>0</v>
      </c>
      <c r="AAK20">
        <f t="shared" si="136"/>
        <v>1</v>
      </c>
      <c r="AAL20">
        <f t="shared" si="340"/>
        <v>1</v>
      </c>
      <c r="AAM20">
        <f t="shared" si="271"/>
        <v>1</v>
      </c>
      <c r="AAN20" s="237">
        <v>-2.4501225061300002E-3</v>
      </c>
      <c r="AAO20" s="194">
        <v>42565</v>
      </c>
      <c r="AAP20">
        <f t="shared" si="272"/>
        <v>-1</v>
      </c>
      <c r="AAQ20">
        <f t="shared" si="273"/>
        <v>-1</v>
      </c>
      <c r="AAR20">
        <f>VLOOKUP($A20,'FuturesInfo (3)'!$A$2:$V$80,22)</f>
        <v>4</v>
      </c>
      <c r="AAS20">
        <f t="shared" si="274"/>
        <v>-1</v>
      </c>
      <c r="AAT20">
        <f t="shared" si="275"/>
        <v>3</v>
      </c>
      <c r="AAU20" s="137">
        <f>VLOOKUP($A20,'FuturesInfo (3)'!$A$2:$O$80,15)*AAR20</f>
        <v>114000</v>
      </c>
      <c r="AAV20" s="137">
        <f>VLOOKUP($A20,'FuturesInfo (3)'!$A$2:$O$80,15)*AAT20</f>
        <v>85500</v>
      </c>
      <c r="AAW20" s="188">
        <f t="shared" si="276"/>
        <v>279.31396569882003</v>
      </c>
      <c r="AAX20" s="188">
        <f t="shared" si="137"/>
        <v>279.31396569882003</v>
      </c>
      <c r="AAY20" s="188">
        <f t="shared" si="277"/>
        <v>-279.31396569882003</v>
      </c>
      <c r="AAZ20" s="188">
        <f t="shared" si="278"/>
        <v>279.31396569882003</v>
      </c>
      <c r="ABA20" s="188">
        <f t="shared" si="279"/>
        <v>279.31396569882003</v>
      </c>
      <c r="ABB20" s="188">
        <f t="shared" si="280"/>
        <v>279.31396569882003</v>
      </c>
      <c r="ABC20" s="188">
        <f t="shared" si="281"/>
        <v>-279.31396569882003</v>
      </c>
      <c r="ABD20" s="188">
        <f t="shared" si="341"/>
        <v>279.31396569882003</v>
      </c>
      <c r="ABE20" s="188">
        <f t="shared" si="282"/>
        <v>279.31396569882003</v>
      </c>
      <c r="ABF20" s="188">
        <f>IF(IF(sym!$Q9=AAI20,1,0)=1,ABS(AAU20*AAN20),-ABS(AAU20*AAN20))</f>
        <v>-279.31396569882003</v>
      </c>
      <c r="ABG20" s="188">
        <f t="shared" si="283"/>
        <v>279.31396569882003</v>
      </c>
      <c r="ABH20" s="188">
        <f t="shared" si="284"/>
        <v>279.31396569882003</v>
      </c>
      <c r="ABJ20">
        <f t="shared" si="285"/>
        <v>-1</v>
      </c>
      <c r="ABK20" s="228">
        <v>-1</v>
      </c>
      <c r="ABL20" s="228">
        <v>1</v>
      </c>
      <c r="ABM20" s="228">
        <v>-1</v>
      </c>
      <c r="ABN20" s="203">
        <v>-1</v>
      </c>
      <c r="ABO20" s="229">
        <v>19</v>
      </c>
      <c r="ABP20">
        <f t="shared" si="286"/>
        <v>1</v>
      </c>
      <c r="ABQ20">
        <f t="shared" si="287"/>
        <v>-1</v>
      </c>
      <c r="ABR20" s="203"/>
      <c r="ABS20">
        <f t="shared" si="288"/>
        <v>0</v>
      </c>
      <c r="ABT20">
        <f t="shared" si="138"/>
        <v>0</v>
      </c>
      <c r="ABU20">
        <f t="shared" si="342"/>
        <v>0</v>
      </c>
      <c r="ABV20">
        <f t="shared" si="289"/>
        <v>0</v>
      </c>
      <c r="ABW20" s="237"/>
      <c r="ABX20" s="194">
        <v>42565</v>
      </c>
      <c r="ABY20">
        <f t="shared" si="290"/>
        <v>1</v>
      </c>
      <c r="ABZ20">
        <f t="shared" si="291"/>
        <v>1</v>
      </c>
      <c r="ACA20">
        <f>VLOOKUP($A20,'FuturesInfo (3)'!$A$2:$V$80,22)</f>
        <v>4</v>
      </c>
      <c r="ACB20">
        <f t="shared" si="292"/>
        <v>-1</v>
      </c>
      <c r="ACC20">
        <f t="shared" si="293"/>
        <v>3</v>
      </c>
      <c r="ACD20" s="137">
        <f>VLOOKUP($A20,'FuturesInfo (3)'!$A$2:$O$80,15)*ACA20</f>
        <v>114000</v>
      </c>
      <c r="ACE20" s="137">
        <f>VLOOKUP($A20,'FuturesInfo (3)'!$A$2:$O$80,15)*ACC20</f>
        <v>85500</v>
      </c>
      <c r="ACF20" s="188">
        <f t="shared" si="294"/>
        <v>0</v>
      </c>
      <c r="ACG20" s="188">
        <f t="shared" si="139"/>
        <v>0</v>
      </c>
      <c r="ACH20" s="188">
        <f t="shared" si="295"/>
        <v>0</v>
      </c>
      <c r="ACI20" s="188">
        <f t="shared" si="296"/>
        <v>0</v>
      </c>
      <c r="ACJ20" s="188">
        <f t="shared" si="297"/>
        <v>0</v>
      </c>
      <c r="ACK20" s="188">
        <f t="shared" si="298"/>
        <v>0</v>
      </c>
      <c r="ACL20" s="188">
        <f t="shared" si="299"/>
        <v>0</v>
      </c>
      <c r="ACM20" s="188">
        <f t="shared" si="343"/>
        <v>0</v>
      </c>
      <c r="ACN20" s="188">
        <f t="shared" si="300"/>
        <v>0</v>
      </c>
      <c r="ACO20" s="188">
        <f>IF(IF(sym!$Q9=ABR20,1,0)=1,ABS(ACD20*ABW20),-ABS(ACD20*ABW20))</f>
        <v>0</v>
      </c>
      <c r="ACP20" s="188">
        <f t="shared" si="301"/>
        <v>0</v>
      </c>
      <c r="ACQ20" s="188">
        <f t="shared" si="302"/>
        <v>0</v>
      </c>
      <c r="ACT20">
        <f t="shared" si="303"/>
        <v>0</v>
      </c>
      <c r="ACU20" s="228"/>
      <c r="ACV20" s="228"/>
      <c r="ACW20" s="228"/>
      <c r="ACX20" s="203"/>
      <c r="ACY20" s="229"/>
      <c r="ACZ20">
        <f t="shared" si="304"/>
        <v>-1</v>
      </c>
      <c r="ADA20">
        <f t="shared" si="305"/>
        <v>0</v>
      </c>
      <c r="ADB20" s="203"/>
      <c r="ADC20">
        <f t="shared" si="306"/>
        <v>1</v>
      </c>
      <c r="ADD20">
        <f t="shared" si="140"/>
        <v>1</v>
      </c>
      <c r="ADE20">
        <f t="shared" si="344"/>
        <v>0</v>
      </c>
      <c r="ADF20">
        <f t="shared" si="307"/>
        <v>1</v>
      </c>
      <c r="ADG20" s="237"/>
      <c r="ADH20" s="194"/>
      <c r="ADI20">
        <f t="shared" si="308"/>
        <v>-1</v>
      </c>
      <c r="ADJ20">
        <f t="shared" si="309"/>
        <v>-1</v>
      </c>
      <c r="ADK20">
        <f>VLOOKUP($A20,'FuturesInfo (3)'!$A$2:$V$80,22)</f>
        <v>4</v>
      </c>
      <c r="ADL20">
        <f t="shared" si="310"/>
        <v>-1</v>
      </c>
      <c r="ADM20">
        <f t="shared" si="311"/>
        <v>3</v>
      </c>
      <c r="ADN20" s="137">
        <f>VLOOKUP($A20,'FuturesInfo (3)'!$A$2:$O$80,15)*ADK20</f>
        <v>114000</v>
      </c>
      <c r="ADO20" s="137">
        <f>VLOOKUP($A20,'FuturesInfo (3)'!$A$2:$O$80,15)*ADM20</f>
        <v>85500</v>
      </c>
      <c r="ADP20" s="188">
        <f t="shared" si="312"/>
        <v>0</v>
      </c>
      <c r="ADQ20" s="188">
        <f t="shared" si="141"/>
        <v>0</v>
      </c>
      <c r="ADR20" s="188">
        <f t="shared" si="313"/>
        <v>0</v>
      </c>
      <c r="ADS20" s="188">
        <f t="shared" si="314"/>
        <v>0</v>
      </c>
      <c r="ADT20" s="188">
        <f t="shared" si="315"/>
        <v>0</v>
      </c>
      <c r="ADU20" s="188">
        <f t="shared" si="316"/>
        <v>0</v>
      </c>
      <c r="ADV20" s="188">
        <f t="shared" si="317"/>
        <v>0</v>
      </c>
      <c r="ADW20" s="188">
        <f t="shared" si="345"/>
        <v>0</v>
      </c>
      <c r="ADX20" s="188">
        <f t="shared" si="318"/>
        <v>0</v>
      </c>
      <c r="ADY20" s="188">
        <f>IF(IF(sym!$Q9=ADB20,1,0)=1,ABS(ADN20*ADG20),-ABS(ADN20*ADG20))</f>
        <v>0</v>
      </c>
      <c r="ADZ20" s="188">
        <f t="shared" si="319"/>
        <v>0</v>
      </c>
      <c r="AEA20" s="188">
        <f t="shared" si="320"/>
        <v>0</v>
      </c>
    </row>
    <row r="21" spans="1:807"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f t="shared" si="142"/>
        <v>-1</v>
      </c>
      <c r="T21">
        <f t="shared" si="143"/>
        <v>1</v>
      </c>
      <c r="U21">
        <v>3</v>
      </c>
      <c r="V21">
        <f t="shared" si="144"/>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f t="shared" si="145"/>
        <v>-240.2492211839712</v>
      </c>
      <c r="AG21" s="188">
        <v>240.2492211839712</v>
      </c>
      <c r="AH21" s="188">
        <f t="shared" si="146"/>
        <v>-240.2492211839712</v>
      </c>
      <c r="AI21" s="188">
        <v>-240.2492211839712</v>
      </c>
      <c r="AJ21" s="188">
        <v>240.2492211839712</v>
      </c>
      <c r="AL21">
        <v>1</v>
      </c>
      <c r="AM21" s="228">
        <v>1</v>
      </c>
      <c r="AN21" s="228">
        <v>-1</v>
      </c>
      <c r="AO21" s="228">
        <v>1</v>
      </c>
      <c r="AP21" s="203">
        <v>-1</v>
      </c>
      <c r="AQ21" s="229">
        <v>-8</v>
      </c>
      <c r="AR21">
        <f t="shared" si="147"/>
        <v>-1</v>
      </c>
      <c r="AS21">
        <v>1</v>
      </c>
      <c r="AT21" s="203">
        <v>1</v>
      </c>
      <c r="AU21">
        <v>1</v>
      </c>
      <c r="AV21">
        <v>0</v>
      </c>
      <c r="AW21">
        <v>1</v>
      </c>
      <c r="AX21">
        <v>1</v>
      </c>
      <c r="AY21" s="237">
        <v>4.1493775933600001E-3</v>
      </c>
      <c r="AZ21" s="194">
        <v>42541</v>
      </c>
      <c r="BA21">
        <f t="shared" si="148"/>
        <v>-1</v>
      </c>
      <c r="BB21">
        <f t="shared" si="149"/>
        <v>-1</v>
      </c>
      <c r="BC21">
        <v>3</v>
      </c>
      <c r="BD21">
        <f t="shared" si="150"/>
        <v>-1</v>
      </c>
      <c r="BE21">
        <v>4</v>
      </c>
      <c r="BF21" s="137">
        <v>232320</v>
      </c>
      <c r="BG21" s="137">
        <v>309760</v>
      </c>
      <c r="BH21" s="188">
        <v>963.98340248939519</v>
      </c>
      <c r="BI21" s="188">
        <v>963.98340248939519</v>
      </c>
      <c r="BJ21" s="188">
        <v>-963.98340248939519</v>
      </c>
      <c r="BK21" s="188">
        <f t="shared" si="321"/>
        <v>-963.98340248939519</v>
      </c>
      <c r="BL21" s="188">
        <v>963.98340248939519</v>
      </c>
      <c r="BM21" s="188">
        <v>-963.98340248939519</v>
      </c>
      <c r="BN21" s="188">
        <v>963.98340248939519</v>
      </c>
      <c r="BO21" s="188">
        <f t="shared" si="322"/>
        <v>-963.98340248939519</v>
      </c>
      <c r="BP21" s="188">
        <v>963.98340248939519</v>
      </c>
      <c r="BQ21" s="188">
        <f t="shared" si="151"/>
        <v>-963.98340248939519</v>
      </c>
      <c r="BR21" s="188">
        <f t="shared" si="152"/>
        <v>-963.98340248939519</v>
      </c>
      <c r="BS21" s="188">
        <v>963.98340248939519</v>
      </c>
      <c r="BU21">
        <v>1</v>
      </c>
      <c r="BV21" s="228">
        <v>1</v>
      </c>
      <c r="BW21" s="228">
        <v>1</v>
      </c>
      <c r="BX21" s="228">
        <v>1</v>
      </c>
      <c r="BY21" s="203">
        <v>-1</v>
      </c>
      <c r="BZ21" s="229">
        <v>4</v>
      </c>
      <c r="CA21">
        <f t="shared" si="153"/>
        <v>-1</v>
      </c>
      <c r="CB21">
        <v>-1</v>
      </c>
      <c r="CC21" s="203">
        <v>1</v>
      </c>
      <c r="CD21">
        <v>1</v>
      </c>
      <c r="CE21">
        <v>0</v>
      </c>
      <c r="CF21">
        <v>1</v>
      </c>
      <c r="CG21">
        <v>0</v>
      </c>
      <c r="CH21" s="237"/>
      <c r="CI21" s="194">
        <v>42548</v>
      </c>
      <c r="CJ21">
        <f t="shared" si="154"/>
        <v>-1</v>
      </c>
      <c r="CK21">
        <f t="shared" si="155"/>
        <v>-1</v>
      </c>
      <c r="CL21">
        <v>3</v>
      </c>
      <c r="CM21">
        <f t="shared" si="156"/>
        <v>-1</v>
      </c>
      <c r="CN21">
        <v>2</v>
      </c>
      <c r="CO21" s="137">
        <v>232320</v>
      </c>
      <c r="CP21" s="137">
        <v>154880</v>
      </c>
      <c r="CQ21" s="188">
        <v>0</v>
      </c>
      <c r="CR21" s="188">
        <v>0</v>
      </c>
      <c r="CS21" s="188">
        <v>0</v>
      </c>
      <c r="CT21" s="188">
        <f t="shared" si="323"/>
        <v>0</v>
      </c>
      <c r="CU21" s="188">
        <v>0</v>
      </c>
      <c r="CV21" s="188">
        <v>0</v>
      </c>
      <c r="CW21" s="188">
        <v>0</v>
      </c>
      <c r="CX21" s="188">
        <f t="shared" si="157"/>
        <v>0</v>
      </c>
      <c r="CY21" s="188">
        <v>0</v>
      </c>
      <c r="CZ21" s="188">
        <f t="shared" si="158"/>
        <v>0</v>
      </c>
      <c r="DA21" s="188">
        <f t="shared" si="159"/>
        <v>0</v>
      </c>
      <c r="DB21" s="188">
        <v>0</v>
      </c>
      <c r="DD21">
        <v>1</v>
      </c>
      <c r="DE21" s="228">
        <v>1</v>
      </c>
      <c r="DF21" s="228">
        <v>1</v>
      </c>
      <c r="DG21" s="228">
        <v>1</v>
      </c>
      <c r="DH21" s="203">
        <v>-1</v>
      </c>
      <c r="DI21" s="229">
        <v>4</v>
      </c>
      <c r="DJ21">
        <f t="shared" si="160"/>
        <v>-1</v>
      </c>
      <c r="DK21">
        <v>-1</v>
      </c>
      <c r="DL21" s="203">
        <v>-1</v>
      </c>
      <c r="DM21">
        <v>0</v>
      </c>
      <c r="DN21">
        <v>1</v>
      </c>
      <c r="DO21">
        <v>0</v>
      </c>
      <c r="DP21">
        <v>1</v>
      </c>
      <c r="DQ21" s="237">
        <v>-5.5526859504099997E-3</v>
      </c>
      <c r="DR21" s="194">
        <v>42548</v>
      </c>
      <c r="DS21">
        <f t="shared" si="161"/>
        <v>-1</v>
      </c>
      <c r="DT21">
        <f t="shared" si="162"/>
        <v>-1</v>
      </c>
      <c r="DU21">
        <v>3</v>
      </c>
      <c r="DV21">
        <f t="shared" si="163"/>
        <v>-1</v>
      </c>
      <c r="DW21">
        <v>2</v>
      </c>
      <c r="DX21" s="137">
        <v>231030</v>
      </c>
      <c r="DY21" s="137">
        <v>154020</v>
      </c>
      <c r="DZ21" s="188">
        <v>-1282.8370351232222</v>
      </c>
      <c r="EA21" s="188">
        <v>-1282.8370351232222</v>
      </c>
      <c r="EB21" s="188">
        <v>1282.8370351232222</v>
      </c>
      <c r="EC21" s="188">
        <f t="shared" si="324"/>
        <v>1282.8370351232222</v>
      </c>
      <c r="ED21" s="188">
        <v>1282.8370351232222</v>
      </c>
      <c r="EE21" s="188">
        <v>-1282.8370351232222</v>
      </c>
      <c r="EF21" s="188">
        <v>-1282.8370351232222</v>
      </c>
      <c r="EG21" s="188">
        <f t="shared" si="164"/>
        <v>1282.8370351232222</v>
      </c>
      <c r="EH21" s="188">
        <v>-1282.8370351232222</v>
      </c>
      <c r="EI21" s="188">
        <f t="shared" si="165"/>
        <v>1282.8370351232222</v>
      </c>
      <c r="EJ21" s="188">
        <f t="shared" si="166"/>
        <v>1282.8370351232222</v>
      </c>
      <c r="EK21" s="188">
        <v>1282.8370351232222</v>
      </c>
      <c r="EM21">
        <v>-1</v>
      </c>
      <c r="EN21" s="228">
        <v>-1</v>
      </c>
      <c r="EO21" s="228">
        <v>1</v>
      </c>
      <c r="EP21" s="228">
        <v>-1</v>
      </c>
      <c r="EQ21" s="203">
        <v>-1</v>
      </c>
      <c r="ER21" s="229">
        <v>5</v>
      </c>
      <c r="ES21">
        <f t="shared" si="167"/>
        <v>1</v>
      </c>
      <c r="ET21">
        <v>-1</v>
      </c>
      <c r="EU21" s="203">
        <v>1</v>
      </c>
      <c r="EV21">
        <v>0</v>
      </c>
      <c r="EW21">
        <v>0</v>
      </c>
      <c r="EX21">
        <v>1</v>
      </c>
      <c r="EY21">
        <v>0</v>
      </c>
      <c r="EZ21" s="237">
        <v>2.33735878457E-3</v>
      </c>
      <c r="FA21" s="194">
        <v>42548</v>
      </c>
      <c r="FB21">
        <f t="shared" si="168"/>
        <v>1</v>
      </c>
      <c r="FC21">
        <f t="shared" si="169"/>
        <v>1</v>
      </c>
      <c r="FD21">
        <v>3</v>
      </c>
      <c r="FE21">
        <f t="shared" si="170"/>
        <v>-1</v>
      </c>
      <c r="FF21">
        <v>3</v>
      </c>
      <c r="FG21" s="137">
        <v>231570</v>
      </c>
      <c r="FH21" s="137">
        <v>231570</v>
      </c>
      <c r="FI21" s="188">
        <v>-541.26217374287489</v>
      </c>
      <c r="FJ21" s="188">
        <v>-541.26217374287489</v>
      </c>
      <c r="FK21" s="188">
        <v>-541.26217374287489</v>
      </c>
      <c r="FL21" s="188">
        <f t="shared" si="325"/>
        <v>541.26217374287489</v>
      </c>
      <c r="FM21" s="188">
        <v>-541.26217374287489</v>
      </c>
      <c r="FN21" s="188">
        <v>541.26217374287489</v>
      </c>
      <c r="FO21" s="188">
        <v>-541.26217374287489</v>
      </c>
      <c r="FP21" s="188">
        <f t="shared" si="171"/>
        <v>541.26217374287489</v>
      </c>
      <c r="FQ21" s="188">
        <v>541.26217374287489</v>
      </c>
      <c r="FR21" s="188">
        <f t="shared" si="172"/>
        <v>-541.26217374287489</v>
      </c>
      <c r="FS21" s="188">
        <f t="shared" si="173"/>
        <v>541.26217374287489</v>
      </c>
      <c r="FT21" s="188">
        <v>541.26217374287489</v>
      </c>
      <c r="FV21">
        <v>1</v>
      </c>
      <c r="FW21" s="228">
        <v>-1</v>
      </c>
      <c r="FX21" s="228">
        <v>1</v>
      </c>
      <c r="FY21" s="228">
        <v>-1</v>
      </c>
      <c r="FZ21" s="203">
        <v>-1</v>
      </c>
      <c r="GA21" s="229">
        <v>6</v>
      </c>
      <c r="GB21">
        <f t="shared" si="174"/>
        <v>-1</v>
      </c>
      <c r="GC21">
        <v>-1</v>
      </c>
      <c r="GD21">
        <v>-1</v>
      </c>
      <c r="GE21">
        <v>1</v>
      </c>
      <c r="GF21">
        <v>1</v>
      </c>
      <c r="GG21">
        <v>0</v>
      </c>
      <c r="GH21">
        <v>1</v>
      </c>
      <c r="GI21">
        <v>-5.0524679362599998E-3</v>
      </c>
      <c r="GJ21" s="194">
        <v>42548</v>
      </c>
      <c r="GK21">
        <f t="shared" si="175"/>
        <v>-1</v>
      </c>
      <c r="GL21">
        <f t="shared" si="176"/>
        <v>-1</v>
      </c>
      <c r="GM21">
        <v>3</v>
      </c>
      <c r="GN21">
        <f t="shared" si="177"/>
        <v>-1</v>
      </c>
      <c r="GO21">
        <v>4</v>
      </c>
      <c r="GP21" s="137">
        <v>230400</v>
      </c>
      <c r="GQ21" s="137">
        <v>307200</v>
      </c>
      <c r="GR21" s="188">
        <v>1164.088612514304</v>
      </c>
      <c r="GS21" s="188">
        <v>-1164.088612514304</v>
      </c>
      <c r="GT21" s="188">
        <v>1164.088612514304</v>
      </c>
      <c r="GU21" s="188">
        <f t="shared" si="326"/>
        <v>1164.088612514304</v>
      </c>
      <c r="GV21" s="188">
        <v>1164.088612514304</v>
      </c>
      <c r="GW21" s="188">
        <v>-1164.088612514304</v>
      </c>
      <c r="GX21" s="188">
        <v>1164.088612514304</v>
      </c>
      <c r="GY21" s="188">
        <f t="shared" si="178"/>
        <v>1164.088612514304</v>
      </c>
      <c r="GZ21" s="188">
        <v>-1164.088612514304</v>
      </c>
      <c r="HA21" s="188">
        <f t="shared" si="179"/>
        <v>1164.088612514304</v>
      </c>
      <c r="HB21" s="188">
        <f t="shared" si="180"/>
        <v>1164.088612514304</v>
      </c>
      <c r="HC21" s="188">
        <v>1164.088612514304</v>
      </c>
      <c r="HE21">
        <v>-1</v>
      </c>
      <c r="HF21">
        <v>-1</v>
      </c>
      <c r="HG21">
        <v>-1</v>
      </c>
      <c r="HH21">
        <v>-1</v>
      </c>
      <c r="HI21">
        <v>-1</v>
      </c>
      <c r="HJ21">
        <v>7</v>
      </c>
      <c r="HK21">
        <f t="shared" si="181"/>
        <v>-1</v>
      </c>
      <c r="HL21">
        <v>-1</v>
      </c>
      <c r="HM21" s="203">
        <v>-1</v>
      </c>
      <c r="HN21">
        <v>1</v>
      </c>
      <c r="HO21">
        <v>1</v>
      </c>
      <c r="HP21">
        <v>0</v>
      </c>
      <c r="HQ21">
        <v>1</v>
      </c>
      <c r="HR21" s="237">
        <v>-1.82291666667E-3</v>
      </c>
      <c r="HS21" s="194">
        <v>42548</v>
      </c>
      <c r="HT21">
        <f t="shared" si="182"/>
        <v>1</v>
      </c>
      <c r="HU21">
        <f t="shared" si="183"/>
        <v>-1</v>
      </c>
      <c r="HV21">
        <v>3</v>
      </c>
      <c r="HW21">
        <f t="shared" si="184"/>
        <v>-1</v>
      </c>
      <c r="HX21">
        <v>4</v>
      </c>
      <c r="HY21" s="137">
        <v>229980</v>
      </c>
      <c r="HZ21" s="137">
        <v>306640</v>
      </c>
      <c r="IA21" s="188">
        <v>419.23437500076659</v>
      </c>
      <c r="IB21" s="188">
        <v>419.23437500076659</v>
      </c>
      <c r="IC21" s="188">
        <v>419.23437500076659</v>
      </c>
      <c r="ID21" s="188">
        <f t="shared" si="327"/>
        <v>419.23437500076659</v>
      </c>
      <c r="IE21" s="188">
        <v>419.23437500076659</v>
      </c>
      <c r="IF21" s="188">
        <v>419.23437500076659</v>
      </c>
      <c r="IG21" s="188">
        <v>419.23437500076659</v>
      </c>
      <c r="IH21" s="188">
        <f t="shared" si="185"/>
        <v>-419.23437500076659</v>
      </c>
      <c r="II21" s="188">
        <v>-419.23437500076659</v>
      </c>
      <c r="IJ21" s="188">
        <f t="shared" si="186"/>
        <v>419.23437500076659</v>
      </c>
      <c r="IK21" s="188">
        <f t="shared" si="187"/>
        <v>419.23437500076659</v>
      </c>
      <c r="IL21" s="188">
        <v>419.23437500076659</v>
      </c>
      <c r="IN21">
        <v>-1</v>
      </c>
      <c r="IO21" s="228">
        <v>-1</v>
      </c>
      <c r="IP21" s="228">
        <v>-1</v>
      </c>
      <c r="IQ21" s="228">
        <v>-1</v>
      </c>
      <c r="IR21" s="203">
        <v>-1</v>
      </c>
      <c r="IS21" s="229">
        <v>8</v>
      </c>
      <c r="IT21">
        <f t="shared" si="188"/>
        <v>-1</v>
      </c>
      <c r="IU21">
        <v>-1</v>
      </c>
      <c r="IV21" s="203">
        <v>-1</v>
      </c>
      <c r="IW21">
        <v>1</v>
      </c>
      <c r="IX21">
        <v>1</v>
      </c>
      <c r="IY21">
        <v>0</v>
      </c>
      <c r="IZ21">
        <v>1</v>
      </c>
      <c r="JA21" s="237">
        <v>-6.5875293503800001E-3</v>
      </c>
      <c r="JB21" s="194">
        <v>42548</v>
      </c>
      <c r="JC21">
        <f t="shared" si="189"/>
        <v>1</v>
      </c>
      <c r="JD21">
        <f t="shared" si="190"/>
        <v>-1</v>
      </c>
      <c r="JE21">
        <v>3</v>
      </c>
      <c r="JF21">
        <f t="shared" si="191"/>
        <v>-1</v>
      </c>
      <c r="JG21">
        <v>2</v>
      </c>
      <c r="JH21" s="137">
        <v>228465</v>
      </c>
      <c r="JI21" s="137">
        <v>152310</v>
      </c>
      <c r="JJ21" s="188">
        <v>1505.0198930345666</v>
      </c>
      <c r="JK21" s="188">
        <v>1505.0198930345666</v>
      </c>
      <c r="JL21" s="188">
        <v>1505.0198930345666</v>
      </c>
      <c r="JM21" s="188">
        <f t="shared" si="328"/>
        <v>1505.0198930345666</v>
      </c>
      <c r="JN21" s="188">
        <v>1505.0198930345666</v>
      </c>
      <c r="JO21" s="188">
        <v>1505.0198930345666</v>
      </c>
      <c r="JP21" s="188">
        <v>1505.0198930345666</v>
      </c>
      <c r="JQ21" s="188">
        <f t="shared" si="192"/>
        <v>-1505.0198930345666</v>
      </c>
      <c r="JR21" s="188">
        <v>-1505.0198930345666</v>
      </c>
      <c r="JS21" s="188">
        <f t="shared" si="193"/>
        <v>1505.0198930345666</v>
      </c>
      <c r="JT21" s="188">
        <f t="shared" si="329"/>
        <v>1505.0198930345666</v>
      </c>
      <c r="JU21" s="188">
        <v>1505.0198930345666</v>
      </c>
      <c r="JW21">
        <v>-1</v>
      </c>
      <c r="JX21" s="228">
        <v>1</v>
      </c>
      <c r="JY21" s="228">
        <v>1</v>
      </c>
      <c r="JZ21" s="228">
        <v>-1</v>
      </c>
      <c r="KA21" s="203">
        <v>-1</v>
      </c>
      <c r="KB21" s="229">
        <v>-5</v>
      </c>
      <c r="KC21">
        <f t="shared" si="194"/>
        <v>1</v>
      </c>
      <c r="KD21">
        <v>1</v>
      </c>
      <c r="KE21" s="203">
        <v>1</v>
      </c>
      <c r="KF21">
        <v>1</v>
      </c>
      <c r="KG21">
        <v>0</v>
      </c>
      <c r="KH21">
        <v>1</v>
      </c>
      <c r="KI21">
        <v>1</v>
      </c>
      <c r="KJ21" s="237">
        <v>8.5352242137699992E-3</v>
      </c>
      <c r="KK21" s="194">
        <v>42552</v>
      </c>
      <c r="KL21">
        <f t="shared" si="195"/>
        <v>1</v>
      </c>
      <c r="KM21">
        <f t="shared" si="196"/>
        <v>1</v>
      </c>
      <c r="KN21">
        <v>3</v>
      </c>
      <c r="KO21">
        <f t="shared" si="197"/>
        <v>1</v>
      </c>
      <c r="KP21">
        <v>4</v>
      </c>
      <c r="KQ21" s="137">
        <v>230415</v>
      </c>
      <c r="KR21" s="137">
        <v>307220</v>
      </c>
      <c r="KS21" s="188">
        <v>1966.6436872158145</v>
      </c>
      <c r="KT21" s="188">
        <v>-1966.6436872158145</v>
      </c>
      <c r="KU21" s="188">
        <v>-1966.6436872158145</v>
      </c>
      <c r="KV21" s="188">
        <f t="shared" si="330"/>
        <v>1966.6436872158145</v>
      </c>
      <c r="KW21" s="188">
        <v>1966.6436872158145</v>
      </c>
      <c r="KX21" s="188">
        <v>1966.6436872158145</v>
      </c>
      <c r="KY21" s="188">
        <v>-1966.6436872158145</v>
      </c>
      <c r="KZ21" s="188">
        <f t="shared" si="198"/>
        <v>1966.6436872158145</v>
      </c>
      <c r="LA21" s="188">
        <v>1966.6436872158145</v>
      </c>
      <c r="LB21" s="188">
        <f t="shared" si="199"/>
        <v>1966.6436872158145</v>
      </c>
      <c r="LC21" s="188">
        <f t="shared" si="200"/>
        <v>1966.6436872158145</v>
      </c>
      <c r="LD21" s="188">
        <v>1966.6436872158145</v>
      </c>
      <c r="LF21">
        <v>1</v>
      </c>
      <c r="LG21" s="228">
        <v>-1</v>
      </c>
      <c r="LH21" s="228">
        <v>-1</v>
      </c>
      <c r="LI21" s="228">
        <v>1</v>
      </c>
      <c r="LJ21" s="203">
        <v>-1</v>
      </c>
      <c r="LK21" s="229">
        <v>-6</v>
      </c>
      <c r="LL21">
        <f t="shared" si="201"/>
        <v>-1</v>
      </c>
      <c r="LM21">
        <v>1</v>
      </c>
      <c r="LN21" s="203">
        <v>1</v>
      </c>
      <c r="LO21">
        <v>0</v>
      </c>
      <c r="LP21">
        <v>0</v>
      </c>
      <c r="LQ21">
        <v>1</v>
      </c>
      <c r="LR21">
        <v>1</v>
      </c>
      <c r="LS21" s="237">
        <v>4.49189505892E-3</v>
      </c>
      <c r="LT21" s="194">
        <v>42552</v>
      </c>
      <c r="LU21">
        <f t="shared" si="202"/>
        <v>-1</v>
      </c>
      <c r="LV21">
        <f t="shared" si="203"/>
        <v>-1</v>
      </c>
      <c r="LW21">
        <v>3</v>
      </c>
      <c r="LX21">
        <f t="shared" si="204"/>
        <v>-1</v>
      </c>
      <c r="LY21">
        <v>2</v>
      </c>
      <c r="LZ21" s="137">
        <v>231450</v>
      </c>
      <c r="MA21" s="137">
        <v>154300</v>
      </c>
      <c r="MB21" s="188">
        <v>-1039.6491113870341</v>
      </c>
      <c r="MC21" s="188">
        <v>1039.6491113870341</v>
      </c>
      <c r="MD21" s="188">
        <v>-1039.6491113870341</v>
      </c>
      <c r="ME21" s="188">
        <f t="shared" si="331"/>
        <v>-1039.6491113870341</v>
      </c>
      <c r="MF21" s="188">
        <v>1039.6491113870341</v>
      </c>
      <c r="MG21" s="188">
        <v>-1039.6491113870341</v>
      </c>
      <c r="MH21" s="188">
        <v>1039.6491113870341</v>
      </c>
      <c r="MI21" s="188">
        <f t="shared" si="205"/>
        <v>-1039.6491113870341</v>
      </c>
      <c r="MJ21" s="188">
        <v>1039.6491113870341</v>
      </c>
      <c r="MK21" s="188">
        <f t="shared" si="206"/>
        <v>-1039.6491113870341</v>
      </c>
      <c r="ML21" s="188">
        <f t="shared" si="207"/>
        <v>-1039.6491113870341</v>
      </c>
      <c r="MM21" s="188">
        <v>1039.6491113870341</v>
      </c>
      <c r="MO21">
        <v>1</v>
      </c>
      <c r="MP21" s="228">
        <v>1</v>
      </c>
      <c r="MQ21" s="228">
        <v>1</v>
      </c>
      <c r="MR21" s="203">
        <v>1</v>
      </c>
      <c r="MS21" s="203">
        <v>-1</v>
      </c>
      <c r="MT21" s="229">
        <v>2</v>
      </c>
      <c r="MU21">
        <f t="shared" si="208"/>
        <v>-1</v>
      </c>
      <c r="MV21">
        <v>-1</v>
      </c>
      <c r="MW21" s="203">
        <v>1</v>
      </c>
      <c r="MX21">
        <v>1</v>
      </c>
      <c r="MY21">
        <v>0</v>
      </c>
      <c r="MZ21">
        <v>1</v>
      </c>
      <c r="NA21">
        <v>0</v>
      </c>
      <c r="NB21" s="237">
        <v>5.8976020738800003E-3</v>
      </c>
      <c r="NC21" s="194">
        <v>42552</v>
      </c>
      <c r="ND21">
        <f t="shared" si="209"/>
        <v>-1</v>
      </c>
      <c r="NE21">
        <f t="shared" si="210"/>
        <v>-1</v>
      </c>
      <c r="NF21">
        <v>3</v>
      </c>
      <c r="NG21">
        <f t="shared" si="211"/>
        <v>-1</v>
      </c>
      <c r="NH21">
        <v>2</v>
      </c>
      <c r="NI21" s="137">
        <v>232815</v>
      </c>
      <c r="NJ21" s="137">
        <v>155210</v>
      </c>
      <c r="NK21" s="188">
        <v>1373.0502268303724</v>
      </c>
      <c r="NL21" s="188">
        <v>1373.0502268303724</v>
      </c>
      <c r="NM21" s="188">
        <v>-1373.0502268303724</v>
      </c>
      <c r="NN21" s="188">
        <f t="shared" si="332"/>
        <v>-1373.0502268303724</v>
      </c>
      <c r="NO21" s="188">
        <v>-1373.0502268303724</v>
      </c>
      <c r="NP21" s="188">
        <v>1373.0502268303724</v>
      </c>
      <c r="NQ21" s="188">
        <v>1373.0502268303724</v>
      </c>
      <c r="NR21" s="188">
        <f t="shared" si="212"/>
        <v>-1373.0502268303724</v>
      </c>
      <c r="NS21" s="188">
        <v>1373.0502268303724</v>
      </c>
      <c r="NT21" s="188">
        <f t="shared" si="213"/>
        <v>-1373.0502268303724</v>
      </c>
      <c r="NU21" s="188">
        <f t="shared" si="214"/>
        <v>-1373.0502268303724</v>
      </c>
      <c r="NV21" s="188">
        <v>1373.0502268303724</v>
      </c>
      <c r="NX21">
        <v>1</v>
      </c>
      <c r="NY21" s="228">
        <v>1</v>
      </c>
      <c r="NZ21" s="228">
        <v>1</v>
      </c>
      <c r="OA21" s="228">
        <v>-1</v>
      </c>
      <c r="OB21" s="203">
        <v>-1</v>
      </c>
      <c r="OC21" s="229">
        <v>-3</v>
      </c>
      <c r="OD21">
        <f t="shared" si="346"/>
        <v>1</v>
      </c>
      <c r="OE21">
        <v>1</v>
      </c>
      <c r="OF21" s="203">
        <v>-1</v>
      </c>
      <c r="OG21">
        <v>0</v>
      </c>
      <c r="OH21">
        <v>1</v>
      </c>
      <c r="OI21">
        <v>0</v>
      </c>
      <c r="OJ21">
        <v>0</v>
      </c>
      <c r="OK21">
        <v>-4.2523033309700004E-3</v>
      </c>
      <c r="OL21" s="194">
        <v>42552</v>
      </c>
      <c r="OM21">
        <f t="shared" si="215"/>
        <v>1</v>
      </c>
      <c r="ON21">
        <f t="shared" si="216"/>
        <v>1</v>
      </c>
      <c r="OO21">
        <v>3</v>
      </c>
      <c r="OP21">
        <f t="shared" si="217"/>
        <v>-1</v>
      </c>
      <c r="OQ21">
        <v>2</v>
      </c>
      <c r="OR21" s="137">
        <v>231720</v>
      </c>
      <c r="OS21" s="137">
        <v>154480</v>
      </c>
      <c r="OT21" s="188">
        <v>-985.34372785236849</v>
      </c>
      <c r="OU21" s="188">
        <v>-985.34372785236849</v>
      </c>
      <c r="OV21" s="188">
        <v>985.34372785236849</v>
      </c>
      <c r="OW21" s="188">
        <f t="shared" si="333"/>
        <v>-985.34372785236849</v>
      </c>
      <c r="OX21" s="188">
        <v>-985.34372785236849</v>
      </c>
      <c r="OY21" s="188">
        <v>-985.34372785236849</v>
      </c>
      <c r="OZ21" s="188">
        <v>985.34372785236849</v>
      </c>
      <c r="PA21" s="188">
        <f t="shared" si="218"/>
        <v>-985.34372785236849</v>
      </c>
      <c r="PB21" s="188">
        <v>-985.34372785236849</v>
      </c>
      <c r="PC21" s="188">
        <f t="shared" si="219"/>
        <v>985.34372785236849</v>
      </c>
      <c r="PD21" s="188">
        <f t="shared" si="220"/>
        <v>-985.34372785236849</v>
      </c>
      <c r="PE21" s="188">
        <v>985.34372785236849</v>
      </c>
      <c r="PG21">
        <v>-1</v>
      </c>
      <c r="PH21" s="228">
        <v>1</v>
      </c>
      <c r="PI21" s="228">
        <v>1</v>
      </c>
      <c r="PJ21" s="228">
        <v>1</v>
      </c>
      <c r="PK21" s="203">
        <v>-1</v>
      </c>
      <c r="PL21" s="229">
        <v>-4</v>
      </c>
      <c r="PM21">
        <f t="shared" si="347"/>
        <v>1</v>
      </c>
      <c r="PN21">
        <v>1</v>
      </c>
      <c r="PO21" s="203">
        <v>-1</v>
      </c>
      <c r="PP21">
        <v>0</v>
      </c>
      <c r="PQ21">
        <v>1</v>
      </c>
      <c r="PR21">
        <v>0</v>
      </c>
      <c r="PS21">
        <v>0</v>
      </c>
      <c r="PT21" s="237">
        <v>-4.52927855063E-4</v>
      </c>
      <c r="PU21" s="194">
        <v>42562</v>
      </c>
      <c r="PV21">
        <f t="shared" si="221"/>
        <v>1</v>
      </c>
      <c r="PW21">
        <f t="shared" si="222"/>
        <v>1</v>
      </c>
      <c r="PX21">
        <v>3</v>
      </c>
      <c r="PY21">
        <f t="shared" si="223"/>
        <v>1</v>
      </c>
      <c r="PZ21">
        <v>2</v>
      </c>
      <c r="QA21" s="137">
        <v>230385</v>
      </c>
      <c r="QB21" s="137">
        <v>153590</v>
      </c>
      <c r="QC21" s="188">
        <v>-104.34778388868925</v>
      </c>
      <c r="QD21" s="188">
        <v>104.34778388868925</v>
      </c>
      <c r="QE21" s="188">
        <v>104.34778388868925</v>
      </c>
      <c r="QF21" s="188">
        <f t="shared" si="334"/>
        <v>-104.34778388868925</v>
      </c>
      <c r="QG21" s="188">
        <v>-104.34778388868925</v>
      </c>
      <c r="QH21" s="188">
        <v>-104.34778388868925</v>
      </c>
      <c r="QI21" s="188">
        <v>-104.34778388868925</v>
      </c>
      <c r="QJ21" s="188">
        <f t="shared" si="224"/>
        <v>-104.34778388868925</v>
      </c>
      <c r="QK21" s="188">
        <v>-104.34778388868925</v>
      </c>
      <c r="QL21" s="188">
        <f t="shared" si="225"/>
        <v>-104.34778388868925</v>
      </c>
      <c r="QM21" s="188">
        <f t="shared" si="226"/>
        <v>-104.34778388868925</v>
      </c>
      <c r="QN21" s="188">
        <v>104.34778388868925</v>
      </c>
      <c r="QP21">
        <v>-1</v>
      </c>
      <c r="QQ21" s="228">
        <v>-1</v>
      </c>
      <c r="QR21" s="228">
        <v>1</v>
      </c>
      <c r="QS21" s="228">
        <v>-1</v>
      </c>
      <c r="QT21" s="203">
        <v>-1</v>
      </c>
      <c r="QU21" s="229">
        <v>-5</v>
      </c>
      <c r="QV21">
        <f t="shared" si="348"/>
        <v>1</v>
      </c>
      <c r="QW21">
        <v>1</v>
      </c>
      <c r="QX21">
        <v>-1</v>
      </c>
      <c r="QY21">
        <v>0</v>
      </c>
      <c r="QZ21">
        <v>1</v>
      </c>
      <c r="RA21">
        <v>0</v>
      </c>
      <c r="RB21">
        <v>0</v>
      </c>
      <c r="RC21">
        <v>-5.7612635939900004E-3</v>
      </c>
      <c r="RD21" s="194">
        <v>42562</v>
      </c>
      <c r="RE21">
        <f t="shared" si="227"/>
        <v>1</v>
      </c>
      <c r="RF21">
        <f t="shared" si="228"/>
        <v>1</v>
      </c>
      <c r="RG21">
        <v>3</v>
      </c>
      <c r="RH21">
        <f t="shared" si="229"/>
        <v>-1</v>
      </c>
      <c r="RI21">
        <v>2</v>
      </c>
      <c r="RJ21" s="137">
        <v>230385</v>
      </c>
      <c r="RK21" s="137">
        <v>153590</v>
      </c>
      <c r="RL21" s="188">
        <v>1327.3087131013863</v>
      </c>
      <c r="RM21" s="188">
        <v>1327.3087131013863</v>
      </c>
      <c r="RN21" s="188">
        <v>1327.3087131013863</v>
      </c>
      <c r="RO21" s="188">
        <f t="shared" si="335"/>
        <v>-1327.3087131013863</v>
      </c>
      <c r="RP21" s="188">
        <v>-1327.3087131013863</v>
      </c>
      <c r="RQ21" s="188">
        <v>-1327.3087131013863</v>
      </c>
      <c r="RR21" s="188">
        <v>1327.3087131013863</v>
      </c>
      <c r="RS21" s="188">
        <f t="shared" si="230"/>
        <v>-1327.3087131013863</v>
      </c>
      <c r="RT21" s="188">
        <v>-1327.3087131013863</v>
      </c>
      <c r="RU21" s="188">
        <f t="shared" si="231"/>
        <v>1327.3087131013863</v>
      </c>
      <c r="RV21" s="188">
        <f t="shared" si="232"/>
        <v>-1327.3087131013863</v>
      </c>
      <c r="RW21" s="188">
        <v>1327.3087131013863</v>
      </c>
      <c r="RY21">
        <v>-1</v>
      </c>
      <c r="RZ21">
        <v>1</v>
      </c>
      <c r="SA21">
        <v>1</v>
      </c>
      <c r="SB21">
        <v>1</v>
      </c>
      <c r="SC21">
        <v>-1</v>
      </c>
      <c r="SD21">
        <v>-6</v>
      </c>
      <c r="SE21">
        <f t="shared" si="233"/>
        <v>1</v>
      </c>
      <c r="SF21">
        <v>1</v>
      </c>
      <c r="SG21">
        <v>-1</v>
      </c>
      <c r="SH21">
        <v>0</v>
      </c>
      <c r="SI21">
        <v>1</v>
      </c>
      <c r="SJ21">
        <v>0</v>
      </c>
      <c r="SK21">
        <v>0</v>
      </c>
      <c r="SL21">
        <v>-2.8647698417900002E-3</v>
      </c>
      <c r="SM21" s="194">
        <v>42562</v>
      </c>
      <c r="SN21">
        <f t="shared" si="234"/>
        <v>1</v>
      </c>
      <c r="SO21">
        <f t="shared" si="235"/>
        <v>1</v>
      </c>
      <c r="SP21">
        <v>3</v>
      </c>
      <c r="SQ21">
        <f t="shared" si="236"/>
        <v>1</v>
      </c>
      <c r="SR21">
        <v>2</v>
      </c>
      <c r="SS21" s="137">
        <v>229185</v>
      </c>
      <c r="ST21" s="137">
        <v>152790</v>
      </c>
      <c r="SU21" s="188">
        <v>-656.56227619064123</v>
      </c>
      <c r="SV21" s="188">
        <v>656.56227619064123</v>
      </c>
      <c r="SW21" s="188">
        <v>656.56227619064123</v>
      </c>
      <c r="SX21" s="188">
        <f t="shared" si="336"/>
        <v>-656.56227619064123</v>
      </c>
      <c r="SY21" s="188">
        <v>-656.56227619064123</v>
      </c>
      <c r="SZ21" s="188">
        <v>-656.56227619064123</v>
      </c>
      <c r="TA21" s="188">
        <v>-656.56227619064123</v>
      </c>
      <c r="TB21" s="188">
        <f t="shared" si="237"/>
        <v>-656.56227619064123</v>
      </c>
      <c r="TC21" s="188">
        <v>-656.56227619064123</v>
      </c>
      <c r="TD21" s="188">
        <f t="shared" si="238"/>
        <v>-656.56227619064123</v>
      </c>
      <c r="TE21" s="188">
        <f t="shared" si="239"/>
        <v>-656.56227619064123</v>
      </c>
      <c r="TF21" s="188">
        <v>656.56227619064123</v>
      </c>
      <c r="TH21">
        <v>-1</v>
      </c>
      <c r="TI21" s="228">
        <v>-1</v>
      </c>
      <c r="TJ21" s="228">
        <v>-1</v>
      </c>
      <c r="TK21" s="228">
        <v>-1</v>
      </c>
      <c r="TL21" s="203">
        <v>-1</v>
      </c>
      <c r="TM21" s="229">
        <v>4</v>
      </c>
      <c r="TN21">
        <f t="shared" si="240"/>
        <v>-1</v>
      </c>
      <c r="TO21">
        <v>-1</v>
      </c>
      <c r="TP21">
        <v>-1</v>
      </c>
      <c r="TQ21">
        <v>1</v>
      </c>
      <c r="TR21">
        <v>1</v>
      </c>
      <c r="TS21">
        <v>0</v>
      </c>
      <c r="TT21">
        <v>1</v>
      </c>
      <c r="TU21">
        <v>-2.3506366307500001E-3</v>
      </c>
      <c r="TV21" s="194">
        <v>42565</v>
      </c>
      <c r="TW21">
        <f t="shared" si="241"/>
        <v>1</v>
      </c>
      <c r="TX21">
        <f t="shared" si="242"/>
        <v>-1</v>
      </c>
      <c r="TY21">
        <v>3</v>
      </c>
      <c r="TZ21">
        <f t="shared" si="243"/>
        <v>-1</v>
      </c>
      <c r="UA21">
        <v>2</v>
      </c>
      <c r="UB21" s="137">
        <v>229185</v>
      </c>
      <c r="UC21" s="137">
        <v>152790</v>
      </c>
      <c r="UD21" s="188">
        <v>538.73065621843875</v>
      </c>
      <c r="UE21" s="188">
        <v>538.73065621843875</v>
      </c>
      <c r="UF21" s="188">
        <v>538.73065621843875</v>
      </c>
      <c r="UG21" s="188">
        <f t="shared" si="337"/>
        <v>538.73065621843875</v>
      </c>
      <c r="UH21" s="188">
        <v>538.73065621843875</v>
      </c>
      <c r="UI21" s="188">
        <v>538.73065621843875</v>
      </c>
      <c r="UJ21" s="188">
        <v>538.73065621843875</v>
      </c>
      <c r="UK21" s="188">
        <f t="shared" si="244"/>
        <v>-538.73065621843875</v>
      </c>
      <c r="UL21" s="188">
        <v>-538.73065621843875</v>
      </c>
      <c r="UM21" s="188">
        <f t="shared" si="245"/>
        <v>538.73065621843875</v>
      </c>
      <c r="UN21" s="188">
        <f t="shared" si="246"/>
        <v>538.73065621843875</v>
      </c>
      <c r="UO21" s="188">
        <v>538.73065621843875</v>
      </c>
      <c r="UQ21">
        <v>-1</v>
      </c>
      <c r="UR21" s="228">
        <v>-1</v>
      </c>
      <c r="US21" s="228">
        <v>1</v>
      </c>
      <c r="UT21" s="228">
        <v>-1</v>
      </c>
      <c r="UU21" s="203">
        <v>-1</v>
      </c>
      <c r="UV21" s="229">
        <v>5</v>
      </c>
      <c r="UW21">
        <f t="shared" si="247"/>
        <v>1</v>
      </c>
      <c r="UX21">
        <v>-1</v>
      </c>
      <c r="UY21" s="203">
        <v>-1</v>
      </c>
      <c r="UZ21">
        <v>0</v>
      </c>
      <c r="VA21">
        <v>1</v>
      </c>
      <c r="VB21">
        <v>0</v>
      </c>
      <c r="VC21">
        <v>1</v>
      </c>
      <c r="VD21" s="237">
        <v>-4.25420511814E-3</v>
      </c>
      <c r="VE21" s="194">
        <v>42565</v>
      </c>
      <c r="VF21">
        <f t="shared" si="248"/>
        <v>1</v>
      </c>
      <c r="VG21">
        <f t="shared" si="249"/>
        <v>1</v>
      </c>
      <c r="VH21">
        <v>3</v>
      </c>
      <c r="VI21">
        <v>-1</v>
      </c>
      <c r="VJ21">
        <v>2</v>
      </c>
      <c r="VK21" s="137">
        <v>228210</v>
      </c>
      <c r="VL21" s="137">
        <v>152140</v>
      </c>
      <c r="VM21" s="188">
        <v>970.85215001072936</v>
      </c>
      <c r="VN21" s="188">
        <v>970.85215001072936</v>
      </c>
      <c r="VO21" s="188">
        <v>970.85215001072936</v>
      </c>
      <c r="VP21" s="188">
        <f t="shared" si="338"/>
        <v>-970.85215001072936</v>
      </c>
      <c r="VQ21" s="188">
        <v>970.85215001072936</v>
      </c>
      <c r="VR21" s="188">
        <v>-970.85215001072936</v>
      </c>
      <c r="VS21" s="188">
        <v>970.85215001072936</v>
      </c>
      <c r="VT21" s="188">
        <f t="shared" si="250"/>
        <v>-970.85215001072936</v>
      </c>
      <c r="VU21" s="188">
        <v>-970.85215001072936</v>
      </c>
      <c r="VV21" s="188">
        <v>970.85215001072936</v>
      </c>
      <c r="VW21" s="188">
        <f t="shared" si="251"/>
        <v>-970.85215001072936</v>
      </c>
      <c r="VX21" s="188">
        <v>970.85215001072936</v>
      </c>
      <c r="VZ21">
        <v>-1</v>
      </c>
      <c r="WA21" s="228">
        <v>-1</v>
      </c>
      <c r="WB21" s="228">
        <v>-1</v>
      </c>
      <c r="WC21" s="228">
        <v>-1</v>
      </c>
      <c r="WD21" s="203">
        <v>-1</v>
      </c>
      <c r="WE21" s="229">
        <v>6</v>
      </c>
      <c r="WF21">
        <f t="shared" si="252"/>
        <v>-1</v>
      </c>
      <c r="WG21">
        <v>-1</v>
      </c>
      <c r="WH21" s="203">
        <v>-1</v>
      </c>
      <c r="WI21">
        <v>1</v>
      </c>
      <c r="WJ21">
        <v>1</v>
      </c>
      <c r="WK21">
        <v>1</v>
      </c>
      <c r="WL21">
        <v>1</v>
      </c>
      <c r="WM21" s="237">
        <v>-5.4555015117700003E-3</v>
      </c>
      <c r="WN21" s="194">
        <v>42565</v>
      </c>
      <c r="WO21">
        <f t="shared" si="253"/>
        <v>1</v>
      </c>
      <c r="WP21">
        <f t="shared" si="254"/>
        <v>-1</v>
      </c>
      <c r="WQ21">
        <v>4</v>
      </c>
      <c r="WR21">
        <v>-1</v>
      </c>
      <c r="WS21">
        <v>3</v>
      </c>
      <c r="WT21" s="137">
        <v>303220</v>
      </c>
      <c r="WU21" s="137">
        <v>227415</v>
      </c>
      <c r="WV21" s="188">
        <v>1654.2171683988995</v>
      </c>
      <c r="WW21" s="188">
        <v>1654.2171683988995</v>
      </c>
      <c r="WX21" s="188">
        <v>1654.2171683988995</v>
      </c>
      <c r="WY21" s="188">
        <f t="shared" si="339"/>
        <v>1654.2171683988995</v>
      </c>
      <c r="WZ21" s="188">
        <v>1654.2171683988995</v>
      </c>
      <c r="XA21" s="188">
        <v>1654.2171683988995</v>
      </c>
      <c r="XB21" s="188">
        <v>1654.2171683988995</v>
      </c>
      <c r="XC21" s="188">
        <f t="shared" si="255"/>
        <v>-1654.2171683988995</v>
      </c>
      <c r="XD21" s="188">
        <v>-1654.2171683988995</v>
      </c>
      <c r="XE21" s="188">
        <v>1654.2171683988995</v>
      </c>
      <c r="XF21" s="188">
        <f t="shared" si="256"/>
        <v>1654.2171683988995</v>
      </c>
      <c r="XG21" s="188">
        <v>1654.2171683988995</v>
      </c>
      <c r="XI21">
        <v>-1</v>
      </c>
      <c r="XJ21" s="228">
        <v>-1</v>
      </c>
      <c r="XK21" s="228">
        <v>1</v>
      </c>
      <c r="XL21" s="228">
        <v>-1</v>
      </c>
      <c r="XM21" s="203">
        <v>-1</v>
      </c>
      <c r="XN21" s="229">
        <v>7</v>
      </c>
      <c r="XO21">
        <f t="shared" si="257"/>
        <v>1</v>
      </c>
      <c r="XP21">
        <v>-1</v>
      </c>
      <c r="XQ21" s="203">
        <v>1</v>
      </c>
      <c r="XR21">
        <v>1</v>
      </c>
      <c r="XS21">
        <v>0</v>
      </c>
      <c r="XT21">
        <v>0</v>
      </c>
      <c r="XU21">
        <v>0</v>
      </c>
      <c r="XV21" s="237">
        <v>1.98268455489E-3</v>
      </c>
      <c r="XW21" s="194">
        <v>42565</v>
      </c>
      <c r="XX21">
        <f t="shared" si="258"/>
        <v>1</v>
      </c>
      <c r="XY21">
        <f t="shared" si="259"/>
        <v>1</v>
      </c>
      <c r="XZ21">
        <v>4</v>
      </c>
      <c r="YA21">
        <v>-1</v>
      </c>
      <c r="YB21">
        <v>3</v>
      </c>
      <c r="YC21" s="137">
        <v>303220</v>
      </c>
      <c r="YD21" s="137">
        <v>227415</v>
      </c>
      <c r="YE21" s="188">
        <v>-601.18961073374578</v>
      </c>
      <c r="YF21" s="188">
        <v>-601.18961073374578</v>
      </c>
      <c r="YG21" s="188">
        <v>-601.18961073374578</v>
      </c>
      <c r="YH21" s="188">
        <f t="shared" si="260"/>
        <v>601.18961073374578</v>
      </c>
      <c r="YI21" s="188">
        <v>-601.18961073374578</v>
      </c>
      <c r="YJ21" s="188">
        <v>601.18961073374578</v>
      </c>
      <c r="YK21" s="188">
        <v>-601.18961073374578</v>
      </c>
      <c r="YL21" s="188">
        <f t="shared" si="261"/>
        <v>601.18961073374578</v>
      </c>
      <c r="YM21" s="188">
        <v>601.18961073374578</v>
      </c>
      <c r="YN21" s="188">
        <v>-601.18961073374578</v>
      </c>
      <c r="YO21" s="188">
        <f t="shared" si="262"/>
        <v>601.18961073374578</v>
      </c>
      <c r="YP21" s="188">
        <v>601.18961073374578</v>
      </c>
      <c r="YR21">
        <v>1</v>
      </c>
      <c r="YS21" s="228">
        <v>-1</v>
      </c>
      <c r="YT21" s="228">
        <v>1</v>
      </c>
      <c r="YU21" s="228">
        <v>-1</v>
      </c>
      <c r="YV21" s="203">
        <v>-1</v>
      </c>
      <c r="YW21" s="229">
        <v>9</v>
      </c>
      <c r="YX21">
        <v>-1</v>
      </c>
      <c r="YY21">
        <v>-1</v>
      </c>
      <c r="YZ21" s="203">
        <v>-1</v>
      </c>
      <c r="ZA21">
        <v>0</v>
      </c>
      <c r="ZB21">
        <v>1</v>
      </c>
      <c r="ZC21">
        <v>1</v>
      </c>
      <c r="ZD21">
        <v>1</v>
      </c>
      <c r="ZE21" s="237">
        <v>-1.05533935756E-3</v>
      </c>
      <c r="ZF21" s="194">
        <v>42565</v>
      </c>
      <c r="ZG21">
        <f t="shared" si="263"/>
        <v>-1</v>
      </c>
      <c r="ZH21">
        <f t="shared" si="264"/>
        <v>-1</v>
      </c>
      <c r="ZI21">
        <v>4</v>
      </c>
      <c r="ZJ21">
        <v>-1</v>
      </c>
      <c r="ZK21">
        <v>3</v>
      </c>
      <c r="ZL21" s="137">
        <v>303220</v>
      </c>
      <c r="ZM21" s="137">
        <v>227415</v>
      </c>
      <c r="ZN21" s="188">
        <v>319.99999999934323</v>
      </c>
      <c r="ZO21" s="188">
        <v>319.99999999934323</v>
      </c>
      <c r="ZP21" s="188">
        <v>-319.99999999934323</v>
      </c>
      <c r="ZQ21" s="188">
        <v>319.99999999934323</v>
      </c>
      <c r="ZR21" s="188">
        <v>319.99999999934323</v>
      </c>
      <c r="ZS21" s="188">
        <v>319.99999999934323</v>
      </c>
      <c r="ZT21" s="188">
        <v>-319.99999999934323</v>
      </c>
      <c r="ZU21" s="188">
        <v>319.99999999934323</v>
      </c>
      <c r="ZV21" s="188">
        <f t="shared" si="265"/>
        <v>319.99999999934323</v>
      </c>
      <c r="ZW21" s="188">
        <v>-319.99999999934323</v>
      </c>
      <c r="ZX21" s="188">
        <f t="shared" si="266"/>
        <v>319.99999999934323</v>
      </c>
      <c r="ZY21" s="188">
        <v>319.99999999934323</v>
      </c>
      <c r="AAA21">
        <f t="shared" si="267"/>
        <v>-1</v>
      </c>
      <c r="AAB21" s="228">
        <v>-1</v>
      </c>
      <c r="AAC21" s="228">
        <v>1</v>
      </c>
      <c r="AAD21" s="228">
        <v>-1</v>
      </c>
      <c r="AAE21" s="203">
        <v>-1</v>
      </c>
      <c r="AAF21" s="229">
        <v>9</v>
      </c>
      <c r="AAG21">
        <f t="shared" si="268"/>
        <v>1</v>
      </c>
      <c r="AAH21">
        <f t="shared" si="269"/>
        <v>-1</v>
      </c>
      <c r="AAI21" s="203">
        <v>1</v>
      </c>
      <c r="AAJ21">
        <f t="shared" si="270"/>
        <v>1</v>
      </c>
      <c r="AAK21">
        <f t="shared" si="136"/>
        <v>0</v>
      </c>
      <c r="AAL21">
        <f t="shared" si="340"/>
        <v>1</v>
      </c>
      <c r="AAM21">
        <f t="shared" si="271"/>
        <v>0</v>
      </c>
      <c r="AAN21" s="237">
        <v>3.4995047870600001E-3</v>
      </c>
      <c r="AAO21" s="194">
        <v>42565</v>
      </c>
      <c r="AAP21">
        <f t="shared" si="272"/>
        <v>1</v>
      </c>
      <c r="AAQ21">
        <f t="shared" si="273"/>
        <v>1</v>
      </c>
      <c r="AAR21">
        <f>VLOOKUP($A21,'FuturesInfo (3)'!$A$2:$V$80,22)</f>
        <v>3</v>
      </c>
      <c r="AAS21">
        <f t="shared" si="274"/>
        <v>-1</v>
      </c>
      <c r="AAT21">
        <f t="shared" si="275"/>
        <v>2</v>
      </c>
      <c r="AAU21" s="137">
        <f>VLOOKUP($A21,'FuturesInfo (3)'!$A$2:$O$80,15)*AAR21</f>
        <v>227970</v>
      </c>
      <c r="AAV21" s="137">
        <f>VLOOKUP($A21,'FuturesInfo (3)'!$A$2:$O$80,15)*AAT21</f>
        <v>151980</v>
      </c>
      <c r="AAW21" s="188">
        <f t="shared" si="276"/>
        <v>-797.78210630606827</v>
      </c>
      <c r="AAX21" s="188">
        <f t="shared" si="137"/>
        <v>-797.78210630606827</v>
      </c>
      <c r="AAY21" s="188">
        <f t="shared" si="277"/>
        <v>-797.78210630606827</v>
      </c>
      <c r="AAZ21" s="188">
        <f t="shared" si="278"/>
        <v>-797.78210630606827</v>
      </c>
      <c r="ABA21" s="188">
        <f t="shared" si="279"/>
        <v>797.78210630606827</v>
      </c>
      <c r="ABB21" s="188">
        <f>IF(AAM21=1,ABS(AAU21*AAN21),-ABS(AAU21*AAN21))</f>
        <v>-797.78210630606827</v>
      </c>
      <c r="ABC21" s="188">
        <f t="shared" si="281"/>
        <v>797.78210630606827</v>
      </c>
      <c r="ABD21" s="188">
        <f t="shared" si="341"/>
        <v>-797.78210630606827</v>
      </c>
      <c r="ABE21" s="188">
        <f t="shared" si="282"/>
        <v>797.78210630606827</v>
      </c>
      <c r="ABF21" s="188">
        <f>IF(IF(sym!$Q10=AAI21,1,0)=1,ABS(AAU21*AAN21),-ABS(AAU21*AAN21))</f>
        <v>797.78210630606827</v>
      </c>
      <c r="ABG21" s="188">
        <f t="shared" si="283"/>
        <v>797.78210630606827</v>
      </c>
      <c r="ABH21" s="188">
        <f t="shared" si="284"/>
        <v>797.78210630606827</v>
      </c>
      <c r="ABJ21">
        <f t="shared" si="285"/>
        <v>1</v>
      </c>
      <c r="ABK21" s="228">
        <v>-1</v>
      </c>
      <c r="ABL21" s="228">
        <v>1</v>
      </c>
      <c r="ABM21" s="228">
        <v>-1</v>
      </c>
      <c r="ABN21" s="203">
        <v>-1</v>
      </c>
      <c r="ABO21" s="229">
        <v>10</v>
      </c>
      <c r="ABP21">
        <f t="shared" si="286"/>
        <v>-1</v>
      </c>
      <c r="ABQ21">
        <f t="shared" si="287"/>
        <v>-1</v>
      </c>
      <c r="ABR21" s="203"/>
      <c r="ABS21">
        <f t="shared" si="288"/>
        <v>0</v>
      </c>
      <c r="ABT21">
        <f t="shared" si="138"/>
        <v>0</v>
      </c>
      <c r="ABU21">
        <f t="shared" si="342"/>
        <v>0</v>
      </c>
      <c r="ABV21">
        <f t="shared" si="289"/>
        <v>0</v>
      </c>
      <c r="ABW21" s="237"/>
      <c r="ABX21" s="194">
        <v>42565</v>
      </c>
      <c r="ABY21">
        <f t="shared" si="290"/>
        <v>-1</v>
      </c>
      <c r="ABZ21">
        <f t="shared" si="291"/>
        <v>-1</v>
      </c>
      <c r="ACA21">
        <f>VLOOKUP($A21,'FuturesInfo (3)'!$A$2:$V$80,22)</f>
        <v>3</v>
      </c>
      <c r="ACB21">
        <f t="shared" si="292"/>
        <v>-1</v>
      </c>
      <c r="ACC21">
        <f t="shared" si="293"/>
        <v>2</v>
      </c>
      <c r="ACD21" s="137">
        <f>VLOOKUP($A21,'FuturesInfo (3)'!$A$2:$O$80,15)*ACA21</f>
        <v>227970</v>
      </c>
      <c r="ACE21" s="137">
        <f>VLOOKUP($A21,'FuturesInfo (3)'!$A$2:$O$80,15)*ACC21</f>
        <v>151980</v>
      </c>
      <c r="ACF21" s="188">
        <f t="shared" si="294"/>
        <v>0</v>
      </c>
      <c r="ACG21" s="188">
        <f t="shared" si="139"/>
        <v>0</v>
      </c>
      <c r="ACH21" s="188">
        <f t="shared" si="295"/>
        <v>0</v>
      </c>
      <c r="ACI21" s="188">
        <f t="shared" si="296"/>
        <v>0</v>
      </c>
      <c r="ACJ21" s="188">
        <f t="shared" si="297"/>
        <v>0</v>
      </c>
      <c r="ACK21" s="188">
        <f>IF(ABV21=1,ABS(ACD21*ABW21),-ABS(ACD21*ABW21))</f>
        <v>0</v>
      </c>
      <c r="ACL21" s="188">
        <f t="shared" si="299"/>
        <v>0</v>
      </c>
      <c r="ACM21" s="188">
        <f t="shared" si="343"/>
        <v>0</v>
      </c>
      <c r="ACN21" s="188">
        <f t="shared" si="300"/>
        <v>0</v>
      </c>
      <c r="ACO21" s="188">
        <f>IF(IF(sym!$Q10=ABR21,1,0)=1,ABS(ACD21*ABW21),-ABS(ACD21*ABW21))</f>
        <v>0</v>
      </c>
      <c r="ACP21" s="188">
        <f t="shared" si="301"/>
        <v>0</v>
      </c>
      <c r="ACQ21" s="188">
        <f t="shared" si="302"/>
        <v>0</v>
      </c>
      <c r="ACT21">
        <f t="shared" si="303"/>
        <v>0</v>
      </c>
      <c r="ACU21" s="228"/>
      <c r="ACV21" s="228"/>
      <c r="ACW21" s="228"/>
      <c r="ACX21" s="203"/>
      <c r="ACY21" s="229"/>
      <c r="ACZ21">
        <f t="shared" si="304"/>
        <v>-1</v>
      </c>
      <c r="ADA21">
        <f t="shared" si="305"/>
        <v>0</v>
      </c>
      <c r="ADB21" s="203"/>
      <c r="ADC21">
        <f t="shared" si="306"/>
        <v>1</v>
      </c>
      <c r="ADD21">
        <f t="shared" si="140"/>
        <v>1</v>
      </c>
      <c r="ADE21">
        <f t="shared" si="344"/>
        <v>0</v>
      </c>
      <c r="ADF21">
        <f t="shared" si="307"/>
        <v>1</v>
      </c>
      <c r="ADG21" s="237"/>
      <c r="ADH21" s="194"/>
      <c r="ADI21">
        <f t="shared" si="308"/>
        <v>-1</v>
      </c>
      <c r="ADJ21">
        <f t="shared" si="309"/>
        <v>-1</v>
      </c>
      <c r="ADK21">
        <f>VLOOKUP($A21,'FuturesInfo (3)'!$A$2:$V$80,22)</f>
        <v>3</v>
      </c>
      <c r="ADL21">
        <f t="shared" si="310"/>
        <v>-1</v>
      </c>
      <c r="ADM21">
        <f t="shared" si="311"/>
        <v>2</v>
      </c>
      <c r="ADN21" s="137">
        <f>VLOOKUP($A21,'FuturesInfo (3)'!$A$2:$O$80,15)*ADK21</f>
        <v>227970</v>
      </c>
      <c r="ADO21" s="137">
        <f>VLOOKUP($A21,'FuturesInfo (3)'!$A$2:$O$80,15)*ADM21</f>
        <v>151980</v>
      </c>
      <c r="ADP21" s="188">
        <f t="shared" si="312"/>
        <v>0</v>
      </c>
      <c r="ADQ21" s="188">
        <f t="shared" si="141"/>
        <v>0</v>
      </c>
      <c r="ADR21" s="188">
        <f t="shared" si="313"/>
        <v>0</v>
      </c>
      <c r="ADS21" s="188">
        <f t="shared" si="314"/>
        <v>0</v>
      </c>
      <c r="ADT21" s="188">
        <f t="shared" si="315"/>
        <v>0</v>
      </c>
      <c r="ADU21" s="188">
        <f>IF(ADF21=1,ABS(ADN21*ADG21),-ABS(ADN21*ADG21))</f>
        <v>0</v>
      </c>
      <c r="ADV21" s="188">
        <f t="shared" si="317"/>
        <v>0</v>
      </c>
      <c r="ADW21" s="188">
        <f t="shared" si="345"/>
        <v>0</v>
      </c>
      <c r="ADX21" s="188">
        <f t="shared" si="318"/>
        <v>0</v>
      </c>
      <c r="ADY21" s="188">
        <f>IF(IF(sym!$Q10=ADB21,1,0)=1,ABS(ADN21*ADG21),-ABS(ADN21*ADG21))</f>
        <v>0</v>
      </c>
      <c r="ADZ21" s="188">
        <f t="shared" si="319"/>
        <v>0</v>
      </c>
      <c r="AEA21" s="188">
        <f t="shared" si="320"/>
        <v>0</v>
      </c>
    </row>
    <row r="22" spans="1:807"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f t="shared" si="142"/>
        <v>-1</v>
      </c>
      <c r="T22">
        <f t="shared" si="143"/>
        <v>1</v>
      </c>
      <c r="U22">
        <v>0</v>
      </c>
      <c r="V22">
        <f t="shared" si="144"/>
        <v>1</v>
      </c>
      <c r="W22">
        <v>0</v>
      </c>
      <c r="X22" s="137">
        <v>0</v>
      </c>
      <c r="Y22" s="137">
        <v>0</v>
      </c>
      <c r="Z22" s="188">
        <v>0</v>
      </c>
      <c r="AA22" s="188">
        <v>0</v>
      </c>
      <c r="AB22" s="188">
        <v>0</v>
      </c>
      <c r="AC22" s="188">
        <v>0</v>
      </c>
      <c r="AD22" s="188">
        <v>0</v>
      </c>
      <c r="AE22" s="188">
        <v>0</v>
      </c>
      <c r="AF22" s="188">
        <f t="shared" si="145"/>
        <v>0</v>
      </c>
      <c r="AG22" s="188">
        <v>0</v>
      </c>
      <c r="AH22" s="188">
        <f t="shared" si="146"/>
        <v>0</v>
      </c>
      <c r="AI22" s="188">
        <v>0</v>
      </c>
      <c r="AJ22" s="188">
        <v>0</v>
      </c>
      <c r="AL22">
        <v>1</v>
      </c>
      <c r="AM22" s="228">
        <v>-1</v>
      </c>
      <c r="AN22" s="228">
        <v>-1</v>
      </c>
      <c r="AO22" s="228">
        <v>-1</v>
      </c>
      <c r="AP22" s="203">
        <v>1</v>
      </c>
      <c r="AQ22" s="229">
        <v>5</v>
      </c>
      <c r="AR22">
        <f t="shared" si="147"/>
        <v>-1</v>
      </c>
      <c r="AS22">
        <v>1</v>
      </c>
      <c r="AT22" s="203">
        <v>1</v>
      </c>
      <c r="AU22">
        <v>0</v>
      </c>
      <c r="AV22">
        <v>1</v>
      </c>
      <c r="AW22">
        <v>0</v>
      </c>
      <c r="AX22">
        <v>1</v>
      </c>
      <c r="AY22" s="237"/>
      <c r="AZ22" s="194">
        <v>42544</v>
      </c>
      <c r="BA22">
        <f t="shared" si="148"/>
        <v>1</v>
      </c>
      <c r="BB22">
        <f t="shared" si="149"/>
        <v>-1</v>
      </c>
      <c r="BC22">
        <v>0</v>
      </c>
      <c r="BD22">
        <f t="shared" si="150"/>
        <v>-1</v>
      </c>
      <c r="BE22">
        <v>0</v>
      </c>
      <c r="BF22" s="137">
        <v>0</v>
      </c>
      <c r="BG22" s="137">
        <v>0</v>
      </c>
      <c r="BH22" s="188">
        <v>0</v>
      </c>
      <c r="BI22" s="188">
        <v>0</v>
      </c>
      <c r="BJ22" s="188">
        <v>0</v>
      </c>
      <c r="BK22" s="188">
        <f t="shared" si="321"/>
        <v>0</v>
      </c>
      <c r="BL22" s="188">
        <v>0</v>
      </c>
      <c r="BM22" s="188">
        <v>0</v>
      </c>
      <c r="BN22" s="188">
        <v>0</v>
      </c>
      <c r="BO22" s="188">
        <f t="shared" si="322"/>
        <v>0</v>
      </c>
      <c r="BP22" s="188">
        <v>0</v>
      </c>
      <c r="BQ22" s="188">
        <f t="shared" si="151"/>
        <v>0</v>
      </c>
      <c r="BR22" s="188">
        <f t="shared" si="152"/>
        <v>0</v>
      </c>
      <c r="BS22" s="188">
        <v>0</v>
      </c>
      <c r="BU22">
        <v>1</v>
      </c>
      <c r="BV22" s="228">
        <v>-1</v>
      </c>
      <c r="BW22" s="228">
        <v>-1</v>
      </c>
      <c r="BX22" s="228">
        <v>-1</v>
      </c>
      <c r="BY22" s="203">
        <v>1</v>
      </c>
      <c r="BZ22" s="229">
        <v>5</v>
      </c>
      <c r="CA22">
        <f t="shared" si="153"/>
        <v>-1</v>
      </c>
      <c r="CB22">
        <v>1</v>
      </c>
      <c r="CC22" s="203">
        <v>1</v>
      </c>
      <c r="CD22">
        <v>0</v>
      </c>
      <c r="CE22">
        <v>1</v>
      </c>
      <c r="CF22">
        <v>0</v>
      </c>
      <c r="CG22">
        <v>1</v>
      </c>
      <c r="CH22" s="237">
        <v>6.0794379897299996E-4</v>
      </c>
      <c r="CI22" s="194">
        <v>42544</v>
      </c>
      <c r="CJ22">
        <f t="shared" si="154"/>
        <v>1</v>
      </c>
      <c r="CK22">
        <f t="shared" si="155"/>
        <v>-1</v>
      </c>
      <c r="CL22">
        <v>0</v>
      </c>
      <c r="CM22">
        <f t="shared" si="156"/>
        <v>-1</v>
      </c>
      <c r="CN22">
        <v>0</v>
      </c>
      <c r="CO22" s="137">
        <v>0</v>
      </c>
      <c r="CP22" s="137">
        <v>0</v>
      </c>
      <c r="CQ22" s="188">
        <v>0</v>
      </c>
      <c r="CR22" s="188">
        <v>0</v>
      </c>
      <c r="CS22" s="188">
        <v>0</v>
      </c>
      <c r="CT22" s="188">
        <f t="shared" si="323"/>
        <v>0</v>
      </c>
      <c r="CU22" s="188">
        <v>0</v>
      </c>
      <c r="CV22" s="188">
        <v>0</v>
      </c>
      <c r="CW22" s="188">
        <v>0</v>
      </c>
      <c r="CX22" s="188">
        <f t="shared" si="157"/>
        <v>0</v>
      </c>
      <c r="CY22" s="188">
        <v>0</v>
      </c>
      <c r="CZ22" s="188">
        <f t="shared" si="158"/>
        <v>0</v>
      </c>
      <c r="DA22" s="188">
        <f t="shared" si="159"/>
        <v>0</v>
      </c>
      <c r="DB22" s="188">
        <v>0</v>
      </c>
      <c r="DD22">
        <v>1</v>
      </c>
      <c r="DE22" s="228">
        <v>1</v>
      </c>
      <c r="DF22" s="228">
        <v>-1</v>
      </c>
      <c r="DG22" s="228">
        <v>1</v>
      </c>
      <c r="DH22" s="203">
        <v>1</v>
      </c>
      <c r="DI22" s="229">
        <v>6</v>
      </c>
      <c r="DJ22">
        <f t="shared" si="160"/>
        <v>-1</v>
      </c>
      <c r="DK22">
        <v>1</v>
      </c>
      <c r="DL22" s="203">
        <v>1</v>
      </c>
      <c r="DM22">
        <v>1</v>
      </c>
      <c r="DN22">
        <v>1</v>
      </c>
      <c r="DO22">
        <v>0</v>
      </c>
      <c r="DP22">
        <v>1</v>
      </c>
      <c r="DQ22" s="237">
        <v>4.65807061365E-3</v>
      </c>
      <c r="DR22" s="194">
        <v>42544</v>
      </c>
      <c r="DS22">
        <f t="shared" si="161"/>
        <v>-1</v>
      </c>
      <c r="DT22">
        <f t="shared" si="162"/>
        <v>-1</v>
      </c>
      <c r="DU22">
        <v>0</v>
      </c>
      <c r="DV22">
        <f t="shared" si="163"/>
        <v>1</v>
      </c>
      <c r="DW22">
        <v>0</v>
      </c>
      <c r="DX22" s="137">
        <v>0</v>
      </c>
      <c r="DY22" s="137">
        <v>0</v>
      </c>
      <c r="DZ22" s="188">
        <v>0</v>
      </c>
      <c r="EA22" s="188">
        <v>0</v>
      </c>
      <c r="EB22" s="188">
        <v>0</v>
      </c>
      <c r="EC22" s="188">
        <f t="shared" si="324"/>
        <v>0</v>
      </c>
      <c r="ED22" s="188">
        <v>0</v>
      </c>
      <c r="EE22" s="188">
        <v>0</v>
      </c>
      <c r="EF22" s="188">
        <v>0</v>
      </c>
      <c r="EG22" s="188">
        <f t="shared" si="164"/>
        <v>0</v>
      </c>
      <c r="EH22" s="188">
        <v>0</v>
      </c>
      <c r="EI22" s="188">
        <f t="shared" si="165"/>
        <v>0</v>
      </c>
      <c r="EJ22" s="188">
        <f t="shared" si="166"/>
        <v>0</v>
      </c>
      <c r="EK22" s="188">
        <v>0</v>
      </c>
      <c r="EM22">
        <v>1</v>
      </c>
      <c r="EN22" s="228">
        <v>-1</v>
      </c>
      <c r="EO22" s="228">
        <v>-1</v>
      </c>
      <c r="EP22" s="228">
        <v>1</v>
      </c>
      <c r="EQ22" s="203">
        <v>1</v>
      </c>
      <c r="ER22" s="229">
        <v>7</v>
      </c>
      <c r="ES22">
        <f t="shared" si="167"/>
        <v>-1</v>
      </c>
      <c r="ET22">
        <v>1</v>
      </c>
      <c r="EU22" s="203">
        <v>-1</v>
      </c>
      <c r="EV22">
        <v>1</v>
      </c>
      <c r="EW22">
        <v>0</v>
      </c>
      <c r="EX22">
        <v>1</v>
      </c>
      <c r="EY22">
        <v>0</v>
      </c>
      <c r="EZ22" s="237">
        <v>-2.0158580835899999E-4</v>
      </c>
      <c r="FA22" s="194">
        <v>42544</v>
      </c>
      <c r="FB22">
        <f t="shared" si="168"/>
        <v>-1</v>
      </c>
      <c r="FC22">
        <f t="shared" si="169"/>
        <v>-1</v>
      </c>
      <c r="FD22">
        <v>0</v>
      </c>
      <c r="FE22">
        <f t="shared" si="170"/>
        <v>-1</v>
      </c>
      <c r="FF22">
        <v>0</v>
      </c>
      <c r="FG22" s="137">
        <v>0</v>
      </c>
      <c r="FH22" s="137">
        <v>0</v>
      </c>
      <c r="FI22" s="188">
        <v>0</v>
      </c>
      <c r="FJ22" s="188">
        <v>0</v>
      </c>
      <c r="FK22" s="188">
        <v>0</v>
      </c>
      <c r="FL22" s="188">
        <f t="shared" si="325"/>
        <v>0</v>
      </c>
      <c r="FM22" s="188">
        <v>0</v>
      </c>
      <c r="FN22" s="188">
        <v>0</v>
      </c>
      <c r="FO22" s="188">
        <v>0</v>
      </c>
      <c r="FP22" s="188">
        <f t="shared" si="171"/>
        <v>0</v>
      </c>
      <c r="FQ22" s="188">
        <v>0</v>
      </c>
      <c r="FR22" s="188">
        <f t="shared" si="172"/>
        <v>0</v>
      </c>
      <c r="FS22" s="188">
        <f t="shared" si="173"/>
        <v>0</v>
      </c>
      <c r="FT22" s="188">
        <v>0</v>
      </c>
      <c r="FV22">
        <v>-1</v>
      </c>
      <c r="FW22" s="228">
        <v>-1</v>
      </c>
      <c r="FX22" s="228">
        <v>-1</v>
      </c>
      <c r="FY22" s="228">
        <v>1</v>
      </c>
      <c r="FZ22" s="203">
        <v>1</v>
      </c>
      <c r="GA22" s="229">
        <v>8</v>
      </c>
      <c r="GB22">
        <f t="shared" si="174"/>
        <v>1</v>
      </c>
      <c r="GC22">
        <v>1</v>
      </c>
      <c r="GD22">
        <v>1</v>
      </c>
      <c r="GE22">
        <v>0</v>
      </c>
      <c r="GF22">
        <v>1</v>
      </c>
      <c r="GG22">
        <v>0</v>
      </c>
      <c r="GH22">
        <v>1</v>
      </c>
      <c r="GI22">
        <v>7.39296995766E-4</v>
      </c>
      <c r="GJ22" s="194">
        <v>42544</v>
      </c>
      <c r="GK22">
        <f t="shared" si="175"/>
        <v>1</v>
      </c>
      <c r="GL22">
        <f t="shared" si="176"/>
        <v>1</v>
      </c>
      <c r="GM22">
        <v>0</v>
      </c>
      <c r="GN22">
        <f t="shared" si="177"/>
        <v>1</v>
      </c>
      <c r="GO22">
        <v>0</v>
      </c>
      <c r="GP22" s="137">
        <v>0</v>
      </c>
      <c r="GQ22" s="137">
        <v>0</v>
      </c>
      <c r="GR22" s="188">
        <v>0</v>
      </c>
      <c r="GS22" s="188">
        <v>0</v>
      </c>
      <c r="GT22" s="188">
        <v>0</v>
      </c>
      <c r="GU22" s="188">
        <f t="shared" si="326"/>
        <v>0</v>
      </c>
      <c r="GV22" s="188">
        <v>0</v>
      </c>
      <c r="GW22" s="188">
        <v>0</v>
      </c>
      <c r="GX22" s="188">
        <v>0</v>
      </c>
      <c r="GY22" s="188">
        <f t="shared" si="178"/>
        <v>0</v>
      </c>
      <c r="GZ22" s="188">
        <v>0</v>
      </c>
      <c r="HA22" s="188">
        <f t="shared" si="179"/>
        <v>0</v>
      </c>
      <c r="HB22" s="188">
        <f t="shared" si="180"/>
        <v>0</v>
      </c>
      <c r="HC22" s="188">
        <v>0</v>
      </c>
      <c r="HE22">
        <v>1</v>
      </c>
      <c r="HF22">
        <v>-1</v>
      </c>
      <c r="HG22">
        <v>-1</v>
      </c>
      <c r="HH22">
        <v>1</v>
      </c>
      <c r="HI22">
        <v>1</v>
      </c>
      <c r="HJ22">
        <v>9</v>
      </c>
      <c r="HK22">
        <f t="shared" si="181"/>
        <v>-1</v>
      </c>
      <c r="HL22">
        <v>1</v>
      </c>
      <c r="HM22" s="203">
        <v>1</v>
      </c>
      <c r="HN22">
        <v>0</v>
      </c>
      <c r="HO22">
        <v>1</v>
      </c>
      <c r="HP22">
        <v>0</v>
      </c>
      <c r="HQ22">
        <v>1</v>
      </c>
      <c r="HR22" s="237">
        <v>2.6192075218299999E-3</v>
      </c>
      <c r="HS22" s="194">
        <v>42544</v>
      </c>
      <c r="HT22">
        <f t="shared" si="182"/>
        <v>-1</v>
      </c>
      <c r="HU22">
        <f t="shared" si="183"/>
        <v>-1</v>
      </c>
      <c r="HV22">
        <v>0</v>
      </c>
      <c r="HW22">
        <f t="shared" si="184"/>
        <v>-1</v>
      </c>
      <c r="HX22">
        <v>0</v>
      </c>
      <c r="HY22" s="137">
        <v>0</v>
      </c>
      <c r="HZ22" s="137">
        <v>0</v>
      </c>
      <c r="IA22" s="188">
        <v>0</v>
      </c>
      <c r="IB22" s="188">
        <v>0</v>
      </c>
      <c r="IC22" s="188">
        <v>0</v>
      </c>
      <c r="ID22" s="188">
        <f t="shared" si="327"/>
        <v>0</v>
      </c>
      <c r="IE22" s="188">
        <v>0</v>
      </c>
      <c r="IF22" s="188">
        <v>0</v>
      </c>
      <c r="IG22" s="188">
        <v>0</v>
      </c>
      <c r="IH22" s="188">
        <f t="shared" si="185"/>
        <v>0</v>
      </c>
      <c r="II22" s="188">
        <v>0</v>
      </c>
      <c r="IJ22" s="188">
        <f t="shared" si="186"/>
        <v>0</v>
      </c>
      <c r="IK22" s="188">
        <f t="shared" si="187"/>
        <v>0</v>
      </c>
      <c r="IL22" s="188">
        <v>0</v>
      </c>
      <c r="IN22">
        <v>1</v>
      </c>
      <c r="IO22" s="228">
        <v>-1</v>
      </c>
      <c r="IP22" s="228">
        <v>-1</v>
      </c>
      <c r="IQ22" s="228">
        <v>-1</v>
      </c>
      <c r="IR22" s="203">
        <v>1</v>
      </c>
      <c r="IS22" s="229">
        <v>10</v>
      </c>
      <c r="IT22">
        <f t="shared" si="188"/>
        <v>-1</v>
      </c>
      <c r="IU22">
        <v>1</v>
      </c>
      <c r="IV22" s="203">
        <v>-1</v>
      </c>
      <c r="IW22">
        <v>1</v>
      </c>
      <c r="IX22">
        <v>0</v>
      </c>
      <c r="IY22">
        <v>1</v>
      </c>
      <c r="IZ22">
        <v>0</v>
      </c>
      <c r="JA22" s="237">
        <v>-1.60760935093E-3</v>
      </c>
      <c r="JB22" s="194">
        <v>42544</v>
      </c>
      <c r="JC22">
        <f t="shared" si="189"/>
        <v>1</v>
      </c>
      <c r="JD22">
        <f t="shared" si="190"/>
        <v>-1</v>
      </c>
      <c r="JE22">
        <v>0</v>
      </c>
      <c r="JF22">
        <f t="shared" si="191"/>
        <v>-1</v>
      </c>
      <c r="JG22">
        <v>0</v>
      </c>
      <c r="JH22" s="137">
        <v>0</v>
      </c>
      <c r="JI22" s="137">
        <v>0</v>
      </c>
      <c r="JJ22" s="188">
        <v>0</v>
      </c>
      <c r="JK22" s="188">
        <v>0</v>
      </c>
      <c r="JL22" s="188">
        <v>0</v>
      </c>
      <c r="JM22" s="188">
        <f t="shared" si="328"/>
        <v>0</v>
      </c>
      <c r="JN22" s="188">
        <v>0</v>
      </c>
      <c r="JO22" s="188">
        <v>0</v>
      </c>
      <c r="JP22" s="188">
        <v>0</v>
      </c>
      <c r="JQ22" s="188">
        <f t="shared" si="192"/>
        <v>0</v>
      </c>
      <c r="JR22" s="188">
        <v>0</v>
      </c>
      <c r="JS22" s="188">
        <f t="shared" si="193"/>
        <v>0</v>
      </c>
      <c r="JT22" s="188">
        <f t="shared" si="329"/>
        <v>0</v>
      </c>
      <c r="JU22" s="188">
        <v>0</v>
      </c>
      <c r="JW22">
        <v>-1</v>
      </c>
      <c r="JX22" s="228">
        <v>-1</v>
      </c>
      <c r="JY22" s="228">
        <v>-1</v>
      </c>
      <c r="JZ22" s="228">
        <v>-1</v>
      </c>
      <c r="KA22" s="203">
        <v>1</v>
      </c>
      <c r="KB22" s="229">
        <v>11</v>
      </c>
      <c r="KC22">
        <f t="shared" si="194"/>
        <v>1</v>
      </c>
      <c r="KD22">
        <v>1</v>
      </c>
      <c r="KE22" s="203">
        <v>-1</v>
      </c>
      <c r="KF22">
        <v>1</v>
      </c>
      <c r="KG22">
        <v>0</v>
      </c>
      <c r="KH22">
        <v>1</v>
      </c>
      <c r="KI22">
        <v>0</v>
      </c>
      <c r="KJ22" s="237">
        <v>-6.2395169406199999E-3</v>
      </c>
      <c r="KK22" s="194">
        <v>42544</v>
      </c>
      <c r="KL22">
        <f t="shared" si="195"/>
        <v>1</v>
      </c>
      <c r="KM22">
        <f t="shared" si="196"/>
        <v>1</v>
      </c>
      <c r="KN22">
        <v>0</v>
      </c>
      <c r="KO22">
        <f t="shared" si="197"/>
        <v>1</v>
      </c>
      <c r="KP22">
        <v>0</v>
      </c>
      <c r="KQ22" s="137">
        <v>0</v>
      </c>
      <c r="KR22" s="137">
        <v>0</v>
      </c>
      <c r="KS22" s="188">
        <v>0</v>
      </c>
      <c r="KT22" s="188">
        <v>0</v>
      </c>
      <c r="KU22" s="188">
        <v>0</v>
      </c>
      <c r="KV22" s="188">
        <f t="shared" si="330"/>
        <v>0</v>
      </c>
      <c r="KW22" s="188">
        <v>0</v>
      </c>
      <c r="KX22" s="188">
        <v>0</v>
      </c>
      <c r="KY22" s="188">
        <v>0</v>
      </c>
      <c r="KZ22" s="188">
        <f t="shared" si="198"/>
        <v>0</v>
      </c>
      <c r="LA22" s="188">
        <v>0</v>
      </c>
      <c r="LB22" s="188">
        <f t="shared" si="199"/>
        <v>0</v>
      </c>
      <c r="LC22" s="188">
        <f t="shared" si="200"/>
        <v>0</v>
      </c>
      <c r="LD22" s="188">
        <v>0</v>
      </c>
      <c r="LF22">
        <v>-1</v>
      </c>
      <c r="LG22" s="228">
        <v>-1</v>
      </c>
      <c r="LH22" s="228">
        <v>-1</v>
      </c>
      <c r="LI22" s="228">
        <v>-1</v>
      </c>
      <c r="LJ22" s="203">
        <v>1</v>
      </c>
      <c r="LK22" s="229">
        <v>-2</v>
      </c>
      <c r="LL22">
        <f t="shared" si="201"/>
        <v>-1</v>
      </c>
      <c r="LM22">
        <v>-1</v>
      </c>
      <c r="LN22" s="203">
        <v>1</v>
      </c>
      <c r="LO22">
        <v>0</v>
      </c>
      <c r="LP22">
        <v>1</v>
      </c>
      <c r="LQ22">
        <v>0</v>
      </c>
      <c r="LR22">
        <v>0</v>
      </c>
      <c r="LS22" s="237">
        <v>5.1309748852300004E-3</v>
      </c>
      <c r="LT22" s="194">
        <v>42544</v>
      </c>
      <c r="LU22">
        <f t="shared" si="202"/>
        <v>1</v>
      </c>
      <c r="LV22">
        <f t="shared" si="203"/>
        <v>1</v>
      </c>
      <c r="LW22">
        <v>0</v>
      </c>
      <c r="LX22">
        <f t="shared" si="204"/>
        <v>1</v>
      </c>
      <c r="LY22">
        <v>0</v>
      </c>
      <c r="LZ22" s="137">
        <v>0</v>
      </c>
      <c r="MA22" s="137">
        <v>0</v>
      </c>
      <c r="MB22" s="188">
        <v>0</v>
      </c>
      <c r="MC22" s="188">
        <v>0</v>
      </c>
      <c r="MD22" s="188">
        <v>0</v>
      </c>
      <c r="ME22" s="188">
        <f t="shared" si="331"/>
        <v>0</v>
      </c>
      <c r="MF22" s="188">
        <v>0</v>
      </c>
      <c r="MG22" s="188">
        <v>0</v>
      </c>
      <c r="MH22" s="188">
        <v>0</v>
      </c>
      <c r="MI22" s="188">
        <f t="shared" si="205"/>
        <v>0</v>
      </c>
      <c r="MJ22" s="188">
        <v>0</v>
      </c>
      <c r="MK22" s="188">
        <f t="shared" si="206"/>
        <v>0</v>
      </c>
      <c r="ML22" s="188">
        <f t="shared" si="207"/>
        <v>0</v>
      </c>
      <c r="MM22" s="188">
        <v>0</v>
      </c>
      <c r="MO22">
        <v>1</v>
      </c>
      <c r="MP22" s="228">
        <v>-1</v>
      </c>
      <c r="MQ22" s="228">
        <v>-1</v>
      </c>
      <c r="MR22" s="203">
        <v>-1</v>
      </c>
      <c r="MS22" s="203">
        <v>1</v>
      </c>
      <c r="MT22" s="229">
        <v>-3</v>
      </c>
      <c r="MU22">
        <f t="shared" si="208"/>
        <v>-1</v>
      </c>
      <c r="MV22">
        <v>-1</v>
      </c>
      <c r="MW22" s="203">
        <v>-1</v>
      </c>
      <c r="MX22">
        <v>1</v>
      </c>
      <c r="MY22">
        <v>0</v>
      </c>
      <c r="MZ22">
        <v>1</v>
      </c>
      <c r="NA22">
        <v>1</v>
      </c>
      <c r="NB22" s="237">
        <v>-4.7017732401900001E-3</v>
      </c>
      <c r="NC22" s="194">
        <v>42544</v>
      </c>
      <c r="ND22">
        <f t="shared" si="209"/>
        <v>-1</v>
      </c>
      <c r="NE22">
        <f t="shared" si="210"/>
        <v>-1</v>
      </c>
      <c r="NF22">
        <v>0</v>
      </c>
      <c r="NG22">
        <f t="shared" si="211"/>
        <v>-1</v>
      </c>
      <c r="NH22">
        <v>0</v>
      </c>
      <c r="NI22" s="137">
        <v>0</v>
      </c>
      <c r="NJ22" s="137">
        <v>0</v>
      </c>
      <c r="NK22" s="188">
        <v>0</v>
      </c>
      <c r="NL22" s="188">
        <v>0</v>
      </c>
      <c r="NM22" s="188">
        <v>0</v>
      </c>
      <c r="NN22" s="188">
        <f t="shared" si="332"/>
        <v>0</v>
      </c>
      <c r="NO22" s="188">
        <v>0</v>
      </c>
      <c r="NP22" s="188">
        <v>0</v>
      </c>
      <c r="NQ22" s="188">
        <v>0</v>
      </c>
      <c r="NR22" s="188">
        <f t="shared" si="212"/>
        <v>0</v>
      </c>
      <c r="NS22" s="188">
        <v>0</v>
      </c>
      <c r="NT22" s="188">
        <f t="shared" si="213"/>
        <v>0</v>
      </c>
      <c r="NU22" s="188">
        <f t="shared" si="214"/>
        <v>0</v>
      </c>
      <c r="NV22" s="188">
        <v>0</v>
      </c>
      <c r="NX22">
        <v>-1</v>
      </c>
      <c r="NY22" s="228">
        <v>-1</v>
      </c>
      <c r="NZ22" s="228">
        <v>1</v>
      </c>
      <c r="OA22" s="228">
        <v>-1</v>
      </c>
      <c r="OB22" s="203">
        <v>1</v>
      </c>
      <c r="OC22" s="229">
        <v>-4</v>
      </c>
      <c r="OD22">
        <f t="shared" si="346"/>
        <v>1</v>
      </c>
      <c r="OE22">
        <v>-1</v>
      </c>
      <c r="OF22" s="203">
        <v>-1</v>
      </c>
      <c r="OG22">
        <v>0</v>
      </c>
      <c r="OH22">
        <v>0</v>
      </c>
      <c r="OI22">
        <v>1</v>
      </c>
      <c r="OJ22">
        <v>1</v>
      </c>
      <c r="OK22">
        <v>-6.0062086651400002E-3</v>
      </c>
      <c r="OL22" s="194">
        <v>42559</v>
      </c>
      <c r="OM22">
        <f t="shared" si="215"/>
        <v>1</v>
      </c>
      <c r="ON22">
        <f t="shared" si="216"/>
        <v>1</v>
      </c>
      <c r="OO22">
        <v>0</v>
      </c>
      <c r="OP22">
        <f t="shared" si="217"/>
        <v>1</v>
      </c>
      <c r="OQ22">
        <v>0</v>
      </c>
      <c r="OR22" s="137">
        <v>0</v>
      </c>
      <c r="OS22" s="137">
        <v>0</v>
      </c>
      <c r="OT22" s="188">
        <v>0</v>
      </c>
      <c r="OU22" s="188">
        <v>0</v>
      </c>
      <c r="OV22" s="188">
        <v>0</v>
      </c>
      <c r="OW22" s="188">
        <f t="shared" si="333"/>
        <v>0</v>
      </c>
      <c r="OX22" s="188">
        <v>0</v>
      </c>
      <c r="OY22" s="188">
        <v>0</v>
      </c>
      <c r="OZ22" s="188">
        <v>0</v>
      </c>
      <c r="PA22" s="188">
        <f t="shared" si="218"/>
        <v>0</v>
      </c>
      <c r="PB22" s="188">
        <v>0</v>
      </c>
      <c r="PC22" s="188">
        <f t="shared" si="219"/>
        <v>0</v>
      </c>
      <c r="PD22" s="188">
        <f t="shared" si="220"/>
        <v>0</v>
      </c>
      <c r="PE22" s="188">
        <v>0</v>
      </c>
      <c r="PG22">
        <v>-1</v>
      </c>
      <c r="PH22" s="228">
        <v>-1</v>
      </c>
      <c r="PI22" s="228">
        <v>1</v>
      </c>
      <c r="PJ22" s="228">
        <v>-1</v>
      </c>
      <c r="PK22" s="203">
        <v>1</v>
      </c>
      <c r="PL22" s="229">
        <v>-5</v>
      </c>
      <c r="PM22">
        <f t="shared" si="347"/>
        <v>1</v>
      </c>
      <c r="PN22">
        <v>-1</v>
      </c>
      <c r="PO22" s="203">
        <v>1</v>
      </c>
      <c r="PP22">
        <v>1</v>
      </c>
      <c r="PQ22">
        <v>1</v>
      </c>
      <c r="PR22">
        <v>0</v>
      </c>
      <c r="PS22">
        <v>0</v>
      </c>
      <c r="PT22" s="237">
        <v>1.56154525087E-3</v>
      </c>
      <c r="PU22" s="194">
        <v>42559</v>
      </c>
      <c r="PV22">
        <f t="shared" si="221"/>
        <v>1</v>
      </c>
      <c r="PW22">
        <f t="shared" si="222"/>
        <v>1</v>
      </c>
      <c r="PX22">
        <v>0</v>
      </c>
      <c r="PY22">
        <f t="shared" si="223"/>
        <v>1</v>
      </c>
      <c r="PZ22">
        <v>0</v>
      </c>
      <c r="QA22" s="137">
        <v>0</v>
      </c>
      <c r="QB22" s="137">
        <v>0</v>
      </c>
      <c r="QC22" s="188">
        <v>0</v>
      </c>
      <c r="QD22" s="188">
        <v>0</v>
      </c>
      <c r="QE22" s="188">
        <v>0</v>
      </c>
      <c r="QF22" s="188">
        <f t="shared" si="334"/>
        <v>0</v>
      </c>
      <c r="QG22" s="188">
        <v>0</v>
      </c>
      <c r="QH22" s="188">
        <v>0</v>
      </c>
      <c r="QI22" s="188">
        <v>0</v>
      </c>
      <c r="QJ22" s="188">
        <f t="shared" si="224"/>
        <v>0</v>
      </c>
      <c r="QK22" s="188">
        <v>0</v>
      </c>
      <c r="QL22" s="188">
        <f t="shared" si="225"/>
        <v>0</v>
      </c>
      <c r="QM22" s="188">
        <f t="shared" si="226"/>
        <v>0</v>
      </c>
      <c r="QN22" s="188">
        <v>0</v>
      </c>
      <c r="QP22">
        <v>1</v>
      </c>
      <c r="QQ22" s="228">
        <v>1</v>
      </c>
      <c r="QR22" s="228">
        <v>1</v>
      </c>
      <c r="QS22" s="228">
        <v>1</v>
      </c>
      <c r="QT22" s="203">
        <v>1</v>
      </c>
      <c r="QU22" s="229">
        <v>-6</v>
      </c>
      <c r="QV22">
        <f t="shared" si="348"/>
        <v>-1</v>
      </c>
      <c r="QW22">
        <v>-1</v>
      </c>
      <c r="QX22">
        <v>1</v>
      </c>
      <c r="QY22">
        <v>1</v>
      </c>
      <c r="QZ22">
        <v>1</v>
      </c>
      <c r="RA22">
        <v>0</v>
      </c>
      <c r="RB22">
        <v>0</v>
      </c>
      <c r="RC22">
        <v>1.6268980477199999E-3</v>
      </c>
      <c r="RD22" s="194">
        <v>42559</v>
      </c>
      <c r="RE22">
        <f t="shared" si="227"/>
        <v>-1</v>
      </c>
      <c r="RF22">
        <f t="shared" si="228"/>
        <v>-1</v>
      </c>
      <c r="RG22">
        <v>0</v>
      </c>
      <c r="RH22">
        <f t="shared" si="229"/>
        <v>1</v>
      </c>
      <c r="RI22">
        <v>0</v>
      </c>
      <c r="RJ22" s="137">
        <v>0</v>
      </c>
      <c r="RK22" s="137">
        <v>0</v>
      </c>
      <c r="RL22" s="188">
        <v>0</v>
      </c>
      <c r="RM22" s="188">
        <v>0</v>
      </c>
      <c r="RN22" s="188">
        <v>0</v>
      </c>
      <c r="RO22" s="188">
        <f t="shared" si="335"/>
        <v>0</v>
      </c>
      <c r="RP22" s="188">
        <v>0</v>
      </c>
      <c r="RQ22" s="188">
        <v>0</v>
      </c>
      <c r="RR22" s="188">
        <v>0</v>
      </c>
      <c r="RS22" s="188">
        <f t="shared" si="230"/>
        <v>0</v>
      </c>
      <c r="RT22" s="188">
        <v>0</v>
      </c>
      <c r="RU22" s="188">
        <f t="shared" si="231"/>
        <v>0</v>
      </c>
      <c r="RV22" s="188">
        <f t="shared" si="232"/>
        <v>0</v>
      </c>
      <c r="RW22" s="188">
        <v>0</v>
      </c>
      <c r="RY22">
        <v>1</v>
      </c>
      <c r="RZ22">
        <v>1</v>
      </c>
      <c r="SA22">
        <v>1</v>
      </c>
      <c r="SB22">
        <v>1</v>
      </c>
      <c r="SC22">
        <v>1</v>
      </c>
      <c r="SD22">
        <v>-7</v>
      </c>
      <c r="SE22">
        <f t="shared" si="233"/>
        <v>-1</v>
      </c>
      <c r="SF22">
        <v>-1</v>
      </c>
      <c r="SG22">
        <v>-1</v>
      </c>
      <c r="SH22">
        <v>0</v>
      </c>
      <c r="SI22">
        <v>0</v>
      </c>
      <c r="SJ22">
        <v>1</v>
      </c>
      <c r="SK22">
        <v>1</v>
      </c>
      <c r="SL22">
        <v>-3.2485110990800002E-3</v>
      </c>
      <c r="SM22" s="194">
        <v>42559</v>
      </c>
      <c r="SN22">
        <f t="shared" si="234"/>
        <v>-1</v>
      </c>
      <c r="SO22">
        <f t="shared" si="235"/>
        <v>-1</v>
      </c>
      <c r="SP22">
        <v>0</v>
      </c>
      <c r="SQ22">
        <f t="shared" si="236"/>
        <v>1</v>
      </c>
      <c r="SR22">
        <v>0</v>
      </c>
      <c r="SS22" s="137">
        <v>0</v>
      </c>
      <c r="ST22" s="137">
        <v>0</v>
      </c>
      <c r="SU22" s="188">
        <v>0</v>
      </c>
      <c r="SV22" s="188">
        <v>0</v>
      </c>
      <c r="SW22" s="188">
        <v>0</v>
      </c>
      <c r="SX22" s="188">
        <f t="shared" si="336"/>
        <v>0</v>
      </c>
      <c r="SY22" s="188">
        <v>0</v>
      </c>
      <c r="SZ22" s="188">
        <v>0</v>
      </c>
      <c r="TA22" s="188">
        <v>0</v>
      </c>
      <c r="TB22" s="188">
        <f t="shared" si="237"/>
        <v>0</v>
      </c>
      <c r="TC22" s="188">
        <v>0</v>
      </c>
      <c r="TD22" s="188">
        <f t="shared" si="238"/>
        <v>0</v>
      </c>
      <c r="TE22" s="188">
        <f t="shared" si="239"/>
        <v>0</v>
      </c>
      <c r="TF22" s="188">
        <v>0</v>
      </c>
      <c r="TH22">
        <v>-1</v>
      </c>
      <c r="TI22" s="228">
        <v>1</v>
      </c>
      <c r="TJ22" s="228">
        <v>1</v>
      </c>
      <c r="TK22" s="228">
        <v>-1</v>
      </c>
      <c r="TL22" s="203">
        <v>1</v>
      </c>
      <c r="TM22" s="229">
        <v>-8</v>
      </c>
      <c r="TN22">
        <f t="shared" si="240"/>
        <v>1</v>
      </c>
      <c r="TO22">
        <v>-1</v>
      </c>
      <c r="TP22">
        <v>1</v>
      </c>
      <c r="TQ22">
        <v>1</v>
      </c>
      <c r="TR22">
        <v>1</v>
      </c>
      <c r="TS22">
        <v>0</v>
      </c>
      <c r="TT22">
        <v>0</v>
      </c>
      <c r="TU22">
        <v>1.01846822379E-3</v>
      </c>
      <c r="TV22" s="194">
        <v>42559</v>
      </c>
      <c r="TW22">
        <f t="shared" si="241"/>
        <v>1</v>
      </c>
      <c r="TX22">
        <f t="shared" si="242"/>
        <v>1</v>
      </c>
      <c r="TY22">
        <v>0</v>
      </c>
      <c r="TZ22">
        <f t="shared" si="243"/>
        <v>1</v>
      </c>
      <c r="UA22">
        <v>0</v>
      </c>
      <c r="UB22" s="137">
        <v>0</v>
      </c>
      <c r="UC22" s="137">
        <v>0</v>
      </c>
      <c r="UD22" s="188">
        <v>0</v>
      </c>
      <c r="UE22" s="188">
        <v>0</v>
      </c>
      <c r="UF22" s="188">
        <v>0</v>
      </c>
      <c r="UG22" s="188">
        <f t="shared" si="337"/>
        <v>0</v>
      </c>
      <c r="UH22" s="188">
        <v>0</v>
      </c>
      <c r="UI22" s="188">
        <v>0</v>
      </c>
      <c r="UJ22" s="188">
        <v>0</v>
      </c>
      <c r="UK22" s="188">
        <f t="shared" si="244"/>
        <v>0</v>
      </c>
      <c r="UL22" s="188">
        <v>0</v>
      </c>
      <c r="UM22" s="188">
        <f t="shared" si="245"/>
        <v>0</v>
      </c>
      <c r="UN22" s="188">
        <f t="shared" si="246"/>
        <v>0</v>
      </c>
      <c r="UO22" s="188">
        <v>0</v>
      </c>
      <c r="UQ22">
        <v>1</v>
      </c>
      <c r="UR22" s="228">
        <v>1</v>
      </c>
      <c r="US22" s="228">
        <v>1</v>
      </c>
      <c r="UT22" s="228">
        <v>-1</v>
      </c>
      <c r="UU22" s="203">
        <v>1</v>
      </c>
      <c r="UV22" s="229">
        <v>-9</v>
      </c>
      <c r="UW22">
        <f t="shared" si="247"/>
        <v>-1</v>
      </c>
      <c r="UX22">
        <v>-1</v>
      </c>
      <c r="UY22" s="203">
        <v>1</v>
      </c>
      <c r="UZ22">
        <v>1</v>
      </c>
      <c r="VA22">
        <v>1</v>
      </c>
      <c r="VB22">
        <v>0</v>
      </c>
      <c r="VC22">
        <v>0</v>
      </c>
      <c r="VD22" s="237">
        <v>1.2209184019500001E-3</v>
      </c>
      <c r="VE22" s="194">
        <v>42559</v>
      </c>
      <c r="VF22">
        <f t="shared" si="248"/>
        <v>-1</v>
      </c>
      <c r="VG22">
        <f t="shared" si="249"/>
        <v>-1</v>
      </c>
      <c r="VH22">
        <v>0</v>
      </c>
      <c r="VI22">
        <v>1</v>
      </c>
      <c r="VJ22">
        <v>0</v>
      </c>
      <c r="VK22" s="137">
        <v>0</v>
      </c>
      <c r="VL22" s="137">
        <v>0</v>
      </c>
      <c r="VM22" s="188">
        <v>0</v>
      </c>
      <c r="VN22" s="188">
        <v>0</v>
      </c>
      <c r="VO22" s="188">
        <v>0</v>
      </c>
      <c r="VP22" s="188">
        <f t="shared" si="338"/>
        <v>0</v>
      </c>
      <c r="VQ22" s="188">
        <v>0</v>
      </c>
      <c r="VR22" s="188">
        <v>0</v>
      </c>
      <c r="VS22" s="188">
        <v>0</v>
      </c>
      <c r="VT22" s="188">
        <f t="shared" si="250"/>
        <v>0</v>
      </c>
      <c r="VU22" s="188">
        <v>0</v>
      </c>
      <c r="VV22" s="188">
        <v>0</v>
      </c>
      <c r="VW22" s="188">
        <f t="shared" si="251"/>
        <v>0</v>
      </c>
      <c r="VX22" s="188">
        <v>0</v>
      </c>
      <c r="VZ22">
        <v>1</v>
      </c>
      <c r="WA22" s="228">
        <v>1</v>
      </c>
      <c r="WB22" s="228">
        <v>1</v>
      </c>
      <c r="WC22" s="228">
        <v>-1</v>
      </c>
      <c r="WD22" s="203">
        <v>1</v>
      </c>
      <c r="WE22" s="229">
        <v>-10</v>
      </c>
      <c r="WF22">
        <f t="shared" si="252"/>
        <v>-1</v>
      </c>
      <c r="WG22">
        <v>-1</v>
      </c>
      <c r="WH22" s="203">
        <v>-1</v>
      </c>
      <c r="WI22">
        <v>0</v>
      </c>
      <c r="WJ22">
        <v>0</v>
      </c>
      <c r="WK22">
        <v>1</v>
      </c>
      <c r="WL22">
        <v>1</v>
      </c>
      <c r="WM22" s="237">
        <v>-8.12953051961E-4</v>
      </c>
      <c r="WN22" s="194">
        <v>42559</v>
      </c>
      <c r="WO22">
        <f t="shared" si="253"/>
        <v>-1</v>
      </c>
      <c r="WP22">
        <f t="shared" si="254"/>
        <v>-1</v>
      </c>
      <c r="WQ22">
        <v>0</v>
      </c>
      <c r="WR22">
        <v>1</v>
      </c>
      <c r="WS22">
        <v>0</v>
      </c>
      <c r="WT22" s="137">
        <v>0</v>
      </c>
      <c r="WU22" s="137">
        <v>0</v>
      </c>
      <c r="WV22" s="188">
        <v>0</v>
      </c>
      <c r="WW22" s="188">
        <v>0</v>
      </c>
      <c r="WX22" s="188">
        <v>0</v>
      </c>
      <c r="WY22" s="188">
        <f t="shared" si="339"/>
        <v>0</v>
      </c>
      <c r="WZ22" s="188">
        <v>0</v>
      </c>
      <c r="XA22" s="188">
        <v>0</v>
      </c>
      <c r="XB22" s="188">
        <v>0</v>
      </c>
      <c r="XC22" s="188">
        <f t="shared" si="255"/>
        <v>0</v>
      </c>
      <c r="XD22" s="188">
        <v>0</v>
      </c>
      <c r="XE22" s="188">
        <v>0</v>
      </c>
      <c r="XF22" s="188">
        <f t="shared" si="256"/>
        <v>0</v>
      </c>
      <c r="XG22" s="188">
        <v>0</v>
      </c>
      <c r="XI22">
        <v>-1</v>
      </c>
      <c r="XJ22" s="228">
        <v>1</v>
      </c>
      <c r="XK22" s="228">
        <v>1</v>
      </c>
      <c r="XL22" s="228">
        <v>1</v>
      </c>
      <c r="XM22" s="203">
        <v>1</v>
      </c>
      <c r="XN22" s="229">
        <v>-11</v>
      </c>
      <c r="XO22">
        <f t="shared" si="257"/>
        <v>1</v>
      </c>
      <c r="XP22">
        <v>-1</v>
      </c>
      <c r="XQ22" s="203">
        <v>-1</v>
      </c>
      <c r="XR22">
        <v>0</v>
      </c>
      <c r="XS22">
        <v>0</v>
      </c>
      <c r="XT22">
        <v>0</v>
      </c>
      <c r="XU22">
        <v>1</v>
      </c>
      <c r="XV22" s="237">
        <v>-1.1526205166499999E-3</v>
      </c>
      <c r="XW22" s="194">
        <v>42559</v>
      </c>
      <c r="XX22">
        <f t="shared" si="258"/>
        <v>-1</v>
      </c>
      <c r="XY22">
        <f t="shared" si="259"/>
        <v>1</v>
      </c>
      <c r="XZ22">
        <v>0</v>
      </c>
      <c r="YA22">
        <v>1</v>
      </c>
      <c r="YB22">
        <v>0</v>
      </c>
      <c r="YC22" s="137">
        <v>0</v>
      </c>
      <c r="YD22" s="137">
        <v>0</v>
      </c>
      <c r="YE22" s="188">
        <v>0</v>
      </c>
      <c r="YF22" s="188">
        <v>0</v>
      </c>
      <c r="YG22" s="188">
        <v>0</v>
      </c>
      <c r="YH22" s="188">
        <f t="shared" si="260"/>
        <v>0</v>
      </c>
      <c r="YI22" s="188">
        <v>0</v>
      </c>
      <c r="YJ22" s="188">
        <v>0</v>
      </c>
      <c r="YK22" s="188">
        <v>0</v>
      </c>
      <c r="YL22" s="188">
        <f t="shared" si="261"/>
        <v>0</v>
      </c>
      <c r="YM22" s="188">
        <v>0</v>
      </c>
      <c r="YN22" s="188">
        <v>0</v>
      </c>
      <c r="YO22" s="188">
        <f t="shared" si="262"/>
        <v>0</v>
      </c>
      <c r="YP22" s="188">
        <v>0</v>
      </c>
      <c r="YR22">
        <v>-1</v>
      </c>
      <c r="YS22" s="228">
        <v>-1</v>
      </c>
      <c r="YT22" s="228">
        <v>-1</v>
      </c>
      <c r="YU22" s="228">
        <v>-1</v>
      </c>
      <c r="YV22" s="203">
        <v>1</v>
      </c>
      <c r="YW22" s="229">
        <v>-13</v>
      </c>
      <c r="YX22">
        <v>-1</v>
      </c>
      <c r="YY22">
        <v>-1</v>
      </c>
      <c r="YZ22" s="203">
        <v>1</v>
      </c>
      <c r="ZA22">
        <v>0</v>
      </c>
      <c r="ZB22">
        <v>1</v>
      </c>
      <c r="ZC22">
        <v>0</v>
      </c>
      <c r="ZD22">
        <v>0</v>
      </c>
      <c r="ZE22" s="237">
        <v>4.3442845506400001E-3</v>
      </c>
      <c r="ZF22" s="194">
        <v>42559</v>
      </c>
      <c r="ZG22">
        <f t="shared" si="263"/>
        <v>1</v>
      </c>
      <c r="ZH22">
        <f t="shared" si="264"/>
        <v>1</v>
      </c>
      <c r="ZI22">
        <v>0</v>
      </c>
      <c r="ZJ22">
        <v>1</v>
      </c>
      <c r="ZK22">
        <v>0</v>
      </c>
      <c r="ZL22" s="137">
        <v>0</v>
      </c>
      <c r="ZM22" s="137">
        <v>0</v>
      </c>
      <c r="ZN22" s="188">
        <v>0</v>
      </c>
      <c r="ZO22" s="188">
        <v>0</v>
      </c>
      <c r="ZP22" s="188">
        <v>0</v>
      </c>
      <c r="ZQ22" s="188">
        <v>0</v>
      </c>
      <c r="ZR22" s="188">
        <v>0</v>
      </c>
      <c r="ZS22" s="188">
        <v>0</v>
      </c>
      <c r="ZT22" s="188">
        <v>0</v>
      </c>
      <c r="ZU22" s="188">
        <v>0</v>
      </c>
      <c r="ZV22" s="188">
        <f t="shared" si="265"/>
        <v>0</v>
      </c>
      <c r="ZW22" s="188">
        <v>0</v>
      </c>
      <c r="ZX22" s="188">
        <f t="shared" si="266"/>
        <v>0</v>
      </c>
      <c r="ZY22" s="188">
        <v>0</v>
      </c>
      <c r="AAA22">
        <f t="shared" si="267"/>
        <v>1</v>
      </c>
      <c r="AAB22" s="228">
        <v>1</v>
      </c>
      <c r="AAC22" s="228">
        <v>-1</v>
      </c>
      <c r="AAD22" s="228">
        <v>1</v>
      </c>
      <c r="AAE22" s="203">
        <v>1</v>
      </c>
      <c r="AAF22" s="229">
        <v>-13</v>
      </c>
      <c r="AAG22">
        <f t="shared" si="268"/>
        <v>-1</v>
      </c>
      <c r="AAH22">
        <f t="shared" si="269"/>
        <v>-1</v>
      </c>
      <c r="AAI22" s="203">
        <v>-1</v>
      </c>
      <c r="AAJ22">
        <f t="shared" si="270"/>
        <v>1</v>
      </c>
      <c r="AAK22">
        <f t="shared" si="136"/>
        <v>0</v>
      </c>
      <c r="AAL22">
        <f t="shared" si="340"/>
        <v>1</v>
      </c>
      <c r="AAM22">
        <f t="shared" si="271"/>
        <v>1</v>
      </c>
      <c r="AAN22" s="237">
        <v>-6.7585834009300001E-5</v>
      </c>
      <c r="AAO22" s="194">
        <v>42559</v>
      </c>
      <c r="AAP22">
        <f t="shared" si="272"/>
        <v>-1</v>
      </c>
      <c r="AAQ22">
        <f t="shared" si="273"/>
        <v>-1</v>
      </c>
      <c r="AAR22">
        <f>VLOOKUP($A22,'FuturesInfo (3)'!$A$2:$V$80,22)</f>
        <v>0</v>
      </c>
      <c r="AAS22">
        <f t="shared" si="274"/>
        <v>1</v>
      </c>
      <c r="AAT22">
        <f t="shared" si="275"/>
        <v>0</v>
      </c>
      <c r="AAU22" s="137">
        <f>VLOOKUP($A22,'FuturesInfo (3)'!$A$2:$O$80,15)*AAR22</f>
        <v>0</v>
      </c>
      <c r="AAV22" s="137">
        <f>VLOOKUP($A22,'FuturesInfo (3)'!$A$2:$O$80,15)*AAT22</f>
        <v>0</v>
      </c>
      <c r="AAW22" s="188">
        <f t="shared" si="276"/>
        <v>0</v>
      </c>
      <c r="AAX22" s="188">
        <f t="shared" si="137"/>
        <v>0</v>
      </c>
      <c r="AAY22" s="188">
        <f t="shared" si="277"/>
        <v>0</v>
      </c>
      <c r="AAZ22" s="188">
        <f t="shared" si="278"/>
        <v>0</v>
      </c>
      <c r="ABA22" s="188">
        <f t="shared" si="279"/>
        <v>0</v>
      </c>
      <c r="ABB22" s="188">
        <f t="shared" ref="ABB22:ABB85" si="349">IF(AAM22=1,ABS(AAU22*AAN22),-ABS(AAU22*AAN22))</f>
        <v>0</v>
      </c>
      <c r="ABC22" s="188">
        <f t="shared" si="281"/>
        <v>0</v>
      </c>
      <c r="ABD22" s="188">
        <f t="shared" si="341"/>
        <v>0</v>
      </c>
      <c r="ABE22" s="188">
        <f t="shared" si="282"/>
        <v>0</v>
      </c>
      <c r="ABF22" s="188">
        <f>IF(IF(sym!$Q11=AAI22,1,0)=1,ABS(AAU22*AAN22),-ABS(AAU22*AAN22))</f>
        <v>0</v>
      </c>
      <c r="ABG22" s="188">
        <f t="shared" si="283"/>
        <v>0</v>
      </c>
      <c r="ABH22" s="188">
        <f t="shared" si="284"/>
        <v>0</v>
      </c>
      <c r="ABJ22">
        <f t="shared" si="285"/>
        <v>-1</v>
      </c>
      <c r="ABK22" s="228">
        <v>1</v>
      </c>
      <c r="ABL22" s="228">
        <v>1</v>
      </c>
      <c r="ABM22" s="228">
        <v>1</v>
      </c>
      <c r="ABN22" s="203">
        <v>1</v>
      </c>
      <c r="ABO22" s="229">
        <v>-14</v>
      </c>
      <c r="ABP22">
        <f t="shared" si="286"/>
        <v>1</v>
      </c>
      <c r="ABQ22">
        <f t="shared" si="287"/>
        <v>-1</v>
      </c>
      <c r="ABR22" s="203"/>
      <c r="ABS22">
        <f t="shared" si="288"/>
        <v>0</v>
      </c>
      <c r="ABT22">
        <f t="shared" si="138"/>
        <v>0</v>
      </c>
      <c r="ABU22">
        <f t="shared" si="342"/>
        <v>0</v>
      </c>
      <c r="ABV22">
        <f t="shared" si="289"/>
        <v>0</v>
      </c>
      <c r="ABW22" s="237"/>
      <c r="ABX22" s="194">
        <v>42559</v>
      </c>
      <c r="ABY22">
        <f t="shared" si="290"/>
        <v>-1</v>
      </c>
      <c r="ABZ22">
        <f t="shared" si="291"/>
        <v>1</v>
      </c>
      <c r="ACA22">
        <f>VLOOKUP($A22,'FuturesInfo (3)'!$A$2:$V$80,22)</f>
        <v>0</v>
      </c>
      <c r="ACB22">
        <f t="shared" si="292"/>
        <v>1</v>
      </c>
      <c r="ACC22">
        <f t="shared" si="293"/>
        <v>0</v>
      </c>
      <c r="ACD22" s="137">
        <f>VLOOKUP($A22,'FuturesInfo (3)'!$A$2:$O$80,15)*ACA22</f>
        <v>0</v>
      </c>
      <c r="ACE22" s="137">
        <f>VLOOKUP($A22,'FuturesInfo (3)'!$A$2:$O$80,15)*ACC22</f>
        <v>0</v>
      </c>
      <c r="ACF22" s="188">
        <f t="shared" si="294"/>
        <v>0</v>
      </c>
      <c r="ACG22" s="188">
        <f t="shared" si="139"/>
        <v>0</v>
      </c>
      <c r="ACH22" s="188">
        <f t="shared" si="295"/>
        <v>0</v>
      </c>
      <c r="ACI22" s="188">
        <f t="shared" si="296"/>
        <v>0</v>
      </c>
      <c r="ACJ22" s="188">
        <f t="shared" si="297"/>
        <v>0</v>
      </c>
      <c r="ACK22" s="188">
        <f t="shared" ref="ACK22:ACK85" si="350">IF(ABV22=1,ABS(ACD22*ABW22),-ABS(ACD22*ABW22))</f>
        <v>0</v>
      </c>
      <c r="ACL22" s="188">
        <f t="shared" si="299"/>
        <v>0</v>
      </c>
      <c r="ACM22" s="188">
        <f t="shared" si="343"/>
        <v>0</v>
      </c>
      <c r="ACN22" s="188">
        <f t="shared" si="300"/>
        <v>0</v>
      </c>
      <c r="ACO22" s="188">
        <f>IF(IF(sym!$Q11=ABR22,1,0)=1,ABS(ACD22*ABW22),-ABS(ACD22*ABW22))</f>
        <v>0</v>
      </c>
      <c r="ACP22" s="188">
        <f t="shared" si="301"/>
        <v>0</v>
      </c>
      <c r="ACQ22" s="188">
        <f t="shared" si="302"/>
        <v>0</v>
      </c>
      <c r="ACT22">
        <f t="shared" si="303"/>
        <v>0</v>
      </c>
      <c r="ACU22" s="228"/>
      <c r="ACV22" s="228"/>
      <c r="ACW22" s="228"/>
      <c r="ACX22" s="203"/>
      <c r="ACY22" s="229"/>
      <c r="ACZ22">
        <f t="shared" si="304"/>
        <v>-1</v>
      </c>
      <c r="ADA22">
        <f t="shared" si="305"/>
        <v>0</v>
      </c>
      <c r="ADB22" s="203"/>
      <c r="ADC22">
        <f t="shared" si="306"/>
        <v>1</v>
      </c>
      <c r="ADD22">
        <f t="shared" si="140"/>
        <v>1</v>
      </c>
      <c r="ADE22">
        <f t="shared" si="344"/>
        <v>0</v>
      </c>
      <c r="ADF22">
        <f t="shared" si="307"/>
        <v>1</v>
      </c>
      <c r="ADG22" s="237"/>
      <c r="ADH22" s="194"/>
      <c r="ADI22">
        <f t="shared" si="308"/>
        <v>-1</v>
      </c>
      <c r="ADJ22">
        <f t="shared" si="309"/>
        <v>-1</v>
      </c>
      <c r="ADK22">
        <f>VLOOKUP($A22,'FuturesInfo (3)'!$A$2:$V$80,22)</f>
        <v>0</v>
      </c>
      <c r="ADL22">
        <f t="shared" si="310"/>
        <v>-1</v>
      </c>
      <c r="ADM22">
        <f t="shared" si="311"/>
        <v>0</v>
      </c>
      <c r="ADN22" s="137">
        <f>VLOOKUP($A22,'FuturesInfo (3)'!$A$2:$O$80,15)*ADK22</f>
        <v>0</v>
      </c>
      <c r="ADO22" s="137">
        <f>VLOOKUP($A22,'FuturesInfo (3)'!$A$2:$O$80,15)*ADM22</f>
        <v>0</v>
      </c>
      <c r="ADP22" s="188">
        <f t="shared" si="312"/>
        <v>0</v>
      </c>
      <c r="ADQ22" s="188">
        <f t="shared" si="141"/>
        <v>0</v>
      </c>
      <c r="ADR22" s="188">
        <f t="shared" si="313"/>
        <v>0</v>
      </c>
      <c r="ADS22" s="188">
        <f t="shared" si="314"/>
        <v>0</v>
      </c>
      <c r="ADT22" s="188">
        <f t="shared" si="315"/>
        <v>0</v>
      </c>
      <c r="ADU22" s="188">
        <f t="shared" ref="ADU22:ADU85" si="351">IF(ADF22=1,ABS(ADN22*ADG22),-ABS(ADN22*ADG22))</f>
        <v>0</v>
      </c>
      <c r="ADV22" s="188">
        <f t="shared" si="317"/>
        <v>0</v>
      </c>
      <c r="ADW22" s="188">
        <f t="shared" si="345"/>
        <v>0</v>
      </c>
      <c r="ADX22" s="188">
        <f t="shared" si="318"/>
        <v>0</v>
      </c>
      <c r="ADY22" s="188">
        <f>IF(IF(sym!$Q11=ADB22,1,0)=1,ABS(ADN22*ADG22),-ABS(ADN22*ADG22))</f>
        <v>0</v>
      </c>
      <c r="ADZ22" s="188">
        <f t="shared" si="319"/>
        <v>0</v>
      </c>
      <c r="AEA22" s="188">
        <f t="shared" si="320"/>
        <v>0</v>
      </c>
    </row>
    <row r="23" spans="1:807"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f t="shared" si="142"/>
        <v>-1</v>
      </c>
      <c r="T23">
        <f t="shared" si="143"/>
        <v>-1</v>
      </c>
      <c r="U23">
        <v>1</v>
      </c>
      <c r="V23">
        <f t="shared" si="144"/>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f t="shared" si="145"/>
        <v>1501.834402567368</v>
      </c>
      <c r="AG23" s="188">
        <v>-1501.834402567368</v>
      </c>
      <c r="AH23" s="188">
        <f t="shared" si="146"/>
        <v>-1501.834402567368</v>
      </c>
      <c r="AI23" s="188">
        <v>-1501.834402567368</v>
      </c>
      <c r="AJ23" s="188">
        <v>1501.834402567368</v>
      </c>
      <c r="AL23">
        <v>-1</v>
      </c>
      <c r="AM23" s="228">
        <v>-1</v>
      </c>
      <c r="AN23" s="228">
        <v>1</v>
      </c>
      <c r="AO23" s="228">
        <v>-1</v>
      </c>
      <c r="AP23" s="203">
        <v>1</v>
      </c>
      <c r="AQ23" s="229">
        <v>-3</v>
      </c>
      <c r="AR23">
        <f t="shared" si="147"/>
        <v>1</v>
      </c>
      <c r="AS23">
        <v>-1</v>
      </c>
      <c r="AT23" s="203">
        <v>1</v>
      </c>
      <c r="AU23">
        <v>0</v>
      </c>
      <c r="AV23">
        <v>1</v>
      </c>
      <c r="AW23">
        <v>0</v>
      </c>
      <c r="AX23">
        <v>0</v>
      </c>
      <c r="AY23" s="237">
        <v>1.3656114214799999E-2</v>
      </c>
      <c r="AZ23" s="194">
        <v>42544</v>
      </c>
      <c r="BA23">
        <f t="shared" si="148"/>
        <v>1</v>
      </c>
      <c r="BB23">
        <f t="shared" si="149"/>
        <v>1</v>
      </c>
      <c r="BC23">
        <v>1</v>
      </c>
      <c r="BD23">
        <f t="shared" si="150"/>
        <v>1</v>
      </c>
      <c r="BE23">
        <v>1</v>
      </c>
      <c r="BF23" s="137">
        <v>48990</v>
      </c>
      <c r="BG23" s="137">
        <v>48990</v>
      </c>
      <c r="BH23" s="188">
        <v>-669.01303538305194</v>
      </c>
      <c r="BI23" s="188">
        <v>-669.01303538305194</v>
      </c>
      <c r="BJ23" s="188">
        <v>669.01303538305194</v>
      </c>
      <c r="BK23" s="188">
        <f t="shared" si="321"/>
        <v>669.01303538305194</v>
      </c>
      <c r="BL23" s="188">
        <v>-669.01303538305194</v>
      </c>
      <c r="BM23" s="188">
        <v>669.01303538305194</v>
      </c>
      <c r="BN23" s="188">
        <v>-669.01303538305194</v>
      </c>
      <c r="BO23" s="188">
        <f t="shared" si="322"/>
        <v>669.01303538305194</v>
      </c>
      <c r="BP23" s="188">
        <v>669.01303538305194</v>
      </c>
      <c r="BQ23" s="188">
        <f t="shared" si="151"/>
        <v>669.01303538305194</v>
      </c>
      <c r="BR23" s="188">
        <f t="shared" si="152"/>
        <v>669.01303538305194</v>
      </c>
      <c r="BS23" s="188">
        <v>669.01303538305194</v>
      </c>
      <c r="BU23">
        <v>1</v>
      </c>
      <c r="BV23" s="228">
        <v>1</v>
      </c>
      <c r="BW23" s="228">
        <v>1</v>
      </c>
      <c r="BX23" s="228">
        <v>1</v>
      </c>
      <c r="BY23" s="203">
        <v>1</v>
      </c>
      <c r="BZ23" s="229">
        <v>-4</v>
      </c>
      <c r="CA23">
        <f t="shared" si="153"/>
        <v>-1</v>
      </c>
      <c r="CB23">
        <v>-1</v>
      </c>
      <c r="CC23" s="203">
        <v>1</v>
      </c>
      <c r="CD23">
        <v>1</v>
      </c>
      <c r="CE23">
        <v>1</v>
      </c>
      <c r="CF23">
        <v>0</v>
      </c>
      <c r="CG23">
        <v>0</v>
      </c>
      <c r="CH23" s="237"/>
      <c r="CI23" s="194">
        <v>42548</v>
      </c>
      <c r="CJ23">
        <f t="shared" si="154"/>
        <v>-1</v>
      </c>
      <c r="CK23">
        <f t="shared" si="155"/>
        <v>-1</v>
      </c>
      <c r="CL23">
        <v>2</v>
      </c>
      <c r="CM23">
        <f t="shared" si="156"/>
        <v>1</v>
      </c>
      <c r="CN23">
        <v>3</v>
      </c>
      <c r="CO23" s="137">
        <v>97980</v>
      </c>
      <c r="CP23" s="137">
        <v>146970</v>
      </c>
      <c r="CQ23" s="188">
        <v>0</v>
      </c>
      <c r="CR23" s="188">
        <v>0</v>
      </c>
      <c r="CS23" s="188">
        <v>0</v>
      </c>
      <c r="CT23" s="188">
        <f t="shared" si="323"/>
        <v>0</v>
      </c>
      <c r="CU23" s="188">
        <v>0</v>
      </c>
      <c r="CV23" s="188">
        <v>0</v>
      </c>
      <c r="CW23" s="188">
        <v>0</v>
      </c>
      <c r="CX23" s="188">
        <f t="shared" si="157"/>
        <v>0</v>
      </c>
      <c r="CY23" s="188">
        <v>0</v>
      </c>
      <c r="CZ23" s="188">
        <f t="shared" si="158"/>
        <v>0</v>
      </c>
      <c r="DA23" s="188">
        <f t="shared" si="159"/>
        <v>0</v>
      </c>
      <c r="DB23" s="188">
        <v>0</v>
      </c>
      <c r="DD23">
        <v>1</v>
      </c>
      <c r="DE23" s="228">
        <v>1</v>
      </c>
      <c r="DF23" s="228">
        <v>1</v>
      </c>
      <c r="DG23" s="228">
        <v>1</v>
      </c>
      <c r="DH23" s="203">
        <v>1</v>
      </c>
      <c r="DI23" s="229">
        <v>-4</v>
      </c>
      <c r="DJ23">
        <f t="shared" si="160"/>
        <v>-1</v>
      </c>
      <c r="DK23">
        <v>-1</v>
      </c>
      <c r="DL23" s="203">
        <v>-1</v>
      </c>
      <c r="DM23">
        <v>0</v>
      </c>
      <c r="DN23">
        <v>0</v>
      </c>
      <c r="DO23">
        <v>1</v>
      </c>
      <c r="DP23">
        <v>1</v>
      </c>
      <c r="DQ23" s="237">
        <v>-4.8785466421700001E-2</v>
      </c>
      <c r="DR23" s="194">
        <v>42548</v>
      </c>
      <c r="DS23">
        <f t="shared" si="161"/>
        <v>-1</v>
      </c>
      <c r="DT23">
        <f t="shared" si="162"/>
        <v>-1</v>
      </c>
      <c r="DU23">
        <v>2</v>
      </c>
      <c r="DV23">
        <f t="shared" si="163"/>
        <v>1</v>
      </c>
      <c r="DW23">
        <v>3</v>
      </c>
      <c r="DX23" s="137">
        <v>93200</v>
      </c>
      <c r="DY23" s="137">
        <v>139800</v>
      </c>
      <c r="DZ23" s="188">
        <v>-4546.8054705024397</v>
      </c>
      <c r="EA23" s="188">
        <v>-4546.8054705024397</v>
      </c>
      <c r="EB23" s="188">
        <v>-4546.8054705024397</v>
      </c>
      <c r="EC23" s="188">
        <f t="shared" si="324"/>
        <v>4546.8054705024397</v>
      </c>
      <c r="ED23" s="188">
        <v>4546.8054705024397</v>
      </c>
      <c r="EE23" s="188">
        <v>-4546.8054705024397</v>
      </c>
      <c r="EF23" s="188">
        <v>-4546.8054705024397</v>
      </c>
      <c r="EG23" s="188">
        <f t="shared" si="164"/>
        <v>4546.8054705024397</v>
      </c>
      <c r="EH23" s="188">
        <v>-4546.8054705024397</v>
      </c>
      <c r="EI23" s="188">
        <f t="shared" si="165"/>
        <v>-4546.8054705024397</v>
      </c>
      <c r="EJ23" s="188">
        <f t="shared" si="166"/>
        <v>4546.8054705024397</v>
      </c>
      <c r="EK23" s="188">
        <v>4546.8054705024397</v>
      </c>
      <c r="EM23">
        <v>-1</v>
      </c>
      <c r="EN23" s="228">
        <v>-1</v>
      </c>
      <c r="EO23" s="228">
        <v>-1</v>
      </c>
      <c r="EP23" s="228">
        <v>-1</v>
      </c>
      <c r="EQ23" s="203">
        <v>1</v>
      </c>
      <c r="ER23" s="229">
        <v>3</v>
      </c>
      <c r="ES23">
        <f t="shared" si="167"/>
        <v>1</v>
      </c>
      <c r="ET23">
        <v>1</v>
      </c>
      <c r="EU23" s="203">
        <v>1</v>
      </c>
      <c r="EV23">
        <v>0</v>
      </c>
      <c r="EW23">
        <v>1</v>
      </c>
      <c r="EX23">
        <v>0</v>
      </c>
      <c r="EY23">
        <v>1</v>
      </c>
      <c r="EZ23" s="237">
        <v>1.78111587983E-2</v>
      </c>
      <c r="FA23" s="194">
        <v>42548</v>
      </c>
      <c r="FB23">
        <f t="shared" si="168"/>
        <v>1</v>
      </c>
      <c r="FC23">
        <f t="shared" si="169"/>
        <v>1</v>
      </c>
      <c r="FD23">
        <v>2</v>
      </c>
      <c r="FE23">
        <f t="shared" si="170"/>
        <v>1</v>
      </c>
      <c r="FF23">
        <v>2</v>
      </c>
      <c r="FG23" s="137">
        <v>94860</v>
      </c>
      <c r="FH23" s="137">
        <v>94860</v>
      </c>
      <c r="FI23" s="188">
        <v>-1689.566523606738</v>
      </c>
      <c r="FJ23" s="188">
        <v>-1689.566523606738</v>
      </c>
      <c r="FK23" s="188">
        <v>1689.566523606738</v>
      </c>
      <c r="FL23" s="188">
        <f t="shared" si="325"/>
        <v>1689.566523606738</v>
      </c>
      <c r="FM23" s="188">
        <v>1689.566523606738</v>
      </c>
      <c r="FN23" s="188">
        <v>-1689.566523606738</v>
      </c>
      <c r="FO23" s="188">
        <v>-1689.566523606738</v>
      </c>
      <c r="FP23" s="188">
        <f t="shared" si="171"/>
        <v>1689.566523606738</v>
      </c>
      <c r="FQ23" s="188">
        <v>1689.566523606738</v>
      </c>
      <c r="FR23" s="188">
        <f t="shared" si="172"/>
        <v>1689.566523606738</v>
      </c>
      <c r="FS23" s="188">
        <f t="shared" si="173"/>
        <v>1689.566523606738</v>
      </c>
      <c r="FT23" s="188">
        <v>1689.566523606738</v>
      </c>
      <c r="FV23">
        <v>1</v>
      </c>
      <c r="FW23" s="228">
        <v>-1</v>
      </c>
      <c r="FX23" s="228">
        <v>-1</v>
      </c>
      <c r="FY23" s="228">
        <v>-1</v>
      </c>
      <c r="FZ23" s="203">
        <v>1</v>
      </c>
      <c r="GA23" s="229">
        <v>4</v>
      </c>
      <c r="GB23">
        <f t="shared" si="174"/>
        <v>-1</v>
      </c>
      <c r="GC23">
        <v>1</v>
      </c>
      <c r="GD23">
        <v>-1</v>
      </c>
      <c r="GE23">
        <v>1</v>
      </c>
      <c r="GF23">
        <v>0</v>
      </c>
      <c r="GG23">
        <v>1</v>
      </c>
      <c r="GH23">
        <v>0</v>
      </c>
      <c r="GI23">
        <v>-4.8281678262700002E-2</v>
      </c>
      <c r="GJ23" s="194">
        <v>42550</v>
      </c>
      <c r="GK23">
        <f t="shared" si="175"/>
        <v>1</v>
      </c>
      <c r="GL23">
        <f t="shared" si="176"/>
        <v>-1</v>
      </c>
      <c r="GM23">
        <v>2</v>
      </c>
      <c r="GN23">
        <f t="shared" si="177"/>
        <v>-1</v>
      </c>
      <c r="GO23">
        <v>3</v>
      </c>
      <c r="GP23" s="137">
        <v>90280</v>
      </c>
      <c r="GQ23" s="137">
        <v>135420</v>
      </c>
      <c r="GR23" s="188">
        <v>4358.8699135565566</v>
      </c>
      <c r="GS23" s="188">
        <v>-4358.8699135565566</v>
      </c>
      <c r="GT23" s="188">
        <v>-4358.8699135565566</v>
      </c>
      <c r="GU23" s="188">
        <f t="shared" si="326"/>
        <v>4358.8699135565566</v>
      </c>
      <c r="GV23" s="188">
        <v>-4358.8699135565566</v>
      </c>
      <c r="GW23" s="188">
        <v>4358.8699135565566</v>
      </c>
      <c r="GX23" s="188">
        <v>4358.8699135565566</v>
      </c>
      <c r="GY23" s="188">
        <f t="shared" si="178"/>
        <v>-4358.8699135565566</v>
      </c>
      <c r="GZ23" s="188">
        <v>-4358.8699135565566</v>
      </c>
      <c r="HA23" s="188">
        <f t="shared" si="179"/>
        <v>4358.8699135565566</v>
      </c>
      <c r="HB23" s="188">
        <f t="shared" si="180"/>
        <v>4358.8699135565566</v>
      </c>
      <c r="HC23" s="188">
        <v>4358.8699135565566</v>
      </c>
      <c r="HE23">
        <v>-1</v>
      </c>
      <c r="HF23">
        <v>-1</v>
      </c>
      <c r="HG23">
        <v>-1</v>
      </c>
      <c r="HH23">
        <v>-1</v>
      </c>
      <c r="HI23">
        <v>1</v>
      </c>
      <c r="HJ23">
        <v>5</v>
      </c>
      <c r="HK23">
        <f t="shared" si="181"/>
        <v>1</v>
      </c>
      <c r="HL23">
        <v>1</v>
      </c>
      <c r="HM23" s="203">
        <v>1</v>
      </c>
      <c r="HN23">
        <v>0</v>
      </c>
      <c r="HO23">
        <v>1</v>
      </c>
      <c r="HP23">
        <v>0</v>
      </c>
      <c r="HQ23">
        <v>1</v>
      </c>
      <c r="HR23" s="237">
        <v>5.9813912272900002E-3</v>
      </c>
      <c r="HS23" s="194">
        <v>42550</v>
      </c>
      <c r="HT23">
        <f t="shared" si="182"/>
        <v>1</v>
      </c>
      <c r="HU23">
        <f t="shared" si="183"/>
        <v>1</v>
      </c>
      <c r="HV23">
        <v>2</v>
      </c>
      <c r="HW23">
        <f t="shared" si="184"/>
        <v>1</v>
      </c>
      <c r="HX23">
        <v>3</v>
      </c>
      <c r="HY23" s="137">
        <v>90820</v>
      </c>
      <c r="HZ23" s="137">
        <v>136230</v>
      </c>
      <c r="IA23" s="188">
        <v>-543.22995126247781</v>
      </c>
      <c r="IB23" s="188">
        <v>-543.22995126247781</v>
      </c>
      <c r="IC23" s="188">
        <v>543.22995126247781</v>
      </c>
      <c r="ID23" s="188">
        <f t="shared" si="327"/>
        <v>543.22995126247781</v>
      </c>
      <c r="IE23" s="188">
        <v>543.22995126247781</v>
      </c>
      <c r="IF23" s="188">
        <v>-543.22995126247781</v>
      </c>
      <c r="IG23" s="188">
        <v>-543.22995126247781</v>
      </c>
      <c r="IH23" s="188">
        <f t="shared" si="185"/>
        <v>543.22995126247781</v>
      </c>
      <c r="II23" s="188">
        <v>543.22995126247781</v>
      </c>
      <c r="IJ23" s="188">
        <f t="shared" si="186"/>
        <v>543.22995126247781</v>
      </c>
      <c r="IK23" s="188">
        <f t="shared" si="187"/>
        <v>543.22995126247781</v>
      </c>
      <c r="IL23" s="188">
        <v>543.22995126247781</v>
      </c>
      <c r="IN23">
        <v>1</v>
      </c>
      <c r="IO23" s="228">
        <v>1</v>
      </c>
      <c r="IP23" s="228">
        <v>1</v>
      </c>
      <c r="IQ23" s="228">
        <v>-1</v>
      </c>
      <c r="IR23" s="203">
        <v>1</v>
      </c>
      <c r="IS23" s="229">
        <v>6</v>
      </c>
      <c r="IT23">
        <f t="shared" si="188"/>
        <v>1</v>
      </c>
      <c r="IU23">
        <v>1</v>
      </c>
      <c r="IV23" s="203">
        <v>-1</v>
      </c>
      <c r="IW23">
        <v>0</v>
      </c>
      <c r="IX23">
        <v>0</v>
      </c>
      <c r="IY23">
        <v>1</v>
      </c>
      <c r="IZ23">
        <v>0</v>
      </c>
      <c r="JA23" s="237">
        <v>-1.43140277472E-2</v>
      </c>
      <c r="JB23" s="194">
        <v>42550</v>
      </c>
      <c r="JC23">
        <f t="shared" si="189"/>
        <v>1</v>
      </c>
      <c r="JD23">
        <f t="shared" si="190"/>
        <v>1</v>
      </c>
      <c r="JE23">
        <v>2</v>
      </c>
      <c r="JF23">
        <f t="shared" si="191"/>
        <v>1</v>
      </c>
      <c r="JG23">
        <v>3</v>
      </c>
      <c r="JH23" s="137">
        <v>89520</v>
      </c>
      <c r="JI23" s="137">
        <v>134280</v>
      </c>
      <c r="JJ23" s="188">
        <v>-1281.3917639293441</v>
      </c>
      <c r="JK23" s="188">
        <v>-1281.3917639293441</v>
      </c>
      <c r="JL23" s="188">
        <v>-1281.3917639293441</v>
      </c>
      <c r="JM23" s="188">
        <f t="shared" si="328"/>
        <v>-1281.3917639293441</v>
      </c>
      <c r="JN23" s="188">
        <v>-1281.3917639293441</v>
      </c>
      <c r="JO23" s="188">
        <v>-1281.3917639293441</v>
      </c>
      <c r="JP23" s="188">
        <v>1281.3917639293441</v>
      </c>
      <c r="JQ23" s="188">
        <f t="shared" si="192"/>
        <v>-1281.3917639293441</v>
      </c>
      <c r="JR23" s="188">
        <v>-1281.3917639293441</v>
      </c>
      <c r="JS23" s="188">
        <f t="shared" si="193"/>
        <v>-1281.3917639293441</v>
      </c>
      <c r="JT23" s="188">
        <f t="shared" si="329"/>
        <v>-1281.3917639293441</v>
      </c>
      <c r="JU23" s="188">
        <v>1281.3917639293441</v>
      </c>
      <c r="JW23">
        <v>-1</v>
      </c>
      <c r="JX23" s="228">
        <v>1</v>
      </c>
      <c r="JY23" s="228">
        <v>1</v>
      </c>
      <c r="JZ23" s="228">
        <v>-1</v>
      </c>
      <c r="KA23" s="203">
        <v>-1</v>
      </c>
      <c r="KB23" s="229">
        <v>-7</v>
      </c>
      <c r="KC23">
        <f t="shared" si="194"/>
        <v>1</v>
      </c>
      <c r="KD23">
        <v>1</v>
      </c>
      <c r="KE23" s="203">
        <v>1</v>
      </c>
      <c r="KF23">
        <v>1</v>
      </c>
      <c r="KG23">
        <v>0</v>
      </c>
      <c r="KH23">
        <v>1</v>
      </c>
      <c r="KI23">
        <v>1</v>
      </c>
      <c r="KJ23" s="237">
        <v>4.5576407447799998E-2</v>
      </c>
      <c r="KK23" s="194">
        <v>42550</v>
      </c>
      <c r="KL23">
        <f t="shared" si="195"/>
        <v>1</v>
      </c>
      <c r="KM23">
        <f t="shared" si="196"/>
        <v>1</v>
      </c>
      <c r="KN23">
        <v>2</v>
      </c>
      <c r="KO23">
        <f t="shared" si="197"/>
        <v>1</v>
      </c>
      <c r="KP23">
        <v>3</v>
      </c>
      <c r="KQ23" s="137">
        <v>95140</v>
      </c>
      <c r="KR23" s="137">
        <v>142710</v>
      </c>
      <c r="KS23" s="188">
        <v>4336.1394045836914</v>
      </c>
      <c r="KT23" s="188">
        <v>-4336.1394045836914</v>
      </c>
      <c r="KU23" s="188">
        <v>-4336.1394045836914</v>
      </c>
      <c r="KV23" s="188">
        <f t="shared" si="330"/>
        <v>4336.1394045836914</v>
      </c>
      <c r="KW23" s="188">
        <v>4336.1394045836914</v>
      </c>
      <c r="KX23" s="188">
        <v>4336.1394045836914</v>
      </c>
      <c r="KY23" s="188">
        <v>-4336.1394045836914</v>
      </c>
      <c r="KZ23" s="188">
        <f t="shared" si="198"/>
        <v>4336.1394045836914</v>
      </c>
      <c r="LA23" s="188">
        <v>4336.1394045836914</v>
      </c>
      <c r="LB23" s="188">
        <f t="shared" si="199"/>
        <v>4336.1394045836914</v>
      </c>
      <c r="LC23" s="188">
        <f t="shared" si="200"/>
        <v>4336.1394045836914</v>
      </c>
      <c r="LD23" s="188">
        <v>4336.1394045836914</v>
      </c>
      <c r="LF23">
        <v>1</v>
      </c>
      <c r="LG23" s="228">
        <v>1</v>
      </c>
      <c r="LH23" s="228">
        <v>1</v>
      </c>
      <c r="LI23" s="228">
        <v>-1</v>
      </c>
      <c r="LJ23" s="203">
        <v>-1</v>
      </c>
      <c r="LK23" s="229">
        <v>-8</v>
      </c>
      <c r="LL23">
        <f t="shared" si="201"/>
        <v>1</v>
      </c>
      <c r="LM23">
        <v>1</v>
      </c>
      <c r="LN23" s="203">
        <v>-1</v>
      </c>
      <c r="LO23">
        <v>0</v>
      </c>
      <c r="LP23">
        <v>1</v>
      </c>
      <c r="LQ23">
        <v>0</v>
      </c>
      <c r="LR23">
        <v>0</v>
      </c>
      <c r="LS23" s="237">
        <v>-4.4776119402999998E-2</v>
      </c>
      <c r="LT23" s="194">
        <v>42550</v>
      </c>
      <c r="LU23">
        <f t="shared" si="202"/>
        <v>1</v>
      </c>
      <c r="LV23">
        <f t="shared" si="203"/>
        <v>1</v>
      </c>
      <c r="LW23">
        <v>1</v>
      </c>
      <c r="LX23">
        <f t="shared" si="204"/>
        <v>-1</v>
      </c>
      <c r="LY23">
        <v>1</v>
      </c>
      <c r="LZ23" s="137">
        <v>45440</v>
      </c>
      <c r="MA23" s="137">
        <v>45440</v>
      </c>
      <c r="MB23" s="188">
        <v>-2034.6268656723198</v>
      </c>
      <c r="MC23" s="188">
        <v>-2034.6268656723198</v>
      </c>
      <c r="MD23" s="188">
        <v>2034.6268656723198</v>
      </c>
      <c r="ME23" s="188">
        <f t="shared" si="331"/>
        <v>-2034.6268656723198</v>
      </c>
      <c r="MF23" s="188">
        <v>-2034.6268656723198</v>
      </c>
      <c r="MG23" s="188">
        <v>-2034.6268656723198</v>
      </c>
      <c r="MH23" s="188">
        <v>2034.6268656723198</v>
      </c>
      <c r="MI23" s="188">
        <f t="shared" si="205"/>
        <v>-2034.6268656723198</v>
      </c>
      <c r="MJ23" s="188">
        <v>-2034.6268656723198</v>
      </c>
      <c r="MK23" s="188">
        <f t="shared" si="206"/>
        <v>2034.6268656723198</v>
      </c>
      <c r="ML23" s="188">
        <f t="shared" si="207"/>
        <v>-2034.6268656723198</v>
      </c>
      <c r="MM23" s="188">
        <v>2034.6268656723198</v>
      </c>
      <c r="MO23">
        <v>-1</v>
      </c>
      <c r="MP23" s="228">
        <v>-1</v>
      </c>
      <c r="MQ23" s="228">
        <v>-1</v>
      </c>
      <c r="MR23" s="203">
        <v>-1</v>
      </c>
      <c r="MS23" s="203">
        <v>-1</v>
      </c>
      <c r="MT23" s="229">
        <v>-9</v>
      </c>
      <c r="MU23">
        <f t="shared" si="208"/>
        <v>1</v>
      </c>
      <c r="MV23">
        <v>1</v>
      </c>
      <c r="MW23" s="203">
        <v>1</v>
      </c>
      <c r="MX23">
        <v>0</v>
      </c>
      <c r="MY23">
        <v>0</v>
      </c>
      <c r="MZ23">
        <v>1</v>
      </c>
      <c r="NA23">
        <v>1</v>
      </c>
      <c r="NB23" s="237">
        <v>2.1566901408500001E-2</v>
      </c>
      <c r="NC23" s="194">
        <v>42550</v>
      </c>
      <c r="ND23">
        <f t="shared" si="209"/>
        <v>1</v>
      </c>
      <c r="NE23">
        <f t="shared" si="210"/>
        <v>1</v>
      </c>
      <c r="NF23">
        <v>2</v>
      </c>
      <c r="NG23">
        <f t="shared" si="211"/>
        <v>-1</v>
      </c>
      <c r="NH23">
        <v>2</v>
      </c>
      <c r="NI23" s="137">
        <v>92840</v>
      </c>
      <c r="NJ23" s="137">
        <v>92840</v>
      </c>
      <c r="NK23" s="188">
        <v>-2002.27112676514</v>
      </c>
      <c r="NL23" s="188">
        <v>-2002.27112676514</v>
      </c>
      <c r="NM23" s="188">
        <v>-2002.27112676514</v>
      </c>
      <c r="NN23" s="188">
        <f t="shared" si="332"/>
        <v>2002.27112676514</v>
      </c>
      <c r="NO23" s="188">
        <v>2002.27112676514</v>
      </c>
      <c r="NP23" s="188">
        <v>-2002.27112676514</v>
      </c>
      <c r="NQ23" s="188">
        <v>-2002.27112676514</v>
      </c>
      <c r="NR23" s="188">
        <f t="shared" si="212"/>
        <v>2002.27112676514</v>
      </c>
      <c r="NS23" s="188">
        <v>2002.27112676514</v>
      </c>
      <c r="NT23" s="188">
        <f t="shared" si="213"/>
        <v>-2002.27112676514</v>
      </c>
      <c r="NU23" s="188">
        <f t="shared" si="214"/>
        <v>2002.27112676514</v>
      </c>
      <c r="NV23" s="188">
        <v>2002.27112676514</v>
      </c>
      <c r="NX23">
        <v>1</v>
      </c>
      <c r="NY23" s="228">
        <v>1</v>
      </c>
      <c r="NZ23" s="228">
        <v>1</v>
      </c>
      <c r="OA23" s="228">
        <v>1</v>
      </c>
      <c r="OB23" s="203">
        <v>-1</v>
      </c>
      <c r="OC23" s="229">
        <v>-10</v>
      </c>
      <c r="OD23">
        <f t="shared" si="346"/>
        <v>1</v>
      </c>
      <c r="OE23">
        <v>1</v>
      </c>
      <c r="OF23" s="203">
        <v>1</v>
      </c>
      <c r="OG23">
        <v>1</v>
      </c>
      <c r="OH23">
        <v>0</v>
      </c>
      <c r="OI23">
        <v>1</v>
      </c>
      <c r="OJ23">
        <v>1</v>
      </c>
      <c r="OK23">
        <v>4.9547608789299999E-3</v>
      </c>
      <c r="OL23" s="194">
        <v>42550</v>
      </c>
      <c r="OM23">
        <f t="shared" si="215"/>
        <v>-1</v>
      </c>
      <c r="ON23">
        <f t="shared" si="216"/>
        <v>-1</v>
      </c>
      <c r="OO23">
        <v>2</v>
      </c>
      <c r="OP23">
        <f t="shared" si="217"/>
        <v>-1</v>
      </c>
      <c r="OQ23">
        <v>2</v>
      </c>
      <c r="OR23" s="137">
        <v>91880</v>
      </c>
      <c r="OS23" s="137">
        <v>91880</v>
      </c>
      <c r="OT23" s="188">
        <v>455.24342955608836</v>
      </c>
      <c r="OU23" s="188">
        <v>455.24342955608836</v>
      </c>
      <c r="OV23" s="188">
        <v>-455.24342955608836</v>
      </c>
      <c r="OW23" s="188">
        <f t="shared" si="333"/>
        <v>455.24342955608836</v>
      </c>
      <c r="OX23" s="188">
        <v>455.24342955608836</v>
      </c>
      <c r="OY23" s="188">
        <v>455.24342955608836</v>
      </c>
      <c r="OZ23" s="188">
        <v>455.24342955608836</v>
      </c>
      <c r="PA23" s="188">
        <f t="shared" si="218"/>
        <v>-455.24342955608836</v>
      </c>
      <c r="PB23" s="188">
        <v>455.24342955608836</v>
      </c>
      <c r="PC23" s="188">
        <f t="shared" si="219"/>
        <v>-455.24342955608836</v>
      </c>
      <c r="PD23" s="188">
        <f t="shared" si="220"/>
        <v>-455.24342955608836</v>
      </c>
      <c r="PE23" s="188">
        <v>455.24342955608836</v>
      </c>
      <c r="PG23">
        <v>1</v>
      </c>
      <c r="PH23" s="228">
        <v>1</v>
      </c>
      <c r="PI23" s="228">
        <v>1</v>
      </c>
      <c r="PJ23" s="228">
        <v>1</v>
      </c>
      <c r="PK23" s="203">
        <v>-1</v>
      </c>
      <c r="PL23" s="229">
        <v>-11</v>
      </c>
      <c r="PM23">
        <f t="shared" si="347"/>
        <v>1</v>
      </c>
      <c r="PN23">
        <v>1</v>
      </c>
      <c r="PO23" s="203">
        <v>-1</v>
      </c>
      <c r="PP23">
        <v>0</v>
      </c>
      <c r="PQ23">
        <v>1</v>
      </c>
      <c r="PR23">
        <v>0</v>
      </c>
      <c r="PS23">
        <v>0</v>
      </c>
      <c r="PT23" s="237">
        <v>-1.5219721328999999E-2</v>
      </c>
      <c r="PU23" s="194">
        <v>42550</v>
      </c>
      <c r="PV23">
        <f t="shared" si="221"/>
        <v>-1</v>
      </c>
      <c r="PW23">
        <f t="shared" si="222"/>
        <v>-1</v>
      </c>
      <c r="PX23">
        <v>2</v>
      </c>
      <c r="PY23">
        <f t="shared" si="223"/>
        <v>-1</v>
      </c>
      <c r="PZ23">
        <v>2</v>
      </c>
      <c r="QA23" s="137">
        <v>90900</v>
      </c>
      <c r="QB23" s="137">
        <v>90900</v>
      </c>
      <c r="QC23" s="188">
        <v>-1383.4726688061</v>
      </c>
      <c r="QD23" s="188">
        <v>-1383.4726688061</v>
      </c>
      <c r="QE23" s="188">
        <v>1383.4726688061</v>
      </c>
      <c r="QF23" s="188">
        <f t="shared" si="334"/>
        <v>-1383.4726688061</v>
      </c>
      <c r="QG23" s="188">
        <v>-1383.4726688061</v>
      </c>
      <c r="QH23" s="188">
        <v>-1383.4726688061</v>
      </c>
      <c r="QI23" s="188">
        <v>-1383.4726688061</v>
      </c>
      <c r="QJ23" s="188">
        <f t="shared" si="224"/>
        <v>1383.4726688061</v>
      </c>
      <c r="QK23" s="188">
        <v>-1383.4726688061</v>
      </c>
      <c r="QL23" s="188">
        <f t="shared" si="225"/>
        <v>1383.4726688061</v>
      </c>
      <c r="QM23" s="188">
        <f t="shared" si="226"/>
        <v>1383.4726688061</v>
      </c>
      <c r="QN23" s="188">
        <v>1383.4726688061</v>
      </c>
      <c r="QP23">
        <v>-1</v>
      </c>
      <c r="QQ23" s="228">
        <v>-1</v>
      </c>
      <c r="QR23" s="228">
        <v>-1</v>
      </c>
      <c r="QS23" s="228">
        <v>-1</v>
      </c>
      <c r="QT23" s="203">
        <v>-1</v>
      </c>
      <c r="QU23" s="229">
        <v>-12</v>
      </c>
      <c r="QV23">
        <f t="shared" si="348"/>
        <v>1</v>
      </c>
      <c r="QW23">
        <v>1</v>
      </c>
      <c r="QX23">
        <v>-1</v>
      </c>
      <c r="QY23">
        <v>1</v>
      </c>
      <c r="QZ23">
        <v>1</v>
      </c>
      <c r="RA23">
        <v>0</v>
      </c>
      <c r="RB23">
        <v>0</v>
      </c>
      <c r="RC23">
        <v>-1.06660861994E-2</v>
      </c>
      <c r="RD23" s="194">
        <v>42550</v>
      </c>
      <c r="RE23">
        <f t="shared" si="227"/>
        <v>1</v>
      </c>
      <c r="RF23">
        <f t="shared" si="228"/>
        <v>1</v>
      </c>
      <c r="RG23">
        <v>2</v>
      </c>
      <c r="RH23">
        <f t="shared" si="229"/>
        <v>-1</v>
      </c>
      <c r="RI23">
        <v>2</v>
      </c>
      <c r="RJ23" s="137">
        <v>90900</v>
      </c>
      <c r="RK23" s="137">
        <v>90900</v>
      </c>
      <c r="RL23" s="188">
        <v>969.54723552546</v>
      </c>
      <c r="RM23" s="188">
        <v>969.54723552546</v>
      </c>
      <c r="RN23" s="188">
        <v>969.54723552546</v>
      </c>
      <c r="RO23" s="188">
        <f t="shared" si="335"/>
        <v>-969.54723552546</v>
      </c>
      <c r="RP23" s="188">
        <v>-969.54723552546</v>
      </c>
      <c r="RQ23" s="188">
        <v>969.54723552546</v>
      </c>
      <c r="RR23" s="188">
        <v>969.54723552546</v>
      </c>
      <c r="RS23" s="188">
        <f t="shared" si="230"/>
        <v>-969.54723552546</v>
      </c>
      <c r="RT23" s="188">
        <v>-969.54723552546</v>
      </c>
      <c r="RU23" s="188">
        <f t="shared" si="231"/>
        <v>969.54723552546</v>
      </c>
      <c r="RV23" s="188">
        <f t="shared" si="232"/>
        <v>-969.54723552546</v>
      </c>
      <c r="RW23" s="188">
        <v>969.54723552546</v>
      </c>
      <c r="RY23">
        <v>-1</v>
      </c>
      <c r="RZ23">
        <v>-1</v>
      </c>
      <c r="SA23">
        <v>1</v>
      </c>
      <c r="SB23">
        <v>-1</v>
      </c>
      <c r="SC23">
        <v>-1</v>
      </c>
      <c r="SD23">
        <v>5</v>
      </c>
      <c r="SE23">
        <f t="shared" si="233"/>
        <v>1</v>
      </c>
      <c r="SF23">
        <v>-1</v>
      </c>
      <c r="SG23">
        <v>1</v>
      </c>
      <c r="SH23">
        <v>1</v>
      </c>
      <c r="SI23">
        <v>0</v>
      </c>
      <c r="SJ23">
        <v>1</v>
      </c>
      <c r="SK23">
        <v>0</v>
      </c>
      <c r="SL23">
        <v>6.6006600660099999E-3</v>
      </c>
      <c r="SM23" s="194">
        <v>42563</v>
      </c>
      <c r="SN23">
        <f t="shared" si="234"/>
        <v>1</v>
      </c>
      <c r="SO23">
        <f t="shared" si="235"/>
        <v>1</v>
      </c>
      <c r="SP23">
        <v>2</v>
      </c>
      <c r="SQ23">
        <f t="shared" si="236"/>
        <v>-1</v>
      </c>
      <c r="SR23">
        <v>2</v>
      </c>
      <c r="SS23" s="137">
        <v>89500</v>
      </c>
      <c r="ST23" s="137">
        <v>89500</v>
      </c>
      <c r="SU23" s="188">
        <v>-590.75907590789495</v>
      </c>
      <c r="SV23" s="188">
        <v>-590.75907590789495</v>
      </c>
      <c r="SW23" s="188">
        <v>-590.75907590789495</v>
      </c>
      <c r="SX23" s="188">
        <f t="shared" si="336"/>
        <v>590.75907590789495</v>
      </c>
      <c r="SY23" s="188">
        <v>-590.75907590789495</v>
      </c>
      <c r="SZ23" s="188">
        <v>590.75907590789495</v>
      </c>
      <c r="TA23" s="188">
        <v>-590.75907590789495</v>
      </c>
      <c r="TB23" s="188">
        <f t="shared" si="237"/>
        <v>590.75907590789495</v>
      </c>
      <c r="TC23" s="188">
        <v>590.75907590789495</v>
      </c>
      <c r="TD23" s="188">
        <f t="shared" si="238"/>
        <v>-590.75907590789495</v>
      </c>
      <c r="TE23" s="188">
        <f t="shared" si="239"/>
        <v>590.75907590789495</v>
      </c>
      <c r="TF23" s="188">
        <v>590.75907590789495</v>
      </c>
      <c r="TH23">
        <v>1</v>
      </c>
      <c r="TI23" s="228">
        <v>-1</v>
      </c>
      <c r="TJ23" s="228">
        <v>-1</v>
      </c>
      <c r="TK23" s="228">
        <v>-1</v>
      </c>
      <c r="TL23" s="203">
        <v>-1</v>
      </c>
      <c r="TM23" s="229">
        <v>6</v>
      </c>
      <c r="TN23">
        <f t="shared" si="240"/>
        <v>-1</v>
      </c>
      <c r="TO23">
        <v>-1</v>
      </c>
      <c r="TP23">
        <v>-1</v>
      </c>
      <c r="TQ23">
        <v>1</v>
      </c>
      <c r="TR23">
        <v>1</v>
      </c>
      <c r="TS23">
        <v>0</v>
      </c>
      <c r="TT23">
        <v>1</v>
      </c>
      <c r="TU23">
        <v>-2.1857923497300001E-2</v>
      </c>
      <c r="TV23" s="194">
        <v>42563</v>
      </c>
      <c r="TW23">
        <f t="shared" si="241"/>
        <v>-1</v>
      </c>
      <c r="TX23">
        <f t="shared" si="242"/>
        <v>-1</v>
      </c>
      <c r="TY23">
        <v>2</v>
      </c>
      <c r="TZ23">
        <f t="shared" si="243"/>
        <v>-1</v>
      </c>
      <c r="UA23">
        <v>2</v>
      </c>
      <c r="UB23" s="137">
        <v>89500</v>
      </c>
      <c r="UC23" s="137">
        <v>89500</v>
      </c>
      <c r="UD23" s="188">
        <v>1956.2841530083501</v>
      </c>
      <c r="UE23" s="188">
        <v>-1956.2841530083501</v>
      </c>
      <c r="UF23" s="188">
        <v>1956.2841530083501</v>
      </c>
      <c r="UG23" s="188">
        <f t="shared" si="337"/>
        <v>1956.2841530083501</v>
      </c>
      <c r="UH23" s="188">
        <v>1956.2841530083501</v>
      </c>
      <c r="UI23" s="188">
        <v>1956.2841530083501</v>
      </c>
      <c r="UJ23" s="188">
        <v>1956.2841530083501</v>
      </c>
      <c r="UK23" s="188">
        <f t="shared" si="244"/>
        <v>1956.2841530083501</v>
      </c>
      <c r="UL23" s="188">
        <v>-1956.2841530083501</v>
      </c>
      <c r="UM23" s="188">
        <f t="shared" si="245"/>
        <v>1956.2841530083501</v>
      </c>
      <c r="UN23" s="188">
        <f t="shared" si="246"/>
        <v>1956.2841530083501</v>
      </c>
      <c r="UO23" s="188">
        <v>1956.2841530083501</v>
      </c>
      <c r="UQ23">
        <v>-1</v>
      </c>
      <c r="UR23" s="228">
        <v>-1</v>
      </c>
      <c r="US23" s="228">
        <v>1</v>
      </c>
      <c r="UT23" s="228">
        <v>-1</v>
      </c>
      <c r="UU23" s="203">
        <v>-1</v>
      </c>
      <c r="UV23" s="229">
        <v>7</v>
      </c>
      <c r="UW23">
        <f t="shared" si="247"/>
        <v>1</v>
      </c>
      <c r="UX23">
        <v>-1</v>
      </c>
      <c r="UY23" s="203">
        <v>-1</v>
      </c>
      <c r="UZ23">
        <v>0</v>
      </c>
      <c r="VA23">
        <v>1</v>
      </c>
      <c r="VB23">
        <v>0</v>
      </c>
      <c r="VC23">
        <v>1</v>
      </c>
      <c r="VD23" s="237">
        <v>-1.2513966480400001E-2</v>
      </c>
      <c r="VE23" s="194">
        <v>42563</v>
      </c>
      <c r="VF23">
        <f t="shared" si="248"/>
        <v>1</v>
      </c>
      <c r="VG23">
        <f t="shared" si="249"/>
        <v>1</v>
      </c>
      <c r="VH23">
        <v>2</v>
      </c>
      <c r="VI23">
        <v>-1</v>
      </c>
      <c r="VJ23">
        <v>2</v>
      </c>
      <c r="VK23" s="137">
        <v>88380</v>
      </c>
      <c r="VL23" s="137">
        <v>88380</v>
      </c>
      <c r="VM23" s="188">
        <v>1105.984357537752</v>
      </c>
      <c r="VN23" s="188">
        <v>1105.984357537752</v>
      </c>
      <c r="VO23" s="188">
        <v>1105.984357537752</v>
      </c>
      <c r="VP23" s="188">
        <f t="shared" si="338"/>
        <v>-1105.984357537752</v>
      </c>
      <c r="VQ23" s="188">
        <v>1105.984357537752</v>
      </c>
      <c r="VR23" s="188">
        <v>-1105.984357537752</v>
      </c>
      <c r="VS23" s="188">
        <v>1105.984357537752</v>
      </c>
      <c r="VT23" s="188">
        <f t="shared" si="250"/>
        <v>-1105.984357537752</v>
      </c>
      <c r="VU23" s="188">
        <v>-1105.984357537752</v>
      </c>
      <c r="VV23" s="188">
        <v>1105.984357537752</v>
      </c>
      <c r="VW23" s="188">
        <f t="shared" si="251"/>
        <v>-1105.984357537752</v>
      </c>
      <c r="VX23" s="188">
        <v>1105.984357537752</v>
      </c>
      <c r="VZ23">
        <v>-1</v>
      </c>
      <c r="WA23" s="228">
        <v>-1</v>
      </c>
      <c r="WB23" s="228">
        <v>-1</v>
      </c>
      <c r="WC23" s="228">
        <v>-1</v>
      </c>
      <c r="WD23" s="203">
        <v>-1</v>
      </c>
      <c r="WE23" s="229">
        <v>8</v>
      </c>
      <c r="WF23">
        <f t="shared" si="252"/>
        <v>-1</v>
      </c>
      <c r="WG23">
        <v>-1</v>
      </c>
      <c r="WH23" s="203">
        <v>-1</v>
      </c>
      <c r="WI23">
        <v>1</v>
      </c>
      <c r="WJ23">
        <v>1</v>
      </c>
      <c r="WK23">
        <v>1</v>
      </c>
      <c r="WL23">
        <v>1</v>
      </c>
      <c r="WM23" s="237">
        <v>-2.3987327449599999E-2</v>
      </c>
      <c r="WN23" s="194">
        <v>42563</v>
      </c>
      <c r="WO23">
        <f t="shared" si="253"/>
        <v>1</v>
      </c>
      <c r="WP23">
        <f t="shared" si="254"/>
        <v>-1</v>
      </c>
      <c r="WQ23">
        <v>2</v>
      </c>
      <c r="WR23">
        <v>-1</v>
      </c>
      <c r="WS23">
        <v>2</v>
      </c>
      <c r="WT23" s="137">
        <v>85840</v>
      </c>
      <c r="WU23" s="137">
        <v>85840</v>
      </c>
      <c r="WV23" s="188">
        <v>2059.0721882736639</v>
      </c>
      <c r="WW23" s="188">
        <v>2059.0721882736639</v>
      </c>
      <c r="WX23" s="188">
        <v>2059.0721882736639</v>
      </c>
      <c r="WY23" s="188">
        <f t="shared" si="339"/>
        <v>2059.0721882736639</v>
      </c>
      <c r="WZ23" s="188">
        <v>2059.0721882736639</v>
      </c>
      <c r="XA23" s="188">
        <v>2059.0721882736639</v>
      </c>
      <c r="XB23" s="188">
        <v>2059.0721882736639</v>
      </c>
      <c r="XC23" s="188">
        <f t="shared" si="255"/>
        <v>-2059.0721882736639</v>
      </c>
      <c r="XD23" s="188">
        <v>-2059.0721882736639</v>
      </c>
      <c r="XE23" s="188">
        <v>2059.0721882736639</v>
      </c>
      <c r="XF23" s="188">
        <f t="shared" si="256"/>
        <v>2059.0721882736639</v>
      </c>
      <c r="XG23" s="188">
        <v>2059.0721882736639</v>
      </c>
      <c r="XI23">
        <v>-1</v>
      </c>
      <c r="XJ23" s="228">
        <v>-1</v>
      </c>
      <c r="XK23" s="228">
        <v>1</v>
      </c>
      <c r="XL23" s="228">
        <v>-1</v>
      </c>
      <c r="XM23" s="203">
        <v>-1</v>
      </c>
      <c r="XN23" s="229">
        <v>9</v>
      </c>
      <c r="XO23">
        <f t="shared" si="257"/>
        <v>1</v>
      </c>
      <c r="XP23">
        <v>-1</v>
      </c>
      <c r="XQ23" s="203">
        <v>-1</v>
      </c>
      <c r="XR23">
        <v>0</v>
      </c>
      <c r="XS23">
        <v>1</v>
      </c>
      <c r="XT23">
        <v>1</v>
      </c>
      <c r="XU23">
        <v>1</v>
      </c>
      <c r="XV23" s="237">
        <v>-4.8690006955700001E-3</v>
      </c>
      <c r="XW23" s="194">
        <v>42563</v>
      </c>
      <c r="XX23">
        <f t="shared" si="258"/>
        <v>1</v>
      </c>
      <c r="XY23">
        <f t="shared" si="259"/>
        <v>1</v>
      </c>
      <c r="XZ23">
        <v>2</v>
      </c>
      <c r="YA23">
        <v>-1</v>
      </c>
      <c r="YB23">
        <v>2</v>
      </c>
      <c r="YC23" s="137">
        <v>85840</v>
      </c>
      <c r="YD23" s="137">
        <v>85840</v>
      </c>
      <c r="YE23" s="188">
        <v>417.95501970772881</v>
      </c>
      <c r="YF23" s="188">
        <v>417.95501970772881</v>
      </c>
      <c r="YG23" s="188">
        <v>417.95501970772881</v>
      </c>
      <c r="YH23" s="188">
        <f t="shared" si="260"/>
        <v>-417.95501970772881</v>
      </c>
      <c r="YI23" s="188">
        <v>417.95501970772881</v>
      </c>
      <c r="YJ23" s="188">
        <v>-417.95501970772881</v>
      </c>
      <c r="YK23" s="188">
        <v>417.95501970772881</v>
      </c>
      <c r="YL23" s="188">
        <f t="shared" si="261"/>
        <v>-417.95501970772881</v>
      </c>
      <c r="YM23" s="188">
        <v>-417.95501970772881</v>
      </c>
      <c r="YN23" s="188">
        <v>417.95501970772881</v>
      </c>
      <c r="YO23" s="188">
        <f t="shared" si="262"/>
        <v>-417.95501970772881</v>
      </c>
      <c r="YP23" s="188">
        <v>417.95501970772881</v>
      </c>
      <c r="YR23">
        <v>-1</v>
      </c>
      <c r="YS23" s="228">
        <v>-1</v>
      </c>
      <c r="YT23" s="228">
        <v>1</v>
      </c>
      <c r="YU23" s="228">
        <v>-1</v>
      </c>
      <c r="YV23" s="203">
        <v>-1</v>
      </c>
      <c r="YW23" s="229">
        <v>11</v>
      </c>
      <c r="YX23">
        <v>1</v>
      </c>
      <c r="YY23">
        <v>-1</v>
      </c>
      <c r="YZ23" s="203">
        <v>-1</v>
      </c>
      <c r="ZA23">
        <v>0</v>
      </c>
      <c r="ZB23">
        <v>1</v>
      </c>
      <c r="ZC23">
        <v>0</v>
      </c>
      <c r="ZD23">
        <v>1</v>
      </c>
      <c r="ZE23" s="237">
        <v>-2.32991612302E-2</v>
      </c>
      <c r="ZF23" s="194">
        <v>42563</v>
      </c>
      <c r="ZG23">
        <f t="shared" si="263"/>
        <v>1</v>
      </c>
      <c r="ZH23">
        <f t="shared" si="264"/>
        <v>1</v>
      </c>
      <c r="ZI23">
        <v>2</v>
      </c>
      <c r="ZJ23">
        <v>-1</v>
      </c>
      <c r="ZK23">
        <v>2</v>
      </c>
      <c r="ZL23" s="137">
        <v>85840</v>
      </c>
      <c r="ZM23" s="137">
        <v>85840</v>
      </c>
      <c r="ZN23" s="188">
        <v>2000.0000000003681</v>
      </c>
      <c r="ZO23" s="188">
        <v>2000.0000000003681</v>
      </c>
      <c r="ZP23" s="188">
        <v>2000.0000000003681</v>
      </c>
      <c r="ZQ23" s="188">
        <v>2000.0000000003681</v>
      </c>
      <c r="ZR23" s="188">
        <v>-2000.0000000003681</v>
      </c>
      <c r="ZS23" s="188">
        <v>2000.0000000003681</v>
      </c>
      <c r="ZT23" s="188">
        <v>-2000.0000000003681</v>
      </c>
      <c r="ZU23" s="188">
        <v>2000.0000000003681</v>
      </c>
      <c r="ZV23" s="188">
        <f t="shared" si="265"/>
        <v>-2000.0000000003681</v>
      </c>
      <c r="ZW23" s="188">
        <v>-2000.0000000003681</v>
      </c>
      <c r="ZX23" s="188">
        <f t="shared" si="266"/>
        <v>-2000.0000000003681</v>
      </c>
      <c r="ZY23" s="188">
        <v>2000.0000000003681</v>
      </c>
      <c r="AAA23">
        <f t="shared" si="267"/>
        <v>-1</v>
      </c>
      <c r="AAB23" s="228">
        <v>-1</v>
      </c>
      <c r="AAC23" s="228">
        <v>1</v>
      </c>
      <c r="AAD23" s="228">
        <v>-1</v>
      </c>
      <c r="AAE23" s="203">
        <v>-1</v>
      </c>
      <c r="AAF23" s="229">
        <v>11</v>
      </c>
      <c r="AAG23">
        <f t="shared" si="268"/>
        <v>1</v>
      </c>
      <c r="AAH23">
        <f t="shared" si="269"/>
        <v>-1</v>
      </c>
      <c r="AAI23" s="203">
        <v>-1</v>
      </c>
      <c r="AAJ23">
        <f t="shared" si="270"/>
        <v>0</v>
      </c>
      <c r="AAK23">
        <f t="shared" si="136"/>
        <v>1</v>
      </c>
      <c r="AAL23">
        <f t="shared" si="340"/>
        <v>0</v>
      </c>
      <c r="AAM23">
        <f t="shared" si="271"/>
        <v>1</v>
      </c>
      <c r="AAN23" s="237">
        <v>-1.8606870229000001E-2</v>
      </c>
      <c r="AAO23" s="194">
        <v>42563</v>
      </c>
      <c r="AAP23">
        <f t="shared" si="272"/>
        <v>1</v>
      </c>
      <c r="AAQ23">
        <f t="shared" si="273"/>
        <v>1</v>
      </c>
      <c r="AAR23">
        <f>VLOOKUP($A23,'FuturesInfo (3)'!$A$2:$V$80,22)</f>
        <v>2</v>
      </c>
      <c r="AAS23">
        <f t="shared" si="274"/>
        <v>-1</v>
      </c>
      <c r="AAT23">
        <f t="shared" si="275"/>
        <v>2</v>
      </c>
      <c r="AAU23" s="137">
        <f>VLOOKUP($A23,'FuturesInfo (3)'!$A$2:$O$80,15)*AAR23</f>
        <v>82280</v>
      </c>
      <c r="AAV23" s="137">
        <f>VLOOKUP($A23,'FuturesInfo (3)'!$A$2:$O$80,15)*AAT23</f>
        <v>82280</v>
      </c>
      <c r="AAW23" s="188">
        <f t="shared" si="276"/>
        <v>1530.9732824421201</v>
      </c>
      <c r="AAX23" s="188">
        <f t="shared" si="137"/>
        <v>1530.9732824421201</v>
      </c>
      <c r="AAY23" s="188">
        <f t="shared" si="277"/>
        <v>1530.9732824421201</v>
      </c>
      <c r="AAZ23" s="188">
        <f t="shared" si="278"/>
        <v>1530.9732824421201</v>
      </c>
      <c r="ABA23" s="188">
        <f t="shared" si="279"/>
        <v>-1530.9732824421201</v>
      </c>
      <c r="ABB23" s="188">
        <f t="shared" si="349"/>
        <v>1530.9732824421201</v>
      </c>
      <c r="ABC23" s="188">
        <f t="shared" si="281"/>
        <v>-1530.9732824421201</v>
      </c>
      <c r="ABD23" s="188">
        <f t="shared" si="341"/>
        <v>1530.9732824421201</v>
      </c>
      <c r="ABE23" s="188">
        <f t="shared" si="282"/>
        <v>-1530.9732824421201</v>
      </c>
      <c r="ABF23" s="188">
        <f>IF(IF(sym!$Q12=AAI23,1,0)=1,ABS(AAU23*AAN23),-ABS(AAU23*AAN23))</f>
        <v>-1530.9732824421201</v>
      </c>
      <c r="ABG23" s="188">
        <f t="shared" si="283"/>
        <v>-1530.9732824421201</v>
      </c>
      <c r="ABH23" s="188">
        <f t="shared" si="284"/>
        <v>1530.9732824421201</v>
      </c>
      <c r="ABJ23">
        <f t="shared" si="285"/>
        <v>-1</v>
      </c>
      <c r="ABK23" s="228">
        <v>1</v>
      </c>
      <c r="ABL23" s="228">
        <v>1</v>
      </c>
      <c r="ABM23" s="228">
        <v>-1</v>
      </c>
      <c r="ABN23" s="203">
        <v>-1</v>
      </c>
      <c r="ABO23" s="229">
        <v>12</v>
      </c>
      <c r="ABP23">
        <f t="shared" si="286"/>
        <v>1</v>
      </c>
      <c r="ABQ23">
        <f t="shared" si="287"/>
        <v>-1</v>
      </c>
      <c r="ABR23" s="203"/>
      <c r="ABS23">
        <f t="shared" si="288"/>
        <v>0</v>
      </c>
      <c r="ABT23">
        <f t="shared" si="138"/>
        <v>0</v>
      </c>
      <c r="ABU23">
        <f t="shared" si="342"/>
        <v>0</v>
      </c>
      <c r="ABV23">
        <f t="shared" si="289"/>
        <v>0</v>
      </c>
      <c r="ABW23" s="237"/>
      <c r="ABX23" s="194">
        <v>42563</v>
      </c>
      <c r="ABY23">
        <f t="shared" si="290"/>
        <v>1</v>
      </c>
      <c r="ABZ23">
        <f t="shared" si="291"/>
        <v>1</v>
      </c>
      <c r="ACA23">
        <f>VLOOKUP($A23,'FuturesInfo (3)'!$A$2:$V$80,22)</f>
        <v>2</v>
      </c>
      <c r="ACB23">
        <f t="shared" si="292"/>
        <v>1</v>
      </c>
      <c r="ACC23">
        <f t="shared" si="293"/>
        <v>3</v>
      </c>
      <c r="ACD23" s="137">
        <f>VLOOKUP($A23,'FuturesInfo (3)'!$A$2:$O$80,15)*ACA23</f>
        <v>82280</v>
      </c>
      <c r="ACE23" s="137">
        <f>VLOOKUP($A23,'FuturesInfo (3)'!$A$2:$O$80,15)*ACC23</f>
        <v>123420</v>
      </c>
      <c r="ACF23" s="188">
        <f t="shared" si="294"/>
        <v>0</v>
      </c>
      <c r="ACG23" s="188">
        <f t="shared" si="139"/>
        <v>0</v>
      </c>
      <c r="ACH23" s="188">
        <f t="shared" si="295"/>
        <v>0</v>
      </c>
      <c r="ACI23" s="188">
        <f t="shared" si="296"/>
        <v>0</v>
      </c>
      <c r="ACJ23" s="188">
        <f t="shared" si="297"/>
        <v>0</v>
      </c>
      <c r="ACK23" s="188">
        <f t="shared" si="350"/>
        <v>0</v>
      </c>
      <c r="ACL23" s="188">
        <f t="shared" si="299"/>
        <v>0</v>
      </c>
      <c r="ACM23" s="188">
        <f t="shared" si="343"/>
        <v>0</v>
      </c>
      <c r="ACN23" s="188">
        <f t="shared" si="300"/>
        <v>0</v>
      </c>
      <c r="ACO23" s="188">
        <f>IF(IF(sym!$Q12=ABR23,1,0)=1,ABS(ACD23*ABW23),-ABS(ACD23*ABW23))</f>
        <v>0</v>
      </c>
      <c r="ACP23" s="188">
        <f t="shared" si="301"/>
        <v>0</v>
      </c>
      <c r="ACQ23" s="188">
        <f t="shared" si="302"/>
        <v>0</v>
      </c>
      <c r="ACT23">
        <f t="shared" si="303"/>
        <v>0</v>
      </c>
      <c r="ACU23" s="228"/>
      <c r="ACV23" s="228"/>
      <c r="ACW23" s="228"/>
      <c r="ACX23" s="203"/>
      <c r="ACY23" s="229"/>
      <c r="ACZ23">
        <f t="shared" si="304"/>
        <v>-1</v>
      </c>
      <c r="ADA23">
        <f t="shared" si="305"/>
        <v>0</v>
      </c>
      <c r="ADB23" s="203"/>
      <c r="ADC23">
        <f t="shared" si="306"/>
        <v>1</v>
      </c>
      <c r="ADD23">
        <f t="shared" si="140"/>
        <v>1</v>
      </c>
      <c r="ADE23">
        <f t="shared" si="344"/>
        <v>0</v>
      </c>
      <c r="ADF23">
        <f t="shared" si="307"/>
        <v>1</v>
      </c>
      <c r="ADG23" s="237"/>
      <c r="ADH23" s="194"/>
      <c r="ADI23">
        <f t="shared" si="308"/>
        <v>-1</v>
      </c>
      <c r="ADJ23">
        <f t="shared" si="309"/>
        <v>-1</v>
      </c>
      <c r="ADK23">
        <f>VLOOKUP($A23,'FuturesInfo (3)'!$A$2:$V$80,22)</f>
        <v>2</v>
      </c>
      <c r="ADL23">
        <f t="shared" si="310"/>
        <v>-1</v>
      </c>
      <c r="ADM23">
        <f t="shared" si="311"/>
        <v>2</v>
      </c>
      <c r="ADN23" s="137">
        <f>VLOOKUP($A23,'FuturesInfo (3)'!$A$2:$O$80,15)*ADK23</f>
        <v>82280</v>
      </c>
      <c r="ADO23" s="137">
        <f>VLOOKUP($A23,'FuturesInfo (3)'!$A$2:$O$80,15)*ADM23</f>
        <v>82280</v>
      </c>
      <c r="ADP23" s="188">
        <f t="shared" si="312"/>
        <v>0</v>
      </c>
      <c r="ADQ23" s="188">
        <f t="shared" si="141"/>
        <v>0</v>
      </c>
      <c r="ADR23" s="188">
        <f t="shared" si="313"/>
        <v>0</v>
      </c>
      <c r="ADS23" s="188">
        <f t="shared" si="314"/>
        <v>0</v>
      </c>
      <c r="ADT23" s="188">
        <f t="shared" si="315"/>
        <v>0</v>
      </c>
      <c r="ADU23" s="188">
        <f t="shared" si="351"/>
        <v>0</v>
      </c>
      <c r="ADV23" s="188">
        <f t="shared" si="317"/>
        <v>0</v>
      </c>
      <c r="ADW23" s="188">
        <f t="shared" si="345"/>
        <v>0</v>
      </c>
      <c r="ADX23" s="188">
        <f t="shared" si="318"/>
        <v>0</v>
      </c>
      <c r="ADY23" s="188">
        <f>IF(IF(sym!$Q12=ADB23,1,0)=1,ABS(ADN23*ADG23),-ABS(ADN23*ADG23))</f>
        <v>0</v>
      </c>
      <c r="ADZ23" s="188">
        <f t="shared" si="319"/>
        <v>0</v>
      </c>
      <c r="AEA23" s="188">
        <f t="shared" si="320"/>
        <v>0</v>
      </c>
    </row>
    <row r="24" spans="1:807"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f t="shared" si="142"/>
        <v>1</v>
      </c>
      <c r="T24">
        <f t="shared" si="143"/>
        <v>1</v>
      </c>
      <c r="U24">
        <v>3</v>
      </c>
      <c r="V24">
        <f t="shared" si="144"/>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f t="shared" si="145"/>
        <v>-2455.7084282456194</v>
      </c>
      <c r="AG24" s="188">
        <v>-2455.7084282456194</v>
      </c>
      <c r="AH24" s="188">
        <f t="shared" si="146"/>
        <v>2455.7084282456194</v>
      </c>
      <c r="AI24" s="188">
        <v>-2455.7084282456194</v>
      </c>
      <c r="AJ24" s="188">
        <v>2455.7084282456194</v>
      </c>
      <c r="AL24">
        <v>-1</v>
      </c>
      <c r="AM24" s="230">
        <v>1</v>
      </c>
      <c r="AN24" s="230">
        <v>-1</v>
      </c>
      <c r="AO24" s="230">
        <v>1</v>
      </c>
      <c r="AP24" s="203">
        <v>-1</v>
      </c>
      <c r="AQ24" s="229">
        <v>2</v>
      </c>
      <c r="AR24">
        <f t="shared" si="147"/>
        <v>-1</v>
      </c>
      <c r="AS24">
        <v>-1</v>
      </c>
      <c r="AT24" s="234">
        <v>1</v>
      </c>
      <c r="AU24">
        <v>1</v>
      </c>
      <c r="AV24">
        <v>0</v>
      </c>
      <c r="AW24">
        <v>1</v>
      </c>
      <c r="AX24">
        <v>0</v>
      </c>
      <c r="AY24" s="235">
        <v>1.27785569581E-2</v>
      </c>
      <c r="AZ24" s="194">
        <v>42541</v>
      </c>
      <c r="BA24">
        <f t="shared" si="148"/>
        <v>-1</v>
      </c>
      <c r="BB24">
        <f t="shared" si="149"/>
        <v>-1</v>
      </c>
      <c r="BC24">
        <v>3</v>
      </c>
      <c r="BD24">
        <f t="shared" si="150"/>
        <v>1</v>
      </c>
      <c r="BE24">
        <v>2</v>
      </c>
      <c r="BF24" s="137">
        <v>97485</v>
      </c>
      <c r="BG24" s="137">
        <v>64990</v>
      </c>
      <c r="BH24" s="188">
        <v>1245.7176250603786</v>
      </c>
      <c r="BI24" s="188">
        <v>-1245.7176250603786</v>
      </c>
      <c r="BJ24" s="188">
        <v>-1245.7176250603786</v>
      </c>
      <c r="BK24" s="188">
        <f t="shared" si="321"/>
        <v>-1245.7176250603786</v>
      </c>
      <c r="BL24" s="188">
        <v>-1245.7176250603786</v>
      </c>
      <c r="BM24" s="188">
        <v>-1245.7176250603786</v>
      </c>
      <c r="BN24" s="188">
        <v>1245.7176250603786</v>
      </c>
      <c r="BO24" s="188">
        <f t="shared" si="322"/>
        <v>-1245.7176250603786</v>
      </c>
      <c r="BP24" s="188">
        <v>1245.7176250603786</v>
      </c>
      <c r="BQ24" s="188">
        <f t="shared" si="151"/>
        <v>1245.7176250603786</v>
      </c>
      <c r="BR24" s="188">
        <f t="shared" si="152"/>
        <v>-1245.7176250603786</v>
      </c>
      <c r="BS24" s="188">
        <v>1245.7176250603786</v>
      </c>
      <c r="BU24">
        <v>1</v>
      </c>
      <c r="BV24" s="230">
        <v>-1</v>
      </c>
      <c r="BW24" s="230">
        <v>1</v>
      </c>
      <c r="BX24" s="230">
        <v>-1</v>
      </c>
      <c r="BY24" s="203">
        <v>-1</v>
      </c>
      <c r="BZ24" s="229">
        <v>3</v>
      </c>
      <c r="CA24">
        <f t="shared" si="153"/>
        <v>-1</v>
      </c>
      <c r="CB24">
        <v>-1</v>
      </c>
      <c r="CC24" s="234">
        <v>1</v>
      </c>
      <c r="CD24">
        <v>0</v>
      </c>
      <c r="CE24">
        <v>0</v>
      </c>
      <c r="CF24">
        <v>1</v>
      </c>
      <c r="CG24">
        <v>0</v>
      </c>
      <c r="CH24" s="235"/>
      <c r="CI24" s="194">
        <v>42548</v>
      </c>
      <c r="CJ24">
        <f t="shared" si="154"/>
        <v>-1</v>
      </c>
      <c r="CK24">
        <f t="shared" si="155"/>
        <v>-1</v>
      </c>
      <c r="CL24">
        <v>3</v>
      </c>
      <c r="CM24">
        <f t="shared" si="156"/>
        <v>-1</v>
      </c>
      <c r="CN24">
        <v>2</v>
      </c>
      <c r="CO24" s="137">
        <v>97485</v>
      </c>
      <c r="CP24" s="137">
        <v>64990</v>
      </c>
      <c r="CQ24" s="188">
        <v>0</v>
      </c>
      <c r="CR24" s="188">
        <v>0</v>
      </c>
      <c r="CS24" s="188">
        <v>0</v>
      </c>
      <c r="CT24" s="188">
        <f t="shared" si="323"/>
        <v>0</v>
      </c>
      <c r="CU24" s="188">
        <v>0</v>
      </c>
      <c r="CV24" s="188">
        <v>0</v>
      </c>
      <c r="CW24" s="188">
        <v>0</v>
      </c>
      <c r="CX24" s="188">
        <f t="shared" si="157"/>
        <v>0</v>
      </c>
      <c r="CY24" s="188">
        <v>0</v>
      </c>
      <c r="CZ24" s="188">
        <f t="shared" si="158"/>
        <v>0</v>
      </c>
      <c r="DA24" s="188">
        <f t="shared" si="159"/>
        <v>0</v>
      </c>
      <c r="DB24" s="188">
        <v>0</v>
      </c>
      <c r="DD24">
        <v>1</v>
      </c>
      <c r="DE24" s="230">
        <v>-1</v>
      </c>
      <c r="DF24" s="230">
        <v>1</v>
      </c>
      <c r="DG24" s="230">
        <v>-1</v>
      </c>
      <c r="DH24" s="203">
        <v>-1</v>
      </c>
      <c r="DI24" s="229">
        <v>3</v>
      </c>
      <c r="DJ24">
        <f t="shared" si="160"/>
        <v>-1</v>
      </c>
      <c r="DK24">
        <v>-1</v>
      </c>
      <c r="DL24" s="234">
        <v>1</v>
      </c>
      <c r="DM24">
        <v>0</v>
      </c>
      <c r="DN24">
        <v>0</v>
      </c>
      <c r="DO24">
        <v>1</v>
      </c>
      <c r="DP24">
        <v>0</v>
      </c>
      <c r="DQ24" s="235">
        <v>3.3851361748E-3</v>
      </c>
      <c r="DR24" s="194">
        <v>42548</v>
      </c>
      <c r="DS24">
        <f t="shared" si="161"/>
        <v>-1</v>
      </c>
      <c r="DT24">
        <f t="shared" si="162"/>
        <v>-1</v>
      </c>
      <c r="DU24">
        <v>3</v>
      </c>
      <c r="DV24">
        <f t="shared" si="163"/>
        <v>-1</v>
      </c>
      <c r="DW24">
        <v>2</v>
      </c>
      <c r="DX24" s="137">
        <v>97814.999999999985</v>
      </c>
      <c r="DY24" s="137">
        <v>65209.999999999993</v>
      </c>
      <c r="DZ24" s="188">
        <v>-331.11709493806194</v>
      </c>
      <c r="EA24" s="188">
        <v>331.11709493806194</v>
      </c>
      <c r="EB24" s="188">
        <v>-331.11709493806194</v>
      </c>
      <c r="EC24" s="188">
        <f t="shared" si="324"/>
        <v>-331.11709493806194</v>
      </c>
      <c r="ED24" s="188">
        <v>-331.11709493806194</v>
      </c>
      <c r="EE24" s="188">
        <v>331.11709493806194</v>
      </c>
      <c r="EF24" s="188">
        <v>-331.11709493806194</v>
      </c>
      <c r="EG24" s="188">
        <f t="shared" si="164"/>
        <v>-331.11709493806194</v>
      </c>
      <c r="EH24" s="188">
        <v>331.11709493806194</v>
      </c>
      <c r="EI24" s="188">
        <f t="shared" si="165"/>
        <v>-331.11709493806194</v>
      </c>
      <c r="EJ24" s="188">
        <f t="shared" si="166"/>
        <v>-331.11709493806194</v>
      </c>
      <c r="EK24" s="188">
        <v>331.11709493806194</v>
      </c>
      <c r="EM24">
        <v>1</v>
      </c>
      <c r="EN24" s="230">
        <v>-1</v>
      </c>
      <c r="EO24" s="230">
        <v>1</v>
      </c>
      <c r="EP24" s="230">
        <v>-1</v>
      </c>
      <c r="EQ24" s="203">
        <v>-1</v>
      </c>
      <c r="ER24" s="229">
        <v>4</v>
      </c>
      <c r="ES24">
        <f t="shared" si="167"/>
        <v>-1</v>
      </c>
      <c r="ET24">
        <v>-1</v>
      </c>
      <c r="EU24" s="234">
        <v>1</v>
      </c>
      <c r="EV24">
        <v>0</v>
      </c>
      <c r="EW24">
        <v>0</v>
      </c>
      <c r="EX24">
        <v>1</v>
      </c>
      <c r="EY24">
        <v>0</v>
      </c>
      <c r="EZ24" s="235">
        <v>1.3801564177299999E-3</v>
      </c>
      <c r="FA24" s="194">
        <v>42549</v>
      </c>
      <c r="FB24">
        <f t="shared" si="168"/>
        <v>-1</v>
      </c>
      <c r="FC24">
        <f t="shared" si="169"/>
        <v>-1</v>
      </c>
      <c r="FD24">
        <v>3</v>
      </c>
      <c r="FE24">
        <f t="shared" si="170"/>
        <v>-1</v>
      </c>
      <c r="FF24">
        <v>3</v>
      </c>
      <c r="FG24" s="137">
        <v>97950</v>
      </c>
      <c r="FH24" s="137">
        <v>97950</v>
      </c>
      <c r="FI24" s="188">
        <v>-135.18632111665349</v>
      </c>
      <c r="FJ24" s="188">
        <v>135.18632111665349</v>
      </c>
      <c r="FK24" s="188">
        <v>-135.18632111665349</v>
      </c>
      <c r="FL24" s="188">
        <f t="shared" si="325"/>
        <v>-135.18632111665349</v>
      </c>
      <c r="FM24" s="188">
        <v>-135.18632111665349</v>
      </c>
      <c r="FN24" s="188">
        <v>135.18632111665349</v>
      </c>
      <c r="FO24" s="188">
        <v>-135.18632111665349</v>
      </c>
      <c r="FP24" s="188">
        <f t="shared" si="171"/>
        <v>-135.18632111665349</v>
      </c>
      <c r="FQ24" s="188">
        <v>135.18632111665349</v>
      </c>
      <c r="FR24" s="188">
        <f t="shared" si="172"/>
        <v>-135.18632111665349</v>
      </c>
      <c r="FS24" s="188">
        <f t="shared" si="173"/>
        <v>-135.18632111665349</v>
      </c>
      <c r="FT24" s="188">
        <v>135.18632111665349</v>
      </c>
      <c r="FV24">
        <v>1</v>
      </c>
      <c r="FW24" s="230">
        <v>-1</v>
      </c>
      <c r="FX24" s="230">
        <v>1</v>
      </c>
      <c r="FY24" s="230">
        <v>-1</v>
      </c>
      <c r="FZ24" s="203">
        <v>-1</v>
      </c>
      <c r="GA24" s="229">
        <v>5</v>
      </c>
      <c r="GB24">
        <f t="shared" si="174"/>
        <v>-1</v>
      </c>
      <c r="GC24">
        <v>-1</v>
      </c>
      <c r="GD24">
        <v>-1</v>
      </c>
      <c r="GE24">
        <v>1</v>
      </c>
      <c r="GF24">
        <v>1</v>
      </c>
      <c r="GG24">
        <v>0</v>
      </c>
      <c r="GH24">
        <v>1</v>
      </c>
      <c r="GI24">
        <v>-2.29709035222E-3</v>
      </c>
      <c r="GJ24" s="194">
        <v>42549</v>
      </c>
      <c r="GK24">
        <f t="shared" si="175"/>
        <v>-1</v>
      </c>
      <c r="GL24">
        <f t="shared" si="176"/>
        <v>-1</v>
      </c>
      <c r="GM24">
        <v>3</v>
      </c>
      <c r="GN24">
        <f t="shared" si="177"/>
        <v>-1</v>
      </c>
      <c r="GO24">
        <v>4</v>
      </c>
      <c r="GP24" s="137">
        <v>97725</v>
      </c>
      <c r="GQ24" s="137">
        <v>130300</v>
      </c>
      <c r="GR24" s="188">
        <v>224.48315467069949</v>
      </c>
      <c r="GS24" s="188">
        <v>-224.48315467069949</v>
      </c>
      <c r="GT24" s="188">
        <v>224.48315467069949</v>
      </c>
      <c r="GU24" s="188">
        <f t="shared" si="326"/>
        <v>224.48315467069949</v>
      </c>
      <c r="GV24" s="188">
        <v>224.48315467069949</v>
      </c>
      <c r="GW24" s="188">
        <v>-224.48315467069949</v>
      </c>
      <c r="GX24" s="188">
        <v>224.48315467069949</v>
      </c>
      <c r="GY24" s="188">
        <f t="shared" si="178"/>
        <v>224.48315467069949</v>
      </c>
      <c r="GZ24" s="188">
        <v>-224.48315467069949</v>
      </c>
      <c r="HA24" s="188">
        <f t="shared" si="179"/>
        <v>224.48315467069949</v>
      </c>
      <c r="HB24" s="188">
        <f t="shared" si="180"/>
        <v>224.48315467069949</v>
      </c>
      <c r="HC24" s="188">
        <v>224.48315467069949</v>
      </c>
      <c r="HE24">
        <v>-1</v>
      </c>
      <c r="HF24">
        <v>1</v>
      </c>
      <c r="HG24">
        <v>1</v>
      </c>
      <c r="HH24">
        <v>1</v>
      </c>
      <c r="HI24">
        <v>-1</v>
      </c>
      <c r="HJ24">
        <v>6</v>
      </c>
      <c r="HK24">
        <f t="shared" si="181"/>
        <v>1</v>
      </c>
      <c r="HL24">
        <v>-1</v>
      </c>
      <c r="HM24" s="234">
        <v>1</v>
      </c>
      <c r="HN24">
        <v>1</v>
      </c>
      <c r="HO24">
        <v>0</v>
      </c>
      <c r="HP24">
        <v>1</v>
      </c>
      <c r="HQ24">
        <v>0</v>
      </c>
      <c r="HR24" s="235">
        <v>1.01304681504E-2</v>
      </c>
      <c r="HS24" s="194">
        <v>42549</v>
      </c>
      <c r="HT24">
        <f t="shared" si="182"/>
        <v>-1</v>
      </c>
      <c r="HU24">
        <f t="shared" si="183"/>
        <v>1</v>
      </c>
      <c r="HV24">
        <v>3</v>
      </c>
      <c r="HW24">
        <f t="shared" si="184"/>
        <v>1</v>
      </c>
      <c r="HX24">
        <v>4</v>
      </c>
      <c r="HY24" s="137">
        <v>98715</v>
      </c>
      <c r="HZ24" s="137">
        <v>131620</v>
      </c>
      <c r="IA24" s="188">
        <v>1000.029163466736</v>
      </c>
      <c r="IB24" s="188">
        <v>-1000.029163466736</v>
      </c>
      <c r="IC24" s="188">
        <v>-1000.029163466736</v>
      </c>
      <c r="ID24" s="188">
        <f t="shared" si="327"/>
        <v>1000.029163466736</v>
      </c>
      <c r="IE24" s="188">
        <v>-1000.029163466736</v>
      </c>
      <c r="IF24" s="188">
        <v>1000.029163466736</v>
      </c>
      <c r="IG24" s="188">
        <v>1000.029163466736</v>
      </c>
      <c r="IH24" s="188">
        <f t="shared" si="185"/>
        <v>-1000.029163466736</v>
      </c>
      <c r="II24" s="188">
        <v>1000.029163466736</v>
      </c>
      <c r="IJ24" s="188">
        <f t="shared" si="186"/>
        <v>1000.029163466736</v>
      </c>
      <c r="IK24" s="188">
        <f t="shared" si="187"/>
        <v>1000.029163466736</v>
      </c>
      <c r="IL24" s="188">
        <v>1000.029163466736</v>
      </c>
      <c r="IN24">
        <v>1</v>
      </c>
      <c r="IO24" s="230">
        <v>1</v>
      </c>
      <c r="IP24" s="230">
        <v>1</v>
      </c>
      <c r="IQ24" s="230">
        <v>1</v>
      </c>
      <c r="IR24" s="203">
        <v>-1</v>
      </c>
      <c r="IS24" s="229">
        <v>-5</v>
      </c>
      <c r="IT24">
        <f t="shared" si="188"/>
        <v>1</v>
      </c>
      <c r="IU24">
        <v>1</v>
      </c>
      <c r="IV24" s="234">
        <v>1</v>
      </c>
      <c r="IW24">
        <v>1</v>
      </c>
      <c r="IX24">
        <v>0</v>
      </c>
      <c r="IY24">
        <v>1</v>
      </c>
      <c r="IZ24">
        <v>1</v>
      </c>
      <c r="JA24" s="235">
        <v>2.9934660386000001E-2</v>
      </c>
      <c r="JB24" s="194">
        <v>42551</v>
      </c>
      <c r="JC24">
        <f t="shared" si="189"/>
        <v>-1</v>
      </c>
      <c r="JD24">
        <f t="shared" si="190"/>
        <v>-1</v>
      </c>
      <c r="JE24">
        <v>3</v>
      </c>
      <c r="JF24">
        <f t="shared" si="191"/>
        <v>-1</v>
      </c>
      <c r="JG24">
        <v>2</v>
      </c>
      <c r="JH24" s="137">
        <v>101670</v>
      </c>
      <c r="JI24" s="137">
        <v>67780</v>
      </c>
      <c r="JJ24" s="188">
        <v>3043.4569214446201</v>
      </c>
      <c r="JK24" s="188">
        <v>3043.4569214446201</v>
      </c>
      <c r="JL24" s="188">
        <v>-3043.4569214446201</v>
      </c>
      <c r="JM24" s="188">
        <f t="shared" si="328"/>
        <v>3043.4569214446201</v>
      </c>
      <c r="JN24" s="188">
        <v>3043.4569214446201</v>
      </c>
      <c r="JO24" s="188">
        <v>3043.4569214446201</v>
      </c>
      <c r="JP24" s="188">
        <v>3043.4569214446201</v>
      </c>
      <c r="JQ24" s="188">
        <f t="shared" si="192"/>
        <v>-3043.4569214446201</v>
      </c>
      <c r="JR24" s="188">
        <v>3043.4569214446201</v>
      </c>
      <c r="JS24" s="188">
        <f t="shared" si="193"/>
        <v>-3043.4569214446201</v>
      </c>
      <c r="JT24" s="188">
        <f t="shared" si="329"/>
        <v>-3043.4569214446201</v>
      </c>
      <c r="JU24" s="188">
        <v>3043.4569214446201</v>
      </c>
      <c r="JW24">
        <v>1</v>
      </c>
      <c r="JX24" s="230">
        <v>1</v>
      </c>
      <c r="JY24" s="230">
        <v>-1</v>
      </c>
      <c r="JZ24" s="230">
        <v>1</v>
      </c>
      <c r="KA24" s="203">
        <v>1</v>
      </c>
      <c r="KB24" s="229">
        <v>-6</v>
      </c>
      <c r="KC24">
        <f t="shared" si="194"/>
        <v>-1</v>
      </c>
      <c r="KD24">
        <v>-1</v>
      </c>
      <c r="KE24" s="234">
        <v>1</v>
      </c>
      <c r="KF24">
        <v>1</v>
      </c>
      <c r="KG24">
        <v>1</v>
      </c>
      <c r="KH24">
        <v>0</v>
      </c>
      <c r="KI24">
        <v>0</v>
      </c>
      <c r="KJ24" s="235">
        <v>4.4260843906799997E-2</v>
      </c>
      <c r="KK24" s="194">
        <v>42551</v>
      </c>
      <c r="KL24">
        <f t="shared" si="195"/>
        <v>-1</v>
      </c>
      <c r="KM24">
        <f t="shared" si="196"/>
        <v>-1</v>
      </c>
      <c r="KN24">
        <v>3</v>
      </c>
      <c r="KO24">
        <f t="shared" si="197"/>
        <v>1</v>
      </c>
      <c r="KP24">
        <v>2</v>
      </c>
      <c r="KQ24" s="137">
        <v>106170</v>
      </c>
      <c r="KR24" s="137">
        <v>70780</v>
      </c>
      <c r="KS24" s="188">
        <v>4699.1737975849555</v>
      </c>
      <c r="KT24" s="188">
        <v>4699.1737975849555</v>
      </c>
      <c r="KU24" s="188">
        <v>4699.1737975849555</v>
      </c>
      <c r="KV24" s="188">
        <f t="shared" si="330"/>
        <v>-4699.1737975849555</v>
      </c>
      <c r="KW24" s="188">
        <v>-4699.1737975849555</v>
      </c>
      <c r="KX24" s="188">
        <v>-4699.1737975849555</v>
      </c>
      <c r="KY24" s="188">
        <v>4699.1737975849555</v>
      </c>
      <c r="KZ24" s="188">
        <f t="shared" si="198"/>
        <v>-4699.1737975849555</v>
      </c>
      <c r="LA24" s="188">
        <v>4699.1737975849555</v>
      </c>
      <c r="LB24" s="188">
        <f t="shared" si="199"/>
        <v>4699.1737975849555</v>
      </c>
      <c r="LC24" s="188">
        <f t="shared" si="200"/>
        <v>-4699.1737975849555</v>
      </c>
      <c r="LD24" s="188">
        <v>4699.1737975849555</v>
      </c>
      <c r="LF24">
        <v>1</v>
      </c>
      <c r="LG24" s="230">
        <v>1</v>
      </c>
      <c r="LH24" s="230">
        <v>-1</v>
      </c>
      <c r="LI24" s="230">
        <v>1</v>
      </c>
      <c r="LJ24" s="203">
        <v>1</v>
      </c>
      <c r="LK24" s="229">
        <v>-7</v>
      </c>
      <c r="LL24">
        <f t="shared" si="201"/>
        <v>-1</v>
      </c>
      <c r="LM24">
        <v>-1</v>
      </c>
      <c r="LN24" s="234">
        <v>1</v>
      </c>
      <c r="LO24">
        <v>0</v>
      </c>
      <c r="LP24">
        <v>1</v>
      </c>
      <c r="LQ24">
        <v>0</v>
      </c>
      <c r="LR24">
        <v>0</v>
      </c>
      <c r="LS24" s="235">
        <v>3.3484035038099998E-2</v>
      </c>
      <c r="LT24" s="194">
        <v>42551</v>
      </c>
      <c r="LU24">
        <f t="shared" si="202"/>
        <v>-1</v>
      </c>
      <c r="LV24">
        <f t="shared" si="203"/>
        <v>-1</v>
      </c>
      <c r="LW24">
        <v>3</v>
      </c>
      <c r="LX24">
        <f t="shared" si="204"/>
        <v>1</v>
      </c>
      <c r="LY24">
        <v>2</v>
      </c>
      <c r="LZ24" s="137">
        <v>109725</v>
      </c>
      <c r="MA24" s="137">
        <v>73150</v>
      </c>
      <c r="MB24" s="188">
        <v>3674.0357445555223</v>
      </c>
      <c r="MC24" s="188">
        <v>3674.0357445555223</v>
      </c>
      <c r="MD24" s="188">
        <v>3674.0357445555223</v>
      </c>
      <c r="ME24" s="188">
        <f t="shared" si="331"/>
        <v>-3674.0357445555223</v>
      </c>
      <c r="MF24" s="188">
        <v>-3674.0357445555223</v>
      </c>
      <c r="MG24" s="188">
        <v>-3674.0357445555223</v>
      </c>
      <c r="MH24" s="188">
        <v>3674.0357445555223</v>
      </c>
      <c r="MI24" s="188">
        <f t="shared" si="205"/>
        <v>-3674.0357445555223</v>
      </c>
      <c r="MJ24" s="188">
        <v>3674.0357445555223</v>
      </c>
      <c r="MK24" s="188">
        <f t="shared" si="206"/>
        <v>3674.0357445555223</v>
      </c>
      <c r="ML24" s="188">
        <f t="shared" si="207"/>
        <v>-3674.0357445555223</v>
      </c>
      <c r="MM24" s="188">
        <v>3674.0357445555223</v>
      </c>
      <c r="MO24">
        <v>1</v>
      </c>
      <c r="MP24" s="230">
        <v>1</v>
      </c>
      <c r="MQ24" s="230">
        <v>-1</v>
      </c>
      <c r="MR24" s="234">
        <v>1</v>
      </c>
      <c r="MS24" s="203">
        <v>1</v>
      </c>
      <c r="MT24" s="229">
        <v>-8</v>
      </c>
      <c r="MU24">
        <f t="shared" si="208"/>
        <v>-1</v>
      </c>
      <c r="MV24">
        <v>-1</v>
      </c>
      <c r="MW24" s="234">
        <v>1</v>
      </c>
      <c r="MX24">
        <v>0</v>
      </c>
      <c r="MY24">
        <v>1</v>
      </c>
      <c r="MZ24">
        <v>0</v>
      </c>
      <c r="NA24">
        <v>0</v>
      </c>
      <c r="NB24" s="235">
        <v>9.8427887901599998E-3</v>
      </c>
      <c r="NC24" s="194">
        <v>42551</v>
      </c>
      <c r="ND24">
        <f t="shared" si="209"/>
        <v>-1</v>
      </c>
      <c r="NE24">
        <f t="shared" si="210"/>
        <v>-1</v>
      </c>
      <c r="NF24">
        <v>3</v>
      </c>
      <c r="NG24">
        <f t="shared" si="211"/>
        <v>1</v>
      </c>
      <c r="NH24">
        <v>2</v>
      </c>
      <c r="NI24" s="137">
        <v>110805</v>
      </c>
      <c r="NJ24" s="137">
        <v>73870</v>
      </c>
      <c r="NK24" s="188">
        <v>1090.6302118936787</v>
      </c>
      <c r="NL24" s="188">
        <v>1090.6302118936787</v>
      </c>
      <c r="NM24" s="188">
        <v>1090.6302118936787</v>
      </c>
      <c r="NN24" s="188">
        <f t="shared" si="332"/>
        <v>-1090.6302118936787</v>
      </c>
      <c r="NO24" s="188">
        <v>-1090.6302118936787</v>
      </c>
      <c r="NP24" s="188">
        <v>-1090.6302118936787</v>
      </c>
      <c r="NQ24" s="188">
        <v>1090.6302118936787</v>
      </c>
      <c r="NR24" s="188">
        <f t="shared" si="212"/>
        <v>-1090.6302118936787</v>
      </c>
      <c r="NS24" s="188">
        <v>1090.6302118936787</v>
      </c>
      <c r="NT24" s="188">
        <f t="shared" si="213"/>
        <v>1090.6302118936787</v>
      </c>
      <c r="NU24" s="188">
        <f t="shared" si="214"/>
        <v>-1090.6302118936787</v>
      </c>
      <c r="NV24" s="188">
        <v>1090.6302118936787</v>
      </c>
      <c r="NX24">
        <v>1</v>
      </c>
      <c r="NY24" s="230">
        <v>-1</v>
      </c>
      <c r="NZ24" s="230">
        <v>-1</v>
      </c>
      <c r="OA24" s="230">
        <v>1</v>
      </c>
      <c r="OB24" s="203">
        <v>1</v>
      </c>
      <c r="OC24" s="229">
        <v>-9</v>
      </c>
      <c r="OD24">
        <f t="shared" si="346"/>
        <v>-1</v>
      </c>
      <c r="OE24">
        <v>-1</v>
      </c>
      <c r="OF24" s="234">
        <v>1</v>
      </c>
      <c r="OG24">
        <v>0</v>
      </c>
      <c r="OH24">
        <v>1</v>
      </c>
      <c r="OI24">
        <v>0</v>
      </c>
      <c r="OJ24">
        <v>0</v>
      </c>
      <c r="OK24">
        <v>5.5502910518499997E-3</v>
      </c>
      <c r="OL24" s="194">
        <v>42551</v>
      </c>
      <c r="OM24">
        <f t="shared" si="215"/>
        <v>-1</v>
      </c>
      <c r="ON24">
        <f t="shared" si="216"/>
        <v>-1</v>
      </c>
      <c r="OO24">
        <v>3</v>
      </c>
      <c r="OP24">
        <f t="shared" si="217"/>
        <v>-1</v>
      </c>
      <c r="OQ24">
        <v>2</v>
      </c>
      <c r="OR24" s="137">
        <v>110925</v>
      </c>
      <c r="OS24" s="137">
        <v>73950</v>
      </c>
      <c r="OT24" s="188">
        <v>-615.66603492646118</v>
      </c>
      <c r="OU24" s="188">
        <v>615.66603492646118</v>
      </c>
      <c r="OV24" s="188">
        <v>615.66603492646118</v>
      </c>
      <c r="OW24" s="188">
        <f t="shared" si="333"/>
        <v>-615.66603492646118</v>
      </c>
      <c r="OX24" s="188">
        <v>-615.66603492646118</v>
      </c>
      <c r="OY24" s="188">
        <v>-615.66603492646118</v>
      </c>
      <c r="OZ24" s="188">
        <v>615.66603492646118</v>
      </c>
      <c r="PA24" s="188">
        <f t="shared" si="218"/>
        <v>-615.66603492646118</v>
      </c>
      <c r="PB24" s="188">
        <v>615.66603492646118</v>
      </c>
      <c r="PC24" s="188">
        <f t="shared" si="219"/>
        <v>-615.66603492646118</v>
      </c>
      <c r="PD24" s="188">
        <f t="shared" si="220"/>
        <v>-615.66603492646118</v>
      </c>
      <c r="PE24" s="188">
        <v>615.66603492646118</v>
      </c>
      <c r="PG24">
        <v>1</v>
      </c>
      <c r="PH24" s="230">
        <v>-1</v>
      </c>
      <c r="PI24" s="230">
        <v>-1</v>
      </c>
      <c r="PJ24" s="230">
        <v>1</v>
      </c>
      <c r="PK24" s="203">
        <v>1</v>
      </c>
      <c r="PL24" s="229">
        <v>-10</v>
      </c>
      <c r="PM24">
        <f t="shared" si="347"/>
        <v>-1</v>
      </c>
      <c r="PN24">
        <v>-1</v>
      </c>
      <c r="PO24" s="234">
        <v>-1</v>
      </c>
      <c r="PP24">
        <v>1</v>
      </c>
      <c r="PQ24">
        <v>0</v>
      </c>
      <c r="PR24">
        <v>1</v>
      </c>
      <c r="PS24">
        <v>1</v>
      </c>
      <c r="PT24" s="235">
        <v>-4.4426494345699997E-3</v>
      </c>
      <c r="PU24" s="194">
        <v>42551</v>
      </c>
      <c r="PV24">
        <f t="shared" si="221"/>
        <v>-1</v>
      </c>
      <c r="PW24">
        <f t="shared" si="222"/>
        <v>-1</v>
      </c>
      <c r="PX24">
        <v>3</v>
      </c>
      <c r="PY24">
        <f t="shared" si="223"/>
        <v>-1</v>
      </c>
      <c r="PZ24">
        <v>2</v>
      </c>
      <c r="QA24" s="137">
        <v>109905</v>
      </c>
      <c r="QB24" s="137">
        <v>73270</v>
      </c>
      <c r="QC24" s="188">
        <v>488.26938610641582</v>
      </c>
      <c r="QD24" s="188">
        <v>-488.26938610641582</v>
      </c>
      <c r="QE24" s="188">
        <v>-488.26938610641582</v>
      </c>
      <c r="QF24" s="188">
        <f t="shared" si="334"/>
        <v>488.26938610641582</v>
      </c>
      <c r="QG24" s="188">
        <v>488.26938610641582</v>
      </c>
      <c r="QH24" s="188">
        <v>488.26938610641582</v>
      </c>
      <c r="QI24" s="188">
        <v>-488.26938610641582</v>
      </c>
      <c r="QJ24" s="188">
        <f t="shared" si="224"/>
        <v>488.26938610641582</v>
      </c>
      <c r="QK24" s="188">
        <v>-488.26938610641582</v>
      </c>
      <c r="QL24" s="188">
        <f t="shared" si="225"/>
        <v>488.26938610641582</v>
      </c>
      <c r="QM24" s="188">
        <f t="shared" si="226"/>
        <v>488.26938610641582</v>
      </c>
      <c r="QN24" s="188">
        <v>488.26938610641582</v>
      </c>
      <c r="QP24">
        <v>-1</v>
      </c>
      <c r="QQ24" s="230">
        <v>1</v>
      </c>
      <c r="QR24" s="230">
        <v>1</v>
      </c>
      <c r="QS24" s="230">
        <v>1</v>
      </c>
      <c r="QT24" s="203">
        <v>1</v>
      </c>
      <c r="QU24" s="229">
        <v>-11</v>
      </c>
      <c r="QV24">
        <f t="shared" si="348"/>
        <v>1</v>
      </c>
      <c r="QW24">
        <v>-1</v>
      </c>
      <c r="QX24">
        <v>-1</v>
      </c>
      <c r="QY24">
        <v>0</v>
      </c>
      <c r="QZ24">
        <v>0</v>
      </c>
      <c r="RA24">
        <v>1</v>
      </c>
      <c r="RB24">
        <v>1</v>
      </c>
      <c r="RC24">
        <v>-9.1954022988500004E-3</v>
      </c>
      <c r="RD24" s="194">
        <v>42551</v>
      </c>
      <c r="RE24">
        <f t="shared" si="227"/>
        <v>-1</v>
      </c>
      <c r="RF24">
        <f t="shared" si="228"/>
        <v>1</v>
      </c>
      <c r="RG24">
        <v>3</v>
      </c>
      <c r="RH24">
        <f t="shared" si="229"/>
        <v>1</v>
      </c>
      <c r="RI24">
        <v>2</v>
      </c>
      <c r="RJ24" s="137">
        <v>109905</v>
      </c>
      <c r="RK24" s="137">
        <v>73270</v>
      </c>
      <c r="RL24" s="188">
        <v>-1010.6206896551093</v>
      </c>
      <c r="RM24" s="188">
        <v>1010.6206896551093</v>
      </c>
      <c r="RN24" s="188">
        <v>-1010.6206896551093</v>
      </c>
      <c r="RO24" s="188">
        <f t="shared" si="335"/>
        <v>-1010.6206896551093</v>
      </c>
      <c r="RP24" s="188">
        <v>1010.6206896551093</v>
      </c>
      <c r="RQ24" s="188">
        <v>-1010.6206896551093</v>
      </c>
      <c r="RR24" s="188">
        <v>-1010.6206896551093</v>
      </c>
      <c r="RS24" s="188">
        <f t="shared" si="230"/>
        <v>1010.6206896551093</v>
      </c>
      <c r="RT24" s="188">
        <v>-1010.6206896551093</v>
      </c>
      <c r="RU24" s="188">
        <f t="shared" si="231"/>
        <v>-1010.6206896551093</v>
      </c>
      <c r="RV24" s="188">
        <f t="shared" si="232"/>
        <v>-1010.6206896551093</v>
      </c>
      <c r="RW24" s="188">
        <v>1010.6206896551093</v>
      </c>
      <c r="RY24">
        <v>-1</v>
      </c>
      <c r="RZ24">
        <v>-1</v>
      </c>
      <c r="SA24">
        <v>-1</v>
      </c>
      <c r="SB24">
        <v>-1</v>
      </c>
      <c r="SC24">
        <v>1</v>
      </c>
      <c r="SD24">
        <v>-1</v>
      </c>
      <c r="SE24">
        <f t="shared" si="233"/>
        <v>-1</v>
      </c>
      <c r="SF24">
        <v>-1</v>
      </c>
      <c r="SG24">
        <v>-1</v>
      </c>
      <c r="SH24">
        <v>1</v>
      </c>
      <c r="SI24">
        <v>0</v>
      </c>
      <c r="SJ24">
        <v>1</v>
      </c>
      <c r="SK24">
        <v>1</v>
      </c>
      <c r="SL24">
        <v>-1.2556298621499999E-2</v>
      </c>
      <c r="SM24" s="194">
        <v>42564</v>
      </c>
      <c r="SN24">
        <f t="shared" si="234"/>
        <v>1</v>
      </c>
      <c r="SO24">
        <f t="shared" si="235"/>
        <v>1</v>
      </c>
      <c r="SP24">
        <v>3</v>
      </c>
      <c r="SQ24">
        <f t="shared" si="236"/>
        <v>1</v>
      </c>
      <c r="SR24">
        <v>2</v>
      </c>
      <c r="SS24" s="137">
        <v>109455</v>
      </c>
      <c r="ST24" s="137">
        <v>72970</v>
      </c>
      <c r="SU24" s="188">
        <v>1374.3496656162824</v>
      </c>
      <c r="SV24" s="188">
        <v>1374.3496656162824</v>
      </c>
      <c r="SW24" s="188">
        <v>-1374.3496656162824</v>
      </c>
      <c r="SX24" s="188">
        <f t="shared" si="336"/>
        <v>1374.3496656162824</v>
      </c>
      <c r="SY24" s="188">
        <v>1374.3496656162824</v>
      </c>
      <c r="SZ24" s="188">
        <v>1374.3496656162824</v>
      </c>
      <c r="TA24" s="188">
        <v>1374.3496656162824</v>
      </c>
      <c r="TB24" s="188">
        <f t="shared" si="237"/>
        <v>-1374.3496656162824</v>
      </c>
      <c r="TC24" s="188">
        <v>-1374.3496656162824</v>
      </c>
      <c r="TD24" s="188">
        <f t="shared" si="238"/>
        <v>-1374.3496656162824</v>
      </c>
      <c r="TE24" s="188">
        <f t="shared" si="239"/>
        <v>-1374.3496656162824</v>
      </c>
      <c r="TF24" s="188">
        <v>1374.3496656162824</v>
      </c>
      <c r="TH24">
        <v>-1</v>
      </c>
      <c r="TI24" s="230">
        <v>-1</v>
      </c>
      <c r="TJ24" s="230">
        <v>-1</v>
      </c>
      <c r="TK24" s="230">
        <v>-1</v>
      </c>
      <c r="TL24" s="203">
        <v>-1</v>
      </c>
      <c r="TM24" s="229">
        <v>2</v>
      </c>
      <c r="TN24">
        <f t="shared" si="240"/>
        <v>-1</v>
      </c>
      <c r="TO24">
        <v>-1</v>
      </c>
      <c r="TP24">
        <v>1</v>
      </c>
      <c r="TQ24">
        <v>0</v>
      </c>
      <c r="TR24">
        <v>0</v>
      </c>
      <c r="TS24">
        <v>1</v>
      </c>
      <c r="TT24">
        <v>0</v>
      </c>
      <c r="TU24">
        <v>8.5694540428500002E-3</v>
      </c>
      <c r="TV24" s="194">
        <v>42564</v>
      </c>
      <c r="TW24">
        <f t="shared" si="241"/>
        <v>1</v>
      </c>
      <c r="TX24">
        <f t="shared" si="242"/>
        <v>-1</v>
      </c>
      <c r="TY24">
        <v>3</v>
      </c>
      <c r="TZ24">
        <f t="shared" si="243"/>
        <v>-1</v>
      </c>
      <c r="UA24">
        <v>2</v>
      </c>
      <c r="UB24" s="137">
        <v>109455</v>
      </c>
      <c r="UC24" s="137">
        <v>72970</v>
      </c>
      <c r="UD24" s="188">
        <v>-937.96959226014678</v>
      </c>
      <c r="UE24" s="188">
        <v>-937.96959226014678</v>
      </c>
      <c r="UF24" s="188">
        <v>-937.96959226014678</v>
      </c>
      <c r="UG24" s="188">
        <f t="shared" si="337"/>
        <v>-937.96959226014678</v>
      </c>
      <c r="UH24" s="188">
        <v>-937.96959226014678</v>
      </c>
      <c r="UI24" s="188">
        <v>-937.96959226014678</v>
      </c>
      <c r="UJ24" s="188">
        <v>-937.96959226014678</v>
      </c>
      <c r="UK24" s="188">
        <f t="shared" si="244"/>
        <v>937.96959226014678</v>
      </c>
      <c r="UL24" s="188">
        <v>937.96959226014678</v>
      </c>
      <c r="UM24" s="188">
        <f t="shared" si="245"/>
        <v>-937.96959226014678</v>
      </c>
      <c r="UN24" s="188">
        <f t="shared" si="246"/>
        <v>-937.96959226014678</v>
      </c>
      <c r="UO24" s="188">
        <v>937.96959226014678</v>
      </c>
      <c r="UQ24">
        <v>1</v>
      </c>
      <c r="UR24" s="230">
        <v>1</v>
      </c>
      <c r="US24" s="230">
        <v>1</v>
      </c>
      <c r="UT24" s="230">
        <v>-1</v>
      </c>
      <c r="UU24" s="203">
        <v>-1</v>
      </c>
      <c r="UV24" s="229">
        <v>-4</v>
      </c>
      <c r="UW24">
        <f t="shared" si="247"/>
        <v>1</v>
      </c>
      <c r="UX24">
        <v>1</v>
      </c>
      <c r="UY24" s="234">
        <v>-1</v>
      </c>
      <c r="UZ24">
        <v>0</v>
      </c>
      <c r="VA24">
        <v>1</v>
      </c>
      <c r="VB24">
        <v>0</v>
      </c>
      <c r="VC24">
        <v>0</v>
      </c>
      <c r="VD24" s="235">
        <v>-3.9742359873900001E-3</v>
      </c>
      <c r="VE24" s="194">
        <v>42566</v>
      </c>
      <c r="VF24">
        <f t="shared" si="248"/>
        <v>1</v>
      </c>
      <c r="VG24">
        <f t="shared" si="249"/>
        <v>1</v>
      </c>
      <c r="VH24">
        <v>3</v>
      </c>
      <c r="VI24">
        <v>-1</v>
      </c>
      <c r="VJ24">
        <v>2</v>
      </c>
      <c r="VK24" s="137">
        <v>109020</v>
      </c>
      <c r="VL24" s="137">
        <v>72680</v>
      </c>
      <c r="VM24" s="188">
        <v>-433.27120734525784</v>
      </c>
      <c r="VN24" s="188">
        <v>-433.27120734525784</v>
      </c>
      <c r="VO24" s="188">
        <v>433.27120734525784</v>
      </c>
      <c r="VP24" s="188">
        <f t="shared" si="338"/>
        <v>-433.27120734525784</v>
      </c>
      <c r="VQ24" s="188">
        <v>-433.27120734525784</v>
      </c>
      <c r="VR24" s="188">
        <v>-433.27120734525784</v>
      </c>
      <c r="VS24" s="188">
        <v>433.27120734525784</v>
      </c>
      <c r="VT24" s="188">
        <f t="shared" si="250"/>
        <v>-433.27120734525784</v>
      </c>
      <c r="VU24" s="188">
        <v>-433.27120734525784</v>
      </c>
      <c r="VV24" s="188">
        <v>433.27120734525784</v>
      </c>
      <c r="VW24" s="188">
        <f t="shared" si="251"/>
        <v>-433.27120734525784</v>
      </c>
      <c r="VX24" s="188">
        <v>433.27120734525784</v>
      </c>
      <c r="VZ24">
        <v>-1</v>
      </c>
      <c r="WA24" s="230">
        <v>1</v>
      </c>
      <c r="WB24" s="230">
        <v>1</v>
      </c>
      <c r="WC24" s="230">
        <v>-1</v>
      </c>
      <c r="WD24" s="203">
        <v>-1</v>
      </c>
      <c r="WE24" s="229">
        <v>-5</v>
      </c>
      <c r="WF24">
        <f t="shared" si="252"/>
        <v>1</v>
      </c>
      <c r="WG24">
        <v>1</v>
      </c>
      <c r="WH24" s="234">
        <v>-1</v>
      </c>
      <c r="WI24">
        <v>0</v>
      </c>
      <c r="WJ24">
        <v>1</v>
      </c>
      <c r="WK24">
        <v>0</v>
      </c>
      <c r="WL24">
        <v>0</v>
      </c>
      <c r="WM24" s="235">
        <v>-5.3659878921300001E-3</v>
      </c>
      <c r="WN24" s="194">
        <v>42566</v>
      </c>
      <c r="WO24">
        <f t="shared" si="253"/>
        <v>1</v>
      </c>
      <c r="WP24">
        <f t="shared" si="254"/>
        <v>1</v>
      </c>
      <c r="WQ24">
        <v>3</v>
      </c>
      <c r="WR24">
        <v>1</v>
      </c>
      <c r="WS24">
        <v>4</v>
      </c>
      <c r="WT24" s="137">
        <v>110925</v>
      </c>
      <c r="WU24" s="137">
        <v>147900</v>
      </c>
      <c r="WV24" s="188">
        <v>-595.22220693452027</v>
      </c>
      <c r="WW24" s="188">
        <v>595.22220693452027</v>
      </c>
      <c r="WX24" s="188">
        <v>595.22220693452027</v>
      </c>
      <c r="WY24" s="188">
        <f t="shared" si="339"/>
        <v>-595.22220693452027</v>
      </c>
      <c r="WZ24" s="188">
        <v>-595.22220693452027</v>
      </c>
      <c r="XA24" s="188">
        <v>-595.22220693452027</v>
      </c>
      <c r="XB24" s="188">
        <v>595.22220693452027</v>
      </c>
      <c r="XC24" s="188">
        <f t="shared" si="255"/>
        <v>-595.22220693452027</v>
      </c>
      <c r="XD24" s="188">
        <v>-595.22220693452027</v>
      </c>
      <c r="XE24" s="188">
        <v>-595.22220693452027</v>
      </c>
      <c r="XF24" s="188">
        <f t="shared" si="256"/>
        <v>-595.22220693452027</v>
      </c>
      <c r="XG24" s="188">
        <v>595.22220693452027</v>
      </c>
      <c r="XI24">
        <v>-1</v>
      </c>
      <c r="XJ24" s="230">
        <v>-1</v>
      </c>
      <c r="XK24" s="230">
        <v>-1</v>
      </c>
      <c r="XL24" s="230">
        <v>-1</v>
      </c>
      <c r="XM24" s="203">
        <v>-1</v>
      </c>
      <c r="XN24" s="229">
        <v>1</v>
      </c>
      <c r="XO24">
        <f t="shared" si="257"/>
        <v>-1</v>
      </c>
      <c r="XP24">
        <v>-1</v>
      </c>
      <c r="XQ24" s="234">
        <v>1</v>
      </c>
      <c r="XR24">
        <v>0</v>
      </c>
      <c r="XS24">
        <v>0</v>
      </c>
      <c r="XT24">
        <v>0</v>
      </c>
      <c r="XU24">
        <v>0</v>
      </c>
      <c r="XV24" s="235">
        <v>2.2963065430900001E-2</v>
      </c>
      <c r="XW24" s="194">
        <v>42566</v>
      </c>
      <c r="XX24">
        <f t="shared" si="258"/>
        <v>1</v>
      </c>
      <c r="XY24">
        <f t="shared" si="259"/>
        <v>-1</v>
      </c>
      <c r="XZ24">
        <v>3</v>
      </c>
      <c r="YA24">
        <v>-1</v>
      </c>
      <c r="YB24">
        <v>2</v>
      </c>
      <c r="YC24" s="137">
        <v>110925</v>
      </c>
      <c r="YD24" s="137">
        <v>73950</v>
      </c>
      <c r="YE24" s="188">
        <v>-2547.1780329225826</v>
      </c>
      <c r="YF24" s="188">
        <v>-2547.1780329225826</v>
      </c>
      <c r="YG24" s="188">
        <v>-2547.1780329225826</v>
      </c>
      <c r="YH24" s="188">
        <f t="shared" si="260"/>
        <v>-2547.1780329225826</v>
      </c>
      <c r="YI24" s="188">
        <v>-2547.1780329225826</v>
      </c>
      <c r="YJ24" s="188">
        <v>-2547.1780329225826</v>
      </c>
      <c r="YK24" s="188">
        <v>-2547.1780329225826</v>
      </c>
      <c r="YL24" s="188">
        <f t="shared" si="261"/>
        <v>2547.1780329225826</v>
      </c>
      <c r="YM24" s="188">
        <v>2547.1780329225826</v>
      </c>
      <c r="YN24" s="188">
        <v>-2547.1780329225826</v>
      </c>
      <c r="YO24" s="188">
        <f t="shared" si="262"/>
        <v>-2547.1780329225826</v>
      </c>
      <c r="YP24" s="188">
        <v>2547.1780329225826</v>
      </c>
      <c r="YR24">
        <v>1</v>
      </c>
      <c r="YS24" s="230">
        <v>1</v>
      </c>
      <c r="YT24" s="230">
        <v>1</v>
      </c>
      <c r="YU24" s="230">
        <v>1</v>
      </c>
      <c r="YV24" s="203">
        <v>-1</v>
      </c>
      <c r="YW24" s="229">
        <v>3</v>
      </c>
      <c r="YX24">
        <v>-1</v>
      </c>
      <c r="YY24">
        <v>-1</v>
      </c>
      <c r="YZ24" s="234">
        <v>-1</v>
      </c>
      <c r="ZA24">
        <v>0</v>
      </c>
      <c r="ZB24">
        <v>1</v>
      </c>
      <c r="ZC24">
        <v>1</v>
      </c>
      <c r="ZD24">
        <v>1</v>
      </c>
      <c r="ZE24" s="235">
        <v>-5.40906017579E-3</v>
      </c>
      <c r="ZF24" s="194">
        <v>42566</v>
      </c>
      <c r="ZG24">
        <f t="shared" si="263"/>
        <v>-1</v>
      </c>
      <c r="ZH24">
        <f t="shared" si="264"/>
        <v>-1</v>
      </c>
      <c r="ZI24">
        <v>3</v>
      </c>
      <c r="ZJ24">
        <v>-1</v>
      </c>
      <c r="ZK24">
        <v>2</v>
      </c>
      <c r="ZL24" s="137">
        <v>110925</v>
      </c>
      <c r="ZM24" s="137">
        <v>73950</v>
      </c>
      <c r="ZN24" s="188">
        <v>-599.9999999995058</v>
      </c>
      <c r="ZO24" s="188">
        <v>599.9999999995058</v>
      </c>
      <c r="ZP24" s="188">
        <v>-599.9999999995058</v>
      </c>
      <c r="ZQ24" s="188">
        <v>599.9999999995058</v>
      </c>
      <c r="ZR24" s="188">
        <v>599.9999999995058</v>
      </c>
      <c r="ZS24" s="188">
        <v>599.9999999995058</v>
      </c>
      <c r="ZT24" s="188">
        <v>-599.9999999995058</v>
      </c>
      <c r="ZU24" s="188">
        <v>-599.9999999995058</v>
      </c>
      <c r="ZV24" s="188">
        <f t="shared" si="265"/>
        <v>599.9999999995058</v>
      </c>
      <c r="ZW24" s="188">
        <v>-599.9999999995058</v>
      </c>
      <c r="ZX24" s="188">
        <f t="shared" si="266"/>
        <v>599.9999999995058</v>
      </c>
      <c r="ZY24" s="188">
        <v>599.9999999995058</v>
      </c>
      <c r="AAA24">
        <f t="shared" si="267"/>
        <v>-1</v>
      </c>
      <c r="AAB24" s="230">
        <v>1</v>
      </c>
      <c r="AAC24" s="230">
        <v>1</v>
      </c>
      <c r="AAD24" s="230">
        <v>-1</v>
      </c>
      <c r="AAE24" s="203">
        <v>-1</v>
      </c>
      <c r="AAF24" s="229">
        <v>3</v>
      </c>
      <c r="AAG24">
        <f t="shared" si="268"/>
        <v>1</v>
      </c>
      <c r="AAH24">
        <f t="shared" si="269"/>
        <v>-1</v>
      </c>
      <c r="AAI24" s="234">
        <v>-1</v>
      </c>
      <c r="AAJ24">
        <f t="shared" si="270"/>
        <v>0</v>
      </c>
      <c r="AAK24">
        <f t="shared" si="136"/>
        <v>1</v>
      </c>
      <c r="AAL24">
        <f t="shared" si="340"/>
        <v>0</v>
      </c>
      <c r="AAM24">
        <f t="shared" si="271"/>
        <v>1</v>
      </c>
      <c r="AAN24" s="235">
        <v>-6.9340584636299997E-3</v>
      </c>
      <c r="AAO24" s="194">
        <v>42566</v>
      </c>
      <c r="AAP24">
        <f t="shared" si="272"/>
        <v>1</v>
      </c>
      <c r="AAQ24">
        <f t="shared" si="273"/>
        <v>1</v>
      </c>
      <c r="AAR24">
        <f>VLOOKUP($A24,'FuturesInfo (3)'!$A$2:$V$80,22)</f>
        <v>3</v>
      </c>
      <c r="AAS24">
        <f t="shared" si="274"/>
        <v>1</v>
      </c>
      <c r="AAT24">
        <f t="shared" si="275"/>
        <v>4</v>
      </c>
      <c r="AAU24" s="137">
        <f>VLOOKUP($A24,'FuturesInfo (3)'!$A$2:$O$80,15)*AAR24</f>
        <v>109560.00000000003</v>
      </c>
      <c r="AAV24" s="137">
        <f>VLOOKUP($A24,'FuturesInfo (3)'!$A$2:$O$80,15)*AAT24</f>
        <v>146080.00000000003</v>
      </c>
      <c r="AAW24" s="188">
        <f t="shared" si="276"/>
        <v>-759.69544527530297</v>
      </c>
      <c r="AAX24" s="188">
        <f t="shared" si="137"/>
        <v>-759.69544527530297</v>
      </c>
      <c r="AAY24" s="188">
        <f t="shared" si="277"/>
        <v>759.69544527530297</v>
      </c>
      <c r="AAZ24" s="188">
        <f t="shared" si="278"/>
        <v>759.69544527530297</v>
      </c>
      <c r="ABA24" s="188">
        <f t="shared" si="279"/>
        <v>-759.69544527530297</v>
      </c>
      <c r="ABB24" s="188">
        <f t="shared" si="349"/>
        <v>759.69544527530297</v>
      </c>
      <c r="ABC24" s="188">
        <f t="shared" si="281"/>
        <v>-759.69544527530297</v>
      </c>
      <c r="ABD24" s="188">
        <f t="shared" si="341"/>
        <v>759.69544527530297</v>
      </c>
      <c r="ABE24" s="188">
        <f t="shared" si="282"/>
        <v>-759.69544527530297</v>
      </c>
      <c r="ABF24" s="188">
        <f>IF(IF(sym!$Q13=AAI24,1,0)=1,ABS(AAU24*AAN24),-ABS(AAU24*AAN24))</f>
        <v>-759.69544527530297</v>
      </c>
      <c r="ABG24" s="188">
        <f t="shared" si="283"/>
        <v>-759.69544527530297</v>
      </c>
      <c r="ABH24" s="188">
        <f t="shared" si="284"/>
        <v>759.69544527530297</v>
      </c>
      <c r="ABJ24">
        <f t="shared" si="285"/>
        <v>-1</v>
      </c>
      <c r="ABK24" s="230">
        <v>1</v>
      </c>
      <c r="ABL24" s="230">
        <v>1</v>
      </c>
      <c r="ABM24" s="230">
        <v>-1</v>
      </c>
      <c r="ABN24" s="203">
        <v>-1</v>
      </c>
      <c r="ABO24" s="229">
        <v>-9</v>
      </c>
      <c r="ABP24">
        <f t="shared" si="286"/>
        <v>1</v>
      </c>
      <c r="ABQ24">
        <f t="shared" si="287"/>
        <v>1</v>
      </c>
      <c r="ABR24" s="234"/>
      <c r="ABS24">
        <f t="shared" si="288"/>
        <v>0</v>
      </c>
      <c r="ABT24">
        <f t="shared" si="138"/>
        <v>0</v>
      </c>
      <c r="ABU24">
        <f t="shared" si="342"/>
        <v>0</v>
      </c>
      <c r="ABV24">
        <f t="shared" si="289"/>
        <v>0</v>
      </c>
      <c r="ABW24" s="235"/>
      <c r="ABX24" s="194">
        <v>42566</v>
      </c>
      <c r="ABY24">
        <f t="shared" si="290"/>
        <v>1</v>
      </c>
      <c r="ABZ24">
        <f t="shared" si="291"/>
        <v>1</v>
      </c>
      <c r="ACA24">
        <f>VLOOKUP($A24,'FuturesInfo (3)'!$A$2:$V$80,22)</f>
        <v>3</v>
      </c>
      <c r="ACB24">
        <f t="shared" si="292"/>
        <v>1</v>
      </c>
      <c r="ACC24">
        <f t="shared" si="293"/>
        <v>4</v>
      </c>
      <c r="ACD24" s="137">
        <f>VLOOKUP($A24,'FuturesInfo (3)'!$A$2:$O$80,15)*ACA24</f>
        <v>109560.00000000003</v>
      </c>
      <c r="ACE24" s="137">
        <f>VLOOKUP($A24,'FuturesInfo (3)'!$A$2:$O$80,15)*ACC24</f>
        <v>146080.00000000003</v>
      </c>
      <c r="ACF24" s="188">
        <f t="shared" si="294"/>
        <v>0</v>
      </c>
      <c r="ACG24" s="188">
        <f t="shared" si="139"/>
        <v>0</v>
      </c>
      <c r="ACH24" s="188">
        <f t="shared" si="295"/>
        <v>0</v>
      </c>
      <c r="ACI24" s="188">
        <f t="shared" si="296"/>
        <v>0</v>
      </c>
      <c r="ACJ24" s="188">
        <f t="shared" si="297"/>
        <v>0</v>
      </c>
      <c r="ACK24" s="188">
        <f t="shared" si="350"/>
        <v>0</v>
      </c>
      <c r="ACL24" s="188">
        <f t="shared" si="299"/>
        <v>0</v>
      </c>
      <c r="ACM24" s="188">
        <f t="shared" si="343"/>
        <v>0</v>
      </c>
      <c r="ACN24" s="188">
        <f t="shared" si="300"/>
        <v>0</v>
      </c>
      <c r="ACO24" s="188">
        <f>IF(IF(sym!$Q13=ABR24,1,0)=1,ABS(ACD24*ABW24),-ABS(ACD24*ABW24))</f>
        <v>0</v>
      </c>
      <c r="ACP24" s="188">
        <f t="shared" si="301"/>
        <v>0</v>
      </c>
      <c r="ACQ24" s="188">
        <f t="shared" si="302"/>
        <v>0</v>
      </c>
      <c r="ACT24">
        <f t="shared" si="303"/>
        <v>0</v>
      </c>
      <c r="ACU24" s="230"/>
      <c r="ACV24" s="230"/>
      <c r="ACW24" s="230"/>
      <c r="ACX24" s="203"/>
      <c r="ACY24" s="229"/>
      <c r="ACZ24">
        <f t="shared" si="304"/>
        <v>-1</v>
      </c>
      <c r="ADA24">
        <f t="shared" si="305"/>
        <v>0</v>
      </c>
      <c r="ADB24" s="234"/>
      <c r="ADC24">
        <f t="shared" si="306"/>
        <v>1</v>
      </c>
      <c r="ADD24">
        <f t="shared" si="140"/>
        <v>1</v>
      </c>
      <c r="ADE24">
        <f t="shared" si="344"/>
        <v>0</v>
      </c>
      <c r="ADF24">
        <f t="shared" si="307"/>
        <v>1</v>
      </c>
      <c r="ADG24" s="235"/>
      <c r="ADH24" s="194"/>
      <c r="ADI24">
        <f t="shared" si="308"/>
        <v>-1</v>
      </c>
      <c r="ADJ24">
        <f t="shared" si="309"/>
        <v>-1</v>
      </c>
      <c r="ADK24">
        <f>VLOOKUP($A24,'FuturesInfo (3)'!$A$2:$V$80,22)</f>
        <v>3</v>
      </c>
      <c r="ADL24">
        <f t="shared" si="310"/>
        <v>-1</v>
      </c>
      <c r="ADM24">
        <f t="shared" si="311"/>
        <v>2</v>
      </c>
      <c r="ADN24" s="137">
        <f>VLOOKUP($A24,'FuturesInfo (3)'!$A$2:$O$80,15)*ADK24</f>
        <v>109560.00000000003</v>
      </c>
      <c r="ADO24" s="137">
        <f>VLOOKUP($A24,'FuturesInfo (3)'!$A$2:$O$80,15)*ADM24</f>
        <v>73040.000000000015</v>
      </c>
      <c r="ADP24" s="188">
        <f t="shared" si="312"/>
        <v>0</v>
      </c>
      <c r="ADQ24" s="188">
        <f t="shared" si="141"/>
        <v>0</v>
      </c>
      <c r="ADR24" s="188">
        <f t="shared" si="313"/>
        <v>0</v>
      </c>
      <c r="ADS24" s="188">
        <f t="shared" si="314"/>
        <v>0</v>
      </c>
      <c r="ADT24" s="188">
        <f t="shared" si="315"/>
        <v>0</v>
      </c>
      <c r="ADU24" s="188">
        <f t="shared" si="351"/>
        <v>0</v>
      </c>
      <c r="ADV24" s="188">
        <f t="shared" si="317"/>
        <v>0</v>
      </c>
      <c r="ADW24" s="188">
        <f t="shared" si="345"/>
        <v>0</v>
      </c>
      <c r="ADX24" s="188">
        <f t="shared" si="318"/>
        <v>0</v>
      </c>
      <c r="ADY24" s="188">
        <f>IF(IF(sym!$Q13=ADB24,1,0)=1,ABS(ADN24*ADG24),-ABS(ADN24*ADG24))</f>
        <v>0</v>
      </c>
      <c r="ADZ24" s="188">
        <f t="shared" si="319"/>
        <v>0</v>
      </c>
      <c r="AEA24" s="188">
        <f t="shared" si="320"/>
        <v>0</v>
      </c>
    </row>
    <row r="25" spans="1:807"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f t="shared" si="142"/>
        <v>-1</v>
      </c>
      <c r="T25">
        <f t="shared" si="143"/>
        <v>-1</v>
      </c>
      <c r="U25">
        <v>1</v>
      </c>
      <c r="V25">
        <f t="shared" si="144"/>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f t="shared" si="145"/>
        <v>380.20599524173218</v>
      </c>
      <c r="AG25" s="188">
        <v>-380.20599524173218</v>
      </c>
      <c r="AH25" s="188">
        <f t="shared" si="146"/>
        <v>-380.20599524173218</v>
      </c>
      <c r="AI25" s="188">
        <v>-380.20599524173218</v>
      </c>
      <c r="AJ25" s="188">
        <v>380.20599524173218</v>
      </c>
      <c r="AL25">
        <v>-1</v>
      </c>
      <c r="AM25" s="228">
        <v>-1</v>
      </c>
      <c r="AN25" s="228">
        <v>-1</v>
      </c>
      <c r="AO25" s="228">
        <v>-1</v>
      </c>
      <c r="AP25" s="203">
        <v>1</v>
      </c>
      <c r="AQ25" s="229">
        <v>-5</v>
      </c>
      <c r="AR25">
        <f t="shared" si="147"/>
        <v>-1</v>
      </c>
      <c r="AS25">
        <v>-1</v>
      </c>
      <c r="AT25" s="203">
        <v>1</v>
      </c>
      <c r="AU25">
        <v>0</v>
      </c>
      <c r="AV25">
        <v>1</v>
      </c>
      <c r="AW25">
        <v>0</v>
      </c>
      <c r="AX25">
        <v>0</v>
      </c>
      <c r="AY25" s="237">
        <v>5.1766824217899998E-3</v>
      </c>
      <c r="AZ25" s="194">
        <v>42544</v>
      </c>
      <c r="BA25">
        <f t="shared" si="148"/>
        <v>1</v>
      </c>
      <c r="BB25">
        <f t="shared" si="149"/>
        <v>1</v>
      </c>
      <c r="BC25">
        <v>1</v>
      </c>
      <c r="BD25">
        <f t="shared" si="150"/>
        <v>1</v>
      </c>
      <c r="BE25">
        <v>1</v>
      </c>
      <c r="BF25" s="137">
        <v>139562.5</v>
      </c>
      <c r="BG25" s="137">
        <v>139562.5</v>
      </c>
      <c r="BH25" s="188">
        <v>-722.47074049106686</v>
      </c>
      <c r="BI25" s="188">
        <v>-722.47074049106686</v>
      </c>
      <c r="BJ25" s="188">
        <v>722.47074049106686</v>
      </c>
      <c r="BK25" s="188">
        <f t="shared" si="321"/>
        <v>-722.47074049106686</v>
      </c>
      <c r="BL25" s="188">
        <v>-722.47074049106686</v>
      </c>
      <c r="BM25" s="188">
        <v>-722.47074049106686</v>
      </c>
      <c r="BN25" s="188">
        <v>-722.47074049106686</v>
      </c>
      <c r="BO25" s="188">
        <f t="shared" si="322"/>
        <v>722.47074049106686</v>
      </c>
      <c r="BP25" s="188">
        <v>722.47074049106686</v>
      </c>
      <c r="BQ25" s="188">
        <f t="shared" si="151"/>
        <v>722.47074049106686</v>
      </c>
      <c r="BR25" s="188">
        <f t="shared" si="152"/>
        <v>722.47074049106686</v>
      </c>
      <c r="BS25" s="188">
        <v>722.47074049106686</v>
      </c>
      <c r="BU25">
        <v>1</v>
      </c>
      <c r="BV25" s="228">
        <v>1</v>
      </c>
      <c r="BW25" s="228">
        <v>-1</v>
      </c>
      <c r="BX25" s="228">
        <v>1</v>
      </c>
      <c r="BY25" s="203">
        <v>1</v>
      </c>
      <c r="BZ25" s="229">
        <v>-12</v>
      </c>
      <c r="CA25">
        <f t="shared" si="153"/>
        <v>-1</v>
      </c>
      <c r="CB25">
        <v>-1</v>
      </c>
      <c r="CC25" s="203">
        <v>1</v>
      </c>
      <c r="CD25">
        <v>1</v>
      </c>
      <c r="CE25">
        <v>1</v>
      </c>
      <c r="CF25">
        <v>0</v>
      </c>
      <c r="CG25">
        <v>0</v>
      </c>
      <c r="CH25" s="237"/>
      <c r="CI25" s="194">
        <v>42536</v>
      </c>
      <c r="CJ25">
        <f t="shared" si="154"/>
        <v>-1</v>
      </c>
      <c r="CK25">
        <f t="shared" si="155"/>
        <v>-1</v>
      </c>
      <c r="CL25">
        <v>2</v>
      </c>
      <c r="CM25">
        <f t="shared" si="156"/>
        <v>1</v>
      </c>
      <c r="CN25">
        <v>3</v>
      </c>
      <c r="CO25" s="137">
        <v>279125</v>
      </c>
      <c r="CP25" s="137">
        <v>418687.5</v>
      </c>
      <c r="CQ25" s="188">
        <v>0</v>
      </c>
      <c r="CR25" s="188">
        <v>0</v>
      </c>
      <c r="CS25" s="188">
        <v>0</v>
      </c>
      <c r="CT25" s="188">
        <f t="shared" si="323"/>
        <v>0</v>
      </c>
      <c r="CU25" s="188">
        <v>0</v>
      </c>
      <c r="CV25" s="188">
        <v>0</v>
      </c>
      <c r="CW25" s="188">
        <v>0</v>
      </c>
      <c r="CX25" s="188">
        <f t="shared" si="157"/>
        <v>0</v>
      </c>
      <c r="CY25" s="188">
        <v>0</v>
      </c>
      <c r="CZ25" s="188">
        <f t="shared" si="158"/>
        <v>0</v>
      </c>
      <c r="DA25" s="188">
        <f t="shared" si="159"/>
        <v>0</v>
      </c>
      <c r="DB25" s="188">
        <v>0</v>
      </c>
      <c r="DD25">
        <v>1</v>
      </c>
      <c r="DE25" s="228">
        <v>1</v>
      </c>
      <c r="DF25" s="228">
        <v>-1</v>
      </c>
      <c r="DG25" s="228">
        <v>1</v>
      </c>
      <c r="DH25" s="203">
        <v>1</v>
      </c>
      <c r="DI25" s="229">
        <v>-12</v>
      </c>
      <c r="DJ25">
        <f t="shared" si="160"/>
        <v>-1</v>
      </c>
      <c r="DK25">
        <v>-1</v>
      </c>
      <c r="DL25" s="203">
        <v>-1</v>
      </c>
      <c r="DM25">
        <v>0</v>
      </c>
      <c r="DN25">
        <v>0</v>
      </c>
      <c r="DO25">
        <v>1</v>
      </c>
      <c r="DP25">
        <v>1</v>
      </c>
      <c r="DQ25" s="237">
        <v>-5.77698163905E-3</v>
      </c>
      <c r="DR25" s="194">
        <v>42536</v>
      </c>
      <c r="DS25">
        <f t="shared" si="161"/>
        <v>-1</v>
      </c>
      <c r="DT25">
        <f t="shared" si="162"/>
        <v>-1</v>
      </c>
      <c r="DU25">
        <v>2</v>
      </c>
      <c r="DV25">
        <f t="shared" si="163"/>
        <v>1</v>
      </c>
      <c r="DW25">
        <v>3</v>
      </c>
      <c r="DX25" s="137">
        <v>277512.5</v>
      </c>
      <c r="DY25" s="137">
        <v>416268.75</v>
      </c>
      <c r="DZ25" s="188">
        <v>-1603.1846171068632</v>
      </c>
      <c r="EA25" s="188">
        <v>-1603.1846171068632</v>
      </c>
      <c r="EB25" s="188">
        <v>-1603.1846171068632</v>
      </c>
      <c r="EC25" s="188">
        <f t="shared" si="324"/>
        <v>1603.1846171068632</v>
      </c>
      <c r="ED25" s="188">
        <v>1603.1846171068632</v>
      </c>
      <c r="EE25" s="188">
        <v>1603.1846171068632</v>
      </c>
      <c r="EF25" s="188">
        <v>-1603.1846171068632</v>
      </c>
      <c r="EG25" s="188">
        <f t="shared" si="164"/>
        <v>1603.1846171068632</v>
      </c>
      <c r="EH25" s="188">
        <v>-1603.1846171068632</v>
      </c>
      <c r="EI25" s="188">
        <f t="shared" si="165"/>
        <v>-1603.1846171068632</v>
      </c>
      <c r="EJ25" s="188">
        <f t="shared" si="166"/>
        <v>1603.1846171068632</v>
      </c>
      <c r="EK25" s="188">
        <v>1603.1846171068632</v>
      </c>
      <c r="EM25">
        <v>-1</v>
      </c>
      <c r="EN25" s="228">
        <v>-1</v>
      </c>
      <c r="EO25" s="228">
        <v>-1</v>
      </c>
      <c r="EP25" s="228">
        <v>-1</v>
      </c>
      <c r="EQ25" s="203">
        <v>1</v>
      </c>
      <c r="ER25" s="229">
        <v>-13</v>
      </c>
      <c r="ES25">
        <f t="shared" si="167"/>
        <v>-1</v>
      </c>
      <c r="ET25">
        <v>-1</v>
      </c>
      <c r="EU25" s="203">
        <v>1</v>
      </c>
      <c r="EV25">
        <v>0</v>
      </c>
      <c r="EW25">
        <v>1</v>
      </c>
      <c r="EX25">
        <v>0</v>
      </c>
      <c r="EY25">
        <v>0</v>
      </c>
      <c r="EZ25" s="237">
        <v>3.0178820773799999E-3</v>
      </c>
      <c r="FA25" s="194">
        <v>42536</v>
      </c>
      <c r="FB25">
        <f t="shared" si="168"/>
        <v>1</v>
      </c>
      <c r="FC25">
        <f t="shared" si="169"/>
        <v>1</v>
      </c>
      <c r="FD25">
        <v>2</v>
      </c>
      <c r="FE25">
        <f t="shared" si="170"/>
        <v>1</v>
      </c>
      <c r="FF25">
        <v>2</v>
      </c>
      <c r="FG25" s="137">
        <v>278350</v>
      </c>
      <c r="FH25" s="137">
        <v>278350</v>
      </c>
      <c r="FI25" s="188">
        <v>-840.02747623872301</v>
      </c>
      <c r="FJ25" s="188">
        <v>-840.02747623872301</v>
      </c>
      <c r="FK25" s="188">
        <v>840.02747623872301</v>
      </c>
      <c r="FL25" s="188">
        <f t="shared" si="325"/>
        <v>-840.02747623872301</v>
      </c>
      <c r="FM25" s="188">
        <v>-840.02747623872301</v>
      </c>
      <c r="FN25" s="188">
        <v>-840.02747623872301</v>
      </c>
      <c r="FO25" s="188">
        <v>-840.02747623872301</v>
      </c>
      <c r="FP25" s="188">
        <f t="shared" si="171"/>
        <v>840.02747623872301</v>
      </c>
      <c r="FQ25" s="188">
        <v>840.02747623872301</v>
      </c>
      <c r="FR25" s="188">
        <f t="shared" si="172"/>
        <v>840.02747623872301</v>
      </c>
      <c r="FS25" s="188">
        <f t="shared" si="173"/>
        <v>840.02747623872301</v>
      </c>
      <c r="FT25" s="188">
        <v>840.02747623872301</v>
      </c>
      <c r="FV25">
        <v>1</v>
      </c>
      <c r="FW25" s="228">
        <v>-1</v>
      </c>
      <c r="FX25" s="228">
        <v>-1</v>
      </c>
      <c r="FY25" s="228">
        <v>-1</v>
      </c>
      <c r="FZ25" s="203">
        <v>1</v>
      </c>
      <c r="GA25" s="229">
        <v>-14</v>
      </c>
      <c r="GB25">
        <f t="shared" si="174"/>
        <v>-1</v>
      </c>
      <c r="GC25">
        <v>-1</v>
      </c>
      <c r="GD25">
        <v>-1</v>
      </c>
      <c r="GE25">
        <v>1</v>
      </c>
      <c r="GF25">
        <v>0</v>
      </c>
      <c r="GG25">
        <v>1</v>
      </c>
      <c r="GH25">
        <v>1</v>
      </c>
      <c r="GI25">
        <v>-4.4907490569400001E-3</v>
      </c>
      <c r="GJ25" s="194">
        <v>42536</v>
      </c>
      <c r="GK25">
        <f t="shared" si="175"/>
        <v>-1</v>
      </c>
      <c r="GL25">
        <f t="shared" si="176"/>
        <v>-1</v>
      </c>
      <c r="GM25">
        <v>2</v>
      </c>
      <c r="GN25">
        <f t="shared" si="177"/>
        <v>-1</v>
      </c>
      <c r="GO25">
        <v>3</v>
      </c>
      <c r="GP25" s="137">
        <v>277100</v>
      </c>
      <c r="GQ25" s="137">
        <v>415650</v>
      </c>
      <c r="GR25" s="188">
        <v>1244.386563678074</v>
      </c>
      <c r="GS25" s="188">
        <v>-1244.386563678074</v>
      </c>
      <c r="GT25" s="188">
        <v>-1244.386563678074</v>
      </c>
      <c r="GU25" s="188">
        <f t="shared" si="326"/>
        <v>1244.386563678074</v>
      </c>
      <c r="GV25" s="188">
        <v>1244.386563678074</v>
      </c>
      <c r="GW25" s="188">
        <v>1244.386563678074</v>
      </c>
      <c r="GX25" s="188">
        <v>1244.386563678074</v>
      </c>
      <c r="GY25" s="188">
        <f t="shared" si="178"/>
        <v>1244.386563678074</v>
      </c>
      <c r="GZ25" s="188">
        <v>-1244.386563678074</v>
      </c>
      <c r="HA25" s="188">
        <f t="shared" si="179"/>
        <v>1244.386563678074</v>
      </c>
      <c r="HB25" s="188">
        <f t="shared" si="180"/>
        <v>1244.386563678074</v>
      </c>
      <c r="HC25" s="188">
        <v>1244.386563678074</v>
      </c>
      <c r="HE25">
        <v>-1</v>
      </c>
      <c r="HF25">
        <v>-1</v>
      </c>
      <c r="HG25">
        <v>1</v>
      </c>
      <c r="HH25">
        <v>-1</v>
      </c>
      <c r="HI25">
        <v>1</v>
      </c>
      <c r="HJ25">
        <v>-15</v>
      </c>
      <c r="HK25">
        <f t="shared" si="181"/>
        <v>1</v>
      </c>
      <c r="HL25">
        <v>-1</v>
      </c>
      <c r="HM25" s="203">
        <v>-1</v>
      </c>
      <c r="HN25">
        <v>1</v>
      </c>
      <c r="HO25">
        <v>0</v>
      </c>
      <c r="HP25">
        <v>1</v>
      </c>
      <c r="HQ25">
        <v>1</v>
      </c>
      <c r="HR25" s="237">
        <v>-5.8643089137500005E-4</v>
      </c>
      <c r="HS25" s="194">
        <v>42536</v>
      </c>
      <c r="HT25">
        <f t="shared" si="182"/>
        <v>1</v>
      </c>
      <c r="HU25">
        <f t="shared" si="183"/>
        <v>1</v>
      </c>
      <c r="HV25">
        <v>2</v>
      </c>
      <c r="HW25">
        <f t="shared" si="184"/>
        <v>1</v>
      </c>
      <c r="HX25">
        <v>3</v>
      </c>
      <c r="HY25" s="137">
        <v>276937.5</v>
      </c>
      <c r="HZ25" s="137">
        <v>415406.25</v>
      </c>
      <c r="IA25" s="188">
        <v>162.40470498016407</v>
      </c>
      <c r="IB25" s="188">
        <v>162.40470498016407</v>
      </c>
      <c r="IC25" s="188">
        <v>-162.40470498016407</v>
      </c>
      <c r="ID25" s="188">
        <f t="shared" si="327"/>
        <v>-162.40470498016407</v>
      </c>
      <c r="IE25" s="188">
        <v>162.40470498016407</v>
      </c>
      <c r="IF25" s="188">
        <v>-162.40470498016407</v>
      </c>
      <c r="IG25" s="188">
        <v>162.40470498016407</v>
      </c>
      <c r="IH25" s="188">
        <f t="shared" si="185"/>
        <v>-162.40470498016407</v>
      </c>
      <c r="II25" s="188">
        <v>-162.40470498016407</v>
      </c>
      <c r="IJ25" s="188">
        <f t="shared" si="186"/>
        <v>-162.40470498016407</v>
      </c>
      <c r="IK25" s="188">
        <f t="shared" si="187"/>
        <v>-162.40470498016407</v>
      </c>
      <c r="IL25" s="188">
        <v>162.40470498016407</v>
      </c>
      <c r="IN25">
        <v>-1</v>
      </c>
      <c r="IO25" s="228">
        <v>1</v>
      </c>
      <c r="IP25" s="228">
        <v>1</v>
      </c>
      <c r="IQ25" s="228">
        <v>1</v>
      </c>
      <c r="IR25" s="203">
        <v>1</v>
      </c>
      <c r="IS25" s="229">
        <v>-16</v>
      </c>
      <c r="IT25">
        <f t="shared" si="188"/>
        <v>1</v>
      </c>
      <c r="IU25">
        <v>-1</v>
      </c>
      <c r="IV25" s="203">
        <v>1</v>
      </c>
      <c r="IW25">
        <v>1</v>
      </c>
      <c r="IX25">
        <v>1</v>
      </c>
      <c r="IY25">
        <v>0</v>
      </c>
      <c r="IZ25">
        <v>0</v>
      </c>
      <c r="JA25" s="237">
        <v>6.7704807041299995E-4</v>
      </c>
      <c r="JB25" s="194">
        <v>42536</v>
      </c>
      <c r="JC25">
        <f t="shared" si="189"/>
        <v>-1</v>
      </c>
      <c r="JD25">
        <f t="shared" si="190"/>
        <v>1</v>
      </c>
      <c r="JE25">
        <v>2</v>
      </c>
      <c r="JF25">
        <f t="shared" si="191"/>
        <v>1</v>
      </c>
      <c r="JG25">
        <v>3</v>
      </c>
      <c r="JH25" s="137">
        <v>277125</v>
      </c>
      <c r="JI25" s="137">
        <v>415687.5</v>
      </c>
      <c r="JJ25" s="188">
        <v>187.6269465132026</v>
      </c>
      <c r="JK25" s="188">
        <v>-187.6269465132026</v>
      </c>
      <c r="JL25" s="188">
        <v>187.6269465132026</v>
      </c>
      <c r="JM25" s="188">
        <f t="shared" si="328"/>
        <v>187.6269465132026</v>
      </c>
      <c r="JN25" s="188">
        <v>-187.6269465132026</v>
      </c>
      <c r="JO25" s="188">
        <v>187.6269465132026</v>
      </c>
      <c r="JP25" s="188">
        <v>187.6269465132026</v>
      </c>
      <c r="JQ25" s="188">
        <f t="shared" si="192"/>
        <v>-187.6269465132026</v>
      </c>
      <c r="JR25" s="188">
        <v>187.6269465132026</v>
      </c>
      <c r="JS25" s="188">
        <f t="shared" si="193"/>
        <v>187.6269465132026</v>
      </c>
      <c r="JT25" s="188">
        <f t="shared" si="329"/>
        <v>187.6269465132026</v>
      </c>
      <c r="JU25" s="188">
        <v>187.6269465132026</v>
      </c>
      <c r="JW25">
        <v>1</v>
      </c>
      <c r="JX25" s="228">
        <v>1</v>
      </c>
      <c r="JY25" s="228">
        <v>1</v>
      </c>
      <c r="JZ25" s="228">
        <v>1</v>
      </c>
      <c r="KA25" s="203">
        <v>1</v>
      </c>
      <c r="KB25" s="229">
        <v>-17</v>
      </c>
      <c r="KC25">
        <f t="shared" si="194"/>
        <v>-1</v>
      </c>
      <c r="KD25">
        <v>-1</v>
      </c>
      <c r="KE25" s="203">
        <v>1</v>
      </c>
      <c r="KF25">
        <v>1</v>
      </c>
      <c r="KG25">
        <v>1</v>
      </c>
      <c r="KH25">
        <v>0</v>
      </c>
      <c r="KI25">
        <v>0</v>
      </c>
      <c r="KJ25" s="237">
        <v>9.9233198015299994E-4</v>
      </c>
      <c r="KK25" s="194">
        <v>42536</v>
      </c>
      <c r="KL25">
        <f t="shared" si="195"/>
        <v>-1</v>
      </c>
      <c r="KM25">
        <f t="shared" si="196"/>
        <v>-1</v>
      </c>
      <c r="KN25">
        <v>2</v>
      </c>
      <c r="KO25">
        <f t="shared" si="197"/>
        <v>1</v>
      </c>
      <c r="KP25">
        <v>3</v>
      </c>
      <c r="KQ25" s="137">
        <v>277400</v>
      </c>
      <c r="KR25" s="137">
        <v>416100</v>
      </c>
      <c r="KS25" s="188">
        <v>275.27289129444216</v>
      </c>
      <c r="KT25" s="188">
        <v>275.27289129444216</v>
      </c>
      <c r="KU25" s="188">
        <v>275.27289129444216</v>
      </c>
      <c r="KV25" s="188">
        <f t="shared" si="330"/>
        <v>-275.27289129444216</v>
      </c>
      <c r="KW25" s="188">
        <v>-275.27289129444216</v>
      </c>
      <c r="KX25" s="188">
        <v>275.27289129444216</v>
      </c>
      <c r="KY25" s="188">
        <v>275.27289129444216</v>
      </c>
      <c r="KZ25" s="188">
        <f t="shared" si="198"/>
        <v>-275.27289129444216</v>
      </c>
      <c r="LA25" s="188">
        <v>275.27289129444216</v>
      </c>
      <c r="LB25" s="188">
        <f t="shared" si="199"/>
        <v>275.27289129444216</v>
      </c>
      <c r="LC25" s="188">
        <f t="shared" si="200"/>
        <v>-275.27289129444216</v>
      </c>
      <c r="LD25" s="188">
        <v>275.27289129444216</v>
      </c>
      <c r="LF25">
        <v>1</v>
      </c>
      <c r="LG25" s="228">
        <v>-1</v>
      </c>
      <c r="LH25" s="228">
        <v>1</v>
      </c>
      <c r="LI25" s="228">
        <v>-1</v>
      </c>
      <c r="LJ25" s="203">
        <v>1</v>
      </c>
      <c r="LK25" s="229">
        <v>-12</v>
      </c>
      <c r="LL25">
        <f t="shared" si="201"/>
        <v>-1</v>
      </c>
      <c r="LM25">
        <v>-1</v>
      </c>
      <c r="LN25" s="203">
        <v>1</v>
      </c>
      <c r="LO25">
        <v>1</v>
      </c>
      <c r="LP25">
        <v>1</v>
      </c>
      <c r="LQ25">
        <v>0</v>
      </c>
      <c r="LR25">
        <v>0</v>
      </c>
      <c r="LS25" s="237">
        <v>3.55984138428E-3</v>
      </c>
      <c r="LT25" s="194">
        <v>42544</v>
      </c>
      <c r="LU25">
        <f t="shared" si="202"/>
        <v>-1</v>
      </c>
      <c r="LV25">
        <f t="shared" si="203"/>
        <v>-1</v>
      </c>
      <c r="LW25">
        <v>2</v>
      </c>
      <c r="LX25">
        <f t="shared" si="204"/>
        <v>-1</v>
      </c>
      <c r="LY25">
        <v>2</v>
      </c>
      <c r="LZ25" s="137">
        <v>278387.5</v>
      </c>
      <c r="MA25" s="137">
        <v>278387.5</v>
      </c>
      <c r="MB25" s="188">
        <v>-991.01534336624854</v>
      </c>
      <c r="MC25" s="188">
        <v>991.01534336624854</v>
      </c>
      <c r="MD25" s="188">
        <v>991.01534336624854</v>
      </c>
      <c r="ME25" s="188">
        <f t="shared" si="331"/>
        <v>-991.01534336624854</v>
      </c>
      <c r="MF25" s="188">
        <v>-991.01534336624854</v>
      </c>
      <c r="MG25" s="188">
        <v>991.01534336624854</v>
      </c>
      <c r="MH25" s="188">
        <v>-991.01534336624854</v>
      </c>
      <c r="MI25" s="188">
        <f t="shared" si="205"/>
        <v>-991.01534336624854</v>
      </c>
      <c r="MJ25" s="188">
        <v>991.01534336624854</v>
      </c>
      <c r="MK25" s="188">
        <f t="shared" si="206"/>
        <v>-991.01534336624854</v>
      </c>
      <c r="ML25" s="188">
        <f t="shared" si="207"/>
        <v>-991.01534336624854</v>
      </c>
      <c r="MM25" s="188">
        <v>991.01534336624854</v>
      </c>
      <c r="MO25">
        <v>1</v>
      </c>
      <c r="MP25" s="228">
        <v>1</v>
      </c>
      <c r="MQ25" s="228">
        <v>-1</v>
      </c>
      <c r="MR25" s="203">
        <v>1</v>
      </c>
      <c r="MS25" s="203">
        <v>1</v>
      </c>
      <c r="MT25" s="229">
        <v>-13</v>
      </c>
      <c r="MU25">
        <f t="shared" si="208"/>
        <v>-1</v>
      </c>
      <c r="MV25">
        <v>-1</v>
      </c>
      <c r="MW25" s="203">
        <v>1</v>
      </c>
      <c r="MX25">
        <v>0</v>
      </c>
      <c r="MY25">
        <v>1</v>
      </c>
      <c r="MZ25">
        <v>0</v>
      </c>
      <c r="NA25">
        <v>0</v>
      </c>
      <c r="NB25" s="237">
        <v>1.16743747474E-3</v>
      </c>
      <c r="NC25" s="194">
        <v>42544</v>
      </c>
      <c r="ND25">
        <f t="shared" si="209"/>
        <v>-1</v>
      </c>
      <c r="NE25">
        <f t="shared" si="210"/>
        <v>-1</v>
      </c>
      <c r="NF25">
        <v>2</v>
      </c>
      <c r="NG25">
        <f t="shared" si="211"/>
        <v>1</v>
      </c>
      <c r="NH25">
        <v>2</v>
      </c>
      <c r="NI25" s="137">
        <v>278712.5</v>
      </c>
      <c r="NJ25" s="137">
        <v>278712.5</v>
      </c>
      <c r="NK25" s="188">
        <v>325.37941717847224</v>
      </c>
      <c r="NL25" s="188">
        <v>325.37941717847224</v>
      </c>
      <c r="NM25" s="188">
        <v>325.37941717847224</v>
      </c>
      <c r="NN25" s="188">
        <f t="shared" si="332"/>
        <v>-325.37941717847224</v>
      </c>
      <c r="NO25" s="188">
        <v>-325.37941717847224</v>
      </c>
      <c r="NP25" s="188">
        <v>-325.37941717847224</v>
      </c>
      <c r="NQ25" s="188">
        <v>325.37941717847224</v>
      </c>
      <c r="NR25" s="188">
        <f t="shared" si="212"/>
        <v>-325.37941717847224</v>
      </c>
      <c r="NS25" s="188">
        <v>325.37941717847224</v>
      </c>
      <c r="NT25" s="188">
        <f t="shared" si="213"/>
        <v>325.37941717847224</v>
      </c>
      <c r="NU25" s="188">
        <f t="shared" si="214"/>
        <v>-325.37941717847224</v>
      </c>
      <c r="NV25" s="188">
        <v>325.37941717847224</v>
      </c>
      <c r="NX25">
        <v>1</v>
      </c>
      <c r="NY25" s="228">
        <v>1</v>
      </c>
      <c r="NZ25" s="228">
        <v>-1</v>
      </c>
      <c r="OA25" s="228">
        <v>1</v>
      </c>
      <c r="OB25" s="203">
        <v>1</v>
      </c>
      <c r="OC25" s="229">
        <v>-14</v>
      </c>
      <c r="OD25">
        <f t="shared" si="346"/>
        <v>-1</v>
      </c>
      <c r="OE25">
        <v>-1</v>
      </c>
      <c r="OF25" s="203">
        <v>-1</v>
      </c>
      <c r="OG25">
        <v>1</v>
      </c>
      <c r="OH25">
        <v>0</v>
      </c>
      <c r="OI25">
        <v>1</v>
      </c>
      <c r="OJ25">
        <v>1</v>
      </c>
      <c r="OK25">
        <v>-5.3818899403500001E-3</v>
      </c>
      <c r="OL25" s="194">
        <v>42544</v>
      </c>
      <c r="OM25">
        <f t="shared" si="215"/>
        <v>-1</v>
      </c>
      <c r="ON25">
        <f t="shared" si="216"/>
        <v>-1</v>
      </c>
      <c r="OO25">
        <v>2</v>
      </c>
      <c r="OP25">
        <f t="shared" si="217"/>
        <v>1</v>
      </c>
      <c r="OQ25">
        <v>2</v>
      </c>
      <c r="OR25" s="137">
        <v>277400</v>
      </c>
      <c r="OS25" s="137">
        <v>277400</v>
      </c>
      <c r="OT25" s="188">
        <v>-1492.9362694530901</v>
      </c>
      <c r="OU25" s="188">
        <v>-1492.9362694530901</v>
      </c>
      <c r="OV25" s="188">
        <v>-1492.9362694530901</v>
      </c>
      <c r="OW25" s="188">
        <f t="shared" si="333"/>
        <v>1492.9362694530901</v>
      </c>
      <c r="OX25" s="188">
        <v>1492.9362694530901</v>
      </c>
      <c r="OY25" s="188">
        <v>1492.9362694530901</v>
      </c>
      <c r="OZ25" s="188">
        <v>-1492.9362694530901</v>
      </c>
      <c r="PA25" s="188">
        <f t="shared" si="218"/>
        <v>1492.9362694530901</v>
      </c>
      <c r="PB25" s="188">
        <v>-1492.9362694530901</v>
      </c>
      <c r="PC25" s="188">
        <f t="shared" si="219"/>
        <v>-1492.9362694530901</v>
      </c>
      <c r="PD25" s="188">
        <f t="shared" si="220"/>
        <v>1492.9362694530901</v>
      </c>
      <c r="PE25" s="188">
        <v>1492.9362694530901</v>
      </c>
      <c r="PG25">
        <v>-1</v>
      </c>
      <c r="PH25" s="228">
        <v>-1</v>
      </c>
      <c r="PI25" s="228">
        <v>1</v>
      </c>
      <c r="PJ25" s="228">
        <v>-1</v>
      </c>
      <c r="PK25" s="203">
        <v>1</v>
      </c>
      <c r="PL25" s="229">
        <v>-15</v>
      </c>
      <c r="PM25">
        <f t="shared" si="347"/>
        <v>1</v>
      </c>
      <c r="PN25">
        <v>-1</v>
      </c>
      <c r="PO25" s="203">
        <v>1</v>
      </c>
      <c r="PP25">
        <v>1</v>
      </c>
      <c r="PQ25">
        <v>1</v>
      </c>
      <c r="PR25">
        <v>0</v>
      </c>
      <c r="PS25">
        <v>0</v>
      </c>
      <c r="PT25" s="237">
        <v>6.7637642602700004E-4</v>
      </c>
      <c r="PU25" s="194">
        <v>42544</v>
      </c>
      <c r="PV25">
        <f t="shared" si="221"/>
        <v>1</v>
      </c>
      <c r="PW25">
        <f t="shared" si="222"/>
        <v>1</v>
      </c>
      <c r="PX25">
        <v>2</v>
      </c>
      <c r="PY25">
        <f t="shared" si="223"/>
        <v>1</v>
      </c>
      <c r="PZ25">
        <v>2</v>
      </c>
      <c r="QA25" s="137">
        <v>276037.5</v>
      </c>
      <c r="QB25" s="137">
        <v>276037.5</v>
      </c>
      <c r="QC25" s="188">
        <v>-186.70525769942802</v>
      </c>
      <c r="QD25" s="188">
        <v>-186.70525769942802</v>
      </c>
      <c r="QE25" s="188">
        <v>186.70525769942802</v>
      </c>
      <c r="QF25" s="188">
        <f t="shared" si="334"/>
        <v>186.70525769942802</v>
      </c>
      <c r="QG25" s="188">
        <v>-186.70525769942802</v>
      </c>
      <c r="QH25" s="188">
        <v>186.70525769942802</v>
      </c>
      <c r="QI25" s="188">
        <v>-186.70525769942802</v>
      </c>
      <c r="QJ25" s="188">
        <f t="shared" si="224"/>
        <v>186.70525769942802</v>
      </c>
      <c r="QK25" s="188">
        <v>186.70525769942802</v>
      </c>
      <c r="QL25" s="188">
        <f t="shared" si="225"/>
        <v>186.70525769942802</v>
      </c>
      <c r="QM25" s="188">
        <f t="shared" si="226"/>
        <v>186.70525769942802</v>
      </c>
      <c r="QN25" s="188">
        <v>186.70525769942802</v>
      </c>
      <c r="QP25">
        <v>1</v>
      </c>
      <c r="QQ25" s="228">
        <v>1</v>
      </c>
      <c r="QR25" s="228">
        <v>-1</v>
      </c>
      <c r="QS25" s="228">
        <v>1</v>
      </c>
      <c r="QT25" s="203">
        <v>1</v>
      </c>
      <c r="QU25" s="229">
        <v>-16</v>
      </c>
      <c r="QV25">
        <f t="shared" si="348"/>
        <v>-1</v>
      </c>
      <c r="QW25">
        <v>-1</v>
      </c>
      <c r="QX25">
        <v>-1</v>
      </c>
      <c r="QY25">
        <v>1</v>
      </c>
      <c r="QZ25">
        <v>0</v>
      </c>
      <c r="RA25">
        <v>1</v>
      </c>
      <c r="RB25">
        <v>1</v>
      </c>
      <c r="RC25">
        <v>-4.9116798846399997E-3</v>
      </c>
      <c r="RD25" s="194">
        <v>42544</v>
      </c>
      <c r="RE25">
        <f t="shared" si="227"/>
        <v>-1</v>
      </c>
      <c r="RF25">
        <f t="shared" si="228"/>
        <v>-1</v>
      </c>
      <c r="RG25">
        <v>2</v>
      </c>
      <c r="RH25">
        <f t="shared" si="229"/>
        <v>1</v>
      </c>
      <c r="RI25">
        <v>2</v>
      </c>
      <c r="RJ25" s="137">
        <v>276037.5</v>
      </c>
      <c r="RK25" s="137">
        <v>276037.5</v>
      </c>
      <c r="RL25" s="188">
        <v>-1355.8078361563139</v>
      </c>
      <c r="RM25" s="188">
        <v>-1355.8078361563139</v>
      </c>
      <c r="RN25" s="188">
        <v>-1355.8078361563139</v>
      </c>
      <c r="RO25" s="188">
        <f t="shared" si="335"/>
        <v>1355.8078361563139</v>
      </c>
      <c r="RP25" s="188">
        <v>1355.8078361563139</v>
      </c>
      <c r="RQ25" s="188">
        <v>1355.8078361563139</v>
      </c>
      <c r="RR25" s="188">
        <v>-1355.8078361563139</v>
      </c>
      <c r="RS25" s="188">
        <f t="shared" si="230"/>
        <v>1355.8078361563139</v>
      </c>
      <c r="RT25" s="188">
        <v>-1355.8078361563139</v>
      </c>
      <c r="RU25" s="188">
        <f t="shared" si="231"/>
        <v>-1355.8078361563139</v>
      </c>
      <c r="RV25" s="188">
        <f t="shared" si="232"/>
        <v>1355.8078361563139</v>
      </c>
      <c r="RW25" s="188">
        <v>1355.8078361563139</v>
      </c>
      <c r="RY25">
        <v>-1</v>
      </c>
      <c r="RZ25">
        <v>-1</v>
      </c>
      <c r="SA25">
        <v>1</v>
      </c>
      <c r="SB25">
        <v>-1</v>
      </c>
      <c r="SC25">
        <v>1</v>
      </c>
      <c r="SD25">
        <v>-17</v>
      </c>
      <c r="SE25">
        <f t="shared" si="233"/>
        <v>1</v>
      </c>
      <c r="SF25">
        <v>-1</v>
      </c>
      <c r="SG25">
        <v>-1</v>
      </c>
      <c r="SH25">
        <v>0</v>
      </c>
      <c r="SI25">
        <v>0</v>
      </c>
      <c r="SJ25">
        <v>1</v>
      </c>
      <c r="SK25">
        <v>1</v>
      </c>
      <c r="SL25">
        <v>-1.0415251551000001E-3</v>
      </c>
      <c r="SM25" s="194">
        <v>42544</v>
      </c>
      <c r="SN25">
        <f t="shared" si="234"/>
        <v>1</v>
      </c>
      <c r="SO25">
        <f t="shared" si="235"/>
        <v>1</v>
      </c>
      <c r="SP25">
        <v>2</v>
      </c>
      <c r="SQ25">
        <f t="shared" si="236"/>
        <v>1</v>
      </c>
      <c r="SR25">
        <v>2</v>
      </c>
      <c r="SS25" s="137">
        <v>275962.5</v>
      </c>
      <c r="ST25" s="137">
        <v>275962.5</v>
      </c>
      <c r="SU25" s="188">
        <v>287.42188561428378</v>
      </c>
      <c r="SV25" s="188">
        <v>287.42188561428378</v>
      </c>
      <c r="SW25" s="188">
        <v>-287.42188561428378</v>
      </c>
      <c r="SX25" s="188">
        <f t="shared" si="336"/>
        <v>-287.42188561428378</v>
      </c>
      <c r="SY25" s="188">
        <v>287.42188561428378</v>
      </c>
      <c r="SZ25" s="188">
        <v>-287.42188561428378</v>
      </c>
      <c r="TA25" s="188">
        <v>287.42188561428378</v>
      </c>
      <c r="TB25" s="188">
        <f t="shared" si="237"/>
        <v>-287.42188561428378</v>
      </c>
      <c r="TC25" s="188">
        <v>-287.42188561428378</v>
      </c>
      <c r="TD25" s="188">
        <f t="shared" si="238"/>
        <v>-287.42188561428378</v>
      </c>
      <c r="TE25" s="188">
        <f t="shared" si="239"/>
        <v>-287.42188561428378</v>
      </c>
      <c r="TF25" s="188">
        <v>287.42188561428378</v>
      </c>
      <c r="TH25">
        <v>-1</v>
      </c>
      <c r="TI25" s="228">
        <v>-1</v>
      </c>
      <c r="TJ25" s="228">
        <v>-1</v>
      </c>
      <c r="TK25" s="228">
        <v>-1</v>
      </c>
      <c r="TL25" s="203">
        <v>1</v>
      </c>
      <c r="TM25" s="229">
        <v>-18</v>
      </c>
      <c r="TN25">
        <f t="shared" si="240"/>
        <v>-1</v>
      </c>
      <c r="TO25">
        <v>-1</v>
      </c>
      <c r="TP25">
        <v>1</v>
      </c>
      <c r="TQ25">
        <v>0</v>
      </c>
      <c r="TR25">
        <v>1</v>
      </c>
      <c r="TS25">
        <v>0</v>
      </c>
      <c r="TT25">
        <v>0</v>
      </c>
      <c r="TU25">
        <v>7.7062556663599999E-4</v>
      </c>
      <c r="TV25" s="194">
        <v>42544</v>
      </c>
      <c r="TW25">
        <f t="shared" si="241"/>
        <v>1</v>
      </c>
      <c r="TX25">
        <f t="shared" si="242"/>
        <v>1</v>
      </c>
      <c r="TY25">
        <v>2</v>
      </c>
      <c r="TZ25">
        <f t="shared" si="243"/>
        <v>1</v>
      </c>
      <c r="UA25">
        <v>2</v>
      </c>
      <c r="UB25" s="137">
        <v>275962.5</v>
      </c>
      <c r="UC25" s="137">
        <v>275962.5</v>
      </c>
      <c r="UD25" s="188">
        <v>-212.66375793278715</v>
      </c>
      <c r="UE25" s="188">
        <v>-212.66375793278715</v>
      </c>
      <c r="UF25" s="188">
        <v>212.66375793278715</v>
      </c>
      <c r="UG25" s="188">
        <f t="shared" si="337"/>
        <v>-212.66375793278715</v>
      </c>
      <c r="UH25" s="188">
        <v>-212.66375793278715</v>
      </c>
      <c r="UI25" s="188">
        <v>-212.66375793278715</v>
      </c>
      <c r="UJ25" s="188">
        <v>-212.66375793278715</v>
      </c>
      <c r="UK25" s="188">
        <f t="shared" si="244"/>
        <v>212.66375793278715</v>
      </c>
      <c r="UL25" s="188">
        <v>212.66375793278715</v>
      </c>
      <c r="UM25" s="188">
        <f t="shared" si="245"/>
        <v>212.66375793278715</v>
      </c>
      <c r="UN25" s="188">
        <f t="shared" si="246"/>
        <v>212.66375793278715</v>
      </c>
      <c r="UO25" s="188">
        <v>212.66375793278715</v>
      </c>
      <c r="UQ25">
        <v>1</v>
      </c>
      <c r="UR25" s="228">
        <v>-1</v>
      </c>
      <c r="US25" s="228">
        <v>1</v>
      </c>
      <c r="UT25" s="228">
        <v>-1</v>
      </c>
      <c r="UU25" s="203">
        <v>1</v>
      </c>
      <c r="UV25" s="229">
        <v>-19</v>
      </c>
      <c r="UW25">
        <f t="shared" si="247"/>
        <v>-1</v>
      </c>
      <c r="UX25">
        <v>-1</v>
      </c>
      <c r="UY25" s="203">
        <v>-1</v>
      </c>
      <c r="UZ25">
        <v>0</v>
      </c>
      <c r="VA25">
        <v>0</v>
      </c>
      <c r="VB25">
        <v>1</v>
      </c>
      <c r="VC25">
        <v>1</v>
      </c>
      <c r="VD25" s="237">
        <v>-4.7107849798399999E-3</v>
      </c>
      <c r="VE25" s="194">
        <v>42544</v>
      </c>
      <c r="VF25">
        <f t="shared" si="248"/>
        <v>-1</v>
      </c>
      <c r="VG25">
        <f t="shared" si="249"/>
        <v>-1</v>
      </c>
      <c r="VH25">
        <v>2</v>
      </c>
      <c r="VI25">
        <v>-1</v>
      </c>
      <c r="VJ25">
        <v>2</v>
      </c>
      <c r="VK25" s="137">
        <v>274662.5</v>
      </c>
      <c r="VL25" s="137">
        <v>274662.5</v>
      </c>
      <c r="VM25" s="188">
        <v>1293.875979525304</v>
      </c>
      <c r="VN25" s="188">
        <v>-1293.875979525304</v>
      </c>
      <c r="VO25" s="188">
        <v>-1293.875979525304</v>
      </c>
      <c r="VP25" s="188">
        <f t="shared" si="338"/>
        <v>1293.875979525304</v>
      </c>
      <c r="VQ25" s="188">
        <v>1293.875979525304</v>
      </c>
      <c r="VR25" s="188">
        <v>-1293.875979525304</v>
      </c>
      <c r="VS25" s="188">
        <v>1293.875979525304</v>
      </c>
      <c r="VT25" s="188">
        <f t="shared" si="250"/>
        <v>1293.875979525304</v>
      </c>
      <c r="VU25" s="188">
        <v>-1293.875979525304</v>
      </c>
      <c r="VV25" s="188">
        <v>1293.875979525304</v>
      </c>
      <c r="VW25" s="188">
        <f t="shared" si="251"/>
        <v>1293.875979525304</v>
      </c>
      <c r="VX25" s="188">
        <v>1293.875979525304</v>
      </c>
      <c r="VZ25">
        <v>-1</v>
      </c>
      <c r="WA25" s="228">
        <v>-1</v>
      </c>
      <c r="WB25" s="228">
        <v>-1</v>
      </c>
      <c r="WC25" s="228">
        <v>-1</v>
      </c>
      <c r="WD25" s="203">
        <v>1</v>
      </c>
      <c r="WE25" s="229">
        <v>-20</v>
      </c>
      <c r="WF25">
        <f t="shared" si="252"/>
        <v>-1</v>
      </c>
      <c r="WG25">
        <v>-1</v>
      </c>
      <c r="WH25" s="203">
        <v>1</v>
      </c>
      <c r="WI25">
        <v>0</v>
      </c>
      <c r="WJ25">
        <v>1</v>
      </c>
      <c r="WK25">
        <v>0</v>
      </c>
      <c r="WL25">
        <v>0</v>
      </c>
      <c r="WM25" s="237">
        <v>2.5030719519399999E-3</v>
      </c>
      <c r="WN25" s="194">
        <v>42544</v>
      </c>
      <c r="WO25">
        <f t="shared" si="253"/>
        <v>1</v>
      </c>
      <c r="WP25">
        <f t="shared" si="254"/>
        <v>1</v>
      </c>
      <c r="WQ25">
        <v>3</v>
      </c>
      <c r="WR25">
        <v>1</v>
      </c>
      <c r="WS25">
        <v>4</v>
      </c>
      <c r="WT25" s="137">
        <v>412912.5</v>
      </c>
      <c r="WU25" s="137">
        <v>550550</v>
      </c>
      <c r="WV25" s="188">
        <v>-1033.5496973554252</v>
      </c>
      <c r="WW25" s="188">
        <v>-1033.5496973554252</v>
      </c>
      <c r="WX25" s="188">
        <v>1033.5496973554252</v>
      </c>
      <c r="WY25" s="188">
        <f t="shared" si="339"/>
        <v>-1033.5496973554252</v>
      </c>
      <c r="WZ25" s="188">
        <v>-1033.5496973554252</v>
      </c>
      <c r="XA25" s="188">
        <v>-1033.5496973554252</v>
      </c>
      <c r="XB25" s="188">
        <v>-1033.5496973554252</v>
      </c>
      <c r="XC25" s="188">
        <f t="shared" si="255"/>
        <v>1033.5496973554252</v>
      </c>
      <c r="XD25" s="188">
        <v>1033.5496973554252</v>
      </c>
      <c r="XE25" s="188">
        <v>1033.5496973554252</v>
      </c>
      <c r="XF25" s="188">
        <f t="shared" si="256"/>
        <v>1033.5496973554252</v>
      </c>
      <c r="XG25" s="188">
        <v>1033.5496973554252</v>
      </c>
      <c r="XI25">
        <v>1</v>
      </c>
      <c r="XJ25" s="228">
        <v>-1</v>
      </c>
      <c r="XK25" s="228">
        <v>1</v>
      </c>
      <c r="XL25" s="228">
        <v>-1</v>
      </c>
      <c r="XM25" s="203">
        <v>1</v>
      </c>
      <c r="XN25" s="229">
        <v>-21</v>
      </c>
      <c r="XO25">
        <f t="shared" si="257"/>
        <v>-1</v>
      </c>
      <c r="XP25">
        <v>-1</v>
      </c>
      <c r="XQ25" s="203">
        <v>-1</v>
      </c>
      <c r="XR25">
        <v>0</v>
      </c>
      <c r="XS25">
        <v>0</v>
      </c>
      <c r="XT25">
        <v>1</v>
      </c>
      <c r="XU25">
        <v>1</v>
      </c>
      <c r="XV25" s="237">
        <v>-2.7238060650099999E-4</v>
      </c>
      <c r="XW25" s="194">
        <v>42544</v>
      </c>
      <c r="XX25">
        <f t="shared" si="258"/>
        <v>-1</v>
      </c>
      <c r="XY25">
        <f t="shared" si="259"/>
        <v>-1</v>
      </c>
      <c r="XZ25">
        <v>3</v>
      </c>
      <c r="YA25">
        <v>-1</v>
      </c>
      <c r="YB25">
        <v>2</v>
      </c>
      <c r="YC25" s="137">
        <v>412912.5</v>
      </c>
      <c r="YD25" s="137">
        <v>275275</v>
      </c>
      <c r="YE25" s="188">
        <v>112.46935718184416</v>
      </c>
      <c r="YF25" s="188">
        <v>-112.46935718184416</v>
      </c>
      <c r="YG25" s="188">
        <v>-112.46935718184416</v>
      </c>
      <c r="YH25" s="188">
        <f t="shared" si="260"/>
        <v>112.46935718184416</v>
      </c>
      <c r="YI25" s="188">
        <v>112.46935718184416</v>
      </c>
      <c r="YJ25" s="188">
        <v>-112.46935718184416</v>
      </c>
      <c r="YK25" s="188">
        <v>112.46935718184416</v>
      </c>
      <c r="YL25" s="188">
        <f t="shared" si="261"/>
        <v>112.46935718184416</v>
      </c>
      <c r="YM25" s="188">
        <v>-112.46935718184416</v>
      </c>
      <c r="YN25" s="188">
        <v>112.46935718184416</v>
      </c>
      <c r="YO25" s="188">
        <f t="shared" si="262"/>
        <v>112.46935718184416</v>
      </c>
      <c r="YP25" s="188">
        <v>112.46935718184416</v>
      </c>
      <c r="YR25">
        <v>-1</v>
      </c>
      <c r="YS25" s="228">
        <v>-1</v>
      </c>
      <c r="YT25" s="228">
        <v>-1</v>
      </c>
      <c r="YU25" s="228">
        <v>-1</v>
      </c>
      <c r="YV25" s="203">
        <v>1</v>
      </c>
      <c r="YW25" s="229">
        <v>-23</v>
      </c>
      <c r="YX25">
        <v>-1</v>
      </c>
      <c r="YY25">
        <v>-1</v>
      </c>
      <c r="YZ25" s="203">
        <v>1</v>
      </c>
      <c r="ZA25">
        <v>0</v>
      </c>
      <c r="ZB25">
        <v>1</v>
      </c>
      <c r="ZC25">
        <v>0</v>
      </c>
      <c r="ZD25">
        <v>0</v>
      </c>
      <c r="ZE25" s="237">
        <v>2.9061847243700002E-3</v>
      </c>
      <c r="ZF25" s="194">
        <v>42544</v>
      </c>
      <c r="ZG25">
        <f t="shared" si="263"/>
        <v>1</v>
      </c>
      <c r="ZH25">
        <f t="shared" si="264"/>
        <v>1</v>
      </c>
      <c r="ZI25">
        <v>3</v>
      </c>
      <c r="ZJ25">
        <v>1</v>
      </c>
      <c r="ZK25">
        <v>4</v>
      </c>
      <c r="ZL25" s="137">
        <v>412912.5</v>
      </c>
      <c r="ZM25" s="137">
        <v>550550</v>
      </c>
      <c r="ZN25" s="188">
        <v>-1200.0000000014277</v>
      </c>
      <c r="ZO25" s="188">
        <v>1200.0000000014277</v>
      </c>
      <c r="ZP25" s="188">
        <v>-1200.0000000014277</v>
      </c>
      <c r="ZQ25" s="188">
        <v>1200.0000000014277</v>
      </c>
      <c r="ZR25" s="188">
        <v>-1200.0000000014277</v>
      </c>
      <c r="ZS25" s="188">
        <v>-1200.0000000014277</v>
      </c>
      <c r="ZT25" s="188">
        <v>-1200.0000000014277</v>
      </c>
      <c r="ZU25" s="188">
        <v>-1200.0000000014277</v>
      </c>
      <c r="ZV25" s="188">
        <f t="shared" si="265"/>
        <v>1200.0000000014277</v>
      </c>
      <c r="ZW25" s="188">
        <v>1200.0000000014277</v>
      </c>
      <c r="ZX25" s="188">
        <f t="shared" si="266"/>
        <v>1200.0000000014277</v>
      </c>
      <c r="ZY25" s="188">
        <v>1200.0000000014277</v>
      </c>
      <c r="AAA25">
        <f t="shared" si="267"/>
        <v>1</v>
      </c>
      <c r="AAB25" s="228">
        <v>1</v>
      </c>
      <c r="AAC25" s="228">
        <v>1</v>
      </c>
      <c r="AAD25" s="228">
        <v>1</v>
      </c>
      <c r="AAE25" s="203">
        <v>1</v>
      </c>
      <c r="AAF25" s="229">
        <v>-23</v>
      </c>
      <c r="AAG25">
        <f t="shared" si="268"/>
        <v>-1</v>
      </c>
      <c r="AAH25">
        <f t="shared" si="269"/>
        <v>-1</v>
      </c>
      <c r="AAI25" s="203">
        <v>1</v>
      </c>
      <c r="AAJ25">
        <f t="shared" si="270"/>
        <v>1</v>
      </c>
      <c r="AAK25">
        <f t="shared" si="136"/>
        <v>1</v>
      </c>
      <c r="AAL25">
        <f t="shared" si="340"/>
        <v>0</v>
      </c>
      <c r="AAM25">
        <f t="shared" si="271"/>
        <v>0</v>
      </c>
      <c r="AAN25" s="237">
        <v>4.7541428959500002E-3</v>
      </c>
      <c r="AAO25" s="194">
        <v>42544</v>
      </c>
      <c r="AAP25">
        <f t="shared" si="272"/>
        <v>-1</v>
      </c>
      <c r="AAQ25">
        <f t="shared" si="273"/>
        <v>-1</v>
      </c>
      <c r="AAR25">
        <f>VLOOKUP($A25,'FuturesInfo (3)'!$A$2:$V$80,22)</f>
        <v>3</v>
      </c>
      <c r="AAS25">
        <f t="shared" si="274"/>
        <v>1</v>
      </c>
      <c r="AAT25">
        <f t="shared" si="275"/>
        <v>4</v>
      </c>
      <c r="AAU25" s="137">
        <f>VLOOKUP($A25,'FuturesInfo (3)'!$A$2:$O$80,15)*AAR25</f>
        <v>416081.25</v>
      </c>
      <c r="AAV25" s="137">
        <f>VLOOKUP($A25,'FuturesInfo (3)'!$A$2:$O$80,15)*AAT25</f>
        <v>554775</v>
      </c>
      <c r="AAW25" s="188">
        <f t="shared" si="276"/>
        <v>1978.109718825496</v>
      </c>
      <c r="AAX25" s="188">
        <f t="shared" si="137"/>
        <v>1978.109718825496</v>
      </c>
      <c r="AAY25" s="188">
        <f t="shared" si="277"/>
        <v>1978.109718825496</v>
      </c>
      <c r="AAZ25" s="188">
        <f t="shared" si="278"/>
        <v>1978.109718825496</v>
      </c>
      <c r="ABA25" s="188">
        <f t="shared" si="279"/>
        <v>-1978.109718825496</v>
      </c>
      <c r="ABB25" s="188">
        <f t="shared" si="349"/>
        <v>-1978.109718825496</v>
      </c>
      <c r="ABC25" s="188">
        <f t="shared" si="281"/>
        <v>1978.109718825496</v>
      </c>
      <c r="ABD25" s="188">
        <f t="shared" si="341"/>
        <v>1978.109718825496</v>
      </c>
      <c r="ABE25" s="188">
        <f t="shared" si="282"/>
        <v>-1978.109718825496</v>
      </c>
      <c r="ABF25" s="188">
        <f>IF(IF(sym!$Q14=AAI25,1,0)=1,ABS(AAU25*AAN25),-ABS(AAU25*AAN25))</f>
        <v>1978.109718825496</v>
      </c>
      <c r="ABG25" s="188">
        <f t="shared" si="283"/>
        <v>-1978.109718825496</v>
      </c>
      <c r="ABH25" s="188">
        <f t="shared" si="284"/>
        <v>1978.109718825496</v>
      </c>
      <c r="ABJ25">
        <f t="shared" si="285"/>
        <v>1</v>
      </c>
      <c r="ABK25" s="228">
        <v>1</v>
      </c>
      <c r="ABL25" s="228">
        <v>1</v>
      </c>
      <c r="ABM25" s="228">
        <v>1</v>
      </c>
      <c r="ABN25" s="203">
        <v>1</v>
      </c>
      <c r="ABO25" s="229">
        <v>-24</v>
      </c>
      <c r="ABP25">
        <f t="shared" si="286"/>
        <v>-1</v>
      </c>
      <c r="ABQ25">
        <f t="shared" si="287"/>
        <v>-1</v>
      </c>
      <c r="ABR25" s="203"/>
      <c r="ABS25">
        <f t="shared" si="288"/>
        <v>0</v>
      </c>
      <c r="ABT25">
        <f t="shared" si="138"/>
        <v>0</v>
      </c>
      <c r="ABU25">
        <f t="shared" si="342"/>
        <v>0</v>
      </c>
      <c r="ABV25">
        <f t="shared" si="289"/>
        <v>0</v>
      </c>
      <c r="ABW25" s="237"/>
      <c r="ABX25" s="194">
        <v>42544</v>
      </c>
      <c r="ABY25">
        <f t="shared" si="290"/>
        <v>-1</v>
      </c>
      <c r="ABZ25">
        <f t="shared" si="291"/>
        <v>-1</v>
      </c>
      <c r="ACA25">
        <f>VLOOKUP($A25,'FuturesInfo (3)'!$A$2:$V$80,22)</f>
        <v>3</v>
      </c>
      <c r="ACB25">
        <f t="shared" si="292"/>
        <v>1</v>
      </c>
      <c r="ACC25">
        <f t="shared" si="293"/>
        <v>4</v>
      </c>
      <c r="ACD25" s="137">
        <f>VLOOKUP($A25,'FuturesInfo (3)'!$A$2:$O$80,15)*ACA25</f>
        <v>416081.25</v>
      </c>
      <c r="ACE25" s="137">
        <f>VLOOKUP($A25,'FuturesInfo (3)'!$A$2:$O$80,15)*ACC25</f>
        <v>554775</v>
      </c>
      <c r="ACF25" s="188">
        <f t="shared" si="294"/>
        <v>0</v>
      </c>
      <c r="ACG25" s="188">
        <f t="shared" si="139"/>
        <v>0</v>
      </c>
      <c r="ACH25" s="188">
        <f t="shared" si="295"/>
        <v>0</v>
      </c>
      <c r="ACI25" s="188">
        <f t="shared" si="296"/>
        <v>0</v>
      </c>
      <c r="ACJ25" s="188">
        <f t="shared" si="297"/>
        <v>0</v>
      </c>
      <c r="ACK25" s="188">
        <f t="shared" si="350"/>
        <v>0</v>
      </c>
      <c r="ACL25" s="188">
        <f t="shared" si="299"/>
        <v>0</v>
      </c>
      <c r="ACM25" s="188">
        <f t="shared" si="343"/>
        <v>0</v>
      </c>
      <c r="ACN25" s="188">
        <f t="shared" si="300"/>
        <v>0</v>
      </c>
      <c r="ACO25" s="188">
        <f>IF(IF(sym!$Q14=ABR25,1,0)=1,ABS(ACD25*ABW25),-ABS(ACD25*ABW25))</f>
        <v>0</v>
      </c>
      <c r="ACP25" s="188">
        <f t="shared" si="301"/>
        <v>0</v>
      </c>
      <c r="ACQ25" s="188">
        <f t="shared" si="302"/>
        <v>0</v>
      </c>
      <c r="ACT25">
        <f t="shared" si="303"/>
        <v>0</v>
      </c>
      <c r="ACU25" s="228"/>
      <c r="ACV25" s="228"/>
      <c r="ACW25" s="228"/>
      <c r="ACX25" s="203"/>
      <c r="ACY25" s="229"/>
      <c r="ACZ25">
        <f t="shared" si="304"/>
        <v>-1</v>
      </c>
      <c r="ADA25">
        <f t="shared" si="305"/>
        <v>0</v>
      </c>
      <c r="ADB25" s="203"/>
      <c r="ADC25">
        <f t="shared" si="306"/>
        <v>1</v>
      </c>
      <c r="ADD25">
        <f t="shared" si="140"/>
        <v>1</v>
      </c>
      <c r="ADE25">
        <f t="shared" si="344"/>
        <v>0</v>
      </c>
      <c r="ADF25">
        <f t="shared" si="307"/>
        <v>1</v>
      </c>
      <c r="ADG25" s="237"/>
      <c r="ADH25" s="194"/>
      <c r="ADI25">
        <f t="shared" si="308"/>
        <v>-1</v>
      </c>
      <c r="ADJ25">
        <f t="shared" si="309"/>
        <v>-1</v>
      </c>
      <c r="ADK25">
        <f>VLOOKUP($A25,'FuturesInfo (3)'!$A$2:$V$80,22)</f>
        <v>3</v>
      </c>
      <c r="ADL25">
        <f t="shared" si="310"/>
        <v>-1</v>
      </c>
      <c r="ADM25">
        <f t="shared" si="311"/>
        <v>2</v>
      </c>
      <c r="ADN25" s="137">
        <f>VLOOKUP($A25,'FuturesInfo (3)'!$A$2:$O$80,15)*ADK25</f>
        <v>416081.25</v>
      </c>
      <c r="ADO25" s="137">
        <f>VLOOKUP($A25,'FuturesInfo (3)'!$A$2:$O$80,15)*ADM25</f>
        <v>277387.5</v>
      </c>
      <c r="ADP25" s="188">
        <f t="shared" si="312"/>
        <v>0</v>
      </c>
      <c r="ADQ25" s="188">
        <f t="shared" si="141"/>
        <v>0</v>
      </c>
      <c r="ADR25" s="188">
        <f t="shared" si="313"/>
        <v>0</v>
      </c>
      <c r="ADS25" s="188">
        <f t="shared" si="314"/>
        <v>0</v>
      </c>
      <c r="ADT25" s="188">
        <f t="shared" si="315"/>
        <v>0</v>
      </c>
      <c r="ADU25" s="188">
        <f t="shared" si="351"/>
        <v>0</v>
      </c>
      <c r="ADV25" s="188">
        <f t="shared" si="317"/>
        <v>0</v>
      </c>
      <c r="ADW25" s="188">
        <f t="shared" si="345"/>
        <v>0</v>
      </c>
      <c r="ADX25" s="188">
        <f t="shared" si="318"/>
        <v>0</v>
      </c>
      <c r="ADY25" s="188">
        <f>IF(IF(sym!$Q14=ADB25,1,0)=1,ABS(ADN25*ADG25),-ABS(ADN25*ADG25))</f>
        <v>0</v>
      </c>
      <c r="ADZ25" s="188">
        <f t="shared" si="319"/>
        <v>0</v>
      </c>
      <c r="AEA25" s="188">
        <f t="shared" si="320"/>
        <v>0</v>
      </c>
    </row>
    <row r="26" spans="1:807"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f t="shared" si="142"/>
        <v>-1</v>
      </c>
      <c r="T26">
        <f t="shared" si="143"/>
        <v>1</v>
      </c>
      <c r="U26">
        <v>2</v>
      </c>
      <c r="V26">
        <f t="shared" si="144"/>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f t="shared" si="145"/>
        <v>-795.27358126263186</v>
      </c>
      <c r="AG26" s="188">
        <v>-795.27358126263186</v>
      </c>
      <c r="AH26" s="188">
        <f t="shared" si="146"/>
        <v>-795.27358126263186</v>
      </c>
      <c r="AI26" s="188">
        <v>-795.27358126263186</v>
      </c>
      <c r="AJ26" s="188">
        <v>795.27358126263186</v>
      </c>
      <c r="AL26">
        <v>1</v>
      </c>
      <c r="AM26" s="228">
        <v>-1</v>
      </c>
      <c r="AN26" s="228">
        <v>1</v>
      </c>
      <c r="AO26" s="228">
        <v>-1</v>
      </c>
      <c r="AP26" s="203">
        <v>-1</v>
      </c>
      <c r="AQ26" s="229">
        <v>-5</v>
      </c>
      <c r="AR26">
        <f t="shared" si="147"/>
        <v>1</v>
      </c>
      <c r="AS26">
        <v>1</v>
      </c>
      <c r="AT26" s="203">
        <v>-1</v>
      </c>
      <c r="AU26">
        <v>1</v>
      </c>
      <c r="AV26">
        <v>1</v>
      </c>
      <c r="AW26">
        <v>0</v>
      </c>
      <c r="AX26">
        <v>0</v>
      </c>
      <c r="AY26" s="237">
        <v>-5.0830015696000002E-3</v>
      </c>
      <c r="AZ26" s="194">
        <v>42544</v>
      </c>
      <c r="BA26">
        <f t="shared" si="148"/>
        <v>1</v>
      </c>
      <c r="BB26">
        <f t="shared" si="149"/>
        <v>1</v>
      </c>
      <c r="BC26">
        <v>2</v>
      </c>
      <c r="BD26">
        <f t="shared" si="150"/>
        <v>-1</v>
      </c>
      <c r="BE26">
        <v>2</v>
      </c>
      <c r="BF26" s="137">
        <v>191428</v>
      </c>
      <c r="BG26" s="137">
        <v>191428</v>
      </c>
      <c r="BH26" s="188">
        <v>973.02882446538888</v>
      </c>
      <c r="BI26" s="188">
        <v>-973.02882446538888</v>
      </c>
      <c r="BJ26" s="188">
        <v>973.02882446538888</v>
      </c>
      <c r="BK26" s="188">
        <f t="shared" si="321"/>
        <v>-973.02882446538888</v>
      </c>
      <c r="BL26" s="188">
        <v>-973.02882446538888</v>
      </c>
      <c r="BM26" s="188">
        <v>-973.02882446538888</v>
      </c>
      <c r="BN26" s="188">
        <v>973.02882446538888</v>
      </c>
      <c r="BO26" s="188">
        <f t="shared" si="322"/>
        <v>-973.02882446538888</v>
      </c>
      <c r="BP26" s="188">
        <v>973.02882446538888</v>
      </c>
      <c r="BQ26" s="188">
        <f t="shared" si="151"/>
        <v>973.02882446538888</v>
      </c>
      <c r="BR26" s="188">
        <f t="shared" si="152"/>
        <v>-973.02882446538888</v>
      </c>
      <c r="BS26" s="188">
        <v>973.02882446538888</v>
      </c>
      <c r="BU26">
        <v>-1</v>
      </c>
      <c r="BV26" s="228">
        <v>-1</v>
      </c>
      <c r="BW26" s="228">
        <v>1</v>
      </c>
      <c r="BX26" s="228">
        <v>-1</v>
      </c>
      <c r="BY26" s="203">
        <v>-1</v>
      </c>
      <c r="BZ26" s="229">
        <v>-6</v>
      </c>
      <c r="CA26">
        <f t="shared" si="153"/>
        <v>1</v>
      </c>
      <c r="CB26">
        <v>1</v>
      </c>
      <c r="CC26" s="203">
        <v>1</v>
      </c>
      <c r="CD26">
        <v>0</v>
      </c>
      <c r="CE26">
        <v>0</v>
      </c>
      <c r="CF26">
        <v>1</v>
      </c>
      <c r="CG26">
        <v>1</v>
      </c>
      <c r="CH26" s="237">
        <v>0</v>
      </c>
      <c r="CI26" s="194">
        <v>42544</v>
      </c>
      <c r="CJ26">
        <f t="shared" si="154"/>
        <v>1</v>
      </c>
      <c r="CK26">
        <f t="shared" si="155"/>
        <v>1</v>
      </c>
      <c r="CL26">
        <v>3</v>
      </c>
      <c r="CM26">
        <f t="shared" si="156"/>
        <v>-1</v>
      </c>
      <c r="CN26">
        <v>2</v>
      </c>
      <c r="CO26" s="137">
        <v>287142</v>
      </c>
      <c r="CP26" s="137">
        <v>191428</v>
      </c>
      <c r="CQ26" s="188">
        <v>0</v>
      </c>
      <c r="CR26" s="188">
        <v>0</v>
      </c>
      <c r="CS26" s="188">
        <v>0</v>
      </c>
      <c r="CT26" s="188">
        <f t="shared" si="323"/>
        <v>0</v>
      </c>
      <c r="CU26" s="188">
        <v>0</v>
      </c>
      <c r="CV26" s="188">
        <v>0</v>
      </c>
      <c r="CW26" s="188">
        <v>0</v>
      </c>
      <c r="CX26" s="188">
        <f t="shared" si="157"/>
        <v>0</v>
      </c>
      <c r="CY26" s="188">
        <v>0</v>
      </c>
      <c r="CZ26" s="188">
        <f t="shared" si="158"/>
        <v>0</v>
      </c>
      <c r="DA26" s="188">
        <f t="shared" si="159"/>
        <v>0</v>
      </c>
      <c r="DB26" s="188">
        <v>0</v>
      </c>
      <c r="DD26">
        <v>1</v>
      </c>
      <c r="DE26" s="228">
        <v>1</v>
      </c>
      <c r="DF26" s="228">
        <v>1</v>
      </c>
      <c r="DG26" s="228">
        <v>1</v>
      </c>
      <c r="DH26" s="203">
        <v>-1</v>
      </c>
      <c r="DI26" s="229">
        <v>-7</v>
      </c>
      <c r="DJ26">
        <f t="shared" si="160"/>
        <v>1</v>
      </c>
      <c r="DK26">
        <v>1</v>
      </c>
      <c r="DL26" s="203">
        <v>1</v>
      </c>
      <c r="DM26">
        <v>1</v>
      </c>
      <c r="DN26">
        <v>0</v>
      </c>
      <c r="DO26">
        <v>1</v>
      </c>
      <c r="DP26">
        <v>1</v>
      </c>
      <c r="DQ26" s="237">
        <v>5.6940468478999997E-3</v>
      </c>
      <c r="DR26" s="194">
        <v>42544</v>
      </c>
      <c r="DS26">
        <f t="shared" si="161"/>
        <v>-1</v>
      </c>
      <c r="DT26">
        <f t="shared" si="162"/>
        <v>-1</v>
      </c>
      <c r="DU26">
        <v>3</v>
      </c>
      <c r="DV26">
        <f t="shared" si="163"/>
        <v>-1</v>
      </c>
      <c r="DW26">
        <v>2</v>
      </c>
      <c r="DX26" s="137">
        <v>288777</v>
      </c>
      <c r="DY26" s="137">
        <v>192518</v>
      </c>
      <c r="DZ26" s="188">
        <v>1644.3097665960181</v>
      </c>
      <c r="EA26" s="188">
        <v>1644.3097665960181</v>
      </c>
      <c r="EB26" s="188">
        <v>-1644.3097665960181</v>
      </c>
      <c r="EC26" s="188">
        <f t="shared" si="324"/>
        <v>1644.3097665960181</v>
      </c>
      <c r="ED26" s="188">
        <v>1644.3097665960181</v>
      </c>
      <c r="EE26" s="188">
        <v>1644.3097665960181</v>
      </c>
      <c r="EF26" s="188">
        <v>1644.3097665960181</v>
      </c>
      <c r="EG26" s="188">
        <f t="shared" si="164"/>
        <v>-1644.3097665960181</v>
      </c>
      <c r="EH26" s="188">
        <v>-1644.3097665960181</v>
      </c>
      <c r="EI26" s="188">
        <f t="shared" si="165"/>
        <v>-1644.3097665960181</v>
      </c>
      <c r="EJ26" s="188">
        <f t="shared" si="166"/>
        <v>-1644.3097665960181</v>
      </c>
      <c r="EK26" s="188">
        <v>1644.3097665960181</v>
      </c>
      <c r="EM26">
        <v>1</v>
      </c>
      <c r="EN26" s="228">
        <v>-1</v>
      </c>
      <c r="EO26" s="228">
        <v>1</v>
      </c>
      <c r="EP26" s="228">
        <v>-1</v>
      </c>
      <c r="EQ26" s="203">
        <v>-1</v>
      </c>
      <c r="ER26" s="229">
        <v>-8</v>
      </c>
      <c r="ES26">
        <f t="shared" si="167"/>
        <v>1</v>
      </c>
      <c r="ET26">
        <v>1</v>
      </c>
      <c r="EU26" s="203">
        <v>-1</v>
      </c>
      <c r="EV26">
        <v>1</v>
      </c>
      <c r="EW26">
        <v>1</v>
      </c>
      <c r="EX26">
        <v>0</v>
      </c>
      <c r="EY26">
        <v>0</v>
      </c>
      <c r="EZ26" s="237">
        <v>-1.3297457899999999E-3</v>
      </c>
      <c r="FA26" s="194">
        <v>42544</v>
      </c>
      <c r="FB26">
        <f t="shared" si="168"/>
        <v>1</v>
      </c>
      <c r="FC26">
        <f t="shared" si="169"/>
        <v>1</v>
      </c>
      <c r="FD26">
        <v>3</v>
      </c>
      <c r="FE26">
        <f t="shared" si="170"/>
        <v>-1</v>
      </c>
      <c r="FF26">
        <v>3</v>
      </c>
      <c r="FG26" s="137">
        <v>288393</v>
      </c>
      <c r="FH26" s="137">
        <v>288393</v>
      </c>
      <c r="FI26" s="188">
        <v>383.48937761546995</v>
      </c>
      <c r="FJ26" s="188">
        <v>-383.48937761546995</v>
      </c>
      <c r="FK26" s="188">
        <v>383.48937761546995</v>
      </c>
      <c r="FL26" s="188">
        <f t="shared" si="325"/>
        <v>-383.48937761546995</v>
      </c>
      <c r="FM26" s="188">
        <v>-383.48937761546995</v>
      </c>
      <c r="FN26" s="188">
        <v>-383.48937761546995</v>
      </c>
      <c r="FO26" s="188">
        <v>383.48937761546995</v>
      </c>
      <c r="FP26" s="188">
        <f t="shared" si="171"/>
        <v>-383.48937761546995</v>
      </c>
      <c r="FQ26" s="188">
        <v>383.48937761546995</v>
      </c>
      <c r="FR26" s="188">
        <f t="shared" si="172"/>
        <v>383.48937761546995</v>
      </c>
      <c r="FS26" s="188">
        <f t="shared" si="173"/>
        <v>-383.48937761546995</v>
      </c>
      <c r="FT26" s="188">
        <v>383.48937761546995</v>
      </c>
      <c r="FV26">
        <v>-1</v>
      </c>
      <c r="FW26" s="228">
        <v>-1</v>
      </c>
      <c r="FX26" s="228">
        <v>1</v>
      </c>
      <c r="FY26" s="228">
        <v>-1</v>
      </c>
      <c r="FZ26" s="203">
        <v>-1</v>
      </c>
      <c r="GA26" s="229">
        <v>-9</v>
      </c>
      <c r="GB26">
        <f t="shared" si="174"/>
        <v>1</v>
      </c>
      <c r="GC26">
        <v>1</v>
      </c>
      <c r="GD26">
        <v>1</v>
      </c>
      <c r="GE26">
        <v>0</v>
      </c>
      <c r="GF26">
        <v>0</v>
      </c>
      <c r="GG26">
        <v>1</v>
      </c>
      <c r="GH26">
        <v>1</v>
      </c>
      <c r="GI26">
        <v>2.6214228500700001E-3</v>
      </c>
      <c r="GJ26" s="194">
        <v>42544</v>
      </c>
      <c r="GK26">
        <f t="shared" si="175"/>
        <v>1</v>
      </c>
      <c r="GL26">
        <f t="shared" si="176"/>
        <v>1</v>
      </c>
      <c r="GM26">
        <v>3</v>
      </c>
      <c r="GN26">
        <f t="shared" si="177"/>
        <v>-1</v>
      </c>
      <c r="GO26">
        <v>4</v>
      </c>
      <c r="GP26" s="137">
        <v>289149</v>
      </c>
      <c r="GQ26" s="137">
        <v>385532</v>
      </c>
      <c r="GR26" s="188">
        <v>-757.98179567489046</v>
      </c>
      <c r="GS26" s="188">
        <v>-757.98179567489046</v>
      </c>
      <c r="GT26" s="188">
        <v>-757.98179567489046</v>
      </c>
      <c r="GU26" s="188">
        <f t="shared" si="326"/>
        <v>757.98179567489046</v>
      </c>
      <c r="GV26" s="188">
        <v>757.98179567489046</v>
      </c>
      <c r="GW26" s="188">
        <v>757.98179567489046</v>
      </c>
      <c r="GX26" s="188">
        <v>-757.98179567489046</v>
      </c>
      <c r="GY26" s="188">
        <f t="shared" si="178"/>
        <v>757.98179567489046</v>
      </c>
      <c r="GZ26" s="188">
        <v>-757.98179567489046</v>
      </c>
      <c r="HA26" s="188">
        <f t="shared" si="179"/>
        <v>-757.98179567489046</v>
      </c>
      <c r="HB26" s="188">
        <f t="shared" si="180"/>
        <v>757.98179567489046</v>
      </c>
      <c r="HC26" s="188">
        <v>757.98179567489046</v>
      </c>
      <c r="HE26">
        <v>1</v>
      </c>
      <c r="HF26">
        <v>-1</v>
      </c>
      <c r="HG26">
        <v>1</v>
      </c>
      <c r="HH26">
        <v>-1</v>
      </c>
      <c r="HI26">
        <v>-1</v>
      </c>
      <c r="HJ26">
        <v>-10</v>
      </c>
      <c r="HK26">
        <f t="shared" si="181"/>
        <v>1</v>
      </c>
      <c r="HL26">
        <v>1</v>
      </c>
      <c r="HM26" s="203">
        <v>-1</v>
      </c>
      <c r="HN26">
        <v>1</v>
      </c>
      <c r="HO26">
        <v>1</v>
      </c>
      <c r="HP26">
        <v>0</v>
      </c>
      <c r="HQ26">
        <v>0</v>
      </c>
      <c r="HR26" s="237">
        <v>-5.8101532427899997E-4</v>
      </c>
      <c r="HS26" s="194">
        <v>42544</v>
      </c>
      <c r="HT26">
        <f t="shared" si="182"/>
        <v>1</v>
      </c>
      <c r="HU26">
        <f t="shared" si="183"/>
        <v>1</v>
      </c>
      <c r="HV26">
        <v>3</v>
      </c>
      <c r="HW26">
        <f t="shared" si="184"/>
        <v>-1</v>
      </c>
      <c r="HX26">
        <v>4</v>
      </c>
      <c r="HY26" s="137">
        <v>288981</v>
      </c>
      <c r="HZ26" s="137">
        <v>385308</v>
      </c>
      <c r="IA26" s="188">
        <v>167.90238942546969</v>
      </c>
      <c r="IB26" s="188">
        <v>-167.90238942546969</v>
      </c>
      <c r="IC26" s="188">
        <v>167.90238942546969</v>
      </c>
      <c r="ID26" s="188">
        <f t="shared" si="327"/>
        <v>-167.90238942546969</v>
      </c>
      <c r="IE26" s="188">
        <v>-167.90238942546969</v>
      </c>
      <c r="IF26" s="188">
        <v>-167.90238942546969</v>
      </c>
      <c r="IG26" s="188">
        <v>167.90238942546969</v>
      </c>
      <c r="IH26" s="188">
        <f t="shared" si="185"/>
        <v>-167.90238942546969</v>
      </c>
      <c r="II26" s="188">
        <v>167.90238942546969</v>
      </c>
      <c r="IJ26" s="188">
        <f t="shared" si="186"/>
        <v>167.90238942546969</v>
      </c>
      <c r="IK26" s="188">
        <f t="shared" si="187"/>
        <v>-167.90238942546969</v>
      </c>
      <c r="IL26" s="188">
        <v>167.90238942546969</v>
      </c>
      <c r="IN26">
        <v>-1</v>
      </c>
      <c r="IO26" s="228">
        <v>1</v>
      </c>
      <c r="IP26" s="228">
        <v>1</v>
      </c>
      <c r="IQ26" s="228">
        <v>1</v>
      </c>
      <c r="IR26" s="203">
        <v>-1</v>
      </c>
      <c r="IS26" s="229">
        <v>-11</v>
      </c>
      <c r="IT26">
        <f t="shared" si="188"/>
        <v>1</v>
      </c>
      <c r="IU26">
        <v>1</v>
      </c>
      <c r="IV26" s="203">
        <v>1</v>
      </c>
      <c r="IW26">
        <v>1</v>
      </c>
      <c r="IX26">
        <v>0</v>
      </c>
      <c r="IY26">
        <v>1</v>
      </c>
      <c r="IZ26">
        <v>1</v>
      </c>
      <c r="JA26" s="237">
        <v>2.73028330582E-3</v>
      </c>
      <c r="JB26" s="194">
        <v>42544</v>
      </c>
      <c r="JC26">
        <f t="shared" si="189"/>
        <v>1</v>
      </c>
      <c r="JD26">
        <f t="shared" si="190"/>
        <v>1</v>
      </c>
      <c r="JE26">
        <v>3</v>
      </c>
      <c r="JF26">
        <f t="shared" si="191"/>
        <v>1</v>
      </c>
      <c r="JG26">
        <v>2</v>
      </c>
      <c r="JH26" s="137">
        <v>289770</v>
      </c>
      <c r="JI26" s="137">
        <v>193180</v>
      </c>
      <c r="JJ26" s="188">
        <v>791.15419352746142</v>
      </c>
      <c r="JK26" s="188">
        <v>-791.15419352746142</v>
      </c>
      <c r="JL26" s="188">
        <v>-791.15419352746142</v>
      </c>
      <c r="JM26" s="188">
        <f t="shared" si="328"/>
        <v>791.15419352746142</v>
      </c>
      <c r="JN26" s="188">
        <v>791.15419352746142</v>
      </c>
      <c r="JO26" s="188">
        <v>791.15419352746142</v>
      </c>
      <c r="JP26" s="188">
        <v>791.15419352746142</v>
      </c>
      <c r="JQ26" s="188">
        <f t="shared" si="192"/>
        <v>791.15419352746142</v>
      </c>
      <c r="JR26" s="188">
        <v>-791.15419352746142</v>
      </c>
      <c r="JS26" s="188">
        <f t="shared" si="193"/>
        <v>791.15419352746142</v>
      </c>
      <c r="JT26" s="188">
        <f t="shared" si="329"/>
        <v>791.15419352746142</v>
      </c>
      <c r="JU26" s="188">
        <v>791.15419352746142</v>
      </c>
      <c r="JW26">
        <v>1</v>
      </c>
      <c r="JX26" s="228">
        <v>-1</v>
      </c>
      <c r="JY26" s="228">
        <v>-1</v>
      </c>
      <c r="JZ26" s="228">
        <v>-1</v>
      </c>
      <c r="KA26" s="203">
        <v>-1</v>
      </c>
      <c r="KB26" s="229">
        <v>-12</v>
      </c>
      <c r="KC26">
        <f t="shared" si="194"/>
        <v>-1</v>
      </c>
      <c r="KD26">
        <v>1</v>
      </c>
      <c r="KE26" s="203">
        <v>-1</v>
      </c>
      <c r="KF26">
        <v>1</v>
      </c>
      <c r="KG26">
        <v>1</v>
      </c>
      <c r="KH26">
        <v>0</v>
      </c>
      <c r="KI26">
        <v>0</v>
      </c>
      <c r="KJ26" s="237">
        <v>-1.06636297753E-3</v>
      </c>
      <c r="KK26" s="194">
        <v>42544</v>
      </c>
      <c r="KL26">
        <f t="shared" si="195"/>
        <v>1</v>
      </c>
      <c r="KM26">
        <f t="shared" si="196"/>
        <v>-1</v>
      </c>
      <c r="KN26">
        <v>3</v>
      </c>
      <c r="KO26">
        <f t="shared" si="197"/>
        <v>-1</v>
      </c>
      <c r="KP26">
        <v>2</v>
      </c>
      <c r="KQ26" s="137">
        <v>289461</v>
      </c>
      <c r="KR26" s="137">
        <v>192974</v>
      </c>
      <c r="KS26" s="188">
        <v>308.67049383881135</v>
      </c>
      <c r="KT26" s="188">
        <v>-308.67049383881135</v>
      </c>
      <c r="KU26" s="188">
        <v>308.67049383881135</v>
      </c>
      <c r="KV26" s="188">
        <f t="shared" si="330"/>
        <v>308.67049383881135</v>
      </c>
      <c r="KW26" s="188">
        <v>-308.67049383881135</v>
      </c>
      <c r="KX26" s="188">
        <v>308.67049383881135</v>
      </c>
      <c r="KY26" s="188">
        <v>308.67049383881135</v>
      </c>
      <c r="KZ26" s="188">
        <f t="shared" si="198"/>
        <v>-308.67049383881135</v>
      </c>
      <c r="LA26" s="188">
        <v>308.67049383881135</v>
      </c>
      <c r="LB26" s="188">
        <f t="shared" si="199"/>
        <v>308.67049383881135</v>
      </c>
      <c r="LC26" s="188">
        <f t="shared" si="200"/>
        <v>308.67049383881135</v>
      </c>
      <c r="LD26" s="188">
        <v>308.67049383881135</v>
      </c>
      <c r="LF26">
        <v>-1</v>
      </c>
      <c r="LG26" s="228">
        <v>1</v>
      </c>
      <c r="LH26" s="228">
        <v>-1</v>
      </c>
      <c r="LI26" s="228">
        <v>1</v>
      </c>
      <c r="LJ26" s="203">
        <v>-1</v>
      </c>
      <c r="LK26" s="229">
        <v>-13</v>
      </c>
      <c r="LL26">
        <f t="shared" si="201"/>
        <v>1</v>
      </c>
      <c r="LM26">
        <v>1</v>
      </c>
      <c r="LN26" s="203">
        <v>-1</v>
      </c>
      <c r="LO26">
        <v>1</v>
      </c>
      <c r="LP26">
        <v>1</v>
      </c>
      <c r="LQ26">
        <v>0</v>
      </c>
      <c r="LR26">
        <v>0</v>
      </c>
      <c r="LS26" s="237">
        <v>-2.8915812492899999E-3</v>
      </c>
      <c r="LT26" s="194">
        <v>42544</v>
      </c>
      <c r="LU26">
        <f t="shared" si="202"/>
        <v>1</v>
      </c>
      <c r="LV26">
        <f t="shared" si="203"/>
        <v>1</v>
      </c>
      <c r="LW26">
        <v>3</v>
      </c>
      <c r="LX26">
        <f t="shared" si="204"/>
        <v>1</v>
      </c>
      <c r="LY26">
        <v>2</v>
      </c>
      <c r="LZ26" s="137">
        <v>288624</v>
      </c>
      <c r="MA26" s="137">
        <v>192416</v>
      </c>
      <c r="MB26" s="188">
        <v>-834.57974649507696</v>
      </c>
      <c r="MC26" s="188">
        <v>834.57974649507696</v>
      </c>
      <c r="MD26" s="188">
        <v>834.57974649507696</v>
      </c>
      <c r="ME26" s="188">
        <f t="shared" si="331"/>
        <v>-834.57974649507696</v>
      </c>
      <c r="MF26" s="188">
        <v>-834.57974649507696</v>
      </c>
      <c r="MG26" s="188">
        <v>834.57974649507696</v>
      </c>
      <c r="MH26" s="188">
        <v>-834.57974649507696</v>
      </c>
      <c r="MI26" s="188">
        <f t="shared" si="205"/>
        <v>-834.57974649507696</v>
      </c>
      <c r="MJ26" s="188">
        <v>834.57974649507696</v>
      </c>
      <c r="MK26" s="188">
        <f t="shared" si="206"/>
        <v>-834.57974649507696</v>
      </c>
      <c r="ML26" s="188">
        <f t="shared" si="207"/>
        <v>-834.57974649507696</v>
      </c>
      <c r="MM26" s="188">
        <v>834.57974649507696</v>
      </c>
      <c r="MO26">
        <v>-1</v>
      </c>
      <c r="MP26" s="228">
        <v>1</v>
      </c>
      <c r="MQ26" s="228">
        <v>-1</v>
      </c>
      <c r="MR26" s="203">
        <v>1</v>
      </c>
      <c r="MS26" s="203">
        <v>-1</v>
      </c>
      <c r="MT26" s="229">
        <v>-14</v>
      </c>
      <c r="MU26">
        <f t="shared" si="208"/>
        <v>1</v>
      </c>
      <c r="MV26">
        <v>1</v>
      </c>
      <c r="MW26" s="203">
        <v>-1</v>
      </c>
      <c r="MX26">
        <v>1</v>
      </c>
      <c r="MY26">
        <v>1</v>
      </c>
      <c r="MZ26">
        <v>0</v>
      </c>
      <c r="NA26">
        <v>0</v>
      </c>
      <c r="NB26" s="237">
        <v>-1.12256776983E-3</v>
      </c>
      <c r="NC26" s="194">
        <v>42544</v>
      </c>
      <c r="ND26">
        <f t="shared" si="209"/>
        <v>1</v>
      </c>
      <c r="NE26">
        <f t="shared" si="210"/>
        <v>1</v>
      </c>
      <c r="NF26">
        <v>3</v>
      </c>
      <c r="NG26">
        <f t="shared" si="211"/>
        <v>1</v>
      </c>
      <c r="NH26">
        <v>2</v>
      </c>
      <c r="NI26" s="137">
        <v>288300</v>
      </c>
      <c r="NJ26" s="137">
        <v>192200</v>
      </c>
      <c r="NK26" s="188">
        <v>-323.63628804198902</v>
      </c>
      <c r="NL26" s="188">
        <v>323.63628804198902</v>
      </c>
      <c r="NM26" s="188">
        <v>323.63628804198902</v>
      </c>
      <c r="NN26" s="188">
        <f t="shared" si="332"/>
        <v>-323.63628804198902</v>
      </c>
      <c r="NO26" s="188">
        <v>-323.63628804198902</v>
      </c>
      <c r="NP26" s="188">
        <v>323.63628804198902</v>
      </c>
      <c r="NQ26" s="188">
        <v>-323.63628804198902</v>
      </c>
      <c r="NR26" s="188">
        <f t="shared" si="212"/>
        <v>-323.63628804198902</v>
      </c>
      <c r="NS26" s="188">
        <v>323.63628804198902</v>
      </c>
      <c r="NT26" s="188">
        <f t="shared" si="213"/>
        <v>-323.63628804198902</v>
      </c>
      <c r="NU26" s="188">
        <f t="shared" si="214"/>
        <v>-323.63628804198902</v>
      </c>
      <c r="NV26" s="188">
        <v>323.63628804198902</v>
      </c>
      <c r="NX26">
        <v>-1</v>
      </c>
      <c r="NY26" s="228">
        <v>1</v>
      </c>
      <c r="NZ26" s="228">
        <v>-1</v>
      </c>
      <c r="OA26" s="228">
        <v>1</v>
      </c>
      <c r="OB26" s="203">
        <v>-1</v>
      </c>
      <c r="OC26" s="229">
        <v>-15</v>
      </c>
      <c r="OD26">
        <f t="shared" si="346"/>
        <v>1</v>
      </c>
      <c r="OE26">
        <v>1</v>
      </c>
      <c r="OF26" s="203">
        <v>1</v>
      </c>
      <c r="OG26">
        <v>0</v>
      </c>
      <c r="OH26">
        <v>0</v>
      </c>
      <c r="OI26">
        <v>1</v>
      </c>
      <c r="OJ26">
        <v>1</v>
      </c>
      <c r="OK26">
        <v>4.8178980228899999E-3</v>
      </c>
      <c r="OL26" s="194">
        <v>42544</v>
      </c>
      <c r="OM26">
        <f t="shared" si="215"/>
        <v>1</v>
      </c>
      <c r="ON26">
        <f t="shared" si="216"/>
        <v>1</v>
      </c>
      <c r="OO26">
        <v>3</v>
      </c>
      <c r="OP26">
        <f t="shared" si="217"/>
        <v>1</v>
      </c>
      <c r="OQ26">
        <v>2</v>
      </c>
      <c r="OR26" s="137">
        <v>289761</v>
      </c>
      <c r="OS26" s="137">
        <v>193174</v>
      </c>
      <c r="OT26" s="188">
        <v>1396.0389490106293</v>
      </c>
      <c r="OU26" s="188">
        <v>-1396.0389490106293</v>
      </c>
      <c r="OV26" s="188">
        <v>-1396.0389490106293</v>
      </c>
      <c r="OW26" s="188">
        <f t="shared" si="333"/>
        <v>1396.0389490106293</v>
      </c>
      <c r="OX26" s="188">
        <v>1396.0389490106293</v>
      </c>
      <c r="OY26" s="188">
        <v>-1396.0389490106293</v>
      </c>
      <c r="OZ26" s="188">
        <v>1396.0389490106293</v>
      </c>
      <c r="PA26" s="188">
        <f t="shared" si="218"/>
        <v>1396.0389490106293</v>
      </c>
      <c r="PB26" s="188">
        <v>-1396.0389490106293</v>
      </c>
      <c r="PC26" s="188">
        <f t="shared" si="219"/>
        <v>1396.0389490106293</v>
      </c>
      <c r="PD26" s="188">
        <f t="shared" si="220"/>
        <v>1396.0389490106293</v>
      </c>
      <c r="PE26" s="188">
        <v>1396.0389490106293</v>
      </c>
      <c r="PG26">
        <v>1</v>
      </c>
      <c r="PH26" s="228">
        <v>1</v>
      </c>
      <c r="PI26" s="228">
        <v>-1</v>
      </c>
      <c r="PJ26" s="228">
        <v>1</v>
      </c>
      <c r="PK26" s="203">
        <v>1</v>
      </c>
      <c r="PL26" s="229">
        <v>-16</v>
      </c>
      <c r="PM26">
        <f t="shared" si="347"/>
        <v>-1</v>
      </c>
      <c r="PN26">
        <v>-1</v>
      </c>
      <c r="PO26" s="203">
        <v>1</v>
      </c>
      <c r="PP26">
        <v>0</v>
      </c>
      <c r="PQ26">
        <v>1</v>
      </c>
      <c r="PR26">
        <v>0</v>
      </c>
      <c r="PS26">
        <v>0</v>
      </c>
      <c r="PT26" s="237">
        <v>2.4854240236900002E-4</v>
      </c>
      <c r="PU26" s="194">
        <v>42544</v>
      </c>
      <c r="PV26">
        <f t="shared" si="221"/>
        <v>-1</v>
      </c>
      <c r="PW26">
        <f t="shared" si="222"/>
        <v>-1</v>
      </c>
      <c r="PX26">
        <v>3</v>
      </c>
      <c r="PY26">
        <f t="shared" si="223"/>
        <v>1</v>
      </c>
      <c r="PZ26">
        <v>2</v>
      </c>
      <c r="QA26" s="137">
        <v>291324</v>
      </c>
      <c r="QB26" s="137">
        <v>194216</v>
      </c>
      <c r="QC26" s="188">
        <v>72.406366827746567</v>
      </c>
      <c r="QD26" s="188">
        <v>72.406366827746567</v>
      </c>
      <c r="QE26" s="188">
        <v>72.406366827746567</v>
      </c>
      <c r="QF26" s="188">
        <f t="shared" si="334"/>
        <v>-72.406366827746567</v>
      </c>
      <c r="QG26" s="188">
        <v>-72.406366827746567</v>
      </c>
      <c r="QH26" s="188">
        <v>-72.406366827746567</v>
      </c>
      <c r="QI26" s="188">
        <v>72.406366827746567</v>
      </c>
      <c r="QJ26" s="188">
        <f t="shared" si="224"/>
        <v>-72.406366827746567</v>
      </c>
      <c r="QK26" s="188">
        <v>-72.406366827746567</v>
      </c>
      <c r="QL26" s="188">
        <f t="shared" si="225"/>
        <v>72.406366827746567</v>
      </c>
      <c r="QM26" s="188">
        <f t="shared" si="226"/>
        <v>-72.406366827746567</v>
      </c>
      <c r="QN26" s="188">
        <v>72.406366827746567</v>
      </c>
      <c r="QP26">
        <v>1</v>
      </c>
      <c r="QQ26" s="228">
        <v>1</v>
      </c>
      <c r="QR26" s="228">
        <v>-1</v>
      </c>
      <c r="QS26" s="228">
        <v>1</v>
      </c>
      <c r="QT26" s="203">
        <v>-1</v>
      </c>
      <c r="QU26" s="229">
        <v>-17</v>
      </c>
      <c r="QV26">
        <f t="shared" si="348"/>
        <v>-1</v>
      </c>
      <c r="QW26">
        <v>1</v>
      </c>
      <c r="QX26">
        <v>1</v>
      </c>
      <c r="QY26">
        <v>0</v>
      </c>
      <c r="QZ26">
        <v>0</v>
      </c>
      <c r="RA26">
        <v>1</v>
      </c>
      <c r="RB26">
        <v>1</v>
      </c>
      <c r="RC26">
        <v>5.3941006553700002E-3</v>
      </c>
      <c r="RD26" s="194">
        <v>42544</v>
      </c>
      <c r="RE26">
        <f t="shared" si="227"/>
        <v>-1</v>
      </c>
      <c r="RF26">
        <f t="shared" si="228"/>
        <v>-1</v>
      </c>
      <c r="RG26">
        <v>3</v>
      </c>
      <c r="RH26">
        <f t="shared" si="229"/>
        <v>-1</v>
      </c>
      <c r="RI26">
        <v>2</v>
      </c>
      <c r="RJ26" s="137">
        <v>291324</v>
      </c>
      <c r="RK26" s="137">
        <v>194216</v>
      </c>
      <c r="RL26" s="188">
        <v>1571.43097932501</v>
      </c>
      <c r="RM26" s="188">
        <v>1571.43097932501</v>
      </c>
      <c r="RN26" s="188">
        <v>-1571.43097932501</v>
      </c>
      <c r="RO26" s="188">
        <f t="shared" si="335"/>
        <v>-1571.43097932501</v>
      </c>
      <c r="RP26" s="188">
        <v>1571.43097932501</v>
      </c>
      <c r="RQ26" s="188">
        <v>-1571.43097932501</v>
      </c>
      <c r="RR26" s="188">
        <v>1571.43097932501</v>
      </c>
      <c r="RS26" s="188">
        <f t="shared" si="230"/>
        <v>-1571.43097932501</v>
      </c>
      <c r="RT26" s="188">
        <v>-1571.43097932501</v>
      </c>
      <c r="RU26" s="188">
        <f t="shared" si="231"/>
        <v>-1571.43097932501</v>
      </c>
      <c r="RV26" s="188">
        <f t="shared" si="232"/>
        <v>-1571.43097932501</v>
      </c>
      <c r="RW26" s="188">
        <v>1571.43097932501</v>
      </c>
      <c r="RY26">
        <v>1</v>
      </c>
      <c r="RZ26">
        <v>-1</v>
      </c>
      <c r="SA26">
        <v>-1</v>
      </c>
      <c r="SB26">
        <v>-1</v>
      </c>
      <c r="SC26">
        <v>-1</v>
      </c>
      <c r="SD26">
        <v>-18</v>
      </c>
      <c r="SE26">
        <f t="shared" si="233"/>
        <v>-1</v>
      </c>
      <c r="SF26">
        <v>1</v>
      </c>
      <c r="SG26">
        <v>1</v>
      </c>
      <c r="SH26">
        <v>0</v>
      </c>
      <c r="SI26">
        <v>0</v>
      </c>
      <c r="SJ26">
        <v>1</v>
      </c>
      <c r="SK26">
        <v>1</v>
      </c>
      <c r="SL26">
        <v>1.5961609754100001E-3</v>
      </c>
      <c r="SM26" s="194">
        <v>42544</v>
      </c>
      <c r="SN26">
        <f t="shared" si="234"/>
        <v>1</v>
      </c>
      <c r="SO26">
        <f t="shared" si="235"/>
        <v>-1</v>
      </c>
      <c r="SP26">
        <v>4</v>
      </c>
      <c r="SQ26">
        <f t="shared" si="236"/>
        <v>-1</v>
      </c>
      <c r="SR26">
        <v>3</v>
      </c>
      <c r="SS26" s="137">
        <v>388184</v>
      </c>
      <c r="ST26" s="137">
        <v>291138</v>
      </c>
      <c r="SU26" s="188">
        <v>-619.60415207855544</v>
      </c>
      <c r="SV26" s="188">
        <v>619.60415207855544</v>
      </c>
      <c r="SW26" s="188">
        <v>-619.60415207855544</v>
      </c>
      <c r="SX26" s="188">
        <f t="shared" si="336"/>
        <v>-619.60415207855544</v>
      </c>
      <c r="SY26" s="188">
        <v>619.60415207855544</v>
      </c>
      <c r="SZ26" s="188">
        <v>-619.60415207855544</v>
      </c>
      <c r="TA26" s="188">
        <v>-619.60415207855544</v>
      </c>
      <c r="TB26" s="188">
        <f t="shared" si="237"/>
        <v>619.60415207855544</v>
      </c>
      <c r="TC26" s="188">
        <v>-619.60415207855544</v>
      </c>
      <c r="TD26" s="188">
        <f t="shared" si="238"/>
        <v>-619.60415207855544</v>
      </c>
      <c r="TE26" s="188">
        <f t="shared" si="239"/>
        <v>-619.60415207855544</v>
      </c>
      <c r="TF26" s="188">
        <v>619.60415207855544</v>
      </c>
      <c r="TH26">
        <v>1</v>
      </c>
      <c r="TI26" s="228">
        <v>1</v>
      </c>
      <c r="TJ26" s="228">
        <v>-1</v>
      </c>
      <c r="TK26" s="228">
        <v>1</v>
      </c>
      <c r="TL26" s="203">
        <v>-1</v>
      </c>
      <c r="TM26" s="229">
        <v>-19</v>
      </c>
      <c r="TN26">
        <f t="shared" si="240"/>
        <v>-1</v>
      </c>
      <c r="TO26">
        <v>1</v>
      </c>
      <c r="TP26">
        <v>-1</v>
      </c>
      <c r="TQ26">
        <v>1</v>
      </c>
      <c r="TR26">
        <v>1</v>
      </c>
      <c r="TS26">
        <v>0</v>
      </c>
      <c r="TT26">
        <v>0</v>
      </c>
      <c r="TU26">
        <v>-2.2310642279200002E-3</v>
      </c>
      <c r="TV26" s="194">
        <v>42544</v>
      </c>
      <c r="TW26">
        <f t="shared" si="241"/>
        <v>-1</v>
      </c>
      <c r="TX26">
        <f t="shared" si="242"/>
        <v>-1</v>
      </c>
      <c r="TY26">
        <v>4</v>
      </c>
      <c r="TZ26">
        <f t="shared" si="243"/>
        <v>-1</v>
      </c>
      <c r="UA26">
        <v>3</v>
      </c>
      <c r="UB26" s="137">
        <v>388184</v>
      </c>
      <c r="UC26" s="137">
        <v>291138</v>
      </c>
      <c r="UD26" s="188">
        <v>-866.06343625089733</v>
      </c>
      <c r="UE26" s="188">
        <v>-866.06343625089733</v>
      </c>
      <c r="UF26" s="188">
        <v>866.06343625089733</v>
      </c>
      <c r="UG26" s="188">
        <f t="shared" si="337"/>
        <v>866.06343625089733</v>
      </c>
      <c r="UH26" s="188">
        <v>-866.06343625089733</v>
      </c>
      <c r="UI26" s="188">
        <v>866.06343625089733</v>
      </c>
      <c r="UJ26" s="188">
        <v>-866.06343625089733</v>
      </c>
      <c r="UK26" s="188">
        <f t="shared" si="244"/>
        <v>866.06343625089733</v>
      </c>
      <c r="UL26" s="188">
        <v>866.06343625089733</v>
      </c>
      <c r="UM26" s="188">
        <f t="shared" si="245"/>
        <v>866.06343625089733</v>
      </c>
      <c r="UN26" s="188">
        <f t="shared" si="246"/>
        <v>866.06343625089733</v>
      </c>
      <c r="UO26" s="188">
        <v>866.06343625089733</v>
      </c>
      <c r="UQ26">
        <v>-1</v>
      </c>
      <c r="UR26" s="228">
        <v>1</v>
      </c>
      <c r="US26" s="228">
        <v>-1</v>
      </c>
      <c r="UT26" s="228">
        <v>1</v>
      </c>
      <c r="UU26" s="203">
        <v>-1</v>
      </c>
      <c r="UV26" s="229">
        <v>-20</v>
      </c>
      <c r="UW26">
        <f t="shared" si="247"/>
        <v>1</v>
      </c>
      <c r="UX26">
        <v>1</v>
      </c>
      <c r="UY26" s="203">
        <v>1</v>
      </c>
      <c r="UZ26">
        <v>0</v>
      </c>
      <c r="VA26">
        <v>0</v>
      </c>
      <c r="VB26">
        <v>1</v>
      </c>
      <c r="VC26">
        <v>1</v>
      </c>
      <c r="VD26" s="237">
        <v>4.8430641139300002E-3</v>
      </c>
      <c r="VE26" s="194">
        <v>42544</v>
      </c>
      <c r="VF26">
        <f t="shared" si="248"/>
        <v>1</v>
      </c>
      <c r="VG26">
        <f t="shared" si="249"/>
        <v>1</v>
      </c>
      <c r="VH26">
        <v>4</v>
      </c>
      <c r="VI26">
        <v>1</v>
      </c>
      <c r="VJ26">
        <v>5</v>
      </c>
      <c r="VK26" s="137">
        <v>390064</v>
      </c>
      <c r="VL26" s="137">
        <v>487580</v>
      </c>
      <c r="VM26" s="188">
        <v>1889.1049605359915</v>
      </c>
      <c r="VN26" s="188">
        <v>-1889.1049605359915</v>
      </c>
      <c r="VO26" s="188">
        <v>-1889.1049605359915</v>
      </c>
      <c r="VP26" s="188">
        <f t="shared" si="338"/>
        <v>1889.1049605359915</v>
      </c>
      <c r="VQ26" s="188">
        <v>1889.1049605359915</v>
      </c>
      <c r="VR26" s="188">
        <v>-1889.1049605359915</v>
      </c>
      <c r="VS26" s="188">
        <v>1889.1049605359915</v>
      </c>
      <c r="VT26" s="188">
        <f t="shared" si="250"/>
        <v>1889.1049605359915</v>
      </c>
      <c r="VU26" s="188">
        <v>-1889.1049605359915</v>
      </c>
      <c r="VV26" s="188">
        <v>1889.1049605359915</v>
      </c>
      <c r="VW26" s="188">
        <f t="shared" si="251"/>
        <v>1889.1049605359915</v>
      </c>
      <c r="VX26" s="188">
        <v>1889.1049605359915</v>
      </c>
      <c r="VZ26">
        <v>1</v>
      </c>
      <c r="WA26" s="228">
        <v>1</v>
      </c>
      <c r="WB26" s="228">
        <v>-1</v>
      </c>
      <c r="WC26" s="228">
        <v>1</v>
      </c>
      <c r="WD26" s="203">
        <v>-1</v>
      </c>
      <c r="WE26" s="229">
        <v>-21</v>
      </c>
      <c r="WF26">
        <f t="shared" si="252"/>
        <v>-1</v>
      </c>
      <c r="WG26">
        <v>1</v>
      </c>
      <c r="WH26" s="203">
        <v>-1</v>
      </c>
      <c r="WI26">
        <v>1</v>
      </c>
      <c r="WJ26">
        <v>1</v>
      </c>
      <c r="WK26">
        <v>1</v>
      </c>
      <c r="WL26">
        <v>0</v>
      </c>
      <c r="WM26" s="237">
        <v>-1.9483982115800001E-3</v>
      </c>
      <c r="WN26" s="194">
        <v>42544</v>
      </c>
      <c r="WO26">
        <f t="shared" si="253"/>
        <v>-1</v>
      </c>
      <c r="WP26">
        <f t="shared" si="254"/>
        <v>-1</v>
      </c>
      <c r="WQ26">
        <v>4</v>
      </c>
      <c r="WR26">
        <v>-1</v>
      </c>
      <c r="WS26">
        <v>3</v>
      </c>
      <c r="WT26" s="137">
        <v>388672</v>
      </c>
      <c r="WU26" s="137">
        <v>291504</v>
      </c>
      <c r="WV26" s="188">
        <v>-757.28782969122176</v>
      </c>
      <c r="WW26" s="188">
        <v>-757.28782969122176</v>
      </c>
      <c r="WX26" s="188">
        <v>757.28782969122176</v>
      </c>
      <c r="WY26" s="188">
        <f t="shared" si="339"/>
        <v>757.28782969122176</v>
      </c>
      <c r="WZ26" s="188">
        <v>-757.28782969122176</v>
      </c>
      <c r="XA26" s="188">
        <v>757.28782969122176</v>
      </c>
      <c r="XB26" s="188">
        <v>-757.28782969122176</v>
      </c>
      <c r="XC26" s="188">
        <f t="shared" si="255"/>
        <v>757.28782969122176</v>
      </c>
      <c r="XD26" s="188">
        <v>757.28782969122176</v>
      </c>
      <c r="XE26" s="188">
        <v>757.28782969122176</v>
      </c>
      <c r="XF26" s="188">
        <f t="shared" si="256"/>
        <v>757.28782969122176</v>
      </c>
      <c r="XG26" s="188">
        <v>757.28782969122176</v>
      </c>
      <c r="XI26">
        <v>-1</v>
      </c>
      <c r="XJ26" s="228">
        <v>1</v>
      </c>
      <c r="XK26" s="228">
        <v>-1</v>
      </c>
      <c r="XL26" s="228">
        <v>1</v>
      </c>
      <c r="XM26" s="203">
        <v>-1</v>
      </c>
      <c r="XN26" s="229">
        <v>-22</v>
      </c>
      <c r="XO26">
        <f t="shared" si="257"/>
        <v>1</v>
      </c>
      <c r="XP26">
        <v>1</v>
      </c>
      <c r="XQ26" s="203">
        <v>-1</v>
      </c>
      <c r="XR26">
        <v>1</v>
      </c>
      <c r="XS26">
        <v>1</v>
      </c>
      <c r="XT26">
        <v>0</v>
      </c>
      <c r="XU26">
        <v>0</v>
      </c>
      <c r="XV26" s="237">
        <v>-1.6234099829399999E-3</v>
      </c>
      <c r="XW26" s="194">
        <v>42544</v>
      </c>
      <c r="XX26">
        <f t="shared" si="258"/>
        <v>1</v>
      </c>
      <c r="XY26">
        <f t="shared" si="259"/>
        <v>1</v>
      </c>
      <c r="XZ26">
        <v>4</v>
      </c>
      <c r="YA26">
        <v>1</v>
      </c>
      <c r="YB26">
        <v>5</v>
      </c>
      <c r="YC26" s="137">
        <v>388672</v>
      </c>
      <c r="YD26" s="137">
        <v>485840</v>
      </c>
      <c r="YE26" s="188">
        <v>-630.97400488925564</v>
      </c>
      <c r="YF26" s="188">
        <v>630.97400488925564</v>
      </c>
      <c r="YG26" s="188">
        <v>630.97400488925564</v>
      </c>
      <c r="YH26" s="188">
        <f t="shared" si="260"/>
        <v>-630.97400488925564</v>
      </c>
      <c r="YI26" s="188">
        <v>-630.97400488925564</v>
      </c>
      <c r="YJ26" s="188">
        <v>630.97400488925564</v>
      </c>
      <c r="YK26" s="188">
        <v>-630.97400488925564</v>
      </c>
      <c r="YL26" s="188">
        <f t="shared" si="261"/>
        <v>-630.97400488925564</v>
      </c>
      <c r="YM26" s="188">
        <v>630.97400488925564</v>
      </c>
      <c r="YN26" s="188">
        <v>-630.97400488925564</v>
      </c>
      <c r="YO26" s="188">
        <f t="shared" si="262"/>
        <v>-630.97400488925564</v>
      </c>
      <c r="YP26" s="188">
        <v>630.97400488925564</v>
      </c>
      <c r="YR26">
        <v>-1</v>
      </c>
      <c r="YS26" s="228">
        <v>1</v>
      </c>
      <c r="YT26" s="228">
        <v>-1</v>
      </c>
      <c r="YU26" s="228">
        <v>1</v>
      </c>
      <c r="YV26" s="203">
        <v>1</v>
      </c>
      <c r="YW26" s="229">
        <v>-24</v>
      </c>
      <c r="YX26">
        <v>-1</v>
      </c>
      <c r="YY26">
        <v>-1</v>
      </c>
      <c r="YZ26" s="203">
        <v>-1</v>
      </c>
      <c r="ZA26">
        <v>1</v>
      </c>
      <c r="ZB26">
        <v>0</v>
      </c>
      <c r="ZC26">
        <v>1</v>
      </c>
      <c r="ZD26">
        <v>1</v>
      </c>
      <c r="ZE26" s="237">
        <v>-1.2967232010500001E-3</v>
      </c>
      <c r="ZF26" s="194">
        <v>42544</v>
      </c>
      <c r="ZG26">
        <f t="shared" si="263"/>
        <v>-1</v>
      </c>
      <c r="ZH26">
        <f t="shared" si="264"/>
        <v>-1</v>
      </c>
      <c r="ZI26">
        <v>4</v>
      </c>
      <c r="ZJ26">
        <v>1</v>
      </c>
      <c r="ZK26">
        <v>5</v>
      </c>
      <c r="ZL26" s="137">
        <v>388672</v>
      </c>
      <c r="ZM26" s="137">
        <v>485840</v>
      </c>
      <c r="ZN26" s="188">
        <v>-503.99999999850564</v>
      </c>
      <c r="ZO26" s="188">
        <v>-503.99999999850564</v>
      </c>
      <c r="ZP26" s="188">
        <v>503.99999999850564</v>
      </c>
      <c r="ZQ26" s="188">
        <v>-503.99999999850564</v>
      </c>
      <c r="ZR26" s="188">
        <v>503.99999999850564</v>
      </c>
      <c r="ZS26" s="188">
        <v>503.99999999850564</v>
      </c>
      <c r="ZT26" s="188">
        <v>503.99999999850564</v>
      </c>
      <c r="ZU26" s="188">
        <v>-503.99999999850564</v>
      </c>
      <c r="ZV26" s="188">
        <f t="shared" si="265"/>
        <v>503.99999999850564</v>
      </c>
      <c r="ZW26" s="188">
        <v>503.99999999850564</v>
      </c>
      <c r="ZX26" s="188">
        <f t="shared" si="266"/>
        <v>503.99999999850564</v>
      </c>
      <c r="ZY26" s="188">
        <v>503.99999999850564</v>
      </c>
      <c r="AAA26">
        <f t="shared" si="267"/>
        <v>-1</v>
      </c>
      <c r="AAB26" s="228">
        <v>1</v>
      </c>
      <c r="AAC26" s="228">
        <v>-1</v>
      </c>
      <c r="AAD26" s="228">
        <v>1</v>
      </c>
      <c r="AAE26" s="203">
        <v>1</v>
      </c>
      <c r="AAF26" s="229">
        <v>-24</v>
      </c>
      <c r="AAG26">
        <f t="shared" si="268"/>
        <v>-1</v>
      </c>
      <c r="AAH26">
        <f t="shared" si="269"/>
        <v>-1</v>
      </c>
      <c r="AAI26" s="203">
        <v>-1</v>
      </c>
      <c r="AAJ26">
        <f t="shared" si="270"/>
        <v>1</v>
      </c>
      <c r="AAK26">
        <f t="shared" si="136"/>
        <v>0</v>
      </c>
      <c r="AAL26">
        <f t="shared" si="340"/>
        <v>1</v>
      </c>
      <c r="AAM26">
        <f t="shared" si="271"/>
        <v>1</v>
      </c>
      <c r="AAN26" s="237">
        <v>-3.3078460872600001E-3</v>
      </c>
      <c r="AAO26" s="194">
        <v>42544</v>
      </c>
      <c r="AAP26">
        <f t="shared" si="272"/>
        <v>-1</v>
      </c>
      <c r="AAQ26">
        <f t="shared" si="273"/>
        <v>-1</v>
      </c>
      <c r="AAR26">
        <f>VLOOKUP($A26,'FuturesInfo (3)'!$A$2:$V$80,22)</f>
        <v>4</v>
      </c>
      <c r="AAS26">
        <f t="shared" si="274"/>
        <v>1</v>
      </c>
      <c r="AAT26">
        <f t="shared" si="275"/>
        <v>5</v>
      </c>
      <c r="AAU26" s="137">
        <f>VLOOKUP($A26,'FuturesInfo (3)'!$A$2:$O$80,15)*AAR26</f>
        <v>386884</v>
      </c>
      <c r="AAV26" s="137">
        <f>VLOOKUP($A26,'FuturesInfo (3)'!$A$2:$O$80,15)*AAT26</f>
        <v>483605</v>
      </c>
      <c r="AAW26" s="188">
        <f t="shared" si="276"/>
        <v>-1279.752725623498</v>
      </c>
      <c r="AAX26" s="188">
        <f t="shared" si="137"/>
        <v>-1279.752725623498</v>
      </c>
      <c r="AAY26" s="188">
        <f t="shared" si="277"/>
        <v>1279.752725623498</v>
      </c>
      <c r="AAZ26" s="188">
        <f t="shared" si="278"/>
        <v>-1279.752725623498</v>
      </c>
      <c r="ABA26" s="188">
        <f t="shared" si="279"/>
        <v>1279.752725623498</v>
      </c>
      <c r="ABB26" s="188">
        <f t="shared" si="349"/>
        <v>1279.752725623498</v>
      </c>
      <c r="ABC26" s="188">
        <f t="shared" si="281"/>
        <v>1279.752725623498</v>
      </c>
      <c r="ABD26" s="188">
        <f t="shared" si="341"/>
        <v>-1279.752725623498</v>
      </c>
      <c r="ABE26" s="188">
        <f t="shared" si="282"/>
        <v>1279.752725623498</v>
      </c>
      <c r="ABF26" s="188">
        <f>IF(IF(sym!$Q15=AAI26,1,0)=1,ABS(AAU26*AAN26),-ABS(AAU26*AAN26))</f>
        <v>1279.752725623498</v>
      </c>
      <c r="ABG26" s="188">
        <f t="shared" si="283"/>
        <v>1279.752725623498</v>
      </c>
      <c r="ABH26" s="188">
        <f t="shared" si="284"/>
        <v>1279.752725623498</v>
      </c>
      <c r="ABJ26">
        <f t="shared" si="285"/>
        <v>-1</v>
      </c>
      <c r="ABK26" s="228">
        <v>1</v>
      </c>
      <c r="ABL26" s="228">
        <v>-1</v>
      </c>
      <c r="ABM26" s="228">
        <v>1</v>
      </c>
      <c r="ABN26" s="203">
        <v>1</v>
      </c>
      <c r="ABO26" s="229">
        <v>-25</v>
      </c>
      <c r="ABP26">
        <f t="shared" si="286"/>
        <v>-1</v>
      </c>
      <c r="ABQ26">
        <f t="shared" si="287"/>
        <v>-1</v>
      </c>
      <c r="ABR26" s="203"/>
      <c r="ABS26">
        <f t="shared" si="288"/>
        <v>0</v>
      </c>
      <c r="ABT26">
        <f t="shared" si="138"/>
        <v>0</v>
      </c>
      <c r="ABU26">
        <f t="shared" si="342"/>
        <v>0</v>
      </c>
      <c r="ABV26">
        <f t="shared" si="289"/>
        <v>0</v>
      </c>
      <c r="ABW26" s="237"/>
      <c r="ABX26" s="194">
        <v>42544</v>
      </c>
      <c r="ABY26">
        <f t="shared" si="290"/>
        <v>-1</v>
      </c>
      <c r="ABZ26">
        <f t="shared" si="291"/>
        <v>-1</v>
      </c>
      <c r="ACA26">
        <f>VLOOKUP($A26,'FuturesInfo (3)'!$A$2:$V$80,22)</f>
        <v>4</v>
      </c>
      <c r="ACB26">
        <f t="shared" si="292"/>
        <v>1</v>
      </c>
      <c r="ACC26">
        <f t="shared" si="293"/>
        <v>5</v>
      </c>
      <c r="ACD26" s="137">
        <f>VLOOKUP($A26,'FuturesInfo (3)'!$A$2:$O$80,15)*ACA26</f>
        <v>386884</v>
      </c>
      <c r="ACE26" s="137">
        <f>VLOOKUP($A26,'FuturesInfo (3)'!$A$2:$O$80,15)*ACC26</f>
        <v>483605</v>
      </c>
      <c r="ACF26" s="188">
        <f t="shared" si="294"/>
        <v>0</v>
      </c>
      <c r="ACG26" s="188">
        <f t="shared" si="139"/>
        <v>0</v>
      </c>
      <c r="ACH26" s="188">
        <f t="shared" si="295"/>
        <v>0</v>
      </c>
      <c r="ACI26" s="188">
        <f t="shared" si="296"/>
        <v>0</v>
      </c>
      <c r="ACJ26" s="188">
        <f t="shared" si="297"/>
        <v>0</v>
      </c>
      <c r="ACK26" s="188">
        <f t="shared" si="350"/>
        <v>0</v>
      </c>
      <c r="ACL26" s="188">
        <f t="shared" si="299"/>
        <v>0</v>
      </c>
      <c r="ACM26" s="188">
        <f t="shared" si="343"/>
        <v>0</v>
      </c>
      <c r="ACN26" s="188">
        <f t="shared" si="300"/>
        <v>0</v>
      </c>
      <c r="ACO26" s="188">
        <f>IF(IF(sym!$Q15=ABR26,1,0)=1,ABS(ACD26*ABW26),-ABS(ACD26*ABW26))</f>
        <v>0</v>
      </c>
      <c r="ACP26" s="188">
        <f t="shared" si="301"/>
        <v>0</v>
      </c>
      <c r="ACQ26" s="188">
        <f t="shared" si="302"/>
        <v>0</v>
      </c>
      <c r="ACT26">
        <f t="shared" si="303"/>
        <v>0</v>
      </c>
      <c r="ACU26" s="228"/>
      <c r="ACV26" s="228"/>
      <c r="ACW26" s="228"/>
      <c r="ACX26" s="203"/>
      <c r="ACY26" s="229"/>
      <c r="ACZ26">
        <f t="shared" si="304"/>
        <v>-1</v>
      </c>
      <c r="ADA26">
        <f t="shared" si="305"/>
        <v>0</v>
      </c>
      <c r="ADB26" s="203"/>
      <c r="ADC26">
        <f t="shared" si="306"/>
        <v>1</v>
      </c>
      <c r="ADD26">
        <f t="shared" si="140"/>
        <v>1</v>
      </c>
      <c r="ADE26">
        <f t="shared" si="344"/>
        <v>0</v>
      </c>
      <c r="ADF26">
        <f t="shared" si="307"/>
        <v>1</v>
      </c>
      <c r="ADG26" s="237"/>
      <c r="ADH26" s="194"/>
      <c r="ADI26">
        <f t="shared" si="308"/>
        <v>-1</v>
      </c>
      <c r="ADJ26">
        <f t="shared" si="309"/>
        <v>-1</v>
      </c>
      <c r="ADK26">
        <f>VLOOKUP($A26,'FuturesInfo (3)'!$A$2:$V$80,22)</f>
        <v>4</v>
      </c>
      <c r="ADL26">
        <f t="shared" si="310"/>
        <v>-1</v>
      </c>
      <c r="ADM26">
        <f t="shared" si="311"/>
        <v>3</v>
      </c>
      <c r="ADN26" s="137">
        <f>VLOOKUP($A26,'FuturesInfo (3)'!$A$2:$O$80,15)*ADK26</f>
        <v>386884</v>
      </c>
      <c r="ADO26" s="137">
        <f>VLOOKUP($A26,'FuturesInfo (3)'!$A$2:$O$80,15)*ADM26</f>
        <v>290163</v>
      </c>
      <c r="ADP26" s="188">
        <f t="shared" si="312"/>
        <v>0</v>
      </c>
      <c r="ADQ26" s="188">
        <f t="shared" si="141"/>
        <v>0</v>
      </c>
      <c r="ADR26" s="188">
        <f t="shared" si="313"/>
        <v>0</v>
      </c>
      <c r="ADS26" s="188">
        <f t="shared" si="314"/>
        <v>0</v>
      </c>
      <c r="ADT26" s="188">
        <f t="shared" si="315"/>
        <v>0</v>
      </c>
      <c r="ADU26" s="188">
        <f t="shared" si="351"/>
        <v>0</v>
      </c>
      <c r="ADV26" s="188">
        <f t="shared" si="317"/>
        <v>0</v>
      </c>
      <c r="ADW26" s="188">
        <f t="shared" si="345"/>
        <v>0</v>
      </c>
      <c r="ADX26" s="188">
        <f t="shared" si="318"/>
        <v>0</v>
      </c>
      <c r="ADY26" s="188">
        <f>IF(IF(sym!$Q15=ADB26,1,0)=1,ABS(ADN26*ADG26),-ABS(ADN26*ADG26))</f>
        <v>0</v>
      </c>
      <c r="ADZ26" s="188">
        <f t="shared" si="319"/>
        <v>0</v>
      </c>
      <c r="AEA26" s="188">
        <f t="shared" si="320"/>
        <v>0</v>
      </c>
    </row>
    <row r="27" spans="1:807"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f t="shared" si="142"/>
        <v>-1</v>
      </c>
      <c r="T27">
        <f t="shared" si="143"/>
        <v>-1</v>
      </c>
      <c r="U27">
        <v>2</v>
      </c>
      <c r="V27">
        <f t="shared" si="144"/>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f t="shared" si="145"/>
        <v>-443.42666858292876</v>
      </c>
      <c r="AG27" s="188">
        <v>-443.42666858292876</v>
      </c>
      <c r="AH27" s="188">
        <f t="shared" si="146"/>
        <v>443.42666858292876</v>
      </c>
      <c r="AI27" s="188">
        <v>-443.42666858292876</v>
      </c>
      <c r="AJ27" s="188">
        <v>443.42666858292876</v>
      </c>
      <c r="AL27">
        <v>1</v>
      </c>
      <c r="AM27" s="228">
        <v>1</v>
      </c>
      <c r="AN27" s="228">
        <v>-1</v>
      </c>
      <c r="AO27" s="228">
        <v>1</v>
      </c>
      <c r="AP27" s="203">
        <v>1</v>
      </c>
      <c r="AQ27" s="229">
        <v>5</v>
      </c>
      <c r="AR27">
        <f t="shared" si="147"/>
        <v>-1</v>
      </c>
      <c r="AS27">
        <v>1</v>
      </c>
      <c r="AT27" s="203">
        <v>-1</v>
      </c>
      <c r="AU27">
        <v>0</v>
      </c>
      <c r="AV27">
        <v>0</v>
      </c>
      <c r="AW27">
        <v>1</v>
      </c>
      <c r="AX27">
        <v>0</v>
      </c>
      <c r="AY27" s="237">
        <v>-8.9755864049800003E-4</v>
      </c>
      <c r="AZ27" s="194">
        <v>42544</v>
      </c>
      <c r="BA27">
        <f t="shared" si="148"/>
        <v>-1</v>
      </c>
      <c r="BB27">
        <f t="shared" si="149"/>
        <v>-1</v>
      </c>
      <c r="BC27">
        <v>2</v>
      </c>
      <c r="BD27">
        <f t="shared" si="150"/>
        <v>1</v>
      </c>
      <c r="BE27">
        <v>2</v>
      </c>
      <c r="BF27" s="137">
        <v>372481.46879999997</v>
      </c>
      <c r="BG27" s="137">
        <v>372481.46879999997</v>
      </c>
      <c r="BH27" s="188">
        <v>-334.32396074682617</v>
      </c>
      <c r="BI27" s="188">
        <v>-334.32396074682617</v>
      </c>
      <c r="BJ27" s="188">
        <v>-334.32396074682617</v>
      </c>
      <c r="BK27" s="188">
        <f t="shared" si="321"/>
        <v>334.32396074682617</v>
      </c>
      <c r="BL27" s="188">
        <v>-334.32396074682617</v>
      </c>
      <c r="BM27" s="188">
        <v>334.32396074682617</v>
      </c>
      <c r="BN27" s="188">
        <v>-334.32396074682617</v>
      </c>
      <c r="BO27" s="188">
        <f t="shared" si="322"/>
        <v>334.32396074682617</v>
      </c>
      <c r="BP27" s="188">
        <v>334.32396074682617</v>
      </c>
      <c r="BQ27" s="188">
        <f t="shared" si="151"/>
        <v>-334.32396074682617</v>
      </c>
      <c r="BR27" s="188">
        <f t="shared" si="152"/>
        <v>334.32396074682617</v>
      </c>
      <c r="BS27" s="188">
        <v>334.32396074682617</v>
      </c>
      <c r="BU27">
        <v>-1</v>
      </c>
      <c r="BV27" s="228">
        <v>-1</v>
      </c>
      <c r="BW27" s="228">
        <v>-1</v>
      </c>
      <c r="BX27" s="228">
        <v>1</v>
      </c>
      <c r="BY27" s="203">
        <v>1</v>
      </c>
      <c r="BZ27" s="229">
        <v>6</v>
      </c>
      <c r="CA27">
        <f t="shared" si="153"/>
        <v>1</v>
      </c>
      <c r="CB27">
        <v>1</v>
      </c>
      <c r="CC27" s="203">
        <v>1</v>
      </c>
      <c r="CD27">
        <v>0</v>
      </c>
      <c r="CE27">
        <v>1</v>
      </c>
      <c r="CF27">
        <v>0</v>
      </c>
      <c r="CG27">
        <v>1</v>
      </c>
      <c r="CH27" s="237">
        <v>6.5880098221199996E-4</v>
      </c>
      <c r="CI27" s="194">
        <v>42544</v>
      </c>
      <c r="CJ27">
        <f t="shared" si="154"/>
        <v>1</v>
      </c>
      <c r="CK27">
        <f t="shared" si="155"/>
        <v>1</v>
      </c>
      <c r="CL27">
        <v>2</v>
      </c>
      <c r="CM27">
        <f t="shared" si="156"/>
        <v>1</v>
      </c>
      <c r="CN27">
        <v>3</v>
      </c>
      <c r="CO27" s="137">
        <v>372705.35600000003</v>
      </c>
      <c r="CP27" s="137">
        <v>559058.03399999999</v>
      </c>
      <c r="CQ27" s="188">
        <v>-245.53865460847314</v>
      </c>
      <c r="CR27" s="188">
        <v>-245.53865460847314</v>
      </c>
      <c r="CS27" s="188">
        <v>245.53865460847314</v>
      </c>
      <c r="CT27" s="188">
        <f t="shared" si="323"/>
        <v>245.53865460847314</v>
      </c>
      <c r="CU27" s="188">
        <v>245.53865460847314</v>
      </c>
      <c r="CV27" s="188">
        <v>-245.53865460847314</v>
      </c>
      <c r="CW27" s="188">
        <v>245.53865460847314</v>
      </c>
      <c r="CX27" s="188">
        <f t="shared" si="157"/>
        <v>245.53865460847314</v>
      </c>
      <c r="CY27" s="188">
        <v>-245.53865460847314</v>
      </c>
      <c r="CZ27" s="188">
        <f t="shared" si="158"/>
        <v>245.53865460847314</v>
      </c>
      <c r="DA27" s="188">
        <f t="shared" si="159"/>
        <v>245.53865460847314</v>
      </c>
      <c r="DB27" s="188">
        <v>245.53865460847314</v>
      </c>
      <c r="DD27">
        <v>1</v>
      </c>
      <c r="DE27" s="228">
        <v>-1</v>
      </c>
      <c r="DF27" s="228">
        <v>-1</v>
      </c>
      <c r="DG27" s="228">
        <v>-1</v>
      </c>
      <c r="DH27" s="203">
        <v>1</v>
      </c>
      <c r="DI27" s="229">
        <v>7</v>
      </c>
      <c r="DJ27">
        <f t="shared" si="160"/>
        <v>-1</v>
      </c>
      <c r="DK27">
        <v>1</v>
      </c>
      <c r="DL27" s="203">
        <v>1</v>
      </c>
      <c r="DM27">
        <v>0</v>
      </c>
      <c r="DN27">
        <v>1</v>
      </c>
      <c r="DO27">
        <v>0</v>
      </c>
      <c r="DP27">
        <v>1</v>
      </c>
      <c r="DQ27" s="237">
        <v>4.1297581996600002E-3</v>
      </c>
      <c r="DR27" s="194">
        <v>42544</v>
      </c>
      <c r="DS27">
        <f t="shared" si="161"/>
        <v>1</v>
      </c>
      <c r="DT27">
        <f t="shared" si="162"/>
        <v>-1</v>
      </c>
      <c r="DU27">
        <v>2</v>
      </c>
      <c r="DV27">
        <f t="shared" si="163"/>
        <v>-1</v>
      </c>
      <c r="DW27">
        <v>3</v>
      </c>
      <c r="DX27" s="137">
        <v>372070.23980000004</v>
      </c>
      <c r="DY27" s="137">
        <v>558105.35970000003</v>
      </c>
      <c r="DZ27" s="188">
        <v>-1536.5601236635127</v>
      </c>
      <c r="EA27" s="188">
        <v>1536.5601236635127</v>
      </c>
      <c r="EB27" s="188">
        <v>1536.5601236635127</v>
      </c>
      <c r="EC27" s="188">
        <f t="shared" si="324"/>
        <v>-1536.5601236635127</v>
      </c>
      <c r="ED27" s="188">
        <v>1536.5601236635127</v>
      </c>
      <c r="EE27" s="188">
        <v>-1536.5601236635127</v>
      </c>
      <c r="EF27" s="188">
        <v>-1536.5601236635127</v>
      </c>
      <c r="EG27" s="188">
        <f t="shared" si="164"/>
        <v>1536.5601236635127</v>
      </c>
      <c r="EH27" s="188">
        <v>-1536.5601236635127</v>
      </c>
      <c r="EI27" s="188">
        <f t="shared" si="165"/>
        <v>-1536.5601236635127</v>
      </c>
      <c r="EJ27" s="188">
        <f t="shared" si="166"/>
        <v>-1536.5601236635127</v>
      </c>
      <c r="EK27" s="188">
        <v>1536.5601236635127</v>
      </c>
      <c r="EM27">
        <v>1</v>
      </c>
      <c r="EN27" s="228">
        <v>-1</v>
      </c>
      <c r="EO27" s="228">
        <v>-1</v>
      </c>
      <c r="EP27" s="228">
        <v>1</v>
      </c>
      <c r="EQ27" s="203">
        <v>1</v>
      </c>
      <c r="ER27" s="229">
        <v>8</v>
      </c>
      <c r="ES27">
        <f t="shared" si="167"/>
        <v>-1</v>
      </c>
      <c r="ET27">
        <v>1</v>
      </c>
      <c r="EU27" s="203">
        <v>-1</v>
      </c>
      <c r="EV27">
        <v>1</v>
      </c>
      <c r="EW27">
        <v>0</v>
      </c>
      <c r="EX27">
        <v>1</v>
      </c>
      <c r="EY27">
        <v>0</v>
      </c>
      <c r="EZ27" s="237">
        <v>-2.9802706085700002E-4</v>
      </c>
      <c r="FA27" s="194">
        <v>42544</v>
      </c>
      <c r="FB27">
        <f t="shared" si="168"/>
        <v>-1</v>
      </c>
      <c r="FC27">
        <f t="shared" si="169"/>
        <v>-1</v>
      </c>
      <c r="FD27">
        <v>2</v>
      </c>
      <c r="FE27">
        <f t="shared" si="170"/>
        <v>-1</v>
      </c>
      <c r="FF27">
        <v>2</v>
      </c>
      <c r="FG27" s="137">
        <v>371130.81599999999</v>
      </c>
      <c r="FH27" s="137">
        <v>371130.81599999999</v>
      </c>
      <c r="FI27" s="188">
        <v>110.60702628594008</v>
      </c>
      <c r="FJ27" s="188">
        <v>-110.60702628594008</v>
      </c>
      <c r="FK27" s="188">
        <v>-110.60702628594008</v>
      </c>
      <c r="FL27" s="188">
        <f t="shared" si="325"/>
        <v>110.60702628594008</v>
      </c>
      <c r="FM27" s="188">
        <v>-110.60702628594008</v>
      </c>
      <c r="FN27" s="188">
        <v>110.60702628594008</v>
      </c>
      <c r="FO27" s="188">
        <v>-110.60702628594008</v>
      </c>
      <c r="FP27" s="188">
        <f t="shared" si="171"/>
        <v>110.60702628594008</v>
      </c>
      <c r="FQ27" s="188">
        <v>110.60702628594008</v>
      </c>
      <c r="FR27" s="188">
        <f t="shared" si="172"/>
        <v>110.60702628594008</v>
      </c>
      <c r="FS27" s="188">
        <f t="shared" si="173"/>
        <v>110.60702628594008</v>
      </c>
      <c r="FT27" s="188">
        <v>110.60702628594008</v>
      </c>
      <c r="FV27">
        <v>-1</v>
      </c>
      <c r="FW27" s="228">
        <v>-1</v>
      </c>
      <c r="FX27" s="228">
        <v>-1</v>
      </c>
      <c r="FY27" s="228">
        <v>1</v>
      </c>
      <c r="FZ27" s="203">
        <v>1</v>
      </c>
      <c r="GA27" s="229">
        <v>9</v>
      </c>
      <c r="GB27">
        <f t="shared" si="174"/>
        <v>1</v>
      </c>
      <c r="GC27">
        <v>1</v>
      </c>
      <c r="GD27">
        <v>-1</v>
      </c>
      <c r="GE27">
        <v>1</v>
      </c>
      <c r="GF27">
        <v>0</v>
      </c>
      <c r="GG27">
        <v>1</v>
      </c>
      <c r="GH27">
        <v>0</v>
      </c>
      <c r="GI27">
        <v>-8.9434772239399996E-4</v>
      </c>
      <c r="GJ27" s="194">
        <v>42544</v>
      </c>
      <c r="GK27">
        <f t="shared" si="175"/>
        <v>1</v>
      </c>
      <c r="GL27">
        <f t="shared" si="176"/>
        <v>1</v>
      </c>
      <c r="GM27">
        <v>2</v>
      </c>
      <c r="GN27">
        <f t="shared" si="177"/>
        <v>1</v>
      </c>
      <c r="GO27">
        <v>3</v>
      </c>
      <c r="GP27" s="137">
        <v>370798.89600000001</v>
      </c>
      <c r="GQ27" s="137">
        <v>556198.34400000004</v>
      </c>
      <c r="GR27" s="188">
        <v>331.62314810380968</v>
      </c>
      <c r="GS27" s="188">
        <v>331.62314810380968</v>
      </c>
      <c r="GT27" s="188">
        <v>-331.62314810380968</v>
      </c>
      <c r="GU27" s="188">
        <f t="shared" si="326"/>
        <v>-331.62314810380968</v>
      </c>
      <c r="GV27" s="188">
        <v>-331.62314810380968</v>
      </c>
      <c r="GW27" s="188">
        <v>331.62314810380968</v>
      </c>
      <c r="GX27" s="188">
        <v>-331.62314810380968</v>
      </c>
      <c r="GY27" s="188">
        <f t="shared" si="178"/>
        <v>-331.62314810380968</v>
      </c>
      <c r="GZ27" s="188">
        <v>331.62314810380968</v>
      </c>
      <c r="HA27" s="188">
        <f t="shared" si="179"/>
        <v>-331.62314810380968</v>
      </c>
      <c r="HB27" s="188">
        <f t="shared" si="180"/>
        <v>-331.62314810380968</v>
      </c>
      <c r="HC27" s="188">
        <v>331.62314810380968</v>
      </c>
      <c r="HE27">
        <v>-1</v>
      </c>
      <c r="HF27">
        <v>1</v>
      </c>
      <c r="HG27">
        <v>-1</v>
      </c>
      <c r="HH27">
        <v>1</v>
      </c>
      <c r="HI27">
        <v>1</v>
      </c>
      <c r="HJ27">
        <v>10</v>
      </c>
      <c r="HK27">
        <f t="shared" si="181"/>
        <v>1</v>
      </c>
      <c r="HL27">
        <v>1</v>
      </c>
      <c r="HM27" s="203">
        <v>1</v>
      </c>
      <c r="HN27">
        <v>1</v>
      </c>
      <c r="HO27">
        <v>1</v>
      </c>
      <c r="HP27">
        <v>0</v>
      </c>
      <c r="HQ27">
        <v>1</v>
      </c>
      <c r="HR27" s="237">
        <v>1.3128841678099999E-3</v>
      </c>
      <c r="HS27" s="194">
        <v>42544</v>
      </c>
      <c r="HT27">
        <f t="shared" si="182"/>
        <v>1</v>
      </c>
      <c r="HU27">
        <f t="shared" si="183"/>
        <v>1</v>
      </c>
      <c r="HV27">
        <v>2</v>
      </c>
      <c r="HW27">
        <f t="shared" si="184"/>
        <v>1</v>
      </c>
      <c r="HX27">
        <v>3</v>
      </c>
      <c r="HY27" s="137">
        <v>370950.13199999998</v>
      </c>
      <c r="HZ27" s="137">
        <v>556425.19799999997</v>
      </c>
      <c r="IA27" s="188">
        <v>487.01455534982961</v>
      </c>
      <c r="IB27" s="188">
        <v>-487.01455534982961</v>
      </c>
      <c r="IC27" s="188">
        <v>487.01455534982961</v>
      </c>
      <c r="ID27" s="188">
        <f t="shared" si="327"/>
        <v>487.01455534982961</v>
      </c>
      <c r="IE27" s="188">
        <v>487.01455534982961</v>
      </c>
      <c r="IF27" s="188">
        <v>-487.01455534982961</v>
      </c>
      <c r="IG27" s="188">
        <v>487.01455534982961</v>
      </c>
      <c r="IH27" s="188">
        <f t="shared" si="185"/>
        <v>487.01455534982961</v>
      </c>
      <c r="II27" s="188">
        <v>-487.01455534982961</v>
      </c>
      <c r="IJ27" s="188">
        <f t="shared" si="186"/>
        <v>487.01455534982961</v>
      </c>
      <c r="IK27" s="188">
        <f t="shared" si="187"/>
        <v>487.01455534982961</v>
      </c>
      <c r="IL27" s="188">
        <v>487.01455534982961</v>
      </c>
      <c r="IN27">
        <v>1</v>
      </c>
      <c r="IO27" s="228">
        <v>1</v>
      </c>
      <c r="IP27" s="228">
        <v>-1</v>
      </c>
      <c r="IQ27" s="228">
        <v>1</v>
      </c>
      <c r="IR27" s="203">
        <v>1</v>
      </c>
      <c r="IS27" s="229">
        <v>11</v>
      </c>
      <c r="IT27">
        <f t="shared" si="188"/>
        <v>-1</v>
      </c>
      <c r="IU27">
        <v>1</v>
      </c>
      <c r="IV27" s="203">
        <v>-1</v>
      </c>
      <c r="IW27">
        <v>0</v>
      </c>
      <c r="IX27">
        <v>0</v>
      </c>
      <c r="IY27">
        <v>1</v>
      </c>
      <c r="IZ27">
        <v>0</v>
      </c>
      <c r="JA27" s="237">
        <v>-1.2515644555700001E-3</v>
      </c>
      <c r="JB27" s="194">
        <v>42544</v>
      </c>
      <c r="JC27">
        <f t="shared" si="189"/>
        <v>-1</v>
      </c>
      <c r="JD27">
        <f t="shared" si="190"/>
        <v>-1</v>
      </c>
      <c r="JE27">
        <v>2</v>
      </c>
      <c r="JF27">
        <f t="shared" si="191"/>
        <v>1</v>
      </c>
      <c r="JG27">
        <v>2</v>
      </c>
      <c r="JH27" s="137">
        <v>370619.92799999996</v>
      </c>
      <c r="JI27" s="137">
        <v>370619.92799999996</v>
      </c>
      <c r="JJ27" s="188">
        <v>-463.85472841071254</v>
      </c>
      <c r="JK27" s="188">
        <v>-463.85472841071254</v>
      </c>
      <c r="JL27" s="188">
        <v>-463.85472841071254</v>
      </c>
      <c r="JM27" s="188">
        <f t="shared" si="328"/>
        <v>463.85472841071254</v>
      </c>
      <c r="JN27" s="188">
        <v>-463.85472841071254</v>
      </c>
      <c r="JO27" s="188">
        <v>463.85472841071254</v>
      </c>
      <c r="JP27" s="188">
        <v>-463.85472841071254</v>
      </c>
      <c r="JQ27" s="188">
        <f t="shared" si="192"/>
        <v>463.85472841071254</v>
      </c>
      <c r="JR27" s="188">
        <v>463.85472841071254</v>
      </c>
      <c r="JS27" s="188">
        <f t="shared" si="193"/>
        <v>-463.85472841071254</v>
      </c>
      <c r="JT27" s="188">
        <f t="shared" si="329"/>
        <v>463.85472841071254</v>
      </c>
      <c r="JU27" s="188">
        <v>463.85472841071254</v>
      </c>
      <c r="JW27">
        <v>-1</v>
      </c>
      <c r="JX27" s="228">
        <v>1</v>
      </c>
      <c r="JY27" s="228">
        <v>-1</v>
      </c>
      <c r="JZ27" s="228">
        <v>1</v>
      </c>
      <c r="KA27" s="203">
        <v>1</v>
      </c>
      <c r="KB27" s="229">
        <v>12</v>
      </c>
      <c r="KC27">
        <f t="shared" si="194"/>
        <v>1</v>
      </c>
      <c r="KD27">
        <v>1</v>
      </c>
      <c r="KE27" s="203">
        <v>-1</v>
      </c>
      <c r="KF27">
        <v>0</v>
      </c>
      <c r="KG27">
        <v>0</v>
      </c>
      <c r="KH27">
        <v>1</v>
      </c>
      <c r="KI27">
        <v>0</v>
      </c>
      <c r="KJ27" s="237">
        <v>-5.5495882563600003E-3</v>
      </c>
      <c r="KK27" s="194">
        <v>42544</v>
      </c>
      <c r="KL27">
        <f t="shared" si="195"/>
        <v>1</v>
      </c>
      <c r="KM27">
        <f t="shared" si="196"/>
        <v>1</v>
      </c>
      <c r="KN27">
        <v>2</v>
      </c>
      <c r="KO27">
        <f t="shared" si="197"/>
        <v>1</v>
      </c>
      <c r="KP27">
        <v>3</v>
      </c>
      <c r="KQ27" s="137">
        <v>369596.37</v>
      </c>
      <c r="KR27" s="137">
        <v>554394.55499999993</v>
      </c>
      <c r="KS27" s="188">
        <v>-2051.1076745452856</v>
      </c>
      <c r="KT27" s="188">
        <v>2051.1076745452856</v>
      </c>
      <c r="KU27" s="188">
        <v>-2051.1076745452856</v>
      </c>
      <c r="KV27" s="188">
        <f t="shared" si="330"/>
        <v>-2051.1076745452856</v>
      </c>
      <c r="KW27" s="188">
        <v>-2051.1076745452856</v>
      </c>
      <c r="KX27" s="188">
        <v>2051.1076745452856</v>
      </c>
      <c r="KY27" s="188">
        <v>-2051.1076745452856</v>
      </c>
      <c r="KZ27" s="188">
        <f t="shared" si="198"/>
        <v>-2051.1076745452856</v>
      </c>
      <c r="LA27" s="188">
        <v>2051.1076745452856</v>
      </c>
      <c r="LB27" s="188">
        <f t="shared" si="199"/>
        <v>-2051.1076745452856</v>
      </c>
      <c r="LC27" s="188">
        <f t="shared" si="200"/>
        <v>-2051.1076745452856</v>
      </c>
      <c r="LD27" s="188">
        <v>2051.1076745452856</v>
      </c>
      <c r="LF27">
        <v>-1</v>
      </c>
      <c r="LG27" s="228">
        <v>1</v>
      </c>
      <c r="LH27" s="228">
        <v>1</v>
      </c>
      <c r="LI27" s="228">
        <v>1</v>
      </c>
      <c r="LJ27" s="203">
        <v>1</v>
      </c>
      <c r="LK27" s="229">
        <v>13</v>
      </c>
      <c r="LL27">
        <f t="shared" si="201"/>
        <v>1</v>
      </c>
      <c r="LM27">
        <v>1</v>
      </c>
      <c r="LN27" s="203">
        <v>1</v>
      </c>
      <c r="LO27">
        <v>1</v>
      </c>
      <c r="LP27">
        <v>1</v>
      </c>
      <c r="LQ27">
        <v>0</v>
      </c>
      <c r="LR27">
        <v>1</v>
      </c>
      <c r="LS27" s="237">
        <v>3.8403840383999998E-3</v>
      </c>
      <c r="LT27" s="194">
        <v>42544</v>
      </c>
      <c r="LU27">
        <f t="shared" si="202"/>
        <v>1</v>
      </c>
      <c r="LV27">
        <f t="shared" si="203"/>
        <v>1</v>
      </c>
      <c r="LW27">
        <v>2</v>
      </c>
      <c r="LX27">
        <f t="shared" si="204"/>
        <v>1</v>
      </c>
      <c r="LY27">
        <v>2</v>
      </c>
      <c r="LZ27" s="137">
        <v>371049.22</v>
      </c>
      <c r="MA27" s="137">
        <v>371049.22</v>
      </c>
      <c r="MB27" s="188">
        <v>1424.9715019487699</v>
      </c>
      <c r="MC27" s="188">
        <v>-1424.9715019487699</v>
      </c>
      <c r="MD27" s="188">
        <v>1424.9715019487699</v>
      </c>
      <c r="ME27" s="188">
        <f t="shared" si="331"/>
        <v>1424.9715019487699</v>
      </c>
      <c r="MF27" s="188">
        <v>1424.9715019487699</v>
      </c>
      <c r="MG27" s="188">
        <v>1424.9715019487699</v>
      </c>
      <c r="MH27" s="188">
        <v>1424.9715019487699</v>
      </c>
      <c r="MI27" s="188">
        <f t="shared" si="205"/>
        <v>1424.9715019487699</v>
      </c>
      <c r="MJ27" s="188">
        <v>-1424.9715019487699</v>
      </c>
      <c r="MK27" s="188">
        <f t="shared" si="206"/>
        <v>1424.9715019487699</v>
      </c>
      <c r="ML27" s="188">
        <f t="shared" si="207"/>
        <v>1424.9715019487699</v>
      </c>
      <c r="MM27" s="188">
        <v>1424.9715019487699</v>
      </c>
      <c r="MO27">
        <v>1</v>
      </c>
      <c r="MP27" s="228">
        <v>1</v>
      </c>
      <c r="MQ27" s="228">
        <v>-1</v>
      </c>
      <c r="MR27" s="203">
        <v>1</v>
      </c>
      <c r="MS27" s="203">
        <v>1</v>
      </c>
      <c r="MT27" s="229">
        <v>14</v>
      </c>
      <c r="MU27">
        <f t="shared" si="208"/>
        <v>-1</v>
      </c>
      <c r="MV27">
        <v>1</v>
      </c>
      <c r="MW27" s="203">
        <v>-1</v>
      </c>
      <c r="MX27">
        <v>1</v>
      </c>
      <c r="MY27">
        <v>0</v>
      </c>
      <c r="MZ27">
        <v>1</v>
      </c>
      <c r="NA27">
        <v>0</v>
      </c>
      <c r="NB27" s="237">
        <v>-3.7061390399899998E-3</v>
      </c>
      <c r="NC27" s="194">
        <v>42544</v>
      </c>
      <c r="ND27">
        <f t="shared" si="209"/>
        <v>-1</v>
      </c>
      <c r="NE27">
        <f t="shared" si="210"/>
        <v>-1</v>
      </c>
      <c r="NF27">
        <v>2</v>
      </c>
      <c r="NG27">
        <f t="shared" si="211"/>
        <v>1</v>
      </c>
      <c r="NH27">
        <v>2</v>
      </c>
      <c r="NI27" s="137">
        <v>370574.07799999998</v>
      </c>
      <c r="NJ27" s="137">
        <v>370574.07799999998</v>
      </c>
      <c r="NK27" s="188">
        <v>-1373.3990576840993</v>
      </c>
      <c r="NL27" s="188">
        <v>-1373.3990576840993</v>
      </c>
      <c r="NM27" s="188">
        <v>-1373.3990576840993</v>
      </c>
      <c r="NN27" s="188">
        <f t="shared" si="332"/>
        <v>1373.3990576840993</v>
      </c>
      <c r="NO27" s="188">
        <v>-1373.3990576840993</v>
      </c>
      <c r="NP27" s="188">
        <v>1373.3990576840993</v>
      </c>
      <c r="NQ27" s="188">
        <v>-1373.3990576840993</v>
      </c>
      <c r="NR27" s="188">
        <f t="shared" si="212"/>
        <v>1373.3990576840993</v>
      </c>
      <c r="NS27" s="188">
        <v>1373.3990576840993</v>
      </c>
      <c r="NT27" s="188">
        <f t="shared" si="213"/>
        <v>-1373.3990576840993</v>
      </c>
      <c r="NU27" s="188">
        <f t="shared" si="214"/>
        <v>1373.3990576840993</v>
      </c>
      <c r="NV27" s="188">
        <v>1373.3990576840993</v>
      </c>
      <c r="NX27">
        <v>-1</v>
      </c>
      <c r="NY27" s="228">
        <v>-1</v>
      </c>
      <c r="NZ27" s="228">
        <v>-1</v>
      </c>
      <c r="OA27" s="228">
        <v>1</v>
      </c>
      <c r="OB27" s="203">
        <v>1</v>
      </c>
      <c r="OC27" s="229">
        <v>15</v>
      </c>
      <c r="OD27">
        <f t="shared" si="346"/>
        <v>1</v>
      </c>
      <c r="OE27">
        <v>1</v>
      </c>
      <c r="OF27" s="203">
        <v>-1</v>
      </c>
      <c r="OG27">
        <v>1</v>
      </c>
      <c r="OH27">
        <v>0</v>
      </c>
      <c r="OI27">
        <v>1</v>
      </c>
      <c r="OJ27">
        <v>0</v>
      </c>
      <c r="OK27">
        <v>-3.6599268014599999E-3</v>
      </c>
      <c r="OL27" s="194">
        <v>42544</v>
      </c>
      <c r="OM27">
        <f t="shared" si="215"/>
        <v>1</v>
      </c>
      <c r="ON27">
        <f t="shared" si="216"/>
        <v>1</v>
      </c>
      <c r="OO27">
        <v>2</v>
      </c>
      <c r="OP27">
        <f t="shared" si="217"/>
        <v>1</v>
      </c>
      <c r="OQ27">
        <v>2</v>
      </c>
      <c r="OR27" s="137">
        <v>366956.88799999998</v>
      </c>
      <c r="OS27" s="137">
        <v>366956.88799999998</v>
      </c>
      <c r="OT27" s="188">
        <v>1343.0353493715554</v>
      </c>
      <c r="OU27" s="188">
        <v>1343.0353493715554</v>
      </c>
      <c r="OV27" s="188">
        <v>-1343.0353493715554</v>
      </c>
      <c r="OW27" s="188">
        <f t="shared" si="333"/>
        <v>-1343.0353493715554</v>
      </c>
      <c r="OX27" s="188">
        <v>-1343.0353493715554</v>
      </c>
      <c r="OY27" s="188">
        <v>1343.0353493715554</v>
      </c>
      <c r="OZ27" s="188">
        <v>-1343.0353493715554</v>
      </c>
      <c r="PA27" s="188">
        <f t="shared" si="218"/>
        <v>-1343.0353493715554</v>
      </c>
      <c r="PB27" s="188">
        <v>1343.0353493715554</v>
      </c>
      <c r="PC27" s="188">
        <f t="shared" si="219"/>
        <v>-1343.0353493715554</v>
      </c>
      <c r="PD27" s="188">
        <f t="shared" si="220"/>
        <v>-1343.0353493715554</v>
      </c>
      <c r="PE27" s="188">
        <v>1343.0353493715554</v>
      </c>
      <c r="PG27">
        <v>-1</v>
      </c>
      <c r="PH27" s="228">
        <v>1</v>
      </c>
      <c r="PI27" s="228">
        <v>1</v>
      </c>
      <c r="PJ27" s="228">
        <v>-1</v>
      </c>
      <c r="PK27" s="203">
        <v>1</v>
      </c>
      <c r="PL27" s="229">
        <v>-5</v>
      </c>
      <c r="PM27">
        <f t="shared" si="347"/>
        <v>1</v>
      </c>
      <c r="PN27">
        <v>-1</v>
      </c>
      <c r="PO27" s="203">
        <v>1</v>
      </c>
      <c r="PP27">
        <v>1</v>
      </c>
      <c r="PQ27">
        <v>1</v>
      </c>
      <c r="PR27">
        <v>0</v>
      </c>
      <c r="PS27">
        <v>0</v>
      </c>
      <c r="PT27" s="237">
        <v>1.80657593641E-3</v>
      </c>
      <c r="PU27" s="194">
        <v>42559</v>
      </c>
      <c r="PV27">
        <f t="shared" si="221"/>
        <v>1</v>
      </c>
      <c r="PW27">
        <f t="shared" si="222"/>
        <v>1</v>
      </c>
      <c r="PX27">
        <v>2</v>
      </c>
      <c r="PY27">
        <f t="shared" si="223"/>
        <v>1</v>
      </c>
      <c r="PZ27">
        <v>2</v>
      </c>
      <c r="QA27" s="137">
        <v>367043.85399999999</v>
      </c>
      <c r="QB27" s="137">
        <v>367043.85399999999</v>
      </c>
      <c r="QC27" s="188">
        <v>663.09259424358527</v>
      </c>
      <c r="QD27" s="188">
        <v>-663.09259424358527</v>
      </c>
      <c r="QE27" s="188">
        <v>663.09259424358527</v>
      </c>
      <c r="QF27" s="188">
        <f t="shared" si="334"/>
        <v>663.09259424358527</v>
      </c>
      <c r="QG27" s="188">
        <v>-663.09259424358527</v>
      </c>
      <c r="QH27" s="188">
        <v>663.09259424358527</v>
      </c>
      <c r="QI27" s="188">
        <v>-663.09259424358527</v>
      </c>
      <c r="QJ27" s="188">
        <f t="shared" si="224"/>
        <v>663.09259424358527</v>
      </c>
      <c r="QK27" s="188">
        <v>-663.09259424358527</v>
      </c>
      <c r="QL27" s="188">
        <f t="shared" si="225"/>
        <v>663.09259424358527</v>
      </c>
      <c r="QM27" s="188">
        <f t="shared" si="226"/>
        <v>663.09259424358527</v>
      </c>
      <c r="QN27" s="188">
        <v>663.09259424358527</v>
      </c>
      <c r="QP27">
        <v>1</v>
      </c>
      <c r="QQ27" s="228">
        <v>-1</v>
      </c>
      <c r="QR27" s="228">
        <v>-1</v>
      </c>
      <c r="QS27" s="228">
        <v>-1</v>
      </c>
      <c r="QT27" s="203">
        <v>1</v>
      </c>
      <c r="QU27" s="229">
        <v>-6</v>
      </c>
      <c r="QV27">
        <f t="shared" si="348"/>
        <v>-1</v>
      </c>
      <c r="QW27">
        <v>-1</v>
      </c>
      <c r="QX27">
        <v>1</v>
      </c>
      <c r="QY27">
        <v>0</v>
      </c>
      <c r="QZ27">
        <v>1</v>
      </c>
      <c r="RA27">
        <v>0</v>
      </c>
      <c r="RB27">
        <v>0</v>
      </c>
      <c r="RC27">
        <v>7.8143784563599998E-4</v>
      </c>
      <c r="RD27" s="194">
        <v>42559</v>
      </c>
      <c r="RE27">
        <f t="shared" si="227"/>
        <v>-1</v>
      </c>
      <c r="RF27">
        <f t="shared" si="228"/>
        <v>-1</v>
      </c>
      <c r="RG27">
        <v>2</v>
      </c>
      <c r="RH27">
        <f t="shared" si="229"/>
        <v>-1</v>
      </c>
      <c r="RI27">
        <v>2</v>
      </c>
      <c r="RJ27" s="137">
        <v>367043.85399999999</v>
      </c>
      <c r="RK27" s="137">
        <v>367043.85399999999</v>
      </c>
      <c r="RL27" s="188">
        <v>-286.82195852369449</v>
      </c>
      <c r="RM27" s="188">
        <v>286.82195852369449</v>
      </c>
      <c r="RN27" s="188">
        <v>286.82195852369449</v>
      </c>
      <c r="RO27" s="188">
        <f t="shared" si="335"/>
        <v>-286.82195852369449</v>
      </c>
      <c r="RP27" s="188">
        <v>-286.82195852369449</v>
      </c>
      <c r="RQ27" s="188">
        <v>-286.82195852369449</v>
      </c>
      <c r="RR27" s="188">
        <v>-286.82195852369449</v>
      </c>
      <c r="RS27" s="188">
        <f t="shared" si="230"/>
        <v>-286.82195852369449</v>
      </c>
      <c r="RT27" s="188">
        <v>-286.82195852369449</v>
      </c>
      <c r="RU27" s="188">
        <f t="shared" si="231"/>
        <v>-286.82195852369449</v>
      </c>
      <c r="RV27" s="188">
        <f t="shared" si="232"/>
        <v>-286.82195852369449</v>
      </c>
      <c r="RW27" s="188">
        <v>286.82195852369449</v>
      </c>
      <c r="RY27">
        <v>1</v>
      </c>
      <c r="RZ27">
        <v>-1</v>
      </c>
      <c r="SA27">
        <v>-1</v>
      </c>
      <c r="SB27">
        <v>-1</v>
      </c>
      <c r="SC27">
        <v>1</v>
      </c>
      <c r="SD27">
        <v>-7</v>
      </c>
      <c r="SE27">
        <f t="shared" si="233"/>
        <v>-1</v>
      </c>
      <c r="SF27">
        <v>-1</v>
      </c>
      <c r="SG27">
        <v>-1</v>
      </c>
      <c r="SH27">
        <v>1</v>
      </c>
      <c r="SI27">
        <v>0</v>
      </c>
      <c r="SJ27">
        <v>1</v>
      </c>
      <c r="SK27">
        <v>1</v>
      </c>
      <c r="SL27">
        <v>-1.0210823472899999E-3</v>
      </c>
      <c r="SM27" s="194">
        <v>42559</v>
      </c>
      <c r="SN27">
        <f t="shared" si="234"/>
        <v>-1</v>
      </c>
      <c r="SO27">
        <f t="shared" si="235"/>
        <v>-1</v>
      </c>
      <c r="SP27">
        <v>3</v>
      </c>
      <c r="SQ27">
        <f t="shared" si="236"/>
        <v>-1</v>
      </c>
      <c r="SR27">
        <v>2</v>
      </c>
      <c r="SS27" s="137">
        <v>549657.12600000005</v>
      </c>
      <c r="ST27" s="137">
        <v>366438.08400000003</v>
      </c>
      <c r="SU27" s="188">
        <v>561.24518842075531</v>
      </c>
      <c r="SV27" s="188">
        <v>-561.24518842075531</v>
      </c>
      <c r="SW27" s="188">
        <v>-561.24518842075531</v>
      </c>
      <c r="SX27" s="188">
        <f t="shared" si="336"/>
        <v>561.24518842075531</v>
      </c>
      <c r="SY27" s="188">
        <v>561.24518842075531</v>
      </c>
      <c r="SZ27" s="188">
        <v>561.24518842075531</v>
      </c>
      <c r="TA27" s="188">
        <v>561.24518842075531</v>
      </c>
      <c r="TB27" s="188">
        <f t="shared" si="237"/>
        <v>561.24518842075531</v>
      </c>
      <c r="TC27" s="188">
        <v>561.24518842075531</v>
      </c>
      <c r="TD27" s="188">
        <f t="shared" si="238"/>
        <v>561.24518842075531</v>
      </c>
      <c r="TE27" s="188">
        <f t="shared" si="239"/>
        <v>561.24518842075531</v>
      </c>
      <c r="TF27" s="188">
        <v>561.24518842075531</v>
      </c>
      <c r="TH27">
        <v>-1</v>
      </c>
      <c r="TI27" s="228">
        <v>-1</v>
      </c>
      <c r="TJ27" s="228">
        <v>-1</v>
      </c>
      <c r="TK27" s="228">
        <v>-1</v>
      </c>
      <c r="TL27" s="203">
        <v>1</v>
      </c>
      <c r="TM27" s="229">
        <v>-8</v>
      </c>
      <c r="TN27">
        <f t="shared" si="240"/>
        <v>-1</v>
      </c>
      <c r="TO27">
        <v>-1</v>
      </c>
      <c r="TP27">
        <v>-1</v>
      </c>
      <c r="TQ27">
        <v>1</v>
      </c>
      <c r="TR27">
        <v>0</v>
      </c>
      <c r="TS27">
        <v>1</v>
      </c>
      <c r="TT27">
        <v>1</v>
      </c>
      <c r="TU27">
        <v>-9.01875901876E-4</v>
      </c>
      <c r="TV27" s="194">
        <v>42559</v>
      </c>
      <c r="TW27">
        <f t="shared" si="241"/>
        <v>1</v>
      </c>
      <c r="TX27">
        <f t="shared" si="242"/>
        <v>1</v>
      </c>
      <c r="TY27">
        <v>3</v>
      </c>
      <c r="TZ27">
        <f t="shared" si="243"/>
        <v>1</v>
      </c>
      <c r="UA27">
        <v>2</v>
      </c>
      <c r="UB27" s="137">
        <v>549657.12600000005</v>
      </c>
      <c r="UC27" s="137">
        <v>366438.08400000003</v>
      </c>
      <c r="UD27" s="188">
        <v>495.72251623382022</v>
      </c>
      <c r="UE27" s="188">
        <v>495.72251623382022</v>
      </c>
      <c r="UF27" s="188">
        <v>-495.72251623382022</v>
      </c>
      <c r="UG27" s="188">
        <f t="shared" si="337"/>
        <v>495.72251623382022</v>
      </c>
      <c r="UH27" s="188">
        <v>495.72251623382022</v>
      </c>
      <c r="UI27" s="188">
        <v>495.72251623382022</v>
      </c>
      <c r="UJ27" s="188">
        <v>495.72251623382022</v>
      </c>
      <c r="UK27" s="188">
        <f t="shared" si="244"/>
        <v>-495.72251623382022</v>
      </c>
      <c r="UL27" s="188">
        <v>495.72251623382022</v>
      </c>
      <c r="UM27" s="188">
        <f t="shared" si="245"/>
        <v>-495.72251623382022</v>
      </c>
      <c r="UN27" s="188">
        <f t="shared" si="246"/>
        <v>-495.72251623382022</v>
      </c>
      <c r="UO27" s="188">
        <v>495.72251623382022</v>
      </c>
      <c r="UQ27">
        <v>-1</v>
      </c>
      <c r="UR27" s="228">
        <v>-1</v>
      </c>
      <c r="US27" s="228">
        <v>-1</v>
      </c>
      <c r="UT27" s="228">
        <v>-1</v>
      </c>
      <c r="UU27" s="203">
        <v>1</v>
      </c>
      <c r="UV27" s="229">
        <v>-9</v>
      </c>
      <c r="UW27">
        <f t="shared" si="247"/>
        <v>-1</v>
      </c>
      <c r="UX27">
        <v>-1</v>
      </c>
      <c r="UY27" s="203">
        <v>1</v>
      </c>
      <c r="UZ27">
        <v>0</v>
      </c>
      <c r="VA27">
        <v>1</v>
      </c>
      <c r="VB27">
        <v>0</v>
      </c>
      <c r="VC27">
        <v>0</v>
      </c>
      <c r="VD27" s="237">
        <v>1.20358668833E-3</v>
      </c>
      <c r="VE27" s="194">
        <v>42559</v>
      </c>
      <c r="VF27">
        <f t="shared" si="248"/>
        <v>1</v>
      </c>
      <c r="VG27">
        <f t="shared" si="249"/>
        <v>1</v>
      </c>
      <c r="VH27">
        <v>3</v>
      </c>
      <c r="VI27">
        <v>1</v>
      </c>
      <c r="VJ27">
        <v>4</v>
      </c>
      <c r="VK27" s="137">
        <v>547873.04700000002</v>
      </c>
      <c r="VL27" s="137">
        <v>730497.39599999995</v>
      </c>
      <c r="VM27" s="188">
        <v>-659.41270626399648</v>
      </c>
      <c r="VN27" s="188">
        <v>-659.41270626399648</v>
      </c>
      <c r="VO27" s="188">
        <v>659.41270626399648</v>
      </c>
      <c r="VP27" s="188">
        <f t="shared" si="338"/>
        <v>-659.41270626399648</v>
      </c>
      <c r="VQ27" s="188">
        <v>-659.41270626399648</v>
      </c>
      <c r="VR27" s="188">
        <v>-659.41270626399648</v>
      </c>
      <c r="VS27" s="188">
        <v>-659.41270626399648</v>
      </c>
      <c r="VT27" s="188">
        <f t="shared" si="250"/>
        <v>659.41270626399648</v>
      </c>
      <c r="VU27" s="188">
        <v>-659.41270626399648</v>
      </c>
      <c r="VV27" s="188">
        <v>659.41270626399648</v>
      </c>
      <c r="VW27" s="188">
        <f t="shared" si="251"/>
        <v>659.41270626399648</v>
      </c>
      <c r="VX27" s="188">
        <v>659.41270626399648</v>
      </c>
      <c r="VZ27">
        <v>1</v>
      </c>
      <c r="WA27" s="228">
        <v>1</v>
      </c>
      <c r="WB27" s="228">
        <v>1</v>
      </c>
      <c r="WC27" s="228">
        <v>1</v>
      </c>
      <c r="WD27" s="203">
        <v>1</v>
      </c>
      <c r="WE27" s="229">
        <v>-10</v>
      </c>
      <c r="WF27">
        <f t="shared" si="252"/>
        <v>-1</v>
      </c>
      <c r="WG27">
        <v>-1</v>
      </c>
      <c r="WH27" s="203">
        <v>1</v>
      </c>
      <c r="WI27">
        <v>1</v>
      </c>
      <c r="WJ27">
        <v>1</v>
      </c>
      <c r="WK27">
        <v>0</v>
      </c>
      <c r="WL27">
        <v>0</v>
      </c>
      <c r="WM27" s="237">
        <v>2.1037446655E-3</v>
      </c>
      <c r="WN27" s="194">
        <v>42559</v>
      </c>
      <c r="WO27">
        <f t="shared" si="253"/>
        <v>-1</v>
      </c>
      <c r="WP27">
        <f t="shared" si="254"/>
        <v>-1</v>
      </c>
      <c r="WQ27">
        <v>3</v>
      </c>
      <c r="WR27">
        <v>1</v>
      </c>
      <c r="WS27">
        <v>4</v>
      </c>
      <c r="WT27" s="137">
        <v>548567.90100000007</v>
      </c>
      <c r="WU27" s="137">
        <v>731423.86800000002</v>
      </c>
      <c r="WV27" s="188">
        <v>1154.0467953932823</v>
      </c>
      <c r="WW27" s="188">
        <v>1154.0467953932823</v>
      </c>
      <c r="WX27" s="188">
        <v>1154.0467953932823</v>
      </c>
      <c r="WY27" s="188">
        <f t="shared" si="339"/>
        <v>-1154.0467953932823</v>
      </c>
      <c r="WZ27" s="188">
        <v>-1154.0467953932823</v>
      </c>
      <c r="XA27" s="188">
        <v>1154.0467953932823</v>
      </c>
      <c r="XB27" s="188">
        <v>1154.0467953932823</v>
      </c>
      <c r="XC27" s="188">
        <f t="shared" si="255"/>
        <v>-1154.0467953932823</v>
      </c>
      <c r="XD27" s="188">
        <v>-1154.0467953932823</v>
      </c>
      <c r="XE27" s="188">
        <v>1154.0467953932823</v>
      </c>
      <c r="XF27" s="188">
        <f t="shared" si="256"/>
        <v>-1154.0467953932823</v>
      </c>
      <c r="XG27" s="188">
        <v>1154.0467953932823</v>
      </c>
      <c r="XI27">
        <v>1</v>
      </c>
      <c r="XJ27" s="228">
        <v>-1</v>
      </c>
      <c r="XK27" s="228">
        <v>1</v>
      </c>
      <c r="XL27" s="228">
        <v>-1</v>
      </c>
      <c r="XM27" s="203">
        <v>1</v>
      </c>
      <c r="XN27" s="229">
        <v>-11</v>
      </c>
      <c r="XO27">
        <f t="shared" si="257"/>
        <v>-1</v>
      </c>
      <c r="XP27">
        <v>-1</v>
      </c>
      <c r="XQ27" s="203">
        <v>-1</v>
      </c>
      <c r="XR27">
        <v>0</v>
      </c>
      <c r="XS27">
        <v>0</v>
      </c>
      <c r="XT27">
        <v>1</v>
      </c>
      <c r="XU27">
        <v>1</v>
      </c>
      <c r="XV27" s="237">
        <v>-1.3795585412700001E-3</v>
      </c>
      <c r="XW27" s="194">
        <v>42559</v>
      </c>
      <c r="XX27">
        <f t="shared" si="258"/>
        <v>-1</v>
      </c>
      <c r="XY27">
        <f t="shared" si="259"/>
        <v>-1</v>
      </c>
      <c r="XZ27">
        <v>3</v>
      </c>
      <c r="YA27">
        <v>-1</v>
      </c>
      <c r="YB27">
        <v>2</v>
      </c>
      <c r="YC27" s="137">
        <v>548567.90100000007</v>
      </c>
      <c r="YD27" s="137">
        <v>365711.93400000001</v>
      </c>
      <c r="YE27" s="188">
        <v>756.78153329110592</v>
      </c>
      <c r="YF27" s="188">
        <v>-756.78153329110592</v>
      </c>
      <c r="YG27" s="188">
        <v>-756.78153329110592</v>
      </c>
      <c r="YH27" s="188">
        <f t="shared" si="260"/>
        <v>756.78153329110592</v>
      </c>
      <c r="YI27" s="188">
        <v>756.78153329110592</v>
      </c>
      <c r="YJ27" s="188">
        <v>-756.78153329110592</v>
      </c>
      <c r="YK27" s="188">
        <v>756.78153329110592</v>
      </c>
      <c r="YL27" s="188">
        <f t="shared" si="261"/>
        <v>756.78153329110592</v>
      </c>
      <c r="YM27" s="188">
        <v>756.78153329110592</v>
      </c>
      <c r="YN27" s="188">
        <v>756.78153329110592</v>
      </c>
      <c r="YO27" s="188">
        <f t="shared" si="262"/>
        <v>756.78153329110592</v>
      </c>
      <c r="YP27" s="188">
        <v>756.78153329110592</v>
      </c>
      <c r="YR27">
        <v>-1</v>
      </c>
      <c r="YS27" s="228">
        <v>-1</v>
      </c>
      <c r="YT27" s="228">
        <v>1</v>
      </c>
      <c r="YU27" s="228">
        <v>-1</v>
      </c>
      <c r="YV27" s="203">
        <v>1</v>
      </c>
      <c r="YW27" s="229">
        <v>8</v>
      </c>
      <c r="YX27">
        <v>1</v>
      </c>
      <c r="YY27">
        <v>1</v>
      </c>
      <c r="YZ27" s="203">
        <v>1</v>
      </c>
      <c r="ZA27">
        <v>1</v>
      </c>
      <c r="ZB27">
        <v>1</v>
      </c>
      <c r="ZC27">
        <v>1</v>
      </c>
      <c r="ZD27">
        <v>1</v>
      </c>
      <c r="ZE27" s="237">
        <v>5.2255390714199997E-3</v>
      </c>
      <c r="ZF27" s="194">
        <v>42559</v>
      </c>
      <c r="ZG27">
        <f t="shared" si="263"/>
        <v>1</v>
      </c>
      <c r="ZH27">
        <f t="shared" si="264"/>
        <v>1</v>
      </c>
      <c r="ZI27">
        <v>3</v>
      </c>
      <c r="ZJ27">
        <v>1</v>
      </c>
      <c r="ZK27">
        <v>4</v>
      </c>
      <c r="ZL27" s="137">
        <v>548567.90100000007</v>
      </c>
      <c r="ZM27" s="137">
        <v>731423.86800000002</v>
      </c>
      <c r="ZN27" s="188">
        <v>-2866.5630000023589</v>
      </c>
      <c r="ZO27" s="188">
        <v>2866.5630000023589</v>
      </c>
      <c r="ZP27" s="188">
        <v>-2866.5630000023589</v>
      </c>
      <c r="ZQ27" s="188">
        <v>2866.5630000023589</v>
      </c>
      <c r="ZR27" s="188">
        <v>2866.5630000023589</v>
      </c>
      <c r="ZS27" s="188">
        <v>2866.5630000023589</v>
      </c>
      <c r="ZT27" s="188">
        <v>2866.5630000023589</v>
      </c>
      <c r="ZU27" s="188">
        <v>-2866.5630000023589</v>
      </c>
      <c r="ZV27" s="188">
        <f t="shared" si="265"/>
        <v>2866.5630000023589</v>
      </c>
      <c r="ZW27" s="188">
        <v>-2866.5630000023589</v>
      </c>
      <c r="ZX27" s="188">
        <f t="shared" si="266"/>
        <v>2866.5630000023589</v>
      </c>
      <c r="ZY27" s="188">
        <v>2866.5630000023589</v>
      </c>
      <c r="AAA27">
        <f t="shared" si="267"/>
        <v>1</v>
      </c>
      <c r="AAB27" s="228">
        <v>1</v>
      </c>
      <c r="AAC27" s="228">
        <v>-1</v>
      </c>
      <c r="AAD27" s="228">
        <v>1</v>
      </c>
      <c r="AAE27" s="203">
        <v>1</v>
      </c>
      <c r="AAF27" s="229">
        <v>8</v>
      </c>
      <c r="AAG27">
        <f t="shared" si="268"/>
        <v>-1</v>
      </c>
      <c r="AAH27">
        <f t="shared" si="269"/>
        <v>1</v>
      </c>
      <c r="AAI27" s="203">
        <v>1</v>
      </c>
      <c r="AAJ27">
        <f t="shared" si="270"/>
        <v>0</v>
      </c>
      <c r="AAK27">
        <f t="shared" si="136"/>
        <v>1</v>
      </c>
      <c r="AAL27">
        <f t="shared" si="340"/>
        <v>0</v>
      </c>
      <c r="AAM27">
        <f t="shared" si="271"/>
        <v>1</v>
      </c>
      <c r="AAN27" s="237">
        <v>2.98757170172E-4</v>
      </c>
      <c r="AAO27" s="194">
        <v>42566</v>
      </c>
      <c r="AAP27">
        <f t="shared" si="272"/>
        <v>-1</v>
      </c>
      <c r="AAQ27">
        <f t="shared" si="273"/>
        <v>-1</v>
      </c>
      <c r="AAR27">
        <f>VLOOKUP($A27,'FuturesInfo (3)'!$A$2:$V$80,22)</f>
        <v>3</v>
      </c>
      <c r="AAS27">
        <f t="shared" si="274"/>
        <v>1</v>
      </c>
      <c r="AAT27">
        <f t="shared" si="275"/>
        <v>4</v>
      </c>
      <c r="AAU27" s="137">
        <f>VLOOKUP($A27,'FuturesInfo (3)'!$A$2:$O$80,15)*AAR27</f>
        <v>551599.20900000003</v>
      </c>
      <c r="AAV27" s="137">
        <f>VLOOKUP($A27,'FuturesInfo (3)'!$A$2:$O$80,15)*AAT27</f>
        <v>735465.61200000008</v>
      </c>
      <c r="AAW27" s="188">
        <f t="shared" si="276"/>
        <v>164.79421874995361</v>
      </c>
      <c r="AAX27" s="188">
        <f t="shared" si="137"/>
        <v>164.79421874995361</v>
      </c>
      <c r="AAY27" s="188">
        <f t="shared" si="277"/>
        <v>164.79421874995361</v>
      </c>
      <c r="AAZ27" s="188">
        <f t="shared" si="278"/>
        <v>164.79421874995361</v>
      </c>
      <c r="ABA27" s="188">
        <f t="shared" si="279"/>
        <v>-164.79421874995361</v>
      </c>
      <c r="ABB27" s="188">
        <f t="shared" si="349"/>
        <v>164.79421874995361</v>
      </c>
      <c r="ABC27" s="188">
        <f t="shared" si="281"/>
        <v>-164.79421874995361</v>
      </c>
      <c r="ABD27" s="188">
        <f t="shared" si="341"/>
        <v>164.79421874995361</v>
      </c>
      <c r="ABE27" s="188">
        <f t="shared" si="282"/>
        <v>-164.79421874995361</v>
      </c>
      <c r="ABF27" s="188">
        <f>IF(IF(sym!$Q16=AAI27,1,0)=1,ABS(AAU27*AAN27),-ABS(AAU27*AAN27))</f>
        <v>-164.79421874995361</v>
      </c>
      <c r="ABG27" s="188">
        <f t="shared" si="283"/>
        <v>-164.79421874995361</v>
      </c>
      <c r="ABH27" s="188">
        <f t="shared" si="284"/>
        <v>164.79421874995361</v>
      </c>
      <c r="ABJ27">
        <f t="shared" si="285"/>
        <v>1</v>
      </c>
      <c r="ABK27" s="228">
        <v>-1</v>
      </c>
      <c r="ABL27" s="228">
        <v>-1</v>
      </c>
      <c r="ABM27" s="228">
        <v>1</v>
      </c>
      <c r="ABN27" s="203">
        <v>1</v>
      </c>
      <c r="ABO27" s="229">
        <v>9</v>
      </c>
      <c r="ABP27">
        <f t="shared" si="286"/>
        <v>-1</v>
      </c>
      <c r="ABQ27">
        <f t="shared" si="287"/>
        <v>1</v>
      </c>
      <c r="ABR27" s="203"/>
      <c r="ABS27">
        <f t="shared" si="288"/>
        <v>0</v>
      </c>
      <c r="ABT27">
        <f t="shared" si="138"/>
        <v>0</v>
      </c>
      <c r="ABU27">
        <f t="shared" si="342"/>
        <v>0</v>
      </c>
      <c r="ABV27">
        <f t="shared" si="289"/>
        <v>0</v>
      </c>
      <c r="ABW27" s="237"/>
      <c r="ABX27" s="194">
        <v>42566</v>
      </c>
      <c r="ABY27">
        <f t="shared" si="290"/>
        <v>-1</v>
      </c>
      <c r="ABZ27">
        <f t="shared" si="291"/>
        <v>-1</v>
      </c>
      <c r="ACA27">
        <f>VLOOKUP($A27,'FuturesInfo (3)'!$A$2:$V$80,22)</f>
        <v>3</v>
      </c>
      <c r="ACB27">
        <f t="shared" si="292"/>
        <v>-1</v>
      </c>
      <c r="ACC27">
        <f t="shared" si="293"/>
        <v>2</v>
      </c>
      <c r="ACD27" s="137">
        <f>VLOOKUP($A27,'FuturesInfo (3)'!$A$2:$O$80,15)*ACA27</f>
        <v>551599.20900000003</v>
      </c>
      <c r="ACE27" s="137">
        <f>VLOOKUP($A27,'FuturesInfo (3)'!$A$2:$O$80,15)*ACC27</f>
        <v>367732.80600000004</v>
      </c>
      <c r="ACF27" s="188">
        <f t="shared" si="294"/>
        <v>0</v>
      </c>
      <c r="ACG27" s="188">
        <f t="shared" si="139"/>
        <v>0</v>
      </c>
      <c r="ACH27" s="188">
        <f t="shared" si="295"/>
        <v>0</v>
      </c>
      <c r="ACI27" s="188">
        <f t="shared" si="296"/>
        <v>0</v>
      </c>
      <c r="ACJ27" s="188">
        <f t="shared" si="297"/>
        <v>0</v>
      </c>
      <c r="ACK27" s="188">
        <f t="shared" si="350"/>
        <v>0</v>
      </c>
      <c r="ACL27" s="188">
        <f t="shared" si="299"/>
        <v>0</v>
      </c>
      <c r="ACM27" s="188">
        <f t="shared" si="343"/>
        <v>0</v>
      </c>
      <c r="ACN27" s="188">
        <f t="shared" si="300"/>
        <v>0</v>
      </c>
      <c r="ACO27" s="188">
        <f>IF(IF(sym!$Q16=ABR27,1,0)=1,ABS(ACD27*ABW27),-ABS(ACD27*ABW27))</f>
        <v>0</v>
      </c>
      <c r="ACP27" s="188">
        <f t="shared" si="301"/>
        <v>0</v>
      </c>
      <c r="ACQ27" s="188">
        <f t="shared" si="302"/>
        <v>0</v>
      </c>
      <c r="ACT27">
        <f t="shared" si="303"/>
        <v>0</v>
      </c>
      <c r="ACU27" s="228"/>
      <c r="ACV27" s="228"/>
      <c r="ACW27" s="228"/>
      <c r="ACX27" s="203"/>
      <c r="ACY27" s="229"/>
      <c r="ACZ27">
        <f t="shared" si="304"/>
        <v>-1</v>
      </c>
      <c r="ADA27">
        <f t="shared" si="305"/>
        <v>0</v>
      </c>
      <c r="ADB27" s="203"/>
      <c r="ADC27">
        <f t="shared" si="306"/>
        <v>1</v>
      </c>
      <c r="ADD27">
        <f t="shared" si="140"/>
        <v>1</v>
      </c>
      <c r="ADE27">
        <f t="shared" si="344"/>
        <v>0</v>
      </c>
      <c r="ADF27">
        <f t="shared" si="307"/>
        <v>1</v>
      </c>
      <c r="ADG27" s="237"/>
      <c r="ADH27" s="194"/>
      <c r="ADI27">
        <f t="shared" si="308"/>
        <v>-1</v>
      </c>
      <c r="ADJ27">
        <f t="shared" si="309"/>
        <v>-1</v>
      </c>
      <c r="ADK27">
        <f>VLOOKUP($A27,'FuturesInfo (3)'!$A$2:$V$80,22)</f>
        <v>3</v>
      </c>
      <c r="ADL27">
        <f t="shared" si="310"/>
        <v>-1</v>
      </c>
      <c r="ADM27">
        <f t="shared" si="311"/>
        <v>2</v>
      </c>
      <c r="ADN27" s="137">
        <f>VLOOKUP($A27,'FuturesInfo (3)'!$A$2:$O$80,15)*ADK27</f>
        <v>551599.20900000003</v>
      </c>
      <c r="ADO27" s="137">
        <f>VLOOKUP($A27,'FuturesInfo (3)'!$A$2:$O$80,15)*ADM27</f>
        <v>367732.80600000004</v>
      </c>
      <c r="ADP27" s="188">
        <f t="shared" si="312"/>
        <v>0</v>
      </c>
      <c r="ADQ27" s="188">
        <f t="shared" si="141"/>
        <v>0</v>
      </c>
      <c r="ADR27" s="188">
        <f t="shared" si="313"/>
        <v>0</v>
      </c>
      <c r="ADS27" s="188">
        <f t="shared" si="314"/>
        <v>0</v>
      </c>
      <c r="ADT27" s="188">
        <f t="shared" si="315"/>
        <v>0</v>
      </c>
      <c r="ADU27" s="188">
        <f t="shared" si="351"/>
        <v>0</v>
      </c>
      <c r="ADV27" s="188">
        <f t="shared" si="317"/>
        <v>0</v>
      </c>
      <c r="ADW27" s="188">
        <f t="shared" si="345"/>
        <v>0</v>
      </c>
      <c r="ADX27" s="188">
        <f t="shared" si="318"/>
        <v>0</v>
      </c>
      <c r="ADY27" s="188">
        <f>IF(IF(sym!$Q16=ADB27,1,0)=1,ABS(ADN27*ADG27),-ABS(ADN27*ADG27))</f>
        <v>0</v>
      </c>
      <c r="ADZ27" s="188">
        <f t="shared" si="319"/>
        <v>0</v>
      </c>
      <c r="AEA27" s="188">
        <f t="shared" si="320"/>
        <v>0</v>
      </c>
    </row>
    <row r="28" spans="1:807"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f t="shared" si="142"/>
        <v>-1</v>
      </c>
      <c r="T28">
        <f t="shared" si="143"/>
        <v>-1</v>
      </c>
      <c r="U28">
        <v>7</v>
      </c>
      <c r="V28">
        <f t="shared" si="144"/>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f t="shared" si="145"/>
        <v>-232.57262439214622</v>
      </c>
      <c r="AG28" s="188">
        <v>-232.57262439214622</v>
      </c>
      <c r="AH28" s="188">
        <f t="shared" si="146"/>
        <v>232.57262439214622</v>
      </c>
      <c r="AI28" s="188">
        <v>-232.57262439214622</v>
      </c>
      <c r="AJ28" s="188">
        <v>232.57262439214622</v>
      </c>
      <c r="AL28">
        <v>1</v>
      </c>
      <c r="AM28" s="228">
        <v>-1</v>
      </c>
      <c r="AN28" s="228">
        <v>1</v>
      </c>
      <c r="AO28" s="228">
        <v>-1</v>
      </c>
      <c r="AP28" s="203">
        <v>1</v>
      </c>
      <c r="AQ28" s="229">
        <v>5</v>
      </c>
      <c r="AR28">
        <f t="shared" si="147"/>
        <v>1</v>
      </c>
      <c r="AS28">
        <v>1</v>
      </c>
      <c r="AT28" s="203">
        <v>-1</v>
      </c>
      <c r="AU28">
        <v>1</v>
      </c>
      <c r="AV28">
        <v>0</v>
      </c>
      <c r="AW28">
        <v>1</v>
      </c>
      <c r="AX28">
        <v>0</v>
      </c>
      <c r="AY28" s="238">
        <v>-2.9940119760499999E-4</v>
      </c>
      <c r="AZ28" s="194">
        <v>42544</v>
      </c>
      <c r="BA28">
        <f t="shared" si="148"/>
        <v>1</v>
      </c>
      <c r="BB28">
        <f t="shared" si="149"/>
        <v>1</v>
      </c>
      <c r="BC28">
        <v>7</v>
      </c>
      <c r="BD28">
        <f t="shared" si="150"/>
        <v>-1</v>
      </c>
      <c r="BE28">
        <v>5</v>
      </c>
      <c r="BF28" s="137">
        <v>1042916.9015999999</v>
      </c>
      <c r="BG28" s="137">
        <v>744940.64399999985</v>
      </c>
      <c r="BH28" s="188">
        <v>312.25056934153588</v>
      </c>
      <c r="BI28" s="188">
        <v>-312.25056934153588</v>
      </c>
      <c r="BJ28" s="188">
        <v>-312.25056934153588</v>
      </c>
      <c r="BK28" s="188">
        <f t="shared" si="321"/>
        <v>-312.25056934153588</v>
      </c>
      <c r="BL28" s="188">
        <v>-312.25056934153588</v>
      </c>
      <c r="BM28" s="188">
        <v>-312.25056934153588</v>
      </c>
      <c r="BN28" s="188">
        <v>312.25056934153588</v>
      </c>
      <c r="BO28" s="188">
        <f t="shared" si="322"/>
        <v>-312.25056934153588</v>
      </c>
      <c r="BP28" s="188">
        <v>312.25056934153588</v>
      </c>
      <c r="BQ28" s="188">
        <f t="shared" si="151"/>
        <v>312.25056934153588</v>
      </c>
      <c r="BR28" s="188">
        <f t="shared" si="152"/>
        <v>-312.25056934153588</v>
      </c>
      <c r="BS28" s="188">
        <v>312.25056934153588</v>
      </c>
      <c r="BU28">
        <v>-1</v>
      </c>
      <c r="BV28" s="228">
        <v>1</v>
      </c>
      <c r="BW28" s="228">
        <v>1</v>
      </c>
      <c r="BX28" s="228">
        <v>1</v>
      </c>
      <c r="BY28" s="203">
        <v>1</v>
      </c>
      <c r="BZ28" s="229">
        <v>6</v>
      </c>
      <c r="CA28">
        <f t="shared" si="153"/>
        <v>1</v>
      </c>
      <c r="CB28">
        <v>1</v>
      </c>
      <c r="CC28" s="203">
        <v>1</v>
      </c>
      <c r="CD28">
        <v>1</v>
      </c>
      <c r="CE28">
        <v>1</v>
      </c>
      <c r="CF28">
        <v>0</v>
      </c>
      <c r="CG28">
        <v>1</v>
      </c>
      <c r="CH28" s="238">
        <v>7.4872716382099998E-4</v>
      </c>
      <c r="CI28" s="194">
        <v>42544</v>
      </c>
      <c r="CJ28">
        <f t="shared" si="154"/>
        <v>1</v>
      </c>
      <c r="CK28">
        <f t="shared" si="155"/>
        <v>1</v>
      </c>
      <c r="CL28">
        <v>8</v>
      </c>
      <c r="CM28">
        <f t="shared" si="156"/>
        <v>1</v>
      </c>
      <c r="CN28">
        <v>6</v>
      </c>
      <c r="CO28" s="137">
        <v>1192621.4480000001</v>
      </c>
      <c r="CP28" s="137">
        <v>894466.08600000013</v>
      </c>
      <c r="CQ28" s="188">
        <v>892.94807427313424</v>
      </c>
      <c r="CR28" s="188">
        <v>-892.94807427313424</v>
      </c>
      <c r="CS28" s="188">
        <v>892.94807427313424</v>
      </c>
      <c r="CT28" s="188">
        <f t="shared" si="323"/>
        <v>892.94807427313424</v>
      </c>
      <c r="CU28" s="188">
        <v>892.94807427313424</v>
      </c>
      <c r="CV28" s="188">
        <v>892.94807427313424</v>
      </c>
      <c r="CW28" s="188">
        <v>892.94807427313424</v>
      </c>
      <c r="CX28" s="188">
        <f t="shared" si="157"/>
        <v>892.94807427313424</v>
      </c>
      <c r="CY28" s="188">
        <v>-892.94807427313424</v>
      </c>
      <c r="CZ28" s="188">
        <f t="shared" si="158"/>
        <v>892.94807427313424</v>
      </c>
      <c r="DA28" s="188">
        <f t="shared" si="159"/>
        <v>892.94807427313424</v>
      </c>
      <c r="DB28" s="188">
        <v>892.94807427313424</v>
      </c>
      <c r="DD28">
        <v>1</v>
      </c>
      <c r="DE28" s="228">
        <v>1</v>
      </c>
      <c r="DF28" s="228">
        <v>-1</v>
      </c>
      <c r="DG28" s="228">
        <v>1</v>
      </c>
      <c r="DH28" s="203">
        <v>1</v>
      </c>
      <c r="DI28" s="229">
        <v>7</v>
      </c>
      <c r="DJ28">
        <f t="shared" si="160"/>
        <v>-1</v>
      </c>
      <c r="DK28">
        <v>1</v>
      </c>
      <c r="DL28" s="203">
        <v>1</v>
      </c>
      <c r="DM28">
        <v>1</v>
      </c>
      <c r="DN28">
        <v>1</v>
      </c>
      <c r="DO28">
        <v>0</v>
      </c>
      <c r="DP28">
        <v>1</v>
      </c>
      <c r="DQ28" s="238">
        <v>1.6459673799200001E-3</v>
      </c>
      <c r="DR28" s="194">
        <v>42544</v>
      </c>
      <c r="DS28">
        <f t="shared" si="161"/>
        <v>-1</v>
      </c>
      <c r="DT28">
        <f t="shared" si="162"/>
        <v>-1</v>
      </c>
      <c r="DU28">
        <v>7</v>
      </c>
      <c r="DV28">
        <f t="shared" si="163"/>
        <v>1</v>
      </c>
      <c r="DW28">
        <v>5</v>
      </c>
      <c r="DX28" s="137">
        <v>1039188.6092000001</v>
      </c>
      <c r="DY28" s="137">
        <v>742277.5780000001</v>
      </c>
      <c r="DZ28" s="188">
        <v>1710.470552327633</v>
      </c>
      <c r="EA28" s="188">
        <v>1710.470552327633</v>
      </c>
      <c r="EB28" s="188">
        <v>1710.470552327633</v>
      </c>
      <c r="EC28" s="188">
        <f t="shared" si="324"/>
        <v>-1710.470552327633</v>
      </c>
      <c r="ED28" s="188">
        <v>1710.470552327633</v>
      </c>
      <c r="EE28" s="188">
        <v>-1710.470552327633</v>
      </c>
      <c r="EF28" s="188">
        <v>1710.470552327633</v>
      </c>
      <c r="EG28" s="188">
        <f t="shared" si="164"/>
        <v>-1710.470552327633</v>
      </c>
      <c r="EH28" s="188">
        <v>-1710.470552327633</v>
      </c>
      <c r="EI28" s="188">
        <f t="shared" si="165"/>
        <v>1710.470552327633</v>
      </c>
      <c r="EJ28" s="188">
        <f t="shared" si="166"/>
        <v>-1710.470552327633</v>
      </c>
      <c r="EK28" s="188">
        <v>1710.470552327633</v>
      </c>
      <c r="EM28">
        <v>1</v>
      </c>
      <c r="EN28" s="228">
        <v>-1</v>
      </c>
      <c r="EO28" s="228">
        <v>-1</v>
      </c>
      <c r="EP28" s="228">
        <v>-1</v>
      </c>
      <c r="EQ28" s="203">
        <v>1</v>
      </c>
      <c r="ER28" s="229">
        <v>8</v>
      </c>
      <c r="ES28">
        <f t="shared" si="167"/>
        <v>-1</v>
      </c>
      <c r="ET28">
        <v>1</v>
      </c>
      <c r="EU28" s="203">
        <v>-1</v>
      </c>
      <c r="EV28">
        <v>1</v>
      </c>
      <c r="EW28">
        <v>0</v>
      </c>
      <c r="EX28">
        <v>1</v>
      </c>
      <c r="EY28">
        <v>0</v>
      </c>
      <c r="EZ28" s="238">
        <v>-2.2408126680600001E-4</v>
      </c>
      <c r="FA28" s="194">
        <v>42544</v>
      </c>
      <c r="FB28">
        <f t="shared" si="168"/>
        <v>1</v>
      </c>
      <c r="FC28">
        <f t="shared" si="169"/>
        <v>-1</v>
      </c>
      <c r="FD28">
        <v>7</v>
      </c>
      <c r="FE28">
        <f t="shared" si="170"/>
        <v>-1</v>
      </c>
      <c r="FF28">
        <v>7</v>
      </c>
      <c r="FG28" s="137">
        <v>1036641.4799999999</v>
      </c>
      <c r="FH28" s="137">
        <v>1036641.4799999999</v>
      </c>
      <c r="FI28" s="188">
        <v>232.29193606204669</v>
      </c>
      <c r="FJ28" s="188">
        <v>-232.29193606204669</v>
      </c>
      <c r="FK28" s="188">
        <v>-232.29193606204669</v>
      </c>
      <c r="FL28" s="188">
        <f t="shared" si="325"/>
        <v>232.29193606204669</v>
      </c>
      <c r="FM28" s="188">
        <v>-232.29193606204669</v>
      </c>
      <c r="FN28" s="188">
        <v>232.29193606204669</v>
      </c>
      <c r="FO28" s="188">
        <v>232.29193606204669</v>
      </c>
      <c r="FP28" s="188">
        <f t="shared" si="171"/>
        <v>-232.29193606204669</v>
      </c>
      <c r="FQ28" s="188">
        <v>232.29193606204669</v>
      </c>
      <c r="FR28" s="188">
        <f t="shared" si="172"/>
        <v>232.29193606204669</v>
      </c>
      <c r="FS28" s="188">
        <f t="shared" si="173"/>
        <v>232.29193606204669</v>
      </c>
      <c r="FT28" s="188">
        <v>232.29193606204669</v>
      </c>
      <c r="FV28">
        <v>-1</v>
      </c>
      <c r="FW28" s="228">
        <v>-1</v>
      </c>
      <c r="FX28" s="228">
        <v>-1</v>
      </c>
      <c r="FY28" s="228">
        <v>-1</v>
      </c>
      <c r="FZ28" s="203">
        <v>1</v>
      </c>
      <c r="GA28" s="229">
        <v>9</v>
      </c>
      <c r="GB28">
        <f t="shared" si="174"/>
        <v>1</v>
      </c>
      <c r="GC28">
        <v>1</v>
      </c>
      <c r="GD28">
        <v>1</v>
      </c>
      <c r="GE28">
        <v>0</v>
      </c>
      <c r="GF28">
        <v>1</v>
      </c>
      <c r="GG28">
        <v>0</v>
      </c>
      <c r="GH28">
        <v>1</v>
      </c>
      <c r="GI28" s="267">
        <v>7.4710496825100003E-5</v>
      </c>
      <c r="GJ28" s="194">
        <v>42544</v>
      </c>
      <c r="GK28">
        <f t="shared" si="175"/>
        <v>1</v>
      </c>
      <c r="GL28">
        <f t="shared" si="176"/>
        <v>1</v>
      </c>
      <c r="GM28">
        <v>7</v>
      </c>
      <c r="GN28">
        <f t="shared" si="177"/>
        <v>1</v>
      </c>
      <c r="GO28">
        <v>9</v>
      </c>
      <c r="GP28" s="137">
        <v>1036718.928</v>
      </c>
      <c r="GQ28" s="137">
        <v>1332924.3359999999</v>
      </c>
      <c r="GR28" s="188">
        <v>-77.453786178865073</v>
      </c>
      <c r="GS28" s="188">
        <v>-77.453786178865073</v>
      </c>
      <c r="GT28" s="188">
        <v>77.453786178865073</v>
      </c>
      <c r="GU28" s="188">
        <f t="shared" si="326"/>
        <v>77.453786178865073</v>
      </c>
      <c r="GV28" s="188">
        <v>77.453786178865073</v>
      </c>
      <c r="GW28" s="188">
        <v>-77.453786178865073</v>
      </c>
      <c r="GX28" s="188">
        <v>-77.453786178865073</v>
      </c>
      <c r="GY28" s="188">
        <f t="shared" si="178"/>
        <v>77.453786178865073</v>
      </c>
      <c r="GZ28" s="188">
        <v>-77.453786178865073</v>
      </c>
      <c r="HA28" s="188">
        <f t="shared" si="179"/>
        <v>77.453786178865073</v>
      </c>
      <c r="HB28" s="188">
        <f t="shared" si="180"/>
        <v>77.453786178865073</v>
      </c>
      <c r="HC28" s="188">
        <v>77.453786178865073</v>
      </c>
      <c r="HE28">
        <v>1</v>
      </c>
      <c r="HF28">
        <v>-1</v>
      </c>
      <c r="HG28">
        <v>-1</v>
      </c>
      <c r="HH28">
        <v>-1</v>
      </c>
      <c r="HI28">
        <v>1</v>
      </c>
      <c r="HJ28">
        <v>10</v>
      </c>
      <c r="HK28">
        <f t="shared" si="181"/>
        <v>-1</v>
      </c>
      <c r="HL28">
        <v>1</v>
      </c>
      <c r="HM28" s="203">
        <v>1</v>
      </c>
      <c r="HN28">
        <v>0</v>
      </c>
      <c r="HO28">
        <v>1</v>
      </c>
      <c r="HP28">
        <v>0</v>
      </c>
      <c r="HQ28">
        <v>1</v>
      </c>
      <c r="HR28" s="238">
        <v>6.7234424025100004E-4</v>
      </c>
      <c r="HS28" s="194">
        <v>42544</v>
      </c>
      <c r="HT28">
        <f t="shared" si="182"/>
        <v>1</v>
      </c>
      <c r="HU28">
        <f t="shared" si="183"/>
        <v>-1</v>
      </c>
      <c r="HV28">
        <v>7</v>
      </c>
      <c r="HW28">
        <f t="shared" si="184"/>
        <v>-1</v>
      </c>
      <c r="HX28">
        <v>9</v>
      </c>
      <c r="HY28" s="137">
        <v>1036478.3099999999</v>
      </c>
      <c r="HZ28" s="137">
        <v>1332614.97</v>
      </c>
      <c r="IA28" s="188">
        <v>-696.87022187359048</v>
      </c>
      <c r="IB28" s="188">
        <v>696.87022187359048</v>
      </c>
      <c r="IC28" s="188">
        <v>696.87022187359048</v>
      </c>
      <c r="ID28" s="188">
        <f t="shared" si="327"/>
        <v>-696.87022187359048</v>
      </c>
      <c r="IE28" s="188">
        <v>696.87022187359048</v>
      </c>
      <c r="IF28" s="188">
        <v>-696.87022187359048</v>
      </c>
      <c r="IG28" s="188">
        <v>-696.87022187359048</v>
      </c>
      <c r="IH28" s="188">
        <f t="shared" si="185"/>
        <v>696.87022187359048</v>
      </c>
      <c r="II28" s="188">
        <v>-696.87022187359048</v>
      </c>
      <c r="IJ28" s="188">
        <f t="shared" si="186"/>
        <v>-696.87022187359048</v>
      </c>
      <c r="IK28" s="188">
        <f t="shared" si="187"/>
        <v>-696.87022187359048</v>
      </c>
      <c r="IL28" s="188">
        <v>696.87022187359048</v>
      </c>
      <c r="IN28">
        <v>1</v>
      </c>
      <c r="IO28" s="228">
        <v>1</v>
      </c>
      <c r="IP28" s="228">
        <v>-1</v>
      </c>
      <c r="IQ28" s="228">
        <v>1</v>
      </c>
      <c r="IR28" s="203">
        <v>1</v>
      </c>
      <c r="IS28" s="229">
        <v>11</v>
      </c>
      <c r="IT28">
        <f t="shared" si="188"/>
        <v>-1</v>
      </c>
      <c r="IU28">
        <v>1</v>
      </c>
      <c r="IV28" s="203">
        <v>-1</v>
      </c>
      <c r="IW28">
        <v>0</v>
      </c>
      <c r="IX28">
        <v>0</v>
      </c>
      <c r="IY28">
        <v>1</v>
      </c>
      <c r="IZ28">
        <v>0</v>
      </c>
      <c r="JA28" s="238">
        <v>-2.23964165733E-4</v>
      </c>
      <c r="JB28" s="194">
        <v>42544</v>
      </c>
      <c r="JC28">
        <f t="shared" si="189"/>
        <v>-1</v>
      </c>
      <c r="JD28">
        <f t="shared" si="190"/>
        <v>-1</v>
      </c>
      <c r="JE28">
        <v>7</v>
      </c>
      <c r="JF28">
        <f t="shared" si="191"/>
        <v>1</v>
      </c>
      <c r="JG28">
        <v>5</v>
      </c>
      <c r="JH28" s="137">
        <v>1036621.1519999998</v>
      </c>
      <c r="JI28" s="137">
        <v>740443.67999999993</v>
      </c>
      <c r="JJ28" s="188">
        <v>-232.16599148886132</v>
      </c>
      <c r="JK28" s="188">
        <v>-232.16599148886132</v>
      </c>
      <c r="JL28" s="188">
        <v>-232.16599148886132</v>
      </c>
      <c r="JM28" s="188">
        <f t="shared" si="328"/>
        <v>232.16599148886132</v>
      </c>
      <c r="JN28" s="188">
        <v>-232.16599148886132</v>
      </c>
      <c r="JO28" s="188">
        <v>232.16599148886132</v>
      </c>
      <c r="JP28" s="188">
        <v>-232.16599148886132</v>
      </c>
      <c r="JQ28" s="188">
        <f t="shared" si="192"/>
        <v>232.16599148886132</v>
      </c>
      <c r="JR28" s="188">
        <v>232.16599148886132</v>
      </c>
      <c r="JS28" s="188">
        <f t="shared" si="193"/>
        <v>-232.16599148886132</v>
      </c>
      <c r="JT28" s="188">
        <f t="shared" si="329"/>
        <v>232.16599148886132</v>
      </c>
      <c r="JU28" s="188">
        <v>232.16599148886132</v>
      </c>
      <c r="JW28">
        <v>-1</v>
      </c>
      <c r="JX28" s="228">
        <v>1</v>
      </c>
      <c r="JY28" s="228">
        <v>-1</v>
      </c>
      <c r="JZ28" s="228">
        <v>1</v>
      </c>
      <c r="KA28" s="203">
        <v>1</v>
      </c>
      <c r="KB28" s="229">
        <v>12</v>
      </c>
      <c r="KC28">
        <f t="shared" si="194"/>
        <v>1</v>
      </c>
      <c r="KD28">
        <v>1</v>
      </c>
      <c r="KE28" s="203">
        <v>-1</v>
      </c>
      <c r="KF28">
        <v>0</v>
      </c>
      <c r="KG28">
        <v>0</v>
      </c>
      <c r="KH28">
        <v>1</v>
      </c>
      <c r="KI28">
        <v>0</v>
      </c>
      <c r="KJ28" s="238">
        <v>-1.6427718040599999E-3</v>
      </c>
      <c r="KK28" s="194">
        <v>42544</v>
      </c>
      <c r="KL28">
        <f t="shared" si="195"/>
        <v>1</v>
      </c>
      <c r="KM28">
        <f t="shared" si="196"/>
        <v>1</v>
      </c>
      <c r="KN28">
        <v>7</v>
      </c>
      <c r="KO28">
        <f t="shared" si="197"/>
        <v>1</v>
      </c>
      <c r="KP28">
        <v>5</v>
      </c>
      <c r="KQ28" s="137">
        <v>1037819.51</v>
      </c>
      <c r="KR28" s="137">
        <v>741299.64999999991</v>
      </c>
      <c r="KS28" s="188">
        <v>-1704.900628731365</v>
      </c>
      <c r="KT28" s="188">
        <v>1704.900628731365</v>
      </c>
      <c r="KU28" s="188">
        <v>-1704.900628731365</v>
      </c>
      <c r="KV28" s="188">
        <f t="shared" si="330"/>
        <v>-1704.900628731365</v>
      </c>
      <c r="KW28" s="188">
        <v>-1704.900628731365</v>
      </c>
      <c r="KX28" s="188">
        <v>1704.900628731365</v>
      </c>
      <c r="KY28" s="188">
        <v>-1704.900628731365</v>
      </c>
      <c r="KZ28" s="188">
        <f t="shared" si="198"/>
        <v>-1704.900628731365</v>
      </c>
      <c r="LA28" s="188">
        <v>1704.900628731365</v>
      </c>
      <c r="LB28" s="188">
        <f t="shared" si="199"/>
        <v>-1704.900628731365</v>
      </c>
      <c r="LC28" s="188">
        <f t="shared" si="200"/>
        <v>-1704.900628731365</v>
      </c>
      <c r="LD28" s="188">
        <v>1704.900628731365</v>
      </c>
      <c r="LF28">
        <v>-1</v>
      </c>
      <c r="LG28" s="228">
        <v>1</v>
      </c>
      <c r="LH28" s="228">
        <v>-1</v>
      </c>
      <c r="LI28" s="228">
        <v>1</v>
      </c>
      <c r="LJ28" s="203">
        <v>1</v>
      </c>
      <c r="LK28" s="229">
        <v>13</v>
      </c>
      <c r="LL28">
        <f t="shared" si="201"/>
        <v>1</v>
      </c>
      <c r="LM28">
        <v>1</v>
      </c>
      <c r="LN28" s="203">
        <v>1</v>
      </c>
      <c r="LO28">
        <v>0</v>
      </c>
      <c r="LP28">
        <v>1</v>
      </c>
      <c r="LQ28">
        <v>0</v>
      </c>
      <c r="LR28">
        <v>1</v>
      </c>
      <c r="LS28" s="238">
        <v>7.4794315631999996E-4</v>
      </c>
      <c r="LT28" s="194">
        <v>42544</v>
      </c>
      <c r="LU28">
        <f t="shared" si="202"/>
        <v>1</v>
      </c>
      <c r="LV28">
        <f t="shared" si="203"/>
        <v>1</v>
      </c>
      <c r="LW28">
        <v>7</v>
      </c>
      <c r="LX28">
        <f t="shared" si="204"/>
        <v>1</v>
      </c>
      <c r="LY28">
        <v>5</v>
      </c>
      <c r="LZ28" s="137">
        <v>1038689.3999999999</v>
      </c>
      <c r="MA28" s="137">
        <v>741920.99999999988</v>
      </c>
      <c r="MB28" s="188">
        <v>776.88062827212684</v>
      </c>
      <c r="MC28" s="188">
        <v>-776.88062827212684</v>
      </c>
      <c r="MD28" s="188">
        <v>776.88062827212684</v>
      </c>
      <c r="ME28" s="188">
        <f t="shared" si="331"/>
        <v>776.88062827212684</v>
      </c>
      <c r="MF28" s="188">
        <v>776.88062827212684</v>
      </c>
      <c r="MG28" s="188">
        <v>-776.88062827212684</v>
      </c>
      <c r="MH28" s="188">
        <v>776.88062827212684</v>
      </c>
      <c r="MI28" s="188">
        <f t="shared" si="205"/>
        <v>776.88062827212684</v>
      </c>
      <c r="MJ28" s="188">
        <v>-776.88062827212684</v>
      </c>
      <c r="MK28" s="188">
        <f t="shared" si="206"/>
        <v>776.88062827212684</v>
      </c>
      <c r="ML28" s="188">
        <f t="shared" si="207"/>
        <v>776.88062827212684</v>
      </c>
      <c r="MM28" s="188">
        <v>776.88062827212684</v>
      </c>
      <c r="MO28">
        <v>1</v>
      </c>
      <c r="MP28" s="228">
        <v>1</v>
      </c>
      <c r="MQ28" s="228">
        <v>1</v>
      </c>
      <c r="MR28" s="203">
        <v>1</v>
      </c>
      <c r="MS28" s="203">
        <v>1</v>
      </c>
      <c r="MT28" s="229">
        <v>14</v>
      </c>
      <c r="MU28">
        <f t="shared" si="208"/>
        <v>1</v>
      </c>
      <c r="MV28">
        <v>1</v>
      </c>
      <c r="MW28" s="203">
        <v>-1</v>
      </c>
      <c r="MX28">
        <v>0</v>
      </c>
      <c r="MY28">
        <v>0</v>
      </c>
      <c r="MZ28">
        <v>1</v>
      </c>
      <c r="NA28">
        <v>0</v>
      </c>
      <c r="NB28" s="238">
        <v>-1.04633781764E-3</v>
      </c>
      <c r="NC28" s="194">
        <v>42544</v>
      </c>
      <c r="ND28">
        <f t="shared" si="209"/>
        <v>-1</v>
      </c>
      <c r="NE28">
        <f t="shared" si="210"/>
        <v>1</v>
      </c>
      <c r="NF28">
        <v>7</v>
      </c>
      <c r="NG28">
        <f t="shared" si="211"/>
        <v>1</v>
      </c>
      <c r="NH28">
        <v>5</v>
      </c>
      <c r="NI28" s="137">
        <v>1040128.754</v>
      </c>
      <c r="NJ28" s="137">
        <v>742949.10999999987</v>
      </c>
      <c r="NK28" s="188">
        <v>-1088.3260505249723</v>
      </c>
      <c r="NL28" s="188">
        <v>-1088.3260505249723</v>
      </c>
      <c r="NM28" s="188">
        <v>-1088.3260505249723</v>
      </c>
      <c r="NN28" s="188">
        <f t="shared" si="332"/>
        <v>-1088.3260505249723</v>
      </c>
      <c r="NO28" s="188">
        <v>-1088.3260505249723</v>
      </c>
      <c r="NP28" s="188">
        <v>-1088.3260505249723</v>
      </c>
      <c r="NQ28" s="188">
        <v>-1088.3260505249723</v>
      </c>
      <c r="NR28" s="188">
        <f t="shared" si="212"/>
        <v>1088.3260505249723</v>
      </c>
      <c r="NS28" s="188">
        <v>1088.3260505249723</v>
      </c>
      <c r="NT28" s="188">
        <f t="shared" si="213"/>
        <v>-1088.3260505249723</v>
      </c>
      <c r="NU28" s="188">
        <f t="shared" si="214"/>
        <v>-1088.3260505249723</v>
      </c>
      <c r="NV28" s="188">
        <v>1088.3260505249723</v>
      </c>
      <c r="NX28">
        <v>-1</v>
      </c>
      <c r="NY28" s="228">
        <v>1</v>
      </c>
      <c r="NZ28" s="228">
        <v>-1</v>
      </c>
      <c r="OA28" s="228">
        <v>1</v>
      </c>
      <c r="OB28" s="203">
        <v>1</v>
      </c>
      <c r="OC28" s="229">
        <v>15</v>
      </c>
      <c r="OD28">
        <f t="shared" si="346"/>
        <v>1</v>
      </c>
      <c r="OE28">
        <v>1</v>
      </c>
      <c r="OF28" s="203">
        <v>-1</v>
      </c>
      <c r="OG28">
        <v>1</v>
      </c>
      <c r="OH28">
        <v>0</v>
      </c>
      <c r="OI28">
        <v>1</v>
      </c>
      <c r="OJ28">
        <v>0</v>
      </c>
      <c r="OK28">
        <v>-1.0474337872200001E-3</v>
      </c>
      <c r="OL28" s="194">
        <v>42544</v>
      </c>
      <c r="OM28">
        <f t="shared" si="215"/>
        <v>1</v>
      </c>
      <c r="ON28">
        <f t="shared" si="216"/>
        <v>1</v>
      </c>
      <c r="OO28">
        <v>7</v>
      </c>
      <c r="OP28">
        <f t="shared" si="217"/>
        <v>1</v>
      </c>
      <c r="OQ28">
        <v>5</v>
      </c>
      <c r="OR28" s="137">
        <v>1031432.0800000001</v>
      </c>
      <c r="OS28" s="137">
        <v>736737.2</v>
      </c>
      <c r="OT28" s="188">
        <v>-1080.3568098146022</v>
      </c>
      <c r="OU28" s="188">
        <v>1080.3568098146022</v>
      </c>
      <c r="OV28" s="188">
        <v>-1080.3568098146022</v>
      </c>
      <c r="OW28" s="188">
        <f t="shared" si="333"/>
        <v>-1080.3568098146022</v>
      </c>
      <c r="OX28" s="188">
        <v>-1080.3568098146022</v>
      </c>
      <c r="OY28" s="188">
        <v>1080.3568098146022</v>
      </c>
      <c r="OZ28" s="188">
        <v>-1080.3568098146022</v>
      </c>
      <c r="PA28" s="188">
        <f t="shared" si="218"/>
        <v>-1080.3568098146022</v>
      </c>
      <c r="PB28" s="188">
        <v>1080.3568098146022</v>
      </c>
      <c r="PC28" s="188">
        <f t="shared" si="219"/>
        <v>-1080.3568098146022</v>
      </c>
      <c r="PD28" s="188">
        <f t="shared" si="220"/>
        <v>-1080.3568098146022</v>
      </c>
      <c r="PE28" s="188">
        <v>1080.3568098146022</v>
      </c>
      <c r="PG28">
        <v>-1</v>
      </c>
      <c r="PH28" s="228">
        <v>-1</v>
      </c>
      <c r="PI28" s="228">
        <v>-1</v>
      </c>
      <c r="PJ28" s="228">
        <v>-1</v>
      </c>
      <c r="PK28" s="203">
        <v>1</v>
      </c>
      <c r="PL28" s="229">
        <v>-5</v>
      </c>
      <c r="PM28">
        <f t="shared" si="347"/>
        <v>-1</v>
      </c>
      <c r="PN28">
        <v>-1</v>
      </c>
      <c r="PO28" s="203">
        <v>1</v>
      </c>
      <c r="PP28">
        <v>0</v>
      </c>
      <c r="PQ28">
        <v>1</v>
      </c>
      <c r="PR28">
        <v>0</v>
      </c>
      <c r="PS28">
        <v>0</v>
      </c>
      <c r="PT28" s="238">
        <v>5.9916117435599998E-4</v>
      </c>
      <c r="PU28" s="194">
        <v>42559</v>
      </c>
      <c r="PV28">
        <f t="shared" si="221"/>
        <v>1</v>
      </c>
      <c r="PW28">
        <f t="shared" si="222"/>
        <v>1</v>
      </c>
      <c r="PX28">
        <v>7</v>
      </c>
      <c r="PY28">
        <f t="shared" si="223"/>
        <v>1</v>
      </c>
      <c r="PZ28">
        <v>5</v>
      </c>
      <c r="QA28" s="137">
        <v>1030639.4770000001</v>
      </c>
      <c r="QB28" s="137">
        <v>736171.05500000005</v>
      </c>
      <c r="QC28" s="188">
        <v>-617.51915937697368</v>
      </c>
      <c r="QD28" s="188">
        <v>-617.51915937697368</v>
      </c>
      <c r="QE28" s="188">
        <v>617.51915937697368</v>
      </c>
      <c r="QF28" s="188">
        <f t="shared" si="334"/>
        <v>-617.51915937697368</v>
      </c>
      <c r="QG28" s="188">
        <v>-617.51915937697368</v>
      </c>
      <c r="QH28" s="188">
        <v>-617.51915937697368</v>
      </c>
      <c r="QI28" s="188">
        <v>-617.51915937697368</v>
      </c>
      <c r="QJ28" s="188">
        <f t="shared" si="224"/>
        <v>617.51915937697368</v>
      </c>
      <c r="QK28" s="188">
        <v>-617.51915937697368</v>
      </c>
      <c r="QL28" s="188">
        <f t="shared" si="225"/>
        <v>617.51915937697368</v>
      </c>
      <c r="QM28" s="188">
        <f t="shared" si="226"/>
        <v>617.51915937697368</v>
      </c>
      <c r="QN28" s="188">
        <v>617.51915937697368</v>
      </c>
      <c r="QP28">
        <v>1</v>
      </c>
      <c r="QQ28" s="228">
        <v>-1</v>
      </c>
      <c r="QR28" s="228">
        <v>-1</v>
      </c>
      <c r="QS28" s="228">
        <v>-1</v>
      </c>
      <c r="QT28" s="203">
        <v>1</v>
      </c>
      <c r="QU28" s="229">
        <v>-6</v>
      </c>
      <c r="QV28">
        <f t="shared" si="348"/>
        <v>-1</v>
      </c>
      <c r="QW28">
        <v>-1</v>
      </c>
      <c r="QX28">
        <v>-1</v>
      </c>
      <c r="QY28">
        <v>1</v>
      </c>
      <c r="QZ28">
        <v>0</v>
      </c>
      <c r="RA28">
        <v>1</v>
      </c>
      <c r="RB28">
        <v>1</v>
      </c>
      <c r="RC28">
        <v>-2.2455089820400001E-4</v>
      </c>
      <c r="RD28" s="194">
        <v>42559</v>
      </c>
      <c r="RE28">
        <f t="shared" si="227"/>
        <v>-1</v>
      </c>
      <c r="RF28">
        <f t="shared" si="228"/>
        <v>-1</v>
      </c>
      <c r="RG28">
        <v>7</v>
      </c>
      <c r="RH28">
        <f t="shared" si="229"/>
        <v>-1</v>
      </c>
      <c r="RI28">
        <v>5</v>
      </c>
      <c r="RJ28" s="137">
        <v>1030639.4770000001</v>
      </c>
      <c r="RK28" s="137">
        <v>736171.05500000005</v>
      </c>
      <c r="RL28" s="188">
        <v>231.43102028485083</v>
      </c>
      <c r="RM28" s="188">
        <v>-231.43102028485083</v>
      </c>
      <c r="RN28" s="188">
        <v>-231.43102028485083</v>
      </c>
      <c r="RO28" s="188">
        <f t="shared" si="335"/>
        <v>231.43102028485083</v>
      </c>
      <c r="RP28" s="188">
        <v>231.43102028485083</v>
      </c>
      <c r="RQ28" s="188">
        <v>231.43102028485083</v>
      </c>
      <c r="RR28" s="188">
        <v>231.43102028485083</v>
      </c>
      <c r="RS28" s="188">
        <f t="shared" si="230"/>
        <v>231.43102028485083</v>
      </c>
      <c r="RT28" s="188">
        <v>231.43102028485083</v>
      </c>
      <c r="RU28" s="188">
        <f t="shared" si="231"/>
        <v>231.43102028485083</v>
      </c>
      <c r="RV28" s="188">
        <f t="shared" si="232"/>
        <v>231.43102028485083</v>
      </c>
      <c r="RW28" s="188">
        <v>231.43102028485083</v>
      </c>
      <c r="RY28">
        <v>-1</v>
      </c>
      <c r="RZ28">
        <v>-1</v>
      </c>
      <c r="SA28">
        <v>-1</v>
      </c>
      <c r="SB28">
        <v>-1</v>
      </c>
      <c r="SC28">
        <v>1</v>
      </c>
      <c r="SD28">
        <v>-7</v>
      </c>
      <c r="SE28">
        <f t="shared" si="233"/>
        <v>-1</v>
      </c>
      <c r="SF28">
        <v>-1</v>
      </c>
      <c r="SG28">
        <v>-1</v>
      </c>
      <c r="SH28">
        <v>1</v>
      </c>
      <c r="SI28">
        <v>0</v>
      </c>
      <c r="SJ28">
        <v>1</v>
      </c>
      <c r="SK28">
        <v>1</v>
      </c>
      <c r="SL28">
        <v>-4.4920266526899999E-4</v>
      </c>
      <c r="SM28" s="194">
        <v>42559</v>
      </c>
      <c r="SN28">
        <f t="shared" si="234"/>
        <v>1</v>
      </c>
      <c r="SO28">
        <f t="shared" si="235"/>
        <v>1</v>
      </c>
      <c r="SP28">
        <v>9</v>
      </c>
      <c r="SQ28">
        <f t="shared" si="236"/>
        <v>1</v>
      </c>
      <c r="SR28">
        <v>7</v>
      </c>
      <c r="SS28" s="137">
        <v>1323980.0280000002</v>
      </c>
      <c r="ST28" s="137">
        <v>1029762.2440000002</v>
      </c>
      <c r="SU28" s="188">
        <v>594.7353573405253</v>
      </c>
      <c r="SV28" s="188">
        <v>594.7353573405253</v>
      </c>
      <c r="SW28" s="188">
        <v>-594.7353573405253</v>
      </c>
      <c r="SX28" s="188">
        <f t="shared" si="336"/>
        <v>594.7353573405253</v>
      </c>
      <c r="SY28" s="188">
        <v>594.7353573405253</v>
      </c>
      <c r="SZ28" s="188">
        <v>594.7353573405253</v>
      </c>
      <c r="TA28" s="188">
        <v>594.7353573405253</v>
      </c>
      <c r="TB28" s="188">
        <f t="shared" si="237"/>
        <v>-594.7353573405253</v>
      </c>
      <c r="TC28" s="188">
        <v>594.7353573405253</v>
      </c>
      <c r="TD28" s="188">
        <f t="shared" si="238"/>
        <v>-594.7353573405253</v>
      </c>
      <c r="TE28" s="188">
        <f t="shared" si="239"/>
        <v>-594.7353573405253</v>
      </c>
      <c r="TF28" s="188">
        <v>594.7353573405253</v>
      </c>
      <c r="TH28">
        <v>-1</v>
      </c>
      <c r="TI28" s="228">
        <v>-1</v>
      </c>
      <c r="TJ28" s="228">
        <v>-1</v>
      </c>
      <c r="TK28" s="228">
        <v>-1</v>
      </c>
      <c r="TL28" s="203">
        <v>1</v>
      </c>
      <c r="TM28" s="229">
        <v>-8</v>
      </c>
      <c r="TN28">
        <f t="shared" si="240"/>
        <v>-1</v>
      </c>
      <c r="TO28">
        <v>-1</v>
      </c>
      <c r="TP28">
        <v>-1</v>
      </c>
      <c r="TQ28">
        <v>1</v>
      </c>
      <c r="TR28">
        <v>0</v>
      </c>
      <c r="TS28">
        <v>1</v>
      </c>
      <c r="TT28">
        <v>1</v>
      </c>
      <c r="TU28">
        <v>-6.7410680847899995E-4</v>
      </c>
      <c r="TV28" s="194">
        <v>42559</v>
      </c>
      <c r="TW28">
        <f t="shared" si="241"/>
        <v>1</v>
      </c>
      <c r="TX28">
        <f t="shared" si="242"/>
        <v>1</v>
      </c>
      <c r="TY28">
        <v>9</v>
      </c>
      <c r="TZ28">
        <f t="shared" si="243"/>
        <v>1</v>
      </c>
      <c r="UA28">
        <v>7</v>
      </c>
      <c r="UB28" s="137">
        <v>1323980.0280000002</v>
      </c>
      <c r="UC28" s="137">
        <v>1029762.2440000002</v>
      </c>
      <c r="UD28" s="188">
        <v>892.50395116501716</v>
      </c>
      <c r="UE28" s="188">
        <v>892.50395116501716</v>
      </c>
      <c r="UF28" s="188">
        <v>-892.50395116501716</v>
      </c>
      <c r="UG28" s="188">
        <f t="shared" si="337"/>
        <v>892.50395116501716</v>
      </c>
      <c r="UH28" s="188">
        <v>892.50395116501716</v>
      </c>
      <c r="UI28" s="188">
        <v>892.50395116501716</v>
      </c>
      <c r="UJ28" s="188">
        <v>892.50395116501716</v>
      </c>
      <c r="UK28" s="188">
        <f t="shared" si="244"/>
        <v>-892.50395116501716</v>
      </c>
      <c r="UL28" s="188">
        <v>892.50395116501716</v>
      </c>
      <c r="UM28" s="188">
        <f t="shared" si="245"/>
        <v>-892.50395116501716</v>
      </c>
      <c r="UN28" s="188">
        <f t="shared" si="246"/>
        <v>-892.50395116501716</v>
      </c>
      <c r="UO28" s="188">
        <v>892.50395116501716</v>
      </c>
      <c r="UQ28">
        <v>-1</v>
      </c>
      <c r="UR28" s="228">
        <v>-1</v>
      </c>
      <c r="US28" s="228">
        <v>1</v>
      </c>
      <c r="UT28" s="228">
        <v>-1</v>
      </c>
      <c r="UU28" s="203">
        <v>1</v>
      </c>
      <c r="UV28" s="229">
        <v>-9</v>
      </c>
      <c r="UW28">
        <f t="shared" si="247"/>
        <v>1</v>
      </c>
      <c r="UX28">
        <v>-1</v>
      </c>
      <c r="UY28" s="203">
        <v>-1</v>
      </c>
      <c r="UZ28">
        <v>0</v>
      </c>
      <c r="VA28">
        <v>0</v>
      </c>
      <c r="VB28">
        <v>0</v>
      </c>
      <c r="VC28">
        <v>1</v>
      </c>
      <c r="VD28" s="238">
        <v>-2.2485384500100001E-4</v>
      </c>
      <c r="VE28" s="194">
        <v>42559</v>
      </c>
      <c r="VF28">
        <f t="shared" si="248"/>
        <v>1</v>
      </c>
      <c r="VG28">
        <f t="shared" si="249"/>
        <v>1</v>
      </c>
      <c r="VH28">
        <v>9</v>
      </c>
      <c r="VI28">
        <v>1</v>
      </c>
      <c r="VJ28">
        <v>11</v>
      </c>
      <c r="VK28" s="137">
        <v>1317799.8269999998</v>
      </c>
      <c r="VL28" s="137">
        <v>1610644.2329999998</v>
      </c>
      <c r="VM28" s="188">
        <v>296.31235804260257</v>
      </c>
      <c r="VN28" s="188">
        <v>296.31235804260257</v>
      </c>
      <c r="VO28" s="188">
        <v>-296.31235804260257</v>
      </c>
      <c r="VP28" s="188">
        <f t="shared" si="338"/>
        <v>-296.31235804260257</v>
      </c>
      <c r="VQ28" s="188">
        <v>296.31235804260257</v>
      </c>
      <c r="VR28" s="188">
        <v>-296.31235804260257</v>
      </c>
      <c r="VS28" s="188">
        <v>296.31235804260257</v>
      </c>
      <c r="VT28" s="188">
        <f t="shared" si="250"/>
        <v>-296.31235804260257</v>
      </c>
      <c r="VU28" s="188">
        <v>296.31235804260257</v>
      </c>
      <c r="VV28" s="188">
        <v>-296.31235804260257</v>
      </c>
      <c r="VW28" s="188">
        <f t="shared" si="251"/>
        <v>-296.31235804260257</v>
      </c>
      <c r="VX28" s="188">
        <v>296.31235804260257</v>
      </c>
      <c r="VZ28">
        <v>-1</v>
      </c>
      <c r="WA28" s="228">
        <v>-1</v>
      </c>
      <c r="WB28" s="228">
        <v>1</v>
      </c>
      <c r="WC28" s="228">
        <v>-1</v>
      </c>
      <c r="WD28" s="203">
        <v>1</v>
      </c>
      <c r="WE28" s="229">
        <v>-10</v>
      </c>
      <c r="WF28">
        <f t="shared" si="252"/>
        <v>1</v>
      </c>
      <c r="WG28">
        <v>-1</v>
      </c>
      <c r="WH28" s="203">
        <v>1</v>
      </c>
      <c r="WI28">
        <v>1</v>
      </c>
      <c r="WJ28">
        <v>1</v>
      </c>
      <c r="WK28">
        <v>1</v>
      </c>
      <c r="WL28">
        <v>0</v>
      </c>
      <c r="WM28" s="238">
        <v>5.2477696978800003E-4</v>
      </c>
      <c r="WN28" s="194">
        <v>42559</v>
      </c>
      <c r="WO28">
        <f t="shared" si="253"/>
        <v>1</v>
      </c>
      <c r="WP28">
        <f t="shared" si="254"/>
        <v>1</v>
      </c>
      <c r="WQ28">
        <v>9</v>
      </c>
      <c r="WR28">
        <v>1</v>
      </c>
      <c r="WS28">
        <v>11</v>
      </c>
      <c r="WT28" s="137">
        <v>1318520.1329999999</v>
      </c>
      <c r="WU28" s="137">
        <v>1611524.6069999998</v>
      </c>
      <c r="WV28" s="188">
        <v>-691.92900000021075</v>
      </c>
      <c r="WW28" s="188">
        <v>-691.92900000021075</v>
      </c>
      <c r="WX28" s="188">
        <v>691.92900000021075</v>
      </c>
      <c r="WY28" s="188">
        <f t="shared" si="339"/>
        <v>691.92900000021075</v>
      </c>
      <c r="WZ28" s="188">
        <v>-691.92900000021075</v>
      </c>
      <c r="XA28" s="188">
        <v>691.92900000021075</v>
      </c>
      <c r="XB28" s="188">
        <v>-691.92900000021075</v>
      </c>
      <c r="XC28" s="188">
        <f t="shared" si="255"/>
        <v>691.92900000021075</v>
      </c>
      <c r="XD28" s="188">
        <v>-691.92900000021075</v>
      </c>
      <c r="XE28" s="188">
        <v>691.92900000021075</v>
      </c>
      <c r="XF28" s="188">
        <f t="shared" si="256"/>
        <v>691.92900000021075</v>
      </c>
      <c r="XG28" s="188">
        <v>691.92900000021075</v>
      </c>
      <c r="XI28">
        <v>1</v>
      </c>
      <c r="XJ28" s="228">
        <v>1</v>
      </c>
      <c r="XK28" s="228">
        <v>-1</v>
      </c>
      <c r="XL28" s="228">
        <v>1</v>
      </c>
      <c r="XM28" s="203">
        <v>1</v>
      </c>
      <c r="XN28" s="229">
        <v>-11</v>
      </c>
      <c r="XO28">
        <f t="shared" si="257"/>
        <v>-1</v>
      </c>
      <c r="XP28">
        <v>-1</v>
      </c>
      <c r="XQ28" s="203">
        <v>-1</v>
      </c>
      <c r="XR28">
        <v>1</v>
      </c>
      <c r="XS28">
        <v>0</v>
      </c>
      <c r="XT28">
        <v>1</v>
      </c>
      <c r="XU28">
        <v>1</v>
      </c>
      <c r="XV28" s="238">
        <v>-5.2450172336299995E-4</v>
      </c>
      <c r="XW28" s="194">
        <v>42559</v>
      </c>
      <c r="XX28">
        <f t="shared" si="258"/>
        <v>-1</v>
      </c>
      <c r="XY28">
        <f t="shared" si="259"/>
        <v>-1</v>
      </c>
      <c r="XZ28">
        <v>9</v>
      </c>
      <c r="YA28">
        <v>1</v>
      </c>
      <c r="YB28">
        <v>11</v>
      </c>
      <c r="YC28" s="137">
        <v>1318520.1329999999</v>
      </c>
      <c r="YD28" s="137">
        <v>1611524.6069999998</v>
      </c>
      <c r="YE28" s="188">
        <v>-691.56608204731185</v>
      </c>
      <c r="YF28" s="188">
        <v>-691.56608204731185</v>
      </c>
      <c r="YG28" s="188">
        <v>-691.56608204731185</v>
      </c>
      <c r="YH28" s="188">
        <f t="shared" si="260"/>
        <v>691.56608204731185</v>
      </c>
      <c r="YI28" s="188">
        <v>691.56608204731185</v>
      </c>
      <c r="YJ28" s="188">
        <v>691.56608204731185</v>
      </c>
      <c r="YK28" s="188">
        <v>-691.56608204731185</v>
      </c>
      <c r="YL28" s="188">
        <f t="shared" si="261"/>
        <v>691.56608204731185</v>
      </c>
      <c r="YM28" s="188">
        <v>691.56608204731185</v>
      </c>
      <c r="YN28" s="188">
        <v>-691.56608204731185</v>
      </c>
      <c r="YO28" s="188">
        <f t="shared" si="262"/>
        <v>691.56608204731185</v>
      </c>
      <c r="YP28" s="188">
        <v>691.56608204731185</v>
      </c>
      <c r="YR28">
        <v>-1</v>
      </c>
      <c r="YS28" s="228">
        <v>-1</v>
      </c>
      <c r="YT28" s="228">
        <v>-1</v>
      </c>
      <c r="YU28" s="228">
        <v>-1</v>
      </c>
      <c r="YV28" s="203">
        <v>1</v>
      </c>
      <c r="YW28" s="229">
        <v>-13</v>
      </c>
      <c r="YX28">
        <v>-1</v>
      </c>
      <c r="YY28">
        <v>-1</v>
      </c>
      <c r="YZ28" s="203">
        <v>1</v>
      </c>
      <c r="ZA28">
        <v>0</v>
      </c>
      <c r="ZB28">
        <v>1</v>
      </c>
      <c r="ZC28">
        <v>0</v>
      </c>
      <c r="ZD28">
        <v>0</v>
      </c>
      <c r="ZE28" s="238">
        <v>1.6492990479000001E-3</v>
      </c>
      <c r="ZF28" s="194">
        <v>42559</v>
      </c>
      <c r="ZG28">
        <f t="shared" si="263"/>
        <v>1</v>
      </c>
      <c r="ZH28">
        <f t="shared" si="264"/>
        <v>1</v>
      </c>
      <c r="ZI28">
        <v>9</v>
      </c>
      <c r="ZJ28">
        <v>1</v>
      </c>
      <c r="ZK28">
        <v>11</v>
      </c>
      <c r="ZL28" s="137">
        <v>1318520.1329999999</v>
      </c>
      <c r="ZM28" s="137">
        <v>1611524.6069999998</v>
      </c>
      <c r="ZN28" s="188">
        <v>-2174.6339999938814</v>
      </c>
      <c r="ZO28" s="188">
        <v>2174.6339999938814</v>
      </c>
      <c r="ZP28" s="188">
        <v>-2174.6339999938814</v>
      </c>
      <c r="ZQ28" s="188">
        <v>2174.6339999938814</v>
      </c>
      <c r="ZR28" s="188">
        <v>-2174.6339999938814</v>
      </c>
      <c r="ZS28" s="188">
        <v>-2174.6339999938814</v>
      </c>
      <c r="ZT28" s="188">
        <v>-2174.6339999938814</v>
      </c>
      <c r="ZU28" s="188">
        <v>-2174.6339999938814</v>
      </c>
      <c r="ZV28" s="188">
        <f t="shared" si="265"/>
        <v>2174.6339999938814</v>
      </c>
      <c r="ZW28" s="188">
        <v>-2174.6339999938814</v>
      </c>
      <c r="ZX28" s="188">
        <f t="shared" si="266"/>
        <v>2174.6339999938814</v>
      </c>
      <c r="ZY28" s="188">
        <v>2174.6339999938814</v>
      </c>
      <c r="AAA28">
        <f t="shared" si="267"/>
        <v>1</v>
      </c>
      <c r="AAB28" s="228">
        <v>1</v>
      </c>
      <c r="AAC28" s="228">
        <v>1</v>
      </c>
      <c r="AAD28" s="228">
        <v>1</v>
      </c>
      <c r="AAE28" s="203">
        <v>1</v>
      </c>
      <c r="AAF28" s="229">
        <v>-13</v>
      </c>
      <c r="AAG28">
        <f t="shared" si="268"/>
        <v>-1</v>
      </c>
      <c r="AAH28">
        <f t="shared" si="269"/>
        <v>-1</v>
      </c>
      <c r="AAI28" s="203">
        <v>-1</v>
      </c>
      <c r="AAJ28">
        <f t="shared" si="270"/>
        <v>0</v>
      </c>
      <c r="AAK28">
        <f t="shared" si="136"/>
        <v>0</v>
      </c>
      <c r="AAL28">
        <f t="shared" si="340"/>
        <v>1</v>
      </c>
      <c r="AAM28">
        <f t="shared" si="271"/>
        <v>1</v>
      </c>
      <c r="AAN28" s="238">
        <v>-4.4906818351900002E-4</v>
      </c>
      <c r="AAO28" s="194">
        <v>42559</v>
      </c>
      <c r="AAP28">
        <f t="shared" si="272"/>
        <v>-1</v>
      </c>
      <c r="AAQ28">
        <f t="shared" si="273"/>
        <v>-1</v>
      </c>
      <c r="AAR28">
        <f>VLOOKUP($A28,'FuturesInfo (3)'!$A$2:$V$80,22)</f>
        <v>10</v>
      </c>
      <c r="AAS28">
        <f t="shared" si="274"/>
        <v>1</v>
      </c>
      <c r="AAT28">
        <f t="shared" si="275"/>
        <v>13</v>
      </c>
      <c r="AAU28" s="137">
        <f>VLOOKUP($A28,'FuturesInfo (3)'!$A$2:$O$80,15)*AAR28</f>
        <v>1466779.65</v>
      </c>
      <c r="AAV28" s="137">
        <f>VLOOKUP($A28,'FuturesInfo (3)'!$A$2:$O$80,15)*AAT28</f>
        <v>1906813.5449999999</v>
      </c>
      <c r="AAW28" s="188">
        <f t="shared" si="276"/>
        <v>-658.68407304813456</v>
      </c>
      <c r="AAX28" s="188">
        <f t="shared" si="137"/>
        <v>-658.68407304813456</v>
      </c>
      <c r="AAY28" s="188">
        <f t="shared" si="277"/>
        <v>-658.68407304813456</v>
      </c>
      <c r="AAZ28" s="188">
        <f t="shared" si="278"/>
        <v>-658.68407304813456</v>
      </c>
      <c r="ABA28" s="188">
        <f t="shared" si="279"/>
        <v>658.68407304813456</v>
      </c>
      <c r="ABB28" s="188">
        <f t="shared" si="349"/>
        <v>658.68407304813456</v>
      </c>
      <c r="ABC28" s="188">
        <f t="shared" si="281"/>
        <v>-658.68407304813456</v>
      </c>
      <c r="ABD28" s="188">
        <f t="shared" si="341"/>
        <v>-658.68407304813456</v>
      </c>
      <c r="ABE28" s="188">
        <f t="shared" si="282"/>
        <v>658.68407304813456</v>
      </c>
      <c r="ABF28" s="188">
        <f>IF(IF(sym!$Q17=AAI28,1,0)=1,ABS(AAU28*AAN28),-ABS(AAU28*AAN28))</f>
        <v>658.68407304813456</v>
      </c>
      <c r="ABG28" s="188">
        <f t="shared" si="283"/>
        <v>658.68407304813456</v>
      </c>
      <c r="ABH28" s="188">
        <f t="shared" si="284"/>
        <v>658.68407304813456</v>
      </c>
      <c r="ABJ28">
        <f t="shared" si="285"/>
        <v>-1</v>
      </c>
      <c r="ABK28" s="228">
        <v>1</v>
      </c>
      <c r="ABL28" s="228">
        <v>1</v>
      </c>
      <c r="ABM28" s="228">
        <v>1</v>
      </c>
      <c r="ABN28" s="203">
        <v>1</v>
      </c>
      <c r="ABO28" s="229">
        <v>-14</v>
      </c>
      <c r="ABP28">
        <f t="shared" si="286"/>
        <v>1</v>
      </c>
      <c r="ABQ28">
        <f t="shared" si="287"/>
        <v>-1</v>
      </c>
      <c r="ABR28" s="203"/>
      <c r="ABS28">
        <f t="shared" si="288"/>
        <v>0</v>
      </c>
      <c r="ABT28">
        <f t="shared" si="138"/>
        <v>0</v>
      </c>
      <c r="ABU28">
        <f t="shared" si="342"/>
        <v>0</v>
      </c>
      <c r="ABV28">
        <f t="shared" si="289"/>
        <v>0</v>
      </c>
      <c r="ABW28" s="238"/>
      <c r="ABX28" s="194">
        <v>42559</v>
      </c>
      <c r="ABY28">
        <f t="shared" si="290"/>
        <v>-1</v>
      </c>
      <c r="ABZ28">
        <f t="shared" si="291"/>
        <v>1</v>
      </c>
      <c r="ACA28">
        <f>VLOOKUP($A28,'FuturesInfo (3)'!$A$2:$V$80,22)</f>
        <v>10</v>
      </c>
      <c r="ACB28">
        <f t="shared" si="292"/>
        <v>1</v>
      </c>
      <c r="ACC28">
        <f t="shared" si="293"/>
        <v>13</v>
      </c>
      <c r="ACD28" s="137">
        <f>VLOOKUP($A28,'FuturesInfo (3)'!$A$2:$O$80,15)*ACA28</f>
        <v>1466779.65</v>
      </c>
      <c r="ACE28" s="137">
        <f>VLOOKUP($A28,'FuturesInfo (3)'!$A$2:$O$80,15)*ACC28</f>
        <v>1906813.5449999999</v>
      </c>
      <c r="ACF28" s="188">
        <f t="shared" si="294"/>
        <v>0</v>
      </c>
      <c r="ACG28" s="188">
        <f t="shared" si="139"/>
        <v>0</v>
      </c>
      <c r="ACH28" s="188">
        <f t="shared" si="295"/>
        <v>0</v>
      </c>
      <c r="ACI28" s="188">
        <f t="shared" si="296"/>
        <v>0</v>
      </c>
      <c r="ACJ28" s="188">
        <f t="shared" si="297"/>
        <v>0</v>
      </c>
      <c r="ACK28" s="188">
        <f t="shared" si="350"/>
        <v>0</v>
      </c>
      <c r="ACL28" s="188">
        <f t="shared" si="299"/>
        <v>0</v>
      </c>
      <c r="ACM28" s="188">
        <f t="shared" si="343"/>
        <v>0</v>
      </c>
      <c r="ACN28" s="188">
        <f t="shared" si="300"/>
        <v>0</v>
      </c>
      <c r="ACO28" s="188">
        <f>IF(IF(sym!$Q17=ABR28,1,0)=1,ABS(ACD28*ABW28),-ABS(ACD28*ABW28))</f>
        <v>0</v>
      </c>
      <c r="ACP28" s="188">
        <f t="shared" si="301"/>
        <v>0</v>
      </c>
      <c r="ACQ28" s="188">
        <f t="shared" si="302"/>
        <v>0</v>
      </c>
      <c r="ACT28">
        <f t="shared" si="303"/>
        <v>0</v>
      </c>
      <c r="ACU28" s="228"/>
      <c r="ACV28" s="228"/>
      <c r="ACW28" s="228"/>
      <c r="ACX28" s="203"/>
      <c r="ACY28" s="229"/>
      <c r="ACZ28">
        <f t="shared" si="304"/>
        <v>-1</v>
      </c>
      <c r="ADA28">
        <f t="shared" si="305"/>
        <v>0</v>
      </c>
      <c r="ADB28" s="203"/>
      <c r="ADC28">
        <f t="shared" si="306"/>
        <v>1</v>
      </c>
      <c r="ADD28">
        <f t="shared" si="140"/>
        <v>1</v>
      </c>
      <c r="ADE28">
        <f t="shared" si="344"/>
        <v>0</v>
      </c>
      <c r="ADF28">
        <f t="shared" si="307"/>
        <v>1</v>
      </c>
      <c r="ADG28" s="238"/>
      <c r="ADH28" s="194"/>
      <c r="ADI28">
        <f t="shared" si="308"/>
        <v>-1</v>
      </c>
      <c r="ADJ28">
        <f t="shared" si="309"/>
        <v>-1</v>
      </c>
      <c r="ADK28">
        <f>VLOOKUP($A28,'FuturesInfo (3)'!$A$2:$V$80,22)</f>
        <v>10</v>
      </c>
      <c r="ADL28">
        <f t="shared" si="310"/>
        <v>-1</v>
      </c>
      <c r="ADM28">
        <f t="shared" si="311"/>
        <v>8</v>
      </c>
      <c r="ADN28" s="137">
        <f>VLOOKUP($A28,'FuturesInfo (3)'!$A$2:$O$80,15)*ADK28</f>
        <v>1466779.65</v>
      </c>
      <c r="ADO28" s="137">
        <f>VLOOKUP($A28,'FuturesInfo (3)'!$A$2:$O$80,15)*ADM28</f>
        <v>1173423.72</v>
      </c>
      <c r="ADP28" s="188">
        <f t="shared" si="312"/>
        <v>0</v>
      </c>
      <c r="ADQ28" s="188">
        <f t="shared" si="141"/>
        <v>0</v>
      </c>
      <c r="ADR28" s="188">
        <f t="shared" si="313"/>
        <v>0</v>
      </c>
      <c r="ADS28" s="188">
        <f t="shared" si="314"/>
        <v>0</v>
      </c>
      <c r="ADT28" s="188">
        <f t="shared" si="315"/>
        <v>0</v>
      </c>
      <c r="ADU28" s="188">
        <f t="shared" si="351"/>
        <v>0</v>
      </c>
      <c r="ADV28" s="188">
        <f t="shared" si="317"/>
        <v>0</v>
      </c>
      <c r="ADW28" s="188">
        <f t="shared" si="345"/>
        <v>0</v>
      </c>
      <c r="ADX28" s="188">
        <f t="shared" si="318"/>
        <v>0</v>
      </c>
      <c r="ADY28" s="188">
        <f>IF(IF(sym!$Q17=ADB28,1,0)=1,ABS(ADN28*ADG28),-ABS(ADN28*ADG28))</f>
        <v>0</v>
      </c>
      <c r="ADZ28" s="188">
        <f t="shared" si="319"/>
        <v>0</v>
      </c>
      <c r="AEA28" s="188">
        <f t="shared" si="320"/>
        <v>0</v>
      </c>
    </row>
    <row r="29" spans="1:807"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f t="shared" si="142"/>
        <v>1</v>
      </c>
      <c r="T29">
        <f t="shared" si="143"/>
        <v>1</v>
      </c>
      <c r="U29">
        <v>0</v>
      </c>
      <c r="V29">
        <f t="shared" si="144"/>
        <v>-1</v>
      </c>
      <c r="W29">
        <v>0</v>
      </c>
      <c r="X29" s="137">
        <v>0</v>
      </c>
      <c r="Y29" s="137">
        <v>0</v>
      </c>
      <c r="Z29" s="188">
        <v>0</v>
      </c>
      <c r="AA29" s="188">
        <v>0</v>
      </c>
      <c r="AB29" s="188">
        <v>0</v>
      </c>
      <c r="AC29" s="188">
        <v>0</v>
      </c>
      <c r="AD29" s="188">
        <v>0</v>
      </c>
      <c r="AE29" s="188">
        <v>0</v>
      </c>
      <c r="AF29" s="188">
        <f t="shared" si="145"/>
        <v>0</v>
      </c>
      <c r="AG29" s="188">
        <v>0</v>
      </c>
      <c r="AH29" s="188">
        <f t="shared" si="146"/>
        <v>0</v>
      </c>
      <c r="AI29" s="188">
        <v>0</v>
      </c>
      <c r="AJ29" s="188">
        <v>0</v>
      </c>
      <c r="AL29">
        <v>1</v>
      </c>
      <c r="AM29" s="228">
        <v>-1</v>
      </c>
      <c r="AN29" s="228">
        <v>1</v>
      </c>
      <c r="AO29" s="228">
        <v>-1</v>
      </c>
      <c r="AP29" s="203">
        <v>-1</v>
      </c>
      <c r="AQ29" s="229">
        <v>-4</v>
      </c>
      <c r="AR29">
        <f t="shared" si="147"/>
        <v>1</v>
      </c>
      <c r="AS29">
        <v>1</v>
      </c>
      <c r="AT29" s="203">
        <v>-1</v>
      </c>
      <c r="AU29">
        <v>1</v>
      </c>
      <c r="AV29">
        <v>1</v>
      </c>
      <c r="AW29">
        <v>0</v>
      </c>
      <c r="AX29">
        <v>0</v>
      </c>
      <c r="AY29" s="238">
        <v>-1.33850890108E-4</v>
      </c>
      <c r="AZ29" s="194">
        <v>42545</v>
      </c>
      <c r="BA29">
        <f t="shared" si="148"/>
        <v>1</v>
      </c>
      <c r="BB29">
        <f t="shared" si="149"/>
        <v>1</v>
      </c>
      <c r="BC29">
        <v>0</v>
      </c>
      <c r="BD29">
        <f t="shared" si="150"/>
        <v>-1</v>
      </c>
      <c r="BE29">
        <v>0</v>
      </c>
      <c r="BF29" s="137">
        <v>0</v>
      </c>
      <c r="BG29" s="137">
        <v>0</v>
      </c>
      <c r="BH29" s="188">
        <v>0</v>
      </c>
      <c r="BI29" s="188">
        <v>0</v>
      </c>
      <c r="BJ29" s="188">
        <v>0</v>
      </c>
      <c r="BK29" s="188">
        <f t="shared" si="321"/>
        <v>0</v>
      </c>
      <c r="BL29" s="188">
        <v>0</v>
      </c>
      <c r="BM29" s="188">
        <v>0</v>
      </c>
      <c r="BN29" s="188">
        <v>0</v>
      </c>
      <c r="BO29" s="188">
        <f t="shared" si="322"/>
        <v>0</v>
      </c>
      <c r="BP29" s="188">
        <v>0</v>
      </c>
      <c r="BQ29" s="188">
        <f t="shared" si="151"/>
        <v>0</v>
      </c>
      <c r="BR29" s="188">
        <f t="shared" si="152"/>
        <v>0</v>
      </c>
      <c r="BS29" s="188">
        <v>0</v>
      </c>
      <c r="BU29">
        <v>-1</v>
      </c>
      <c r="BV29" s="228">
        <v>-1</v>
      </c>
      <c r="BW29" s="228">
        <v>1</v>
      </c>
      <c r="BX29" s="228">
        <v>-1</v>
      </c>
      <c r="BY29" s="203">
        <v>1</v>
      </c>
      <c r="BZ29" s="229">
        <v>-5</v>
      </c>
      <c r="CA29">
        <f t="shared" si="153"/>
        <v>1</v>
      </c>
      <c r="CB29">
        <v>-1</v>
      </c>
      <c r="CC29" s="203">
        <v>1</v>
      </c>
      <c r="CD29">
        <v>0</v>
      </c>
      <c r="CE29">
        <v>1</v>
      </c>
      <c r="CF29">
        <v>0</v>
      </c>
      <c r="CG29">
        <v>0</v>
      </c>
      <c r="CH29" s="238">
        <v>3.1236055332399998E-4</v>
      </c>
      <c r="CI29" s="194">
        <v>42545</v>
      </c>
      <c r="CJ29">
        <f t="shared" si="154"/>
        <v>1</v>
      </c>
      <c r="CK29">
        <f t="shared" si="155"/>
        <v>1</v>
      </c>
      <c r="CL29">
        <v>0</v>
      </c>
      <c r="CM29">
        <f t="shared" si="156"/>
        <v>1</v>
      </c>
      <c r="CN29">
        <v>0</v>
      </c>
      <c r="CO29" s="137">
        <v>0</v>
      </c>
      <c r="CP29" s="137">
        <v>0</v>
      </c>
      <c r="CQ29" s="188">
        <v>0</v>
      </c>
      <c r="CR29" s="188">
        <v>0</v>
      </c>
      <c r="CS29" s="188">
        <v>0</v>
      </c>
      <c r="CT29" s="188">
        <f t="shared" si="323"/>
        <v>0</v>
      </c>
      <c r="CU29" s="188">
        <v>0</v>
      </c>
      <c r="CV29" s="188">
        <v>0</v>
      </c>
      <c r="CW29" s="188">
        <v>0</v>
      </c>
      <c r="CX29" s="188">
        <f t="shared" si="157"/>
        <v>0</v>
      </c>
      <c r="CY29" s="188">
        <v>0</v>
      </c>
      <c r="CZ29" s="188">
        <f t="shared" si="158"/>
        <v>0</v>
      </c>
      <c r="DA29" s="188">
        <f t="shared" si="159"/>
        <v>0</v>
      </c>
      <c r="DB29" s="188">
        <v>0</v>
      </c>
      <c r="DD29">
        <v>1</v>
      </c>
      <c r="DE29" s="228">
        <v>1</v>
      </c>
      <c r="DF29" s="228">
        <v>1</v>
      </c>
      <c r="DG29" s="228">
        <v>1</v>
      </c>
      <c r="DH29" s="203">
        <v>-1</v>
      </c>
      <c r="DI29" s="229">
        <v>-6</v>
      </c>
      <c r="DJ29">
        <f t="shared" si="160"/>
        <v>1</v>
      </c>
      <c r="DK29">
        <v>1</v>
      </c>
      <c r="DL29" s="203">
        <v>1</v>
      </c>
      <c r="DM29">
        <v>1</v>
      </c>
      <c r="DN29">
        <v>0</v>
      </c>
      <c r="DO29">
        <v>1</v>
      </c>
      <c r="DP29">
        <v>1</v>
      </c>
      <c r="DQ29" s="238">
        <v>2.6765401258000001E-4</v>
      </c>
      <c r="DR29" s="194">
        <v>42545</v>
      </c>
      <c r="DS29">
        <f t="shared" si="161"/>
        <v>-1</v>
      </c>
      <c r="DT29">
        <f t="shared" si="162"/>
        <v>-1</v>
      </c>
      <c r="DU29">
        <v>0</v>
      </c>
      <c r="DV29">
        <f t="shared" si="163"/>
        <v>-1</v>
      </c>
      <c r="DW29">
        <v>0</v>
      </c>
      <c r="DX29" s="137">
        <v>0</v>
      </c>
      <c r="DY29" s="137">
        <v>0</v>
      </c>
      <c r="DZ29" s="188">
        <v>0</v>
      </c>
      <c r="EA29" s="188">
        <v>0</v>
      </c>
      <c r="EB29" s="188">
        <v>0</v>
      </c>
      <c r="EC29" s="188">
        <f t="shared" si="324"/>
        <v>0</v>
      </c>
      <c r="ED29" s="188">
        <v>0</v>
      </c>
      <c r="EE29" s="188">
        <v>0</v>
      </c>
      <c r="EF29" s="188">
        <v>0</v>
      </c>
      <c r="EG29" s="188">
        <f t="shared" si="164"/>
        <v>0</v>
      </c>
      <c r="EH29" s="188">
        <v>0</v>
      </c>
      <c r="EI29" s="188">
        <f t="shared" si="165"/>
        <v>0</v>
      </c>
      <c r="EJ29" s="188">
        <f t="shared" si="166"/>
        <v>0</v>
      </c>
      <c r="EK29" s="188">
        <v>0</v>
      </c>
      <c r="EM29">
        <v>1</v>
      </c>
      <c r="EN29" s="228">
        <v>1</v>
      </c>
      <c r="EO29" s="228">
        <v>-1</v>
      </c>
      <c r="EP29" s="228">
        <v>1</v>
      </c>
      <c r="EQ29" s="203">
        <v>1</v>
      </c>
      <c r="ER29" s="229">
        <v>-7</v>
      </c>
      <c r="ES29">
        <f t="shared" si="167"/>
        <v>-1</v>
      </c>
      <c r="ET29">
        <v>-1</v>
      </c>
      <c r="EU29" s="203">
        <v>1</v>
      </c>
      <c r="EV29">
        <v>1</v>
      </c>
      <c r="EW29">
        <v>1</v>
      </c>
      <c r="EX29">
        <v>0</v>
      </c>
      <c r="EY29">
        <v>0</v>
      </c>
      <c r="EZ29" s="238">
        <v>0</v>
      </c>
      <c r="FA29" s="194">
        <v>42545</v>
      </c>
      <c r="FB29">
        <f t="shared" si="168"/>
        <v>-1</v>
      </c>
      <c r="FC29">
        <f t="shared" si="169"/>
        <v>-1</v>
      </c>
      <c r="FD29">
        <v>0</v>
      </c>
      <c r="FE29">
        <f t="shared" si="170"/>
        <v>1</v>
      </c>
      <c r="FF29">
        <v>0</v>
      </c>
      <c r="FG29" s="137">
        <v>0</v>
      </c>
      <c r="FH29" s="137">
        <v>0</v>
      </c>
      <c r="FI29" s="188">
        <v>0</v>
      </c>
      <c r="FJ29" s="188">
        <v>0</v>
      </c>
      <c r="FK29" s="188">
        <v>0</v>
      </c>
      <c r="FL29" s="188">
        <f t="shared" si="325"/>
        <v>0</v>
      </c>
      <c r="FM29" s="188">
        <v>0</v>
      </c>
      <c r="FN29" s="188">
        <v>0</v>
      </c>
      <c r="FO29" s="188">
        <v>0</v>
      </c>
      <c r="FP29" s="188">
        <f t="shared" si="171"/>
        <v>0</v>
      </c>
      <c r="FQ29" s="188">
        <v>0</v>
      </c>
      <c r="FR29" s="188">
        <f t="shared" si="172"/>
        <v>0</v>
      </c>
      <c r="FS29" s="188">
        <f t="shared" si="173"/>
        <v>0</v>
      </c>
      <c r="FT29" s="188">
        <v>0</v>
      </c>
      <c r="FV29">
        <v>1</v>
      </c>
      <c r="FW29" s="228">
        <v>1</v>
      </c>
      <c r="FX29" s="228">
        <v>-1</v>
      </c>
      <c r="FY29" s="228">
        <v>1</v>
      </c>
      <c r="FZ29" s="203">
        <v>1</v>
      </c>
      <c r="GA29" s="229">
        <v>-8</v>
      </c>
      <c r="GB29">
        <f t="shared" si="174"/>
        <v>-1</v>
      </c>
      <c r="GC29">
        <v>-1</v>
      </c>
      <c r="GD29">
        <v>1</v>
      </c>
      <c r="GE29">
        <v>1</v>
      </c>
      <c r="GF29">
        <v>1</v>
      </c>
      <c r="GG29">
        <v>0</v>
      </c>
      <c r="GH29">
        <v>0</v>
      </c>
      <c r="GI29" s="267">
        <v>4.4597065513200001E-5</v>
      </c>
      <c r="GJ29" s="194">
        <v>42545</v>
      </c>
      <c r="GK29">
        <f t="shared" si="175"/>
        <v>-1</v>
      </c>
      <c r="GL29">
        <f t="shared" si="176"/>
        <v>-1</v>
      </c>
      <c r="GM29">
        <v>0</v>
      </c>
      <c r="GN29">
        <f t="shared" si="177"/>
        <v>1</v>
      </c>
      <c r="GO29">
        <v>0</v>
      </c>
      <c r="GP29" s="137">
        <v>0</v>
      </c>
      <c r="GQ29" s="137">
        <v>0</v>
      </c>
      <c r="GR29" s="188">
        <v>0</v>
      </c>
      <c r="GS29" s="188">
        <v>0</v>
      </c>
      <c r="GT29" s="188">
        <v>0</v>
      </c>
      <c r="GU29" s="188">
        <f t="shared" si="326"/>
        <v>0</v>
      </c>
      <c r="GV29" s="188">
        <v>0</v>
      </c>
      <c r="GW29" s="188">
        <v>0</v>
      </c>
      <c r="GX29" s="188">
        <v>0</v>
      </c>
      <c r="GY29" s="188">
        <f t="shared" si="178"/>
        <v>0</v>
      </c>
      <c r="GZ29" s="188">
        <v>0</v>
      </c>
      <c r="HA29" s="188">
        <f t="shared" si="179"/>
        <v>0</v>
      </c>
      <c r="HB29" s="188">
        <f t="shared" si="180"/>
        <v>0</v>
      </c>
      <c r="HC29" s="188">
        <v>0</v>
      </c>
      <c r="HE29">
        <v>1</v>
      </c>
      <c r="HF29">
        <v>-1</v>
      </c>
      <c r="HG29">
        <v>-1</v>
      </c>
      <c r="HH29">
        <v>-1</v>
      </c>
      <c r="HI29">
        <v>1</v>
      </c>
      <c r="HJ29">
        <v>-9</v>
      </c>
      <c r="HK29">
        <f t="shared" si="181"/>
        <v>-1</v>
      </c>
      <c r="HL29">
        <v>-1</v>
      </c>
      <c r="HM29" s="203">
        <v>1</v>
      </c>
      <c r="HN29">
        <v>0</v>
      </c>
      <c r="HO29">
        <v>1</v>
      </c>
      <c r="HP29">
        <v>0</v>
      </c>
      <c r="HQ29">
        <v>0</v>
      </c>
      <c r="HR29" s="238">
        <v>1.78380306814E-4</v>
      </c>
      <c r="HS29" s="194">
        <v>42545</v>
      </c>
      <c r="HT29">
        <f t="shared" si="182"/>
        <v>-1</v>
      </c>
      <c r="HU29">
        <f t="shared" si="183"/>
        <v>-1</v>
      </c>
      <c r="HV29">
        <v>0</v>
      </c>
      <c r="HW29">
        <f t="shared" si="184"/>
        <v>-1</v>
      </c>
      <c r="HX29">
        <v>0</v>
      </c>
      <c r="HY29" s="137">
        <v>0</v>
      </c>
      <c r="HZ29" s="137">
        <v>0</v>
      </c>
      <c r="IA29" s="188">
        <v>0</v>
      </c>
      <c r="IB29" s="188">
        <v>0</v>
      </c>
      <c r="IC29" s="188">
        <v>0</v>
      </c>
      <c r="ID29" s="188">
        <f t="shared" si="327"/>
        <v>0</v>
      </c>
      <c r="IE29" s="188">
        <v>0</v>
      </c>
      <c r="IF29" s="188">
        <v>0</v>
      </c>
      <c r="IG29" s="188">
        <v>0</v>
      </c>
      <c r="IH29" s="188">
        <f t="shared" si="185"/>
        <v>0</v>
      </c>
      <c r="II29" s="188">
        <v>0</v>
      </c>
      <c r="IJ29" s="188">
        <f t="shared" si="186"/>
        <v>0</v>
      </c>
      <c r="IK29" s="188">
        <f t="shared" si="187"/>
        <v>0</v>
      </c>
      <c r="IL29" s="188">
        <v>0</v>
      </c>
      <c r="IN29">
        <v>1</v>
      </c>
      <c r="IO29" s="228">
        <v>1</v>
      </c>
      <c r="IP29" s="228">
        <v>-1</v>
      </c>
      <c r="IQ29" s="228">
        <v>1</v>
      </c>
      <c r="IR29" s="203">
        <v>1</v>
      </c>
      <c r="IS29" s="229">
        <v>-10</v>
      </c>
      <c r="IT29">
        <f t="shared" si="188"/>
        <v>-1</v>
      </c>
      <c r="IU29">
        <v>-1</v>
      </c>
      <c r="IV29" s="203">
        <v>1</v>
      </c>
      <c r="IW29">
        <v>1</v>
      </c>
      <c r="IX29">
        <v>1</v>
      </c>
      <c r="IY29">
        <v>0</v>
      </c>
      <c r="IZ29">
        <v>0</v>
      </c>
      <c r="JA29" s="238">
        <v>4.4587123238800002E-5</v>
      </c>
      <c r="JB29" s="194">
        <v>42545</v>
      </c>
      <c r="JC29">
        <f t="shared" si="189"/>
        <v>-1</v>
      </c>
      <c r="JD29">
        <f t="shared" si="190"/>
        <v>-1</v>
      </c>
      <c r="JE29">
        <v>0</v>
      </c>
      <c r="JF29">
        <f t="shared" si="191"/>
        <v>1</v>
      </c>
      <c r="JG29">
        <v>0</v>
      </c>
      <c r="JH29" s="137">
        <v>0</v>
      </c>
      <c r="JI29" s="137">
        <v>0</v>
      </c>
      <c r="JJ29" s="188">
        <v>0</v>
      </c>
      <c r="JK29" s="188">
        <v>0</v>
      </c>
      <c r="JL29" s="188">
        <v>0</v>
      </c>
      <c r="JM29" s="188">
        <f t="shared" si="328"/>
        <v>0</v>
      </c>
      <c r="JN29" s="188">
        <v>0</v>
      </c>
      <c r="JO29" s="188">
        <v>0</v>
      </c>
      <c r="JP29" s="188">
        <v>0</v>
      </c>
      <c r="JQ29" s="188">
        <f t="shared" si="192"/>
        <v>0</v>
      </c>
      <c r="JR29" s="188">
        <v>0</v>
      </c>
      <c r="JS29" s="188">
        <f t="shared" si="193"/>
        <v>0</v>
      </c>
      <c r="JT29" s="188">
        <f t="shared" si="329"/>
        <v>0</v>
      </c>
      <c r="JU29" s="188">
        <v>0</v>
      </c>
      <c r="JW29">
        <v>1</v>
      </c>
      <c r="JX29" s="228">
        <v>1</v>
      </c>
      <c r="JY29" s="228">
        <v>1</v>
      </c>
      <c r="JZ29" s="228">
        <v>1</v>
      </c>
      <c r="KA29" s="203">
        <v>1</v>
      </c>
      <c r="KB29" s="229">
        <v>-11</v>
      </c>
      <c r="KC29">
        <f t="shared" si="194"/>
        <v>-1</v>
      </c>
      <c r="KD29">
        <v>-1</v>
      </c>
      <c r="KE29" s="203">
        <v>-1</v>
      </c>
      <c r="KF29">
        <v>0</v>
      </c>
      <c r="KG29">
        <v>0</v>
      </c>
      <c r="KH29">
        <v>1</v>
      </c>
      <c r="KI29">
        <v>1</v>
      </c>
      <c r="KJ29" s="238">
        <v>-3.5668108252700001E-4</v>
      </c>
      <c r="KK29" s="194">
        <v>42545</v>
      </c>
      <c r="KL29">
        <f t="shared" si="195"/>
        <v>-1</v>
      </c>
      <c r="KM29">
        <f t="shared" si="196"/>
        <v>-1</v>
      </c>
      <c r="KN29">
        <v>0</v>
      </c>
      <c r="KO29">
        <f t="shared" si="197"/>
        <v>1</v>
      </c>
      <c r="KP29">
        <v>0</v>
      </c>
      <c r="KQ29" s="137">
        <v>0</v>
      </c>
      <c r="KR29" s="137">
        <v>0</v>
      </c>
      <c r="KS29" s="188">
        <v>0</v>
      </c>
      <c r="KT29" s="188">
        <v>0</v>
      </c>
      <c r="KU29" s="188">
        <v>0</v>
      </c>
      <c r="KV29" s="188">
        <f t="shared" si="330"/>
        <v>0</v>
      </c>
      <c r="KW29" s="188">
        <v>0</v>
      </c>
      <c r="KX29" s="188">
        <v>0</v>
      </c>
      <c r="KY29" s="188">
        <v>0</v>
      </c>
      <c r="KZ29" s="188">
        <f t="shared" si="198"/>
        <v>0</v>
      </c>
      <c r="LA29" s="188">
        <v>0</v>
      </c>
      <c r="LB29" s="188">
        <f t="shared" si="199"/>
        <v>0</v>
      </c>
      <c r="LC29" s="188">
        <f t="shared" si="200"/>
        <v>0</v>
      </c>
      <c r="LD29" s="188">
        <v>0</v>
      </c>
      <c r="LF29">
        <v>-1</v>
      </c>
      <c r="LG29" s="228">
        <v>-1</v>
      </c>
      <c r="LH29" s="228">
        <v>-1</v>
      </c>
      <c r="LI29" s="228">
        <v>-1</v>
      </c>
      <c r="LJ29" s="203">
        <v>1</v>
      </c>
      <c r="LK29" s="229">
        <v>-1</v>
      </c>
      <c r="LL29">
        <f t="shared" si="201"/>
        <v>-1</v>
      </c>
      <c r="LM29">
        <v>-1</v>
      </c>
      <c r="LN29" s="203">
        <v>1</v>
      </c>
      <c r="LO29">
        <v>0</v>
      </c>
      <c r="LP29">
        <v>1</v>
      </c>
      <c r="LQ29">
        <v>0</v>
      </c>
      <c r="LR29">
        <v>0</v>
      </c>
      <c r="LS29" s="238">
        <v>0</v>
      </c>
      <c r="LT29" s="194">
        <v>42552</v>
      </c>
      <c r="LU29">
        <f t="shared" si="202"/>
        <v>1</v>
      </c>
      <c r="LV29">
        <f t="shared" si="203"/>
        <v>1</v>
      </c>
      <c r="LW29">
        <v>0</v>
      </c>
      <c r="LX29">
        <f t="shared" si="204"/>
        <v>1</v>
      </c>
      <c r="LY29">
        <v>0</v>
      </c>
      <c r="LZ29" s="137">
        <v>0</v>
      </c>
      <c r="MA29" s="137">
        <v>0</v>
      </c>
      <c r="MB29" s="188">
        <v>0</v>
      </c>
      <c r="MC29" s="188">
        <v>0</v>
      </c>
      <c r="MD29" s="188">
        <v>0</v>
      </c>
      <c r="ME29" s="188">
        <f t="shared" si="331"/>
        <v>0</v>
      </c>
      <c r="MF29" s="188">
        <v>0</v>
      </c>
      <c r="MG29" s="188">
        <v>0</v>
      </c>
      <c r="MH29" s="188">
        <v>0</v>
      </c>
      <c r="MI29" s="188">
        <f t="shared" si="205"/>
        <v>0</v>
      </c>
      <c r="MJ29" s="188">
        <v>0</v>
      </c>
      <c r="MK29" s="188">
        <f t="shared" si="206"/>
        <v>0</v>
      </c>
      <c r="ML29" s="188">
        <f t="shared" si="207"/>
        <v>0</v>
      </c>
      <c r="MM29" s="188">
        <v>0</v>
      </c>
      <c r="MO29">
        <v>1</v>
      </c>
      <c r="MP29" s="228">
        <v>1</v>
      </c>
      <c r="MQ29" s="228">
        <v>1</v>
      </c>
      <c r="MR29" s="203">
        <v>1</v>
      </c>
      <c r="MS29" s="203">
        <v>1</v>
      </c>
      <c r="MT29" s="229">
        <v>8</v>
      </c>
      <c r="MU29">
        <f t="shared" si="208"/>
        <v>1</v>
      </c>
      <c r="MV29">
        <v>1</v>
      </c>
      <c r="MW29" s="203">
        <v>-1</v>
      </c>
      <c r="MX29">
        <v>0</v>
      </c>
      <c r="MY29">
        <v>0</v>
      </c>
      <c r="MZ29">
        <v>1</v>
      </c>
      <c r="NA29">
        <v>0</v>
      </c>
      <c r="NB29" s="238">
        <v>-3.1220730565100001E-4</v>
      </c>
      <c r="NC29" s="194">
        <v>42552</v>
      </c>
      <c r="ND29">
        <f t="shared" si="209"/>
        <v>-1</v>
      </c>
      <c r="NE29">
        <f t="shared" si="210"/>
        <v>1</v>
      </c>
      <c r="NF29">
        <v>0</v>
      </c>
      <c r="NG29">
        <f t="shared" si="211"/>
        <v>1</v>
      </c>
      <c r="NH29">
        <v>0</v>
      </c>
      <c r="NI29" s="137">
        <v>0</v>
      </c>
      <c r="NJ29" s="137">
        <v>0</v>
      </c>
      <c r="NK29" s="188">
        <v>0</v>
      </c>
      <c r="NL29" s="188">
        <v>0</v>
      </c>
      <c r="NM29" s="188">
        <v>0</v>
      </c>
      <c r="NN29" s="188">
        <f t="shared" si="332"/>
        <v>0</v>
      </c>
      <c r="NO29" s="188">
        <v>0</v>
      </c>
      <c r="NP29" s="188">
        <v>0</v>
      </c>
      <c r="NQ29" s="188">
        <v>0</v>
      </c>
      <c r="NR29" s="188">
        <f t="shared" si="212"/>
        <v>0</v>
      </c>
      <c r="NS29" s="188">
        <v>0</v>
      </c>
      <c r="NT29" s="188">
        <f t="shared" si="213"/>
        <v>0</v>
      </c>
      <c r="NU29" s="188">
        <f t="shared" si="214"/>
        <v>0</v>
      </c>
      <c r="NV29" s="188">
        <v>0</v>
      </c>
      <c r="NX29">
        <v>-1</v>
      </c>
      <c r="NY29" s="228">
        <v>1</v>
      </c>
      <c r="NZ29" s="228">
        <v>-1</v>
      </c>
      <c r="OA29" s="228">
        <v>1</v>
      </c>
      <c r="OB29" s="203">
        <v>1</v>
      </c>
      <c r="OC29" s="229">
        <v>9</v>
      </c>
      <c r="OD29">
        <f t="shared" si="346"/>
        <v>1</v>
      </c>
      <c r="OE29">
        <v>1</v>
      </c>
      <c r="OF29" s="203">
        <v>-1</v>
      </c>
      <c r="OG29">
        <v>1</v>
      </c>
      <c r="OH29">
        <v>0</v>
      </c>
      <c r="OI29">
        <v>1</v>
      </c>
      <c r="OJ29">
        <v>0</v>
      </c>
      <c r="OK29">
        <v>-1.3384491835400001E-4</v>
      </c>
      <c r="OL29" s="194">
        <v>42552</v>
      </c>
      <c r="OM29">
        <f t="shared" si="215"/>
        <v>1</v>
      </c>
      <c r="ON29">
        <f t="shared" si="216"/>
        <v>1</v>
      </c>
      <c r="OO29">
        <v>0</v>
      </c>
      <c r="OP29">
        <f t="shared" si="217"/>
        <v>1</v>
      </c>
      <c r="OQ29">
        <v>0</v>
      </c>
      <c r="OR29" s="137">
        <v>0</v>
      </c>
      <c r="OS29" s="137">
        <v>0</v>
      </c>
      <c r="OT29" s="188">
        <v>0</v>
      </c>
      <c r="OU29" s="188">
        <v>0</v>
      </c>
      <c r="OV29" s="188">
        <v>0</v>
      </c>
      <c r="OW29" s="188">
        <f t="shared" si="333"/>
        <v>0</v>
      </c>
      <c r="OX29" s="188">
        <v>0</v>
      </c>
      <c r="OY29" s="188">
        <v>0</v>
      </c>
      <c r="OZ29" s="188">
        <v>0</v>
      </c>
      <c r="PA29" s="188">
        <f t="shared" si="218"/>
        <v>0</v>
      </c>
      <c r="PB29" s="188">
        <v>0</v>
      </c>
      <c r="PC29" s="188">
        <f t="shared" si="219"/>
        <v>0</v>
      </c>
      <c r="PD29" s="188">
        <f t="shared" si="220"/>
        <v>0</v>
      </c>
      <c r="PE29" s="188">
        <v>0</v>
      </c>
      <c r="PG29">
        <v>-1</v>
      </c>
      <c r="PH29" s="228">
        <v>-1</v>
      </c>
      <c r="PI29" s="228">
        <v>1</v>
      </c>
      <c r="PJ29" s="228">
        <v>-1</v>
      </c>
      <c r="PK29" s="203">
        <v>1</v>
      </c>
      <c r="PL29" s="229">
        <v>-4</v>
      </c>
      <c r="PM29">
        <f t="shared" si="347"/>
        <v>1</v>
      </c>
      <c r="PN29">
        <v>-1</v>
      </c>
      <c r="PO29" s="203">
        <v>1</v>
      </c>
      <c r="PP29">
        <v>1</v>
      </c>
      <c r="PQ29">
        <v>1</v>
      </c>
      <c r="PR29">
        <v>0</v>
      </c>
      <c r="PS29">
        <v>0</v>
      </c>
      <c r="PT29" s="238">
        <v>8.9241890143299993E-5</v>
      </c>
      <c r="PU29" s="194">
        <v>42562</v>
      </c>
      <c r="PV29">
        <f t="shared" si="221"/>
        <v>1</v>
      </c>
      <c r="PW29">
        <f t="shared" si="222"/>
        <v>1</v>
      </c>
      <c r="PX29">
        <v>0</v>
      </c>
      <c r="PY29">
        <f t="shared" si="223"/>
        <v>1</v>
      </c>
      <c r="PZ29">
        <v>0</v>
      </c>
      <c r="QA29" s="137">
        <v>0</v>
      </c>
      <c r="QB29" s="137">
        <v>0</v>
      </c>
      <c r="QC29" s="188">
        <v>0</v>
      </c>
      <c r="QD29" s="188">
        <v>0</v>
      </c>
      <c r="QE29" s="188">
        <v>0</v>
      </c>
      <c r="QF29" s="188">
        <f t="shared" si="334"/>
        <v>0</v>
      </c>
      <c r="QG29" s="188">
        <v>0</v>
      </c>
      <c r="QH29" s="188">
        <v>0</v>
      </c>
      <c r="QI29" s="188">
        <v>0</v>
      </c>
      <c r="QJ29" s="188">
        <f t="shared" si="224"/>
        <v>0</v>
      </c>
      <c r="QK29" s="188">
        <v>0</v>
      </c>
      <c r="QL29" s="188">
        <f t="shared" si="225"/>
        <v>0</v>
      </c>
      <c r="QM29" s="188">
        <f t="shared" si="226"/>
        <v>0</v>
      </c>
      <c r="QN29" s="188">
        <v>0</v>
      </c>
      <c r="QP29">
        <v>1</v>
      </c>
      <c r="QQ29" s="228">
        <v>-1</v>
      </c>
      <c r="QR29" s="228">
        <v>1</v>
      </c>
      <c r="QS29" s="228">
        <v>-1</v>
      </c>
      <c r="QT29" s="203">
        <v>1</v>
      </c>
      <c r="QU29" s="229">
        <v>-5</v>
      </c>
      <c r="QV29">
        <f t="shared" si="348"/>
        <v>-1</v>
      </c>
      <c r="QW29">
        <v>-1</v>
      </c>
      <c r="QX29">
        <v>-1</v>
      </c>
      <c r="QY29">
        <v>0</v>
      </c>
      <c r="QZ29">
        <v>0</v>
      </c>
      <c r="RA29">
        <v>1</v>
      </c>
      <c r="RB29">
        <v>1</v>
      </c>
      <c r="RC29">
        <v>-1.33850890108E-4</v>
      </c>
      <c r="RD29" s="194">
        <v>42562</v>
      </c>
      <c r="RE29">
        <f t="shared" si="227"/>
        <v>-1</v>
      </c>
      <c r="RF29">
        <f t="shared" si="228"/>
        <v>-1</v>
      </c>
      <c r="RG29">
        <v>0</v>
      </c>
      <c r="RH29">
        <f t="shared" si="229"/>
        <v>-1</v>
      </c>
      <c r="RI29">
        <v>0</v>
      </c>
      <c r="RJ29" s="137">
        <v>0</v>
      </c>
      <c r="RK29" s="137">
        <v>0</v>
      </c>
      <c r="RL29" s="188">
        <v>0</v>
      </c>
      <c r="RM29" s="188">
        <v>0</v>
      </c>
      <c r="RN29" s="188">
        <v>0</v>
      </c>
      <c r="RO29" s="188">
        <f t="shared" si="335"/>
        <v>0</v>
      </c>
      <c r="RP29" s="188">
        <v>0</v>
      </c>
      <c r="RQ29" s="188">
        <v>0</v>
      </c>
      <c r="RR29" s="188">
        <v>0</v>
      </c>
      <c r="RS29" s="188">
        <f t="shared" si="230"/>
        <v>0</v>
      </c>
      <c r="RT29" s="188">
        <v>0</v>
      </c>
      <c r="RU29" s="188">
        <f t="shared" si="231"/>
        <v>0</v>
      </c>
      <c r="RV29" s="188">
        <f t="shared" si="232"/>
        <v>0</v>
      </c>
      <c r="RW29" s="188">
        <v>0</v>
      </c>
      <c r="RY29">
        <v>-1</v>
      </c>
      <c r="RZ29">
        <v>-1</v>
      </c>
      <c r="SA29">
        <v>-1</v>
      </c>
      <c r="SB29">
        <v>-1</v>
      </c>
      <c r="SC29">
        <v>1</v>
      </c>
      <c r="SD29">
        <v>-6</v>
      </c>
      <c r="SE29">
        <f t="shared" si="233"/>
        <v>-1</v>
      </c>
      <c r="SF29">
        <v>-1</v>
      </c>
      <c r="SG29">
        <v>-1</v>
      </c>
      <c r="SH29">
        <v>1</v>
      </c>
      <c r="SI29">
        <v>0</v>
      </c>
      <c r="SJ29">
        <v>1</v>
      </c>
      <c r="SK29">
        <v>1</v>
      </c>
      <c r="SL29">
        <v>-2.6773761713499999E-4</v>
      </c>
      <c r="SM29" s="194">
        <v>42562</v>
      </c>
      <c r="SN29">
        <f t="shared" si="234"/>
        <v>1</v>
      </c>
      <c r="SO29">
        <f t="shared" si="235"/>
        <v>1</v>
      </c>
      <c r="SP29">
        <v>0</v>
      </c>
      <c r="SQ29">
        <f t="shared" si="236"/>
        <v>1</v>
      </c>
      <c r="SR29">
        <v>0</v>
      </c>
      <c r="SS29" s="137">
        <v>0</v>
      </c>
      <c r="ST29" s="137">
        <v>0</v>
      </c>
      <c r="SU29" s="188">
        <v>0</v>
      </c>
      <c r="SV29" s="188">
        <v>0</v>
      </c>
      <c r="SW29" s="188">
        <v>0</v>
      </c>
      <c r="SX29" s="188">
        <f t="shared" si="336"/>
        <v>0</v>
      </c>
      <c r="SY29" s="188">
        <v>0</v>
      </c>
      <c r="SZ29" s="188">
        <v>0</v>
      </c>
      <c r="TA29" s="188">
        <v>0</v>
      </c>
      <c r="TB29" s="188">
        <f t="shared" si="237"/>
        <v>0</v>
      </c>
      <c r="TC29" s="188">
        <v>0</v>
      </c>
      <c r="TD29" s="188">
        <f t="shared" si="238"/>
        <v>0</v>
      </c>
      <c r="TE29" s="188">
        <f t="shared" si="239"/>
        <v>0</v>
      </c>
      <c r="TF29" s="188">
        <v>0</v>
      </c>
      <c r="TH29">
        <v>-1</v>
      </c>
      <c r="TI29" s="228">
        <v>-1</v>
      </c>
      <c r="TJ29" s="228">
        <v>1</v>
      </c>
      <c r="TK29" s="228">
        <v>-1</v>
      </c>
      <c r="TL29" s="203">
        <v>1</v>
      </c>
      <c r="TM29" s="229">
        <v>-7</v>
      </c>
      <c r="TN29">
        <f t="shared" si="240"/>
        <v>1</v>
      </c>
      <c r="TO29">
        <v>-1</v>
      </c>
      <c r="TP29">
        <v>-1</v>
      </c>
      <c r="TQ29">
        <v>0</v>
      </c>
      <c r="TR29">
        <v>0</v>
      </c>
      <c r="TS29">
        <v>1</v>
      </c>
      <c r="TT29">
        <v>1</v>
      </c>
      <c r="TU29" s="267">
        <v>-8.9269773254700005E-5</v>
      </c>
      <c r="TV29" s="194">
        <v>42562</v>
      </c>
      <c r="TW29">
        <f t="shared" si="241"/>
        <v>1</v>
      </c>
      <c r="TX29">
        <f t="shared" si="242"/>
        <v>1</v>
      </c>
      <c r="TY29">
        <v>0</v>
      </c>
      <c r="TZ29">
        <f t="shared" si="243"/>
        <v>1</v>
      </c>
      <c r="UA29">
        <v>0</v>
      </c>
      <c r="UB29" s="137">
        <v>0</v>
      </c>
      <c r="UC29" s="137">
        <v>0</v>
      </c>
      <c r="UD29" s="188">
        <v>0</v>
      </c>
      <c r="UE29" s="188">
        <v>0</v>
      </c>
      <c r="UF29" s="188">
        <v>0</v>
      </c>
      <c r="UG29" s="188">
        <f t="shared" si="337"/>
        <v>0</v>
      </c>
      <c r="UH29" s="188">
        <v>0</v>
      </c>
      <c r="UI29" s="188">
        <v>0</v>
      </c>
      <c r="UJ29" s="188">
        <v>0</v>
      </c>
      <c r="UK29" s="188">
        <f t="shared" si="244"/>
        <v>0</v>
      </c>
      <c r="UL29" s="188">
        <v>0</v>
      </c>
      <c r="UM29" s="188">
        <f t="shared" si="245"/>
        <v>0</v>
      </c>
      <c r="UN29" s="188">
        <f t="shared" si="246"/>
        <v>0</v>
      </c>
      <c r="UO29" s="188">
        <v>0</v>
      </c>
      <c r="UQ29">
        <v>-1</v>
      </c>
      <c r="UR29" s="228">
        <v>-1</v>
      </c>
      <c r="US29" s="228">
        <v>1</v>
      </c>
      <c r="UT29" s="228">
        <v>-1</v>
      </c>
      <c r="UU29" s="203">
        <v>1</v>
      </c>
      <c r="UV29" s="229">
        <v>-8</v>
      </c>
      <c r="UW29">
        <f t="shared" si="247"/>
        <v>1</v>
      </c>
      <c r="UX29">
        <v>-1</v>
      </c>
      <c r="UY29" s="203">
        <v>-1</v>
      </c>
      <c r="UZ29">
        <v>0</v>
      </c>
      <c r="VA29">
        <v>0</v>
      </c>
      <c r="VB29">
        <v>0</v>
      </c>
      <c r="VC29">
        <v>1</v>
      </c>
      <c r="VD29" s="238">
        <v>-1.7855548611700001E-4</v>
      </c>
      <c r="VE29" s="194">
        <v>42562</v>
      </c>
      <c r="VF29">
        <f t="shared" si="248"/>
        <v>1</v>
      </c>
      <c r="VG29">
        <f t="shared" si="249"/>
        <v>1</v>
      </c>
      <c r="VH29">
        <v>0</v>
      </c>
      <c r="VI29">
        <v>1</v>
      </c>
      <c r="VJ29">
        <v>0</v>
      </c>
      <c r="VK29" s="137">
        <v>0</v>
      </c>
      <c r="VL29" s="137">
        <v>0</v>
      </c>
      <c r="VM29" s="188">
        <v>0</v>
      </c>
      <c r="VN29" s="188">
        <v>0</v>
      </c>
      <c r="VO29" s="188">
        <v>0</v>
      </c>
      <c r="VP29" s="188">
        <f t="shared" si="338"/>
        <v>0</v>
      </c>
      <c r="VQ29" s="188">
        <v>0</v>
      </c>
      <c r="VR29" s="188">
        <v>0</v>
      </c>
      <c r="VS29" s="188">
        <v>0</v>
      </c>
      <c r="VT29" s="188">
        <f t="shared" si="250"/>
        <v>0</v>
      </c>
      <c r="VU29" s="188">
        <v>0</v>
      </c>
      <c r="VV29" s="188">
        <v>0</v>
      </c>
      <c r="VW29" s="188">
        <f t="shared" si="251"/>
        <v>0</v>
      </c>
      <c r="VX29" s="188">
        <v>0</v>
      </c>
      <c r="VZ29">
        <v>-1</v>
      </c>
      <c r="WA29" s="228">
        <v>-1</v>
      </c>
      <c r="WB29" s="228">
        <v>1</v>
      </c>
      <c r="WC29" s="228">
        <v>-1</v>
      </c>
      <c r="WD29" s="203">
        <v>1</v>
      </c>
      <c r="WE29" s="229">
        <v>-9</v>
      </c>
      <c r="WF29">
        <f t="shared" si="252"/>
        <v>1</v>
      </c>
      <c r="WG29">
        <v>-1</v>
      </c>
      <c r="WH29" s="203">
        <v>1</v>
      </c>
      <c r="WI29">
        <v>1</v>
      </c>
      <c r="WJ29">
        <v>1</v>
      </c>
      <c r="WK29">
        <v>1</v>
      </c>
      <c r="WL29">
        <v>0</v>
      </c>
      <c r="WM29" s="238">
        <v>0</v>
      </c>
      <c r="WN29" s="194">
        <v>42562</v>
      </c>
      <c r="WO29">
        <f t="shared" si="253"/>
        <v>1</v>
      </c>
      <c r="WP29">
        <f t="shared" si="254"/>
        <v>1</v>
      </c>
      <c r="WQ29">
        <v>0</v>
      </c>
      <c r="WR29">
        <v>1</v>
      </c>
      <c r="WS29">
        <v>0</v>
      </c>
      <c r="WT29" s="137">
        <v>0</v>
      </c>
      <c r="WU29" s="137">
        <v>0</v>
      </c>
      <c r="WV29" s="188">
        <v>0</v>
      </c>
      <c r="WW29" s="188">
        <v>0</v>
      </c>
      <c r="WX29" s="188">
        <v>0</v>
      </c>
      <c r="WY29" s="188">
        <f t="shared" si="339"/>
        <v>0</v>
      </c>
      <c r="WZ29" s="188">
        <v>0</v>
      </c>
      <c r="XA29" s="188">
        <v>0</v>
      </c>
      <c r="XB29" s="188">
        <v>0</v>
      </c>
      <c r="XC29" s="188">
        <f t="shared" si="255"/>
        <v>0</v>
      </c>
      <c r="XD29" s="188">
        <v>0</v>
      </c>
      <c r="XE29" s="188">
        <v>0</v>
      </c>
      <c r="XF29" s="188">
        <f t="shared" si="256"/>
        <v>0</v>
      </c>
      <c r="XG29" s="188">
        <v>0</v>
      </c>
      <c r="XI29">
        <v>1</v>
      </c>
      <c r="XJ29" s="228">
        <v>-1</v>
      </c>
      <c r="XK29" s="228">
        <v>-1</v>
      </c>
      <c r="XL29" s="228">
        <v>-1</v>
      </c>
      <c r="XM29" s="203">
        <v>1</v>
      </c>
      <c r="XN29" s="229">
        <v>-10</v>
      </c>
      <c r="XO29">
        <f t="shared" si="257"/>
        <v>-1</v>
      </c>
      <c r="XP29">
        <v>-1</v>
      </c>
      <c r="XQ29" s="203">
        <v>-1</v>
      </c>
      <c r="XR29">
        <v>1</v>
      </c>
      <c r="XS29">
        <v>0</v>
      </c>
      <c r="XT29">
        <v>1</v>
      </c>
      <c r="XU29">
        <v>1</v>
      </c>
      <c r="XV29" s="238">
        <v>-4.4646843468200001E-5</v>
      </c>
      <c r="XW29" s="194">
        <v>42562</v>
      </c>
      <c r="XX29">
        <f t="shared" si="258"/>
        <v>-1</v>
      </c>
      <c r="XY29">
        <f t="shared" si="259"/>
        <v>-1</v>
      </c>
      <c r="XZ29">
        <v>0</v>
      </c>
      <c r="YA29">
        <v>-1</v>
      </c>
      <c r="YB29">
        <v>0</v>
      </c>
      <c r="YC29" s="137">
        <v>0</v>
      </c>
      <c r="YD29" s="137">
        <v>0</v>
      </c>
      <c r="YE29" s="188">
        <v>0</v>
      </c>
      <c r="YF29" s="188">
        <v>0</v>
      </c>
      <c r="YG29" s="188">
        <v>0</v>
      </c>
      <c r="YH29" s="188">
        <f t="shared" si="260"/>
        <v>0</v>
      </c>
      <c r="YI29" s="188">
        <v>0</v>
      </c>
      <c r="YJ29" s="188">
        <v>0</v>
      </c>
      <c r="YK29" s="188">
        <v>0</v>
      </c>
      <c r="YL29" s="188">
        <f t="shared" si="261"/>
        <v>0</v>
      </c>
      <c r="YM29" s="188">
        <v>0</v>
      </c>
      <c r="YN29" s="188">
        <v>0</v>
      </c>
      <c r="YO29" s="188">
        <f t="shared" si="262"/>
        <v>0</v>
      </c>
      <c r="YP29" s="188">
        <v>0</v>
      </c>
      <c r="YR29">
        <v>-1</v>
      </c>
      <c r="YS29" s="228">
        <v>-1</v>
      </c>
      <c r="YT29" s="228">
        <v>-1</v>
      </c>
      <c r="YU29" s="228">
        <v>-1</v>
      </c>
      <c r="YV29" s="203">
        <v>1</v>
      </c>
      <c r="YW29" s="229">
        <v>-12</v>
      </c>
      <c r="YX29">
        <v>-1</v>
      </c>
      <c r="YY29">
        <v>-1</v>
      </c>
      <c r="YZ29" s="203">
        <v>1</v>
      </c>
      <c r="ZA29">
        <v>0</v>
      </c>
      <c r="ZB29">
        <v>1</v>
      </c>
      <c r="ZC29">
        <v>0</v>
      </c>
      <c r="ZD29">
        <v>0</v>
      </c>
      <c r="ZE29" s="238">
        <v>2.6789302138699998E-4</v>
      </c>
      <c r="ZF29" s="194">
        <v>42562</v>
      </c>
      <c r="ZG29">
        <f t="shared" si="263"/>
        <v>1</v>
      </c>
      <c r="ZH29">
        <f t="shared" si="264"/>
        <v>1</v>
      </c>
      <c r="ZI29">
        <v>0</v>
      </c>
      <c r="ZJ29">
        <v>1</v>
      </c>
      <c r="ZK29">
        <v>0</v>
      </c>
      <c r="ZL29" s="137">
        <v>0</v>
      </c>
      <c r="ZM29" s="137">
        <v>0</v>
      </c>
      <c r="ZN29" s="188">
        <v>0</v>
      </c>
      <c r="ZO29" s="188">
        <v>0</v>
      </c>
      <c r="ZP29" s="188">
        <v>0</v>
      </c>
      <c r="ZQ29" s="188">
        <v>0</v>
      </c>
      <c r="ZR29" s="188">
        <v>0</v>
      </c>
      <c r="ZS29" s="188">
        <v>0</v>
      </c>
      <c r="ZT29" s="188">
        <v>0</v>
      </c>
      <c r="ZU29" s="188">
        <v>0</v>
      </c>
      <c r="ZV29" s="188">
        <f t="shared" si="265"/>
        <v>0</v>
      </c>
      <c r="ZW29" s="188">
        <v>0</v>
      </c>
      <c r="ZX29" s="188">
        <f t="shared" si="266"/>
        <v>0</v>
      </c>
      <c r="ZY29" s="188">
        <v>0</v>
      </c>
      <c r="AAA29">
        <f t="shared" si="267"/>
        <v>1</v>
      </c>
      <c r="AAB29" s="228">
        <v>-1</v>
      </c>
      <c r="AAC29" s="228">
        <v>1</v>
      </c>
      <c r="AAD29" s="228">
        <v>-1</v>
      </c>
      <c r="AAE29" s="203">
        <v>1</v>
      </c>
      <c r="AAF29" s="229">
        <v>-12</v>
      </c>
      <c r="AAG29">
        <f t="shared" si="268"/>
        <v>-1</v>
      </c>
      <c r="AAH29">
        <f t="shared" si="269"/>
        <v>-1</v>
      </c>
      <c r="AAI29" s="203">
        <v>-1</v>
      </c>
      <c r="AAJ29">
        <f t="shared" si="270"/>
        <v>0</v>
      </c>
      <c r="AAK29">
        <f t="shared" si="136"/>
        <v>0</v>
      </c>
      <c r="AAL29">
        <f t="shared" si="340"/>
        <v>1</v>
      </c>
      <c r="AAM29">
        <f t="shared" si="271"/>
        <v>1</v>
      </c>
      <c r="AAN29" s="238">
        <v>-1.7854751595799999E-4</v>
      </c>
      <c r="AAO29" s="194">
        <v>42562</v>
      </c>
      <c r="AAP29">
        <f t="shared" si="272"/>
        <v>-1</v>
      </c>
      <c r="AAQ29">
        <f t="shared" si="273"/>
        <v>-1</v>
      </c>
      <c r="AAR29">
        <f>VLOOKUP($A29,'FuturesInfo (3)'!$A$2:$V$80,22)</f>
        <v>0</v>
      </c>
      <c r="AAS29">
        <f t="shared" si="274"/>
        <v>-1</v>
      </c>
      <c r="AAT29">
        <f t="shared" si="275"/>
        <v>0</v>
      </c>
      <c r="AAU29" s="137">
        <f>VLOOKUP($A29,'FuturesInfo (3)'!$A$2:$O$80,15)*AAR29</f>
        <v>0</v>
      </c>
      <c r="AAV29" s="137">
        <f>VLOOKUP($A29,'FuturesInfo (3)'!$A$2:$O$80,15)*AAT29</f>
        <v>0</v>
      </c>
      <c r="AAW29" s="188">
        <f t="shared" si="276"/>
        <v>0</v>
      </c>
      <c r="AAX29" s="188">
        <f t="shared" si="137"/>
        <v>0</v>
      </c>
      <c r="AAY29" s="188">
        <f t="shared" si="277"/>
        <v>0</v>
      </c>
      <c r="AAZ29" s="188">
        <f t="shared" si="278"/>
        <v>0</v>
      </c>
      <c r="ABA29" s="188">
        <f t="shared" si="279"/>
        <v>0</v>
      </c>
      <c r="ABB29" s="188">
        <f t="shared" si="349"/>
        <v>0</v>
      </c>
      <c r="ABC29" s="188">
        <f t="shared" si="281"/>
        <v>0</v>
      </c>
      <c r="ABD29" s="188">
        <f t="shared" si="341"/>
        <v>0</v>
      </c>
      <c r="ABE29" s="188">
        <f t="shared" si="282"/>
        <v>0</v>
      </c>
      <c r="ABF29" s="188">
        <f>IF(IF(sym!$Q18=AAI29,1,0)=1,ABS(AAU29*AAN29),-ABS(AAU29*AAN29))</f>
        <v>0</v>
      </c>
      <c r="ABG29" s="188">
        <f t="shared" si="283"/>
        <v>0</v>
      </c>
      <c r="ABH29" s="188">
        <f t="shared" si="284"/>
        <v>0</v>
      </c>
      <c r="ABJ29">
        <f t="shared" si="285"/>
        <v>-1</v>
      </c>
      <c r="ABK29" s="228">
        <v>-1</v>
      </c>
      <c r="ABL29" s="228">
        <v>1</v>
      </c>
      <c r="ABM29" s="228">
        <v>-1</v>
      </c>
      <c r="ABN29" s="203">
        <v>1</v>
      </c>
      <c r="ABO29" s="229">
        <v>-13</v>
      </c>
      <c r="ABP29">
        <f t="shared" si="286"/>
        <v>1</v>
      </c>
      <c r="ABQ29">
        <f t="shared" si="287"/>
        <v>-1</v>
      </c>
      <c r="ABR29" s="203"/>
      <c r="ABS29">
        <f t="shared" si="288"/>
        <v>0</v>
      </c>
      <c r="ABT29">
        <f t="shared" si="138"/>
        <v>0</v>
      </c>
      <c r="ABU29">
        <f t="shared" si="342"/>
        <v>0</v>
      </c>
      <c r="ABV29">
        <f t="shared" si="289"/>
        <v>0</v>
      </c>
      <c r="ABW29" s="238"/>
      <c r="ABX29" s="194">
        <v>42562</v>
      </c>
      <c r="ABY29">
        <f t="shared" si="290"/>
        <v>1</v>
      </c>
      <c r="ABZ29">
        <f t="shared" si="291"/>
        <v>1</v>
      </c>
      <c r="ACA29">
        <f>VLOOKUP($A29,'FuturesInfo (3)'!$A$2:$V$80,22)</f>
        <v>0</v>
      </c>
      <c r="ACB29">
        <f t="shared" si="292"/>
        <v>1</v>
      </c>
      <c r="ACC29">
        <f t="shared" si="293"/>
        <v>0</v>
      </c>
      <c r="ACD29" s="137">
        <f>VLOOKUP($A29,'FuturesInfo (3)'!$A$2:$O$80,15)*ACA29</f>
        <v>0</v>
      </c>
      <c r="ACE29" s="137">
        <f>VLOOKUP($A29,'FuturesInfo (3)'!$A$2:$O$80,15)*ACC29</f>
        <v>0</v>
      </c>
      <c r="ACF29" s="188">
        <f t="shared" si="294"/>
        <v>0</v>
      </c>
      <c r="ACG29" s="188">
        <f t="shared" si="139"/>
        <v>0</v>
      </c>
      <c r="ACH29" s="188">
        <f t="shared" si="295"/>
        <v>0</v>
      </c>
      <c r="ACI29" s="188">
        <f t="shared" si="296"/>
        <v>0</v>
      </c>
      <c r="ACJ29" s="188">
        <f t="shared" si="297"/>
        <v>0</v>
      </c>
      <c r="ACK29" s="188">
        <f t="shared" si="350"/>
        <v>0</v>
      </c>
      <c r="ACL29" s="188">
        <f t="shared" si="299"/>
        <v>0</v>
      </c>
      <c r="ACM29" s="188">
        <f t="shared" si="343"/>
        <v>0</v>
      </c>
      <c r="ACN29" s="188">
        <f t="shared" si="300"/>
        <v>0</v>
      </c>
      <c r="ACO29" s="188">
        <f>IF(IF(sym!$Q18=ABR29,1,0)=1,ABS(ACD29*ABW29),-ABS(ACD29*ABW29))</f>
        <v>0</v>
      </c>
      <c r="ACP29" s="188">
        <f t="shared" si="301"/>
        <v>0</v>
      </c>
      <c r="ACQ29" s="188">
        <f t="shared" si="302"/>
        <v>0</v>
      </c>
      <c r="ACT29">
        <f t="shared" si="303"/>
        <v>0</v>
      </c>
      <c r="ACU29" s="228"/>
      <c r="ACV29" s="228"/>
      <c r="ACW29" s="228"/>
      <c r="ACX29" s="203"/>
      <c r="ACY29" s="229"/>
      <c r="ACZ29">
        <f t="shared" si="304"/>
        <v>-1</v>
      </c>
      <c r="ADA29">
        <f t="shared" si="305"/>
        <v>0</v>
      </c>
      <c r="ADB29" s="203"/>
      <c r="ADC29">
        <f t="shared" si="306"/>
        <v>1</v>
      </c>
      <c r="ADD29">
        <f t="shared" si="140"/>
        <v>1</v>
      </c>
      <c r="ADE29">
        <f t="shared" si="344"/>
        <v>0</v>
      </c>
      <c r="ADF29">
        <f t="shared" si="307"/>
        <v>1</v>
      </c>
      <c r="ADG29" s="238"/>
      <c r="ADH29" s="194"/>
      <c r="ADI29">
        <f t="shared" si="308"/>
        <v>-1</v>
      </c>
      <c r="ADJ29">
        <f t="shared" si="309"/>
        <v>-1</v>
      </c>
      <c r="ADK29">
        <f>VLOOKUP($A29,'FuturesInfo (3)'!$A$2:$V$80,22)</f>
        <v>0</v>
      </c>
      <c r="ADL29">
        <f t="shared" si="310"/>
        <v>-1</v>
      </c>
      <c r="ADM29">
        <f t="shared" si="311"/>
        <v>0</v>
      </c>
      <c r="ADN29" s="137">
        <f>VLOOKUP($A29,'FuturesInfo (3)'!$A$2:$O$80,15)*ADK29</f>
        <v>0</v>
      </c>
      <c r="ADO29" s="137">
        <f>VLOOKUP($A29,'FuturesInfo (3)'!$A$2:$O$80,15)*ADM29</f>
        <v>0</v>
      </c>
      <c r="ADP29" s="188">
        <f t="shared" si="312"/>
        <v>0</v>
      </c>
      <c r="ADQ29" s="188">
        <f t="shared" si="141"/>
        <v>0</v>
      </c>
      <c r="ADR29" s="188">
        <f t="shared" si="313"/>
        <v>0</v>
      </c>
      <c r="ADS29" s="188">
        <f t="shared" si="314"/>
        <v>0</v>
      </c>
      <c r="ADT29" s="188">
        <f t="shared" si="315"/>
        <v>0</v>
      </c>
      <c r="ADU29" s="188">
        <f t="shared" si="351"/>
        <v>0</v>
      </c>
      <c r="ADV29" s="188">
        <f t="shared" si="317"/>
        <v>0</v>
      </c>
      <c r="ADW29" s="188">
        <f t="shared" si="345"/>
        <v>0</v>
      </c>
      <c r="ADX29" s="188">
        <f t="shared" si="318"/>
        <v>0</v>
      </c>
      <c r="ADY29" s="188">
        <f>IF(IF(sym!$Q18=ADB29,1,0)=1,ABS(ADN29*ADG29),-ABS(ADN29*ADG29))</f>
        <v>0</v>
      </c>
      <c r="ADZ29" s="188">
        <f t="shared" si="319"/>
        <v>0</v>
      </c>
      <c r="AEA29" s="188">
        <f t="shared" si="320"/>
        <v>0</v>
      </c>
    </row>
    <row r="30" spans="1:807"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f t="shared" si="142"/>
        <v>-1</v>
      </c>
      <c r="T30">
        <f t="shared" si="143"/>
        <v>1</v>
      </c>
      <c r="U30">
        <v>0</v>
      </c>
      <c r="V30">
        <f t="shared" si="144"/>
        <v>1</v>
      </c>
      <c r="W30">
        <v>0</v>
      </c>
      <c r="X30" s="137">
        <v>0</v>
      </c>
      <c r="Y30" s="137">
        <v>0</v>
      </c>
      <c r="Z30" s="188">
        <v>0</v>
      </c>
      <c r="AA30" s="188">
        <v>0</v>
      </c>
      <c r="AB30" s="188">
        <v>0</v>
      </c>
      <c r="AC30" s="188">
        <v>0</v>
      </c>
      <c r="AD30" s="188">
        <v>0</v>
      </c>
      <c r="AE30" s="188">
        <v>0</v>
      </c>
      <c r="AF30" s="188">
        <f t="shared" si="145"/>
        <v>0</v>
      </c>
      <c r="AG30" s="188">
        <v>0</v>
      </c>
      <c r="AH30" s="188">
        <f t="shared" si="146"/>
        <v>0</v>
      </c>
      <c r="AI30" s="188">
        <v>0</v>
      </c>
      <c r="AJ30" s="188">
        <v>0</v>
      </c>
      <c r="AL30">
        <v>1</v>
      </c>
      <c r="AM30" s="228">
        <v>1</v>
      </c>
      <c r="AN30" s="228">
        <v>1</v>
      </c>
      <c r="AO30" s="228">
        <v>1</v>
      </c>
      <c r="AP30" s="203">
        <v>1</v>
      </c>
      <c r="AQ30" s="229">
        <v>5</v>
      </c>
      <c r="AR30">
        <f t="shared" si="147"/>
        <v>1</v>
      </c>
      <c r="AS30">
        <v>1</v>
      </c>
      <c r="AT30" s="203">
        <v>-1</v>
      </c>
      <c r="AU30">
        <v>0</v>
      </c>
      <c r="AV30">
        <v>0</v>
      </c>
      <c r="AW30">
        <v>1</v>
      </c>
      <c r="AX30">
        <v>0</v>
      </c>
      <c r="AY30" s="238">
        <v>-1.5101938082099999E-4</v>
      </c>
      <c r="AZ30" s="194">
        <v>42544</v>
      </c>
      <c r="BA30">
        <f t="shared" si="148"/>
        <v>-1</v>
      </c>
      <c r="BB30">
        <f t="shared" si="149"/>
        <v>1</v>
      </c>
      <c r="BC30">
        <v>0</v>
      </c>
      <c r="BD30">
        <f t="shared" si="150"/>
        <v>1</v>
      </c>
      <c r="BE30">
        <v>0</v>
      </c>
      <c r="BF30" s="137">
        <v>0</v>
      </c>
      <c r="BG30" s="137">
        <v>0</v>
      </c>
      <c r="BH30" s="188">
        <v>0</v>
      </c>
      <c r="BI30" s="188">
        <v>0</v>
      </c>
      <c r="BJ30" s="188">
        <v>0</v>
      </c>
      <c r="BK30" s="188">
        <f t="shared" si="321"/>
        <v>0</v>
      </c>
      <c r="BL30" s="188">
        <v>0</v>
      </c>
      <c r="BM30" s="188">
        <v>0</v>
      </c>
      <c r="BN30" s="188">
        <v>0</v>
      </c>
      <c r="BO30" s="188">
        <f t="shared" si="322"/>
        <v>0</v>
      </c>
      <c r="BP30" s="188">
        <v>0</v>
      </c>
      <c r="BQ30" s="188">
        <f t="shared" si="151"/>
        <v>0</v>
      </c>
      <c r="BR30" s="188">
        <f t="shared" si="152"/>
        <v>0</v>
      </c>
      <c r="BS30" s="188">
        <v>0</v>
      </c>
      <c r="BU30">
        <v>-1</v>
      </c>
      <c r="BV30" s="228">
        <v>1</v>
      </c>
      <c r="BW30" s="228">
        <v>1</v>
      </c>
      <c r="BX30" s="228">
        <v>-1</v>
      </c>
      <c r="BY30" s="203">
        <v>1</v>
      </c>
      <c r="BZ30" s="229">
        <v>6</v>
      </c>
      <c r="CA30">
        <f t="shared" si="153"/>
        <v>1</v>
      </c>
      <c r="CB30">
        <v>1</v>
      </c>
      <c r="CC30" s="203">
        <v>-1</v>
      </c>
      <c r="CD30">
        <v>0</v>
      </c>
      <c r="CE30">
        <v>0</v>
      </c>
      <c r="CF30">
        <v>1</v>
      </c>
      <c r="CG30">
        <v>0</v>
      </c>
      <c r="CH30" s="238"/>
      <c r="CI30" s="194">
        <v>42544</v>
      </c>
      <c r="CJ30">
        <f t="shared" si="154"/>
        <v>1</v>
      </c>
      <c r="CK30">
        <f t="shared" si="155"/>
        <v>1</v>
      </c>
      <c r="CL30">
        <v>0</v>
      </c>
      <c r="CM30">
        <f t="shared" si="156"/>
        <v>1</v>
      </c>
      <c r="CN30">
        <v>0</v>
      </c>
      <c r="CO30" s="137">
        <v>0</v>
      </c>
      <c r="CP30" s="137">
        <v>0</v>
      </c>
      <c r="CQ30" s="188">
        <v>0</v>
      </c>
      <c r="CR30" s="188">
        <v>0</v>
      </c>
      <c r="CS30" s="188">
        <v>0</v>
      </c>
      <c r="CT30" s="188">
        <f t="shared" si="323"/>
        <v>0</v>
      </c>
      <c r="CU30" s="188">
        <v>0</v>
      </c>
      <c r="CV30" s="188">
        <v>0</v>
      </c>
      <c r="CW30" s="188">
        <v>0</v>
      </c>
      <c r="CX30" s="188">
        <f t="shared" si="157"/>
        <v>0</v>
      </c>
      <c r="CY30" s="188">
        <v>0</v>
      </c>
      <c r="CZ30" s="188">
        <f t="shared" si="158"/>
        <v>0</v>
      </c>
      <c r="DA30" s="188">
        <f t="shared" si="159"/>
        <v>0</v>
      </c>
      <c r="DB30" s="188">
        <v>0</v>
      </c>
      <c r="DD30">
        <v>-1</v>
      </c>
      <c r="DE30" s="228">
        <v>1</v>
      </c>
      <c r="DF30" s="228">
        <v>1</v>
      </c>
      <c r="DG30" s="228">
        <v>-1</v>
      </c>
      <c r="DH30" s="203">
        <v>1</v>
      </c>
      <c r="DI30" s="229">
        <v>6</v>
      </c>
      <c r="DJ30">
        <f t="shared" si="160"/>
        <v>1</v>
      </c>
      <c r="DK30">
        <v>1</v>
      </c>
      <c r="DL30" s="203">
        <v>1</v>
      </c>
      <c r="DM30">
        <v>1</v>
      </c>
      <c r="DN30">
        <v>1</v>
      </c>
      <c r="DO30">
        <v>0</v>
      </c>
      <c r="DP30">
        <v>1</v>
      </c>
      <c r="DQ30" s="238">
        <v>1.0069479407900001E-4</v>
      </c>
      <c r="DR30" s="194">
        <v>42544</v>
      </c>
      <c r="DS30">
        <f t="shared" si="161"/>
        <v>1</v>
      </c>
      <c r="DT30">
        <f t="shared" si="162"/>
        <v>1</v>
      </c>
      <c r="DU30">
        <v>0</v>
      </c>
      <c r="DV30">
        <f t="shared" si="163"/>
        <v>1</v>
      </c>
      <c r="DW30">
        <v>0</v>
      </c>
      <c r="DX30" s="137">
        <v>0</v>
      </c>
      <c r="DY30" s="137">
        <v>0</v>
      </c>
      <c r="DZ30" s="188">
        <v>0</v>
      </c>
      <c r="EA30" s="188">
        <v>0</v>
      </c>
      <c r="EB30" s="188">
        <v>0</v>
      </c>
      <c r="EC30" s="188">
        <f t="shared" si="324"/>
        <v>0</v>
      </c>
      <c r="ED30" s="188">
        <v>0</v>
      </c>
      <c r="EE30" s="188">
        <v>0</v>
      </c>
      <c r="EF30" s="188">
        <v>0</v>
      </c>
      <c r="EG30" s="188">
        <f t="shared" si="164"/>
        <v>0</v>
      </c>
      <c r="EH30" s="188">
        <v>0</v>
      </c>
      <c r="EI30" s="188">
        <f t="shared" si="165"/>
        <v>0</v>
      </c>
      <c r="EJ30" s="188">
        <f t="shared" si="166"/>
        <v>0</v>
      </c>
      <c r="EK30" s="188">
        <v>0</v>
      </c>
      <c r="EM30">
        <v>1</v>
      </c>
      <c r="EN30" s="228">
        <v>1</v>
      </c>
      <c r="EO30" s="228">
        <v>1</v>
      </c>
      <c r="EP30" s="228">
        <v>1</v>
      </c>
      <c r="EQ30" s="203">
        <v>1</v>
      </c>
      <c r="ER30" s="229">
        <v>7</v>
      </c>
      <c r="ES30">
        <f t="shared" si="167"/>
        <v>1</v>
      </c>
      <c r="ET30">
        <v>1</v>
      </c>
      <c r="EU30" s="203">
        <v>-1</v>
      </c>
      <c r="EV30">
        <v>0</v>
      </c>
      <c r="EW30">
        <v>0</v>
      </c>
      <c r="EX30">
        <v>1</v>
      </c>
      <c r="EY30">
        <v>0</v>
      </c>
      <c r="EZ30" s="238">
        <v>-1.5102698348800001E-4</v>
      </c>
      <c r="FA30" s="194">
        <v>42544</v>
      </c>
      <c r="FB30">
        <f t="shared" si="168"/>
        <v>-1</v>
      </c>
      <c r="FC30">
        <f t="shared" si="169"/>
        <v>1</v>
      </c>
      <c r="FD30">
        <v>0</v>
      </c>
      <c r="FE30">
        <f t="shared" si="170"/>
        <v>1</v>
      </c>
      <c r="FF30">
        <v>0</v>
      </c>
      <c r="FG30" s="137">
        <v>0</v>
      </c>
      <c r="FH30" s="137">
        <v>0</v>
      </c>
      <c r="FI30" s="188">
        <v>0</v>
      </c>
      <c r="FJ30" s="188">
        <v>0</v>
      </c>
      <c r="FK30" s="188">
        <v>0</v>
      </c>
      <c r="FL30" s="188">
        <f t="shared" si="325"/>
        <v>0</v>
      </c>
      <c r="FM30" s="188">
        <v>0</v>
      </c>
      <c r="FN30" s="188">
        <v>0</v>
      </c>
      <c r="FO30" s="188">
        <v>0</v>
      </c>
      <c r="FP30" s="188">
        <f t="shared" si="171"/>
        <v>0</v>
      </c>
      <c r="FQ30" s="188">
        <v>0</v>
      </c>
      <c r="FR30" s="188">
        <f t="shared" si="172"/>
        <v>0</v>
      </c>
      <c r="FS30" s="188">
        <f t="shared" si="173"/>
        <v>0</v>
      </c>
      <c r="FT30" s="188">
        <v>0</v>
      </c>
      <c r="FV30">
        <v>-1</v>
      </c>
      <c r="FW30" s="228">
        <v>1</v>
      </c>
      <c r="FX30" s="228">
        <v>1</v>
      </c>
      <c r="FY30" s="228">
        <v>1</v>
      </c>
      <c r="FZ30" s="203">
        <v>1</v>
      </c>
      <c r="GA30" s="229">
        <v>8</v>
      </c>
      <c r="GB30">
        <f t="shared" si="174"/>
        <v>1</v>
      </c>
      <c r="GC30">
        <v>1</v>
      </c>
      <c r="GD30">
        <v>-1</v>
      </c>
      <c r="GE30">
        <v>0</v>
      </c>
      <c r="GF30">
        <v>0</v>
      </c>
      <c r="GG30">
        <v>1</v>
      </c>
      <c r="GH30">
        <v>0</v>
      </c>
      <c r="GI30">
        <v>-1.51049796083E-4</v>
      </c>
      <c r="GJ30" s="194">
        <v>42544</v>
      </c>
      <c r="GK30">
        <f t="shared" si="175"/>
        <v>1</v>
      </c>
      <c r="GL30">
        <f t="shared" si="176"/>
        <v>1</v>
      </c>
      <c r="GM30">
        <v>0</v>
      </c>
      <c r="GN30">
        <f t="shared" si="177"/>
        <v>1</v>
      </c>
      <c r="GO30">
        <v>0</v>
      </c>
      <c r="GP30" s="137">
        <v>0</v>
      </c>
      <c r="GQ30" s="137">
        <v>0</v>
      </c>
      <c r="GR30" s="188">
        <v>0</v>
      </c>
      <c r="GS30" s="188">
        <v>0</v>
      </c>
      <c r="GT30" s="188">
        <v>0</v>
      </c>
      <c r="GU30" s="188">
        <f t="shared" si="326"/>
        <v>0</v>
      </c>
      <c r="GV30" s="188">
        <v>0</v>
      </c>
      <c r="GW30" s="188">
        <v>0</v>
      </c>
      <c r="GX30" s="188">
        <v>0</v>
      </c>
      <c r="GY30" s="188">
        <f t="shared" si="178"/>
        <v>0</v>
      </c>
      <c r="GZ30" s="188">
        <v>0</v>
      </c>
      <c r="HA30" s="188">
        <f t="shared" si="179"/>
        <v>0</v>
      </c>
      <c r="HB30" s="188">
        <f t="shared" si="180"/>
        <v>0</v>
      </c>
      <c r="HC30" s="188">
        <v>0</v>
      </c>
      <c r="HE30">
        <v>-1</v>
      </c>
      <c r="HF30">
        <v>-1</v>
      </c>
      <c r="HG30">
        <v>-1</v>
      </c>
      <c r="HH30">
        <v>-1</v>
      </c>
      <c r="HI30">
        <v>1</v>
      </c>
      <c r="HJ30">
        <v>9</v>
      </c>
      <c r="HK30">
        <f t="shared" si="181"/>
        <v>1</v>
      </c>
      <c r="HL30">
        <v>1</v>
      </c>
      <c r="HM30" s="203">
        <v>-1</v>
      </c>
      <c r="HN30">
        <v>1</v>
      </c>
      <c r="HO30">
        <v>0</v>
      </c>
      <c r="HP30">
        <v>1</v>
      </c>
      <c r="HQ30">
        <v>0</v>
      </c>
      <c r="HR30" s="238">
        <v>-1.51072615571E-4</v>
      </c>
      <c r="HS30" s="194">
        <v>42544</v>
      </c>
      <c r="HT30">
        <f t="shared" si="182"/>
        <v>1</v>
      </c>
      <c r="HU30">
        <f t="shared" si="183"/>
        <v>1</v>
      </c>
      <c r="HV30">
        <v>0</v>
      </c>
      <c r="HW30">
        <f t="shared" si="184"/>
        <v>1</v>
      </c>
      <c r="HX30">
        <v>0</v>
      </c>
      <c r="HY30" s="137">
        <v>0</v>
      </c>
      <c r="HZ30" s="137">
        <v>0</v>
      </c>
      <c r="IA30" s="188">
        <v>0</v>
      </c>
      <c r="IB30" s="188">
        <v>0</v>
      </c>
      <c r="IC30" s="188">
        <v>0</v>
      </c>
      <c r="ID30" s="188">
        <f t="shared" si="327"/>
        <v>0</v>
      </c>
      <c r="IE30" s="188">
        <v>0</v>
      </c>
      <c r="IF30" s="188">
        <v>0</v>
      </c>
      <c r="IG30" s="188">
        <v>0</v>
      </c>
      <c r="IH30" s="188">
        <f t="shared" si="185"/>
        <v>0</v>
      </c>
      <c r="II30" s="188">
        <v>0</v>
      </c>
      <c r="IJ30" s="188">
        <f t="shared" si="186"/>
        <v>0</v>
      </c>
      <c r="IK30" s="188">
        <f t="shared" si="187"/>
        <v>0</v>
      </c>
      <c r="IL30" s="188">
        <v>0</v>
      </c>
      <c r="IN30">
        <v>-1</v>
      </c>
      <c r="IO30" s="228">
        <v>-1</v>
      </c>
      <c r="IP30" s="228">
        <v>-1</v>
      </c>
      <c r="IQ30" s="228">
        <v>-1</v>
      </c>
      <c r="IR30" s="203">
        <v>1</v>
      </c>
      <c r="IS30" s="229">
        <v>-8</v>
      </c>
      <c r="IT30">
        <f t="shared" si="188"/>
        <v>-1</v>
      </c>
      <c r="IU30">
        <v>-1</v>
      </c>
      <c r="IV30" s="203">
        <v>-1</v>
      </c>
      <c r="IW30">
        <v>1</v>
      </c>
      <c r="IX30">
        <v>0</v>
      </c>
      <c r="IY30">
        <v>1</v>
      </c>
      <c r="IZ30">
        <v>1</v>
      </c>
      <c r="JA30" s="238">
        <v>-3.0219088390799999E-4</v>
      </c>
      <c r="JB30" s="194">
        <v>42548</v>
      </c>
      <c r="JC30">
        <f t="shared" si="189"/>
        <v>1</v>
      </c>
      <c r="JD30">
        <f t="shared" si="190"/>
        <v>1</v>
      </c>
      <c r="JE30">
        <v>0</v>
      </c>
      <c r="JF30">
        <f t="shared" si="191"/>
        <v>1</v>
      </c>
      <c r="JG30">
        <v>0</v>
      </c>
      <c r="JH30" s="137">
        <v>0</v>
      </c>
      <c r="JI30" s="137">
        <v>0</v>
      </c>
      <c r="JJ30" s="188">
        <v>0</v>
      </c>
      <c r="JK30" s="188">
        <v>0</v>
      </c>
      <c r="JL30" s="188">
        <v>0</v>
      </c>
      <c r="JM30" s="188">
        <f t="shared" si="328"/>
        <v>0</v>
      </c>
      <c r="JN30" s="188">
        <v>0</v>
      </c>
      <c r="JO30" s="188">
        <v>0</v>
      </c>
      <c r="JP30" s="188">
        <v>0</v>
      </c>
      <c r="JQ30" s="188">
        <f t="shared" si="192"/>
        <v>0</v>
      </c>
      <c r="JR30" s="188">
        <v>0</v>
      </c>
      <c r="JS30" s="188">
        <f t="shared" si="193"/>
        <v>0</v>
      </c>
      <c r="JT30" s="188">
        <f t="shared" si="329"/>
        <v>0</v>
      </c>
      <c r="JU30" s="188">
        <v>0</v>
      </c>
      <c r="JW30">
        <v>-1</v>
      </c>
      <c r="JX30" s="228">
        <v>-1</v>
      </c>
      <c r="JY30" s="228">
        <v>-1</v>
      </c>
      <c r="JZ30" s="228">
        <v>-1</v>
      </c>
      <c r="KA30" s="203">
        <v>1</v>
      </c>
      <c r="KB30" s="229">
        <v>-9</v>
      </c>
      <c r="KC30">
        <f t="shared" si="194"/>
        <v>-1</v>
      </c>
      <c r="KD30">
        <v>-1</v>
      </c>
      <c r="KE30" s="203">
        <v>-1</v>
      </c>
      <c r="KF30">
        <v>1</v>
      </c>
      <c r="KG30">
        <v>0</v>
      </c>
      <c r="KH30">
        <v>1</v>
      </c>
      <c r="KI30">
        <v>1</v>
      </c>
      <c r="KJ30" s="238">
        <v>-2.5190185903600001E-4</v>
      </c>
      <c r="KK30" s="194">
        <v>42548</v>
      </c>
      <c r="KL30">
        <f t="shared" si="195"/>
        <v>1</v>
      </c>
      <c r="KM30">
        <f t="shared" si="196"/>
        <v>1</v>
      </c>
      <c r="KN30">
        <v>0</v>
      </c>
      <c r="KO30">
        <f t="shared" si="197"/>
        <v>1</v>
      </c>
      <c r="KP30">
        <v>0</v>
      </c>
      <c r="KQ30" s="137">
        <v>0</v>
      </c>
      <c r="KR30" s="137">
        <v>0</v>
      </c>
      <c r="KS30" s="188">
        <v>0</v>
      </c>
      <c r="KT30" s="188">
        <v>0</v>
      </c>
      <c r="KU30" s="188">
        <v>0</v>
      </c>
      <c r="KV30" s="188">
        <f t="shared" si="330"/>
        <v>0</v>
      </c>
      <c r="KW30" s="188">
        <v>0</v>
      </c>
      <c r="KX30" s="188">
        <v>0</v>
      </c>
      <c r="KY30" s="188">
        <v>0</v>
      </c>
      <c r="KZ30" s="188">
        <f t="shared" si="198"/>
        <v>0</v>
      </c>
      <c r="LA30" s="188">
        <v>0</v>
      </c>
      <c r="LB30" s="188">
        <f t="shared" si="199"/>
        <v>0</v>
      </c>
      <c r="LC30" s="188">
        <f t="shared" si="200"/>
        <v>0</v>
      </c>
      <c r="LD30" s="188">
        <v>0</v>
      </c>
      <c r="LF30">
        <v>-1</v>
      </c>
      <c r="LG30" s="228">
        <v>1</v>
      </c>
      <c r="LH30" s="228">
        <v>1</v>
      </c>
      <c r="LI30" s="228">
        <v>-1</v>
      </c>
      <c r="LJ30" s="203">
        <v>1</v>
      </c>
      <c r="LK30" s="229">
        <v>-10</v>
      </c>
      <c r="LL30">
        <f t="shared" si="201"/>
        <v>1</v>
      </c>
      <c r="LM30">
        <v>-1</v>
      </c>
      <c r="LN30" s="203">
        <v>1</v>
      </c>
      <c r="LO30">
        <v>1</v>
      </c>
      <c r="LP30">
        <v>1</v>
      </c>
      <c r="LQ30">
        <v>0</v>
      </c>
      <c r="LR30">
        <v>0</v>
      </c>
      <c r="LS30" s="238">
        <v>1.51179197742E-4</v>
      </c>
      <c r="LT30" s="194">
        <v>42548</v>
      </c>
      <c r="LU30">
        <f t="shared" si="202"/>
        <v>1</v>
      </c>
      <c r="LV30">
        <f t="shared" si="203"/>
        <v>1</v>
      </c>
      <c r="LW30">
        <v>0</v>
      </c>
      <c r="LX30">
        <f t="shared" si="204"/>
        <v>1</v>
      </c>
      <c r="LY30">
        <v>0</v>
      </c>
      <c r="LZ30" s="137">
        <v>0</v>
      </c>
      <c r="MA30" s="137">
        <v>0</v>
      </c>
      <c r="MB30" s="188">
        <v>0</v>
      </c>
      <c r="MC30" s="188">
        <v>0</v>
      </c>
      <c r="MD30" s="188">
        <v>0</v>
      </c>
      <c r="ME30" s="188">
        <f t="shared" si="331"/>
        <v>0</v>
      </c>
      <c r="MF30" s="188">
        <v>0</v>
      </c>
      <c r="MG30" s="188">
        <v>0</v>
      </c>
      <c r="MH30" s="188">
        <v>0</v>
      </c>
      <c r="MI30" s="188">
        <f t="shared" si="205"/>
        <v>0</v>
      </c>
      <c r="MJ30" s="188">
        <v>0</v>
      </c>
      <c r="MK30" s="188">
        <f t="shared" si="206"/>
        <v>0</v>
      </c>
      <c r="ML30" s="188">
        <f t="shared" si="207"/>
        <v>0</v>
      </c>
      <c r="MM30" s="188">
        <v>0</v>
      </c>
      <c r="MO30">
        <v>1</v>
      </c>
      <c r="MP30" s="228">
        <v>1</v>
      </c>
      <c r="MQ30" s="228">
        <v>1</v>
      </c>
      <c r="MR30" s="203">
        <v>-1</v>
      </c>
      <c r="MS30" s="203">
        <v>1</v>
      </c>
      <c r="MT30" s="229">
        <v>-11</v>
      </c>
      <c r="MU30">
        <f t="shared" si="208"/>
        <v>-1</v>
      </c>
      <c r="MV30">
        <v>-1</v>
      </c>
      <c r="MW30" s="203">
        <v>-1</v>
      </c>
      <c r="MX30">
        <v>0</v>
      </c>
      <c r="MY30">
        <v>0</v>
      </c>
      <c r="MZ30">
        <v>1</v>
      </c>
      <c r="NA30">
        <v>1</v>
      </c>
      <c r="NB30" s="238">
        <v>-1.51156346047E-4</v>
      </c>
      <c r="NC30" s="194">
        <v>42548</v>
      </c>
      <c r="ND30">
        <f t="shared" si="209"/>
        <v>-1</v>
      </c>
      <c r="NE30">
        <f t="shared" si="210"/>
        <v>-1</v>
      </c>
      <c r="NF30">
        <v>0</v>
      </c>
      <c r="NG30">
        <f t="shared" si="211"/>
        <v>1</v>
      </c>
      <c r="NH30">
        <v>0</v>
      </c>
      <c r="NI30" s="137">
        <v>0</v>
      </c>
      <c r="NJ30" s="137">
        <v>0</v>
      </c>
      <c r="NK30" s="188">
        <v>0</v>
      </c>
      <c r="NL30" s="188">
        <v>0</v>
      </c>
      <c r="NM30" s="188">
        <v>0</v>
      </c>
      <c r="NN30" s="188">
        <f t="shared" si="332"/>
        <v>0</v>
      </c>
      <c r="NO30" s="188">
        <v>0</v>
      </c>
      <c r="NP30" s="188">
        <v>0</v>
      </c>
      <c r="NQ30" s="188">
        <v>0</v>
      </c>
      <c r="NR30" s="188">
        <f t="shared" si="212"/>
        <v>0</v>
      </c>
      <c r="NS30" s="188">
        <v>0</v>
      </c>
      <c r="NT30" s="188">
        <f t="shared" si="213"/>
        <v>0</v>
      </c>
      <c r="NU30" s="188">
        <f t="shared" si="214"/>
        <v>0</v>
      </c>
      <c r="NV30" s="188">
        <v>0</v>
      </c>
      <c r="NX30">
        <v>-1</v>
      </c>
      <c r="NY30" s="228">
        <v>1</v>
      </c>
      <c r="NZ30" s="228">
        <v>1</v>
      </c>
      <c r="OA30" s="228">
        <v>-1</v>
      </c>
      <c r="OB30" s="203">
        <v>1</v>
      </c>
      <c r="OC30" s="229">
        <v>-12</v>
      </c>
      <c r="OD30">
        <f t="shared" si="346"/>
        <v>1</v>
      </c>
      <c r="OE30">
        <v>-1</v>
      </c>
      <c r="OF30" s="203">
        <v>-1</v>
      </c>
      <c r="OG30">
        <v>0</v>
      </c>
      <c r="OH30">
        <v>0</v>
      </c>
      <c r="OI30">
        <v>1</v>
      </c>
      <c r="OJ30">
        <v>1</v>
      </c>
      <c r="OK30">
        <v>-4.5353759322700003E-4</v>
      </c>
      <c r="OL30" s="194">
        <v>42548</v>
      </c>
      <c r="OM30">
        <f t="shared" si="215"/>
        <v>1</v>
      </c>
      <c r="ON30">
        <f t="shared" si="216"/>
        <v>1</v>
      </c>
      <c r="OO30">
        <v>0</v>
      </c>
      <c r="OP30">
        <f t="shared" si="217"/>
        <v>1</v>
      </c>
      <c r="OQ30">
        <v>0</v>
      </c>
      <c r="OR30" s="137">
        <v>0</v>
      </c>
      <c r="OS30" s="137">
        <v>0</v>
      </c>
      <c r="OT30" s="188">
        <v>0</v>
      </c>
      <c r="OU30" s="188">
        <v>0</v>
      </c>
      <c r="OV30" s="188">
        <v>0</v>
      </c>
      <c r="OW30" s="188">
        <f t="shared" si="333"/>
        <v>0</v>
      </c>
      <c r="OX30" s="188">
        <v>0</v>
      </c>
      <c r="OY30" s="188">
        <v>0</v>
      </c>
      <c r="OZ30" s="188">
        <v>0</v>
      </c>
      <c r="PA30" s="188">
        <f t="shared" si="218"/>
        <v>0</v>
      </c>
      <c r="PB30" s="188">
        <v>0</v>
      </c>
      <c r="PC30" s="188">
        <f t="shared" si="219"/>
        <v>0</v>
      </c>
      <c r="PD30" s="188">
        <f t="shared" si="220"/>
        <v>0</v>
      </c>
      <c r="PE30" s="188">
        <v>0</v>
      </c>
      <c r="PG30">
        <v>-1</v>
      </c>
      <c r="PH30" s="228">
        <v>1</v>
      </c>
      <c r="PI30" s="228">
        <v>1</v>
      </c>
      <c r="PJ30" s="228">
        <v>-1</v>
      </c>
      <c r="PK30" s="203">
        <v>1</v>
      </c>
      <c r="PL30" s="229">
        <v>-13</v>
      </c>
      <c r="PM30">
        <f t="shared" si="347"/>
        <v>1</v>
      </c>
      <c r="PN30">
        <v>-1</v>
      </c>
      <c r="PO30" s="203">
        <v>1</v>
      </c>
      <c r="PP30">
        <v>1</v>
      </c>
      <c r="PQ30">
        <v>1</v>
      </c>
      <c r="PR30">
        <v>0</v>
      </c>
      <c r="PS30">
        <v>0</v>
      </c>
      <c r="PT30" s="238">
        <v>0</v>
      </c>
      <c r="PU30" s="194">
        <v>42548</v>
      </c>
      <c r="PV30">
        <f t="shared" si="221"/>
        <v>1</v>
      </c>
      <c r="PW30">
        <f t="shared" si="222"/>
        <v>1</v>
      </c>
      <c r="PX30">
        <v>0</v>
      </c>
      <c r="PY30">
        <f t="shared" si="223"/>
        <v>1</v>
      </c>
      <c r="PZ30">
        <v>0</v>
      </c>
      <c r="QA30" s="137">
        <v>0</v>
      </c>
      <c r="QB30" s="137">
        <v>0</v>
      </c>
      <c r="QC30" s="188">
        <v>0</v>
      </c>
      <c r="QD30" s="188">
        <v>0</v>
      </c>
      <c r="QE30" s="188">
        <v>0</v>
      </c>
      <c r="QF30" s="188">
        <f t="shared" si="334"/>
        <v>0</v>
      </c>
      <c r="QG30" s="188">
        <v>0</v>
      </c>
      <c r="QH30" s="188">
        <v>0</v>
      </c>
      <c r="QI30" s="188">
        <v>0</v>
      </c>
      <c r="QJ30" s="188">
        <f t="shared" si="224"/>
        <v>0</v>
      </c>
      <c r="QK30" s="188">
        <v>0</v>
      </c>
      <c r="QL30" s="188">
        <f t="shared" si="225"/>
        <v>0</v>
      </c>
      <c r="QM30" s="188">
        <f t="shared" si="226"/>
        <v>0</v>
      </c>
      <c r="QN30" s="188">
        <v>0</v>
      </c>
      <c r="QP30">
        <v>1</v>
      </c>
      <c r="QQ30" s="228">
        <v>1</v>
      </c>
      <c r="QR30" s="228">
        <v>1</v>
      </c>
      <c r="QS30" s="228">
        <v>-1</v>
      </c>
      <c r="QT30" s="203">
        <v>1</v>
      </c>
      <c r="QU30" s="229">
        <v>-14</v>
      </c>
      <c r="QV30">
        <f t="shared" si="348"/>
        <v>-1</v>
      </c>
      <c r="QW30">
        <v>-1</v>
      </c>
      <c r="QX30">
        <v>-1</v>
      </c>
      <c r="QY30">
        <v>0</v>
      </c>
      <c r="QZ30">
        <v>0</v>
      </c>
      <c r="RA30">
        <v>1</v>
      </c>
      <c r="RB30">
        <v>1</v>
      </c>
      <c r="RC30">
        <v>-1.00831862869E-4</v>
      </c>
      <c r="RD30" s="194">
        <v>42548</v>
      </c>
      <c r="RE30">
        <f t="shared" si="227"/>
        <v>-1</v>
      </c>
      <c r="RF30">
        <f t="shared" si="228"/>
        <v>-1</v>
      </c>
      <c r="RG30">
        <v>0</v>
      </c>
      <c r="RH30">
        <f t="shared" si="229"/>
        <v>1</v>
      </c>
      <c r="RI30">
        <v>0</v>
      </c>
      <c r="RJ30" s="137">
        <v>0</v>
      </c>
      <c r="RK30" s="137">
        <v>0</v>
      </c>
      <c r="RL30" s="188">
        <v>0</v>
      </c>
      <c r="RM30" s="188">
        <v>0</v>
      </c>
      <c r="RN30" s="188">
        <v>0</v>
      </c>
      <c r="RO30" s="188">
        <f t="shared" si="335"/>
        <v>0</v>
      </c>
      <c r="RP30" s="188">
        <v>0</v>
      </c>
      <c r="RQ30" s="188">
        <v>0</v>
      </c>
      <c r="RR30" s="188">
        <v>0</v>
      </c>
      <c r="RS30" s="188">
        <f t="shared" si="230"/>
        <v>0</v>
      </c>
      <c r="RT30" s="188">
        <v>0</v>
      </c>
      <c r="RU30" s="188">
        <f t="shared" si="231"/>
        <v>0</v>
      </c>
      <c r="RV30" s="188">
        <f t="shared" si="232"/>
        <v>0</v>
      </c>
      <c r="RW30" s="188">
        <v>0</v>
      </c>
      <c r="RY30">
        <v>-1</v>
      </c>
      <c r="RZ30">
        <v>-1</v>
      </c>
      <c r="SA30">
        <v>1</v>
      </c>
      <c r="SB30">
        <v>-1</v>
      </c>
      <c r="SC30">
        <v>1</v>
      </c>
      <c r="SD30">
        <v>-15</v>
      </c>
      <c r="SE30">
        <f t="shared" si="233"/>
        <v>1</v>
      </c>
      <c r="SF30">
        <v>-1</v>
      </c>
      <c r="SG30">
        <v>-1</v>
      </c>
      <c r="SH30">
        <v>0</v>
      </c>
      <c r="SI30">
        <v>0</v>
      </c>
      <c r="SJ30">
        <v>1</v>
      </c>
      <c r="SK30">
        <v>1</v>
      </c>
      <c r="SL30">
        <v>-3.0252609287599998E-4</v>
      </c>
      <c r="SM30" s="194">
        <v>42548</v>
      </c>
      <c r="SN30">
        <f t="shared" si="234"/>
        <v>1</v>
      </c>
      <c r="SO30">
        <f t="shared" si="235"/>
        <v>1</v>
      </c>
      <c r="SP30">
        <v>0</v>
      </c>
      <c r="SQ30">
        <f t="shared" si="236"/>
        <v>1</v>
      </c>
      <c r="SR30">
        <v>0</v>
      </c>
      <c r="SS30" s="137">
        <v>0</v>
      </c>
      <c r="ST30" s="137">
        <v>0</v>
      </c>
      <c r="SU30" s="188">
        <v>0</v>
      </c>
      <c r="SV30" s="188">
        <v>0</v>
      </c>
      <c r="SW30" s="188">
        <v>0</v>
      </c>
      <c r="SX30" s="188">
        <f t="shared" si="336"/>
        <v>0</v>
      </c>
      <c r="SY30" s="188">
        <v>0</v>
      </c>
      <c r="SZ30" s="188">
        <v>0</v>
      </c>
      <c r="TA30" s="188">
        <v>0</v>
      </c>
      <c r="TB30" s="188">
        <f t="shared" si="237"/>
        <v>0</v>
      </c>
      <c r="TC30" s="188">
        <v>0</v>
      </c>
      <c r="TD30" s="188">
        <f t="shared" si="238"/>
        <v>0</v>
      </c>
      <c r="TE30" s="188">
        <f t="shared" si="239"/>
        <v>0</v>
      </c>
      <c r="TF30" s="188">
        <v>0</v>
      </c>
      <c r="TH30">
        <v>-1</v>
      </c>
      <c r="TI30" s="228">
        <v>-1</v>
      </c>
      <c r="TJ30" s="228">
        <v>1</v>
      </c>
      <c r="TK30" s="228">
        <v>-1</v>
      </c>
      <c r="TL30" s="203">
        <v>1</v>
      </c>
      <c r="TM30" s="229">
        <v>-16</v>
      </c>
      <c r="TN30">
        <f t="shared" si="240"/>
        <v>1</v>
      </c>
      <c r="TO30">
        <v>-1</v>
      </c>
      <c r="TP30">
        <v>-1</v>
      </c>
      <c r="TQ30">
        <v>0</v>
      </c>
      <c r="TR30">
        <v>0</v>
      </c>
      <c r="TS30">
        <v>1</v>
      </c>
      <c r="TT30">
        <v>1</v>
      </c>
      <c r="TU30">
        <v>-2.01745095072E-4</v>
      </c>
      <c r="TV30" s="194">
        <v>42548</v>
      </c>
      <c r="TW30">
        <f t="shared" si="241"/>
        <v>1</v>
      </c>
      <c r="TX30">
        <f t="shared" si="242"/>
        <v>1</v>
      </c>
      <c r="TY30">
        <v>0</v>
      </c>
      <c r="TZ30">
        <f t="shared" si="243"/>
        <v>1</v>
      </c>
      <c r="UA30">
        <v>0</v>
      </c>
      <c r="UB30" s="137">
        <v>0</v>
      </c>
      <c r="UC30" s="137">
        <v>0</v>
      </c>
      <c r="UD30" s="188">
        <v>0</v>
      </c>
      <c r="UE30" s="188">
        <v>0</v>
      </c>
      <c r="UF30" s="188">
        <v>0</v>
      </c>
      <c r="UG30" s="188">
        <f t="shared" si="337"/>
        <v>0</v>
      </c>
      <c r="UH30" s="188">
        <v>0</v>
      </c>
      <c r="UI30" s="188">
        <v>0</v>
      </c>
      <c r="UJ30" s="188">
        <v>0</v>
      </c>
      <c r="UK30" s="188">
        <f t="shared" si="244"/>
        <v>0</v>
      </c>
      <c r="UL30" s="188">
        <v>0</v>
      </c>
      <c r="UM30" s="188">
        <f t="shared" si="245"/>
        <v>0</v>
      </c>
      <c r="UN30" s="188">
        <f t="shared" si="246"/>
        <v>0</v>
      </c>
      <c r="UO30" s="188">
        <v>0</v>
      </c>
      <c r="UQ30">
        <v>-1</v>
      </c>
      <c r="UR30" s="228">
        <v>-1</v>
      </c>
      <c r="US30" s="228">
        <v>1</v>
      </c>
      <c r="UT30" s="228">
        <v>-1</v>
      </c>
      <c r="UU30" s="203">
        <v>1</v>
      </c>
      <c r="UV30" s="229">
        <v>-17</v>
      </c>
      <c r="UW30">
        <f t="shared" si="247"/>
        <v>1</v>
      </c>
      <c r="UX30">
        <v>-1</v>
      </c>
      <c r="UY30" s="203">
        <v>-1</v>
      </c>
      <c r="UZ30">
        <v>0</v>
      </c>
      <c r="VA30">
        <v>0</v>
      </c>
      <c r="VB30">
        <v>0</v>
      </c>
      <c r="VC30">
        <v>1</v>
      </c>
      <c r="VD30" s="238">
        <v>-5.0446451092099998E-5</v>
      </c>
      <c r="VE30" s="194">
        <v>42548</v>
      </c>
      <c r="VF30">
        <f t="shared" si="248"/>
        <v>1</v>
      </c>
      <c r="VG30">
        <f t="shared" si="249"/>
        <v>1</v>
      </c>
      <c r="VH30">
        <v>0</v>
      </c>
      <c r="VI30">
        <v>1</v>
      </c>
      <c r="VJ30">
        <v>0</v>
      </c>
      <c r="VK30" s="137">
        <v>0</v>
      </c>
      <c r="VL30" s="137">
        <v>0</v>
      </c>
      <c r="VM30" s="188">
        <v>0</v>
      </c>
      <c r="VN30" s="188">
        <v>0</v>
      </c>
      <c r="VO30" s="188">
        <v>0</v>
      </c>
      <c r="VP30" s="188">
        <f t="shared" si="338"/>
        <v>0</v>
      </c>
      <c r="VQ30" s="188">
        <v>0</v>
      </c>
      <c r="VR30" s="188">
        <v>0</v>
      </c>
      <c r="VS30" s="188">
        <v>0</v>
      </c>
      <c r="VT30" s="188">
        <f t="shared" si="250"/>
        <v>0</v>
      </c>
      <c r="VU30" s="188">
        <v>0</v>
      </c>
      <c r="VV30" s="188">
        <v>0</v>
      </c>
      <c r="VW30" s="188">
        <f t="shared" si="251"/>
        <v>0</v>
      </c>
      <c r="VX30" s="188">
        <v>0</v>
      </c>
      <c r="VZ30">
        <v>-1</v>
      </c>
      <c r="WA30" s="228">
        <v>-1</v>
      </c>
      <c r="WB30" s="228">
        <v>-1</v>
      </c>
      <c r="WC30" s="228">
        <v>-1</v>
      </c>
      <c r="WD30" s="203">
        <v>1</v>
      </c>
      <c r="WE30" s="229">
        <v>-18</v>
      </c>
      <c r="WF30">
        <f t="shared" si="252"/>
        <v>-1</v>
      </c>
      <c r="WG30">
        <v>-1</v>
      </c>
      <c r="WH30" s="203">
        <v>-1</v>
      </c>
      <c r="WI30">
        <v>1</v>
      </c>
      <c r="WJ30">
        <v>0</v>
      </c>
      <c r="WK30">
        <v>1</v>
      </c>
      <c r="WL30">
        <v>1</v>
      </c>
      <c r="WM30" s="238">
        <v>-1.5134698819499999E-4</v>
      </c>
      <c r="WN30" s="194">
        <v>42548</v>
      </c>
      <c r="WO30">
        <f t="shared" si="253"/>
        <v>1</v>
      </c>
      <c r="WP30">
        <f t="shared" si="254"/>
        <v>1</v>
      </c>
      <c r="WQ30">
        <v>0</v>
      </c>
      <c r="WR30">
        <v>1</v>
      </c>
      <c r="WS30">
        <v>0</v>
      </c>
      <c r="WT30" s="137">
        <v>0</v>
      </c>
      <c r="WU30" s="137">
        <v>0</v>
      </c>
      <c r="WV30" s="188">
        <v>0</v>
      </c>
      <c r="WW30" s="188">
        <v>0</v>
      </c>
      <c r="WX30" s="188">
        <v>0</v>
      </c>
      <c r="WY30" s="188">
        <f t="shared" si="339"/>
        <v>0</v>
      </c>
      <c r="WZ30" s="188">
        <v>0</v>
      </c>
      <c r="XA30" s="188">
        <v>0</v>
      </c>
      <c r="XB30" s="188">
        <v>0</v>
      </c>
      <c r="XC30" s="188">
        <f t="shared" si="255"/>
        <v>0</v>
      </c>
      <c r="XD30" s="188">
        <v>0</v>
      </c>
      <c r="XE30" s="188">
        <v>0</v>
      </c>
      <c r="XF30" s="188">
        <f t="shared" si="256"/>
        <v>0</v>
      </c>
      <c r="XG30" s="188">
        <v>0</v>
      </c>
      <c r="XI30">
        <v>-1</v>
      </c>
      <c r="XJ30" s="228">
        <v>-1</v>
      </c>
      <c r="XK30" s="228">
        <v>1</v>
      </c>
      <c r="XL30" s="228">
        <v>-1</v>
      </c>
      <c r="XM30" s="203">
        <v>1</v>
      </c>
      <c r="XN30" s="229">
        <v>-19</v>
      </c>
      <c r="XO30">
        <f t="shared" si="257"/>
        <v>1</v>
      </c>
      <c r="XP30">
        <v>-1</v>
      </c>
      <c r="XQ30" s="203">
        <v>1</v>
      </c>
      <c r="XR30">
        <v>1</v>
      </c>
      <c r="XS30">
        <v>1</v>
      </c>
      <c r="XT30">
        <v>0</v>
      </c>
      <c r="XU30">
        <v>0</v>
      </c>
      <c r="XV30" s="238">
        <v>5.0456632524299999E-5</v>
      </c>
      <c r="XW30" s="194">
        <v>42548</v>
      </c>
      <c r="XX30">
        <f t="shared" si="258"/>
        <v>1</v>
      </c>
      <c r="XY30">
        <f t="shared" si="259"/>
        <v>1</v>
      </c>
      <c r="XZ30">
        <v>0</v>
      </c>
      <c r="YA30">
        <v>1</v>
      </c>
      <c r="YB30">
        <v>0</v>
      </c>
      <c r="YC30" s="137">
        <v>0</v>
      </c>
      <c r="YD30" s="137">
        <v>0</v>
      </c>
      <c r="YE30" s="188">
        <v>0</v>
      </c>
      <c r="YF30" s="188">
        <v>0</v>
      </c>
      <c r="YG30" s="188">
        <v>0</v>
      </c>
      <c r="YH30" s="188">
        <f t="shared" si="260"/>
        <v>0</v>
      </c>
      <c r="YI30" s="188">
        <v>0</v>
      </c>
      <c r="YJ30" s="188">
        <v>0</v>
      </c>
      <c r="YK30" s="188">
        <v>0</v>
      </c>
      <c r="YL30" s="188">
        <f t="shared" si="261"/>
        <v>0</v>
      </c>
      <c r="YM30" s="188">
        <v>0</v>
      </c>
      <c r="YN30" s="188">
        <v>0</v>
      </c>
      <c r="YO30" s="188">
        <f t="shared" si="262"/>
        <v>0</v>
      </c>
      <c r="YP30" s="188">
        <v>0</v>
      </c>
      <c r="YR30">
        <v>1</v>
      </c>
      <c r="YS30" s="228">
        <v>-1</v>
      </c>
      <c r="YT30" s="228">
        <v>1</v>
      </c>
      <c r="YU30" s="228">
        <v>-1</v>
      </c>
      <c r="YV30" s="203">
        <v>1</v>
      </c>
      <c r="YW30" s="229">
        <v>-21</v>
      </c>
      <c r="YX30">
        <v>-1</v>
      </c>
      <c r="YY30">
        <v>-1</v>
      </c>
      <c r="YZ30" s="203">
        <v>1</v>
      </c>
      <c r="ZA30">
        <v>1</v>
      </c>
      <c r="ZB30">
        <v>1</v>
      </c>
      <c r="ZC30">
        <v>0</v>
      </c>
      <c r="ZD30">
        <v>0</v>
      </c>
      <c r="ZE30" s="238">
        <v>1.51362260343E-4</v>
      </c>
      <c r="ZF30" s="194">
        <v>42548</v>
      </c>
      <c r="ZG30">
        <f t="shared" si="263"/>
        <v>-1</v>
      </c>
      <c r="ZH30">
        <f t="shared" si="264"/>
        <v>-1</v>
      </c>
      <c r="ZI30">
        <v>0</v>
      </c>
      <c r="ZJ30">
        <v>-1</v>
      </c>
      <c r="ZK30">
        <v>0</v>
      </c>
      <c r="ZL30" s="137">
        <v>0</v>
      </c>
      <c r="ZM30" s="137">
        <v>0</v>
      </c>
      <c r="ZN30" s="188">
        <v>0</v>
      </c>
      <c r="ZO30" s="188">
        <v>0</v>
      </c>
      <c r="ZP30" s="188">
        <v>0</v>
      </c>
      <c r="ZQ30" s="188">
        <v>0</v>
      </c>
      <c r="ZR30" s="188">
        <v>0</v>
      </c>
      <c r="ZS30" s="188">
        <v>0</v>
      </c>
      <c r="ZT30" s="188">
        <v>0</v>
      </c>
      <c r="ZU30" s="188">
        <v>0</v>
      </c>
      <c r="ZV30" s="188">
        <f t="shared" si="265"/>
        <v>0</v>
      </c>
      <c r="ZW30" s="188">
        <v>0</v>
      </c>
      <c r="ZX30" s="188">
        <f t="shared" si="266"/>
        <v>0</v>
      </c>
      <c r="ZY30" s="188">
        <v>0</v>
      </c>
      <c r="AAA30">
        <f t="shared" si="267"/>
        <v>1</v>
      </c>
      <c r="AAB30" s="228">
        <v>-1</v>
      </c>
      <c r="AAC30" s="228">
        <v>1</v>
      </c>
      <c r="AAD30" s="228">
        <v>-1</v>
      </c>
      <c r="AAE30" s="203">
        <v>1</v>
      </c>
      <c r="AAF30" s="229">
        <v>-21</v>
      </c>
      <c r="AAG30">
        <f t="shared" si="268"/>
        <v>-1</v>
      </c>
      <c r="AAH30">
        <f t="shared" si="269"/>
        <v>-1</v>
      </c>
      <c r="AAI30" s="203">
        <v>1</v>
      </c>
      <c r="AAJ30">
        <f t="shared" si="270"/>
        <v>1</v>
      </c>
      <c r="AAK30">
        <f t="shared" si="136"/>
        <v>1</v>
      </c>
      <c r="AAL30">
        <f t="shared" si="340"/>
        <v>0</v>
      </c>
      <c r="AAM30">
        <f t="shared" si="271"/>
        <v>0</v>
      </c>
      <c r="AAN30" s="238">
        <v>1.51339353277E-4</v>
      </c>
      <c r="AAO30" s="194">
        <v>42548</v>
      </c>
      <c r="AAP30">
        <f t="shared" si="272"/>
        <v>-1</v>
      </c>
      <c r="AAQ30">
        <f t="shared" si="273"/>
        <v>-1</v>
      </c>
      <c r="AAR30">
        <f>VLOOKUP($A30,'FuturesInfo (3)'!$A$2:$V$80,22)</f>
        <v>0</v>
      </c>
      <c r="AAS30">
        <f t="shared" si="274"/>
        <v>-1</v>
      </c>
      <c r="AAT30">
        <f t="shared" si="275"/>
        <v>0</v>
      </c>
      <c r="AAU30" s="137">
        <f>VLOOKUP($A30,'FuturesInfo (3)'!$A$2:$O$80,15)*AAR30</f>
        <v>0</v>
      </c>
      <c r="AAV30" s="137">
        <f>VLOOKUP($A30,'FuturesInfo (3)'!$A$2:$O$80,15)*AAT30</f>
        <v>0</v>
      </c>
      <c r="AAW30" s="188">
        <f t="shared" si="276"/>
        <v>0</v>
      </c>
      <c r="AAX30" s="188">
        <f t="shared" si="137"/>
        <v>0</v>
      </c>
      <c r="AAY30" s="188">
        <f t="shared" si="277"/>
        <v>0</v>
      </c>
      <c r="AAZ30" s="188">
        <f t="shared" si="278"/>
        <v>0</v>
      </c>
      <c r="ABA30" s="188">
        <f t="shared" si="279"/>
        <v>0</v>
      </c>
      <c r="ABB30" s="188">
        <f t="shared" si="349"/>
        <v>0</v>
      </c>
      <c r="ABC30" s="188">
        <f t="shared" si="281"/>
        <v>0</v>
      </c>
      <c r="ABD30" s="188">
        <f t="shared" si="341"/>
        <v>0</v>
      </c>
      <c r="ABE30" s="188">
        <f t="shared" si="282"/>
        <v>0</v>
      </c>
      <c r="ABF30" s="188">
        <f>IF(IF(sym!$Q19=AAI30,1,0)=1,ABS(AAU30*AAN30),-ABS(AAU30*AAN30))</f>
        <v>0</v>
      </c>
      <c r="ABG30" s="188">
        <f t="shared" si="283"/>
        <v>0</v>
      </c>
      <c r="ABH30" s="188">
        <f t="shared" si="284"/>
        <v>0</v>
      </c>
      <c r="ABJ30">
        <f t="shared" si="285"/>
        <v>1</v>
      </c>
      <c r="ABK30" s="228">
        <v>-1</v>
      </c>
      <c r="ABL30" s="228">
        <v>1</v>
      </c>
      <c r="ABM30" s="228">
        <v>-1</v>
      </c>
      <c r="ABN30" s="203">
        <v>1</v>
      </c>
      <c r="ABO30" s="229">
        <v>-22</v>
      </c>
      <c r="ABP30">
        <f t="shared" si="286"/>
        <v>-1</v>
      </c>
      <c r="ABQ30">
        <f t="shared" si="287"/>
        <v>-1</v>
      </c>
      <c r="ABR30" s="203"/>
      <c r="ABS30">
        <f t="shared" si="288"/>
        <v>0</v>
      </c>
      <c r="ABT30">
        <f t="shared" si="138"/>
        <v>0</v>
      </c>
      <c r="ABU30">
        <f t="shared" si="342"/>
        <v>0</v>
      </c>
      <c r="ABV30">
        <f t="shared" si="289"/>
        <v>0</v>
      </c>
      <c r="ABW30" s="238"/>
      <c r="ABX30" s="194">
        <v>42548</v>
      </c>
      <c r="ABY30">
        <f t="shared" si="290"/>
        <v>-1</v>
      </c>
      <c r="ABZ30">
        <f t="shared" si="291"/>
        <v>-1</v>
      </c>
      <c r="ACA30">
        <f>VLOOKUP($A30,'FuturesInfo (3)'!$A$2:$V$80,22)</f>
        <v>0</v>
      </c>
      <c r="ACB30">
        <f t="shared" si="292"/>
        <v>-1</v>
      </c>
      <c r="ACC30">
        <f t="shared" si="293"/>
        <v>0</v>
      </c>
      <c r="ACD30" s="137">
        <f>VLOOKUP($A30,'FuturesInfo (3)'!$A$2:$O$80,15)*ACA30</f>
        <v>0</v>
      </c>
      <c r="ACE30" s="137">
        <f>VLOOKUP($A30,'FuturesInfo (3)'!$A$2:$O$80,15)*ACC30</f>
        <v>0</v>
      </c>
      <c r="ACF30" s="188">
        <f t="shared" si="294"/>
        <v>0</v>
      </c>
      <c r="ACG30" s="188">
        <f t="shared" si="139"/>
        <v>0</v>
      </c>
      <c r="ACH30" s="188">
        <f t="shared" si="295"/>
        <v>0</v>
      </c>
      <c r="ACI30" s="188">
        <f t="shared" si="296"/>
        <v>0</v>
      </c>
      <c r="ACJ30" s="188">
        <f t="shared" si="297"/>
        <v>0</v>
      </c>
      <c r="ACK30" s="188">
        <f t="shared" si="350"/>
        <v>0</v>
      </c>
      <c r="ACL30" s="188">
        <f t="shared" si="299"/>
        <v>0</v>
      </c>
      <c r="ACM30" s="188">
        <f t="shared" si="343"/>
        <v>0</v>
      </c>
      <c r="ACN30" s="188">
        <f t="shared" si="300"/>
        <v>0</v>
      </c>
      <c r="ACO30" s="188">
        <f>IF(IF(sym!$Q19=ABR30,1,0)=1,ABS(ACD30*ABW30),-ABS(ACD30*ABW30))</f>
        <v>0</v>
      </c>
      <c r="ACP30" s="188">
        <f t="shared" si="301"/>
        <v>0</v>
      </c>
      <c r="ACQ30" s="188">
        <f t="shared" si="302"/>
        <v>0</v>
      </c>
      <c r="ACT30">
        <f t="shared" si="303"/>
        <v>0</v>
      </c>
      <c r="ACU30" s="228"/>
      <c r="ACV30" s="228"/>
      <c r="ACW30" s="228"/>
      <c r="ACX30" s="203"/>
      <c r="ACY30" s="229"/>
      <c r="ACZ30">
        <f t="shared" si="304"/>
        <v>-1</v>
      </c>
      <c r="ADA30">
        <f t="shared" si="305"/>
        <v>0</v>
      </c>
      <c r="ADB30" s="203"/>
      <c r="ADC30">
        <f t="shared" si="306"/>
        <v>1</v>
      </c>
      <c r="ADD30">
        <f t="shared" si="140"/>
        <v>1</v>
      </c>
      <c r="ADE30">
        <f t="shared" si="344"/>
        <v>0</v>
      </c>
      <c r="ADF30">
        <f t="shared" si="307"/>
        <v>1</v>
      </c>
      <c r="ADG30" s="238"/>
      <c r="ADH30" s="194"/>
      <c r="ADI30">
        <f t="shared" si="308"/>
        <v>-1</v>
      </c>
      <c r="ADJ30">
        <f t="shared" si="309"/>
        <v>-1</v>
      </c>
      <c r="ADK30">
        <f>VLOOKUP($A30,'FuturesInfo (3)'!$A$2:$V$80,22)</f>
        <v>0</v>
      </c>
      <c r="ADL30">
        <f t="shared" si="310"/>
        <v>-1</v>
      </c>
      <c r="ADM30">
        <f t="shared" si="311"/>
        <v>0</v>
      </c>
      <c r="ADN30" s="137">
        <f>VLOOKUP($A30,'FuturesInfo (3)'!$A$2:$O$80,15)*ADK30</f>
        <v>0</v>
      </c>
      <c r="ADO30" s="137">
        <f>VLOOKUP($A30,'FuturesInfo (3)'!$A$2:$O$80,15)*ADM30</f>
        <v>0</v>
      </c>
      <c r="ADP30" s="188">
        <f t="shared" si="312"/>
        <v>0</v>
      </c>
      <c r="ADQ30" s="188">
        <f t="shared" si="141"/>
        <v>0</v>
      </c>
      <c r="ADR30" s="188">
        <f t="shared" si="313"/>
        <v>0</v>
      </c>
      <c r="ADS30" s="188">
        <f t="shared" si="314"/>
        <v>0</v>
      </c>
      <c r="ADT30" s="188">
        <f t="shared" si="315"/>
        <v>0</v>
      </c>
      <c r="ADU30" s="188">
        <f t="shared" si="351"/>
        <v>0</v>
      </c>
      <c r="ADV30" s="188">
        <f t="shared" si="317"/>
        <v>0</v>
      </c>
      <c r="ADW30" s="188">
        <f t="shared" si="345"/>
        <v>0</v>
      </c>
      <c r="ADX30" s="188">
        <f t="shared" si="318"/>
        <v>0</v>
      </c>
      <c r="ADY30" s="188">
        <f>IF(IF(sym!$Q19=ADB30,1,0)=1,ABS(ADN30*ADG30),-ABS(ADN30*ADG30))</f>
        <v>0</v>
      </c>
      <c r="ADZ30" s="188">
        <f t="shared" si="319"/>
        <v>0</v>
      </c>
      <c r="AEA30" s="188">
        <f t="shared" si="320"/>
        <v>0</v>
      </c>
    </row>
    <row r="31" spans="1:807"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f t="shared" si="142"/>
        <v>-1</v>
      </c>
      <c r="T31">
        <f t="shared" si="143"/>
        <v>-1</v>
      </c>
      <c r="U31">
        <v>1</v>
      </c>
      <c r="V31">
        <f t="shared" si="144"/>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f t="shared" si="145"/>
        <v>-2905.4626152225901</v>
      </c>
      <c r="AG31" s="188">
        <v>2905.4626152225901</v>
      </c>
      <c r="AH31" s="188">
        <f t="shared" si="146"/>
        <v>2905.4626152225901</v>
      </c>
      <c r="AI31" s="188">
        <v>-2905.4626152225901</v>
      </c>
      <c r="AJ31" s="188">
        <v>2905.4626152225901</v>
      </c>
      <c r="AL31">
        <v>1</v>
      </c>
      <c r="AM31" s="228">
        <v>-1</v>
      </c>
      <c r="AN31" s="228">
        <v>-1</v>
      </c>
      <c r="AO31" s="228">
        <v>-1</v>
      </c>
      <c r="AP31" s="203">
        <v>1</v>
      </c>
      <c r="AQ31" s="229">
        <v>-3</v>
      </c>
      <c r="AR31">
        <f t="shared" si="147"/>
        <v>-1</v>
      </c>
      <c r="AS31">
        <v>-1</v>
      </c>
      <c r="AT31" s="203">
        <v>1</v>
      </c>
      <c r="AU31">
        <v>0</v>
      </c>
      <c r="AV31">
        <v>1</v>
      </c>
      <c r="AW31">
        <v>0</v>
      </c>
      <c r="AX31">
        <v>0</v>
      </c>
      <c r="AY31" s="237">
        <v>2.4782317481600001E-3</v>
      </c>
      <c r="AZ31" s="194">
        <v>42544</v>
      </c>
      <c r="BA31">
        <f t="shared" si="148"/>
        <v>-1</v>
      </c>
      <c r="BB31">
        <f t="shared" si="149"/>
        <v>-1</v>
      </c>
      <c r="BC31">
        <v>1</v>
      </c>
      <c r="BD31">
        <f t="shared" si="150"/>
        <v>-1</v>
      </c>
      <c r="BE31">
        <v>1</v>
      </c>
      <c r="BF31" s="137">
        <v>149670</v>
      </c>
      <c r="BG31" s="137">
        <v>149670</v>
      </c>
      <c r="BH31" s="188">
        <v>-370.91694574710721</v>
      </c>
      <c r="BI31" s="188">
        <v>370.91694574710721</v>
      </c>
      <c r="BJ31" s="188">
        <v>370.91694574710721</v>
      </c>
      <c r="BK31" s="188">
        <f t="shared" si="321"/>
        <v>-370.91694574710721</v>
      </c>
      <c r="BL31" s="188">
        <v>-370.91694574710721</v>
      </c>
      <c r="BM31" s="188">
        <v>-370.91694574710721</v>
      </c>
      <c r="BN31" s="188">
        <v>-370.91694574710721</v>
      </c>
      <c r="BO31" s="188">
        <f t="shared" si="322"/>
        <v>-370.91694574710721</v>
      </c>
      <c r="BP31" s="188">
        <v>370.91694574710721</v>
      </c>
      <c r="BQ31" s="188">
        <f t="shared" si="151"/>
        <v>-370.91694574710721</v>
      </c>
      <c r="BR31" s="188">
        <f t="shared" si="152"/>
        <v>-370.91694574710721</v>
      </c>
      <c r="BS31" s="188">
        <v>370.91694574710721</v>
      </c>
      <c r="BU31">
        <v>1</v>
      </c>
      <c r="BV31" s="228">
        <v>-1</v>
      </c>
      <c r="BW31" s="228">
        <v>-1</v>
      </c>
      <c r="BX31" s="228">
        <v>1</v>
      </c>
      <c r="BY31" s="203">
        <v>1</v>
      </c>
      <c r="BZ31" s="229">
        <v>4</v>
      </c>
      <c r="CA31">
        <f t="shared" si="153"/>
        <v>-1</v>
      </c>
      <c r="CB31">
        <v>1</v>
      </c>
      <c r="CC31" s="203">
        <v>1</v>
      </c>
      <c r="CD31">
        <v>0</v>
      </c>
      <c r="CE31">
        <v>1</v>
      </c>
      <c r="CF31">
        <v>0</v>
      </c>
      <c r="CG31">
        <v>1</v>
      </c>
      <c r="CH31" s="237"/>
      <c r="CI31" s="194">
        <v>42548</v>
      </c>
      <c r="CJ31">
        <f t="shared" si="154"/>
        <v>-1</v>
      </c>
      <c r="CK31">
        <f t="shared" si="155"/>
        <v>-1</v>
      </c>
      <c r="CL31">
        <v>1</v>
      </c>
      <c r="CM31">
        <f t="shared" si="156"/>
        <v>-1</v>
      </c>
      <c r="CN31">
        <v>1</v>
      </c>
      <c r="CO31" s="137">
        <v>149670</v>
      </c>
      <c r="CP31" s="137">
        <v>149670</v>
      </c>
      <c r="CQ31" s="188">
        <v>0</v>
      </c>
      <c r="CR31" s="188">
        <v>0</v>
      </c>
      <c r="CS31" s="188">
        <v>0</v>
      </c>
      <c r="CT31" s="188">
        <f t="shared" si="323"/>
        <v>0</v>
      </c>
      <c r="CU31" s="188">
        <v>0</v>
      </c>
      <c r="CV31" s="188">
        <v>0</v>
      </c>
      <c r="CW31" s="188">
        <v>0</v>
      </c>
      <c r="CX31" s="188">
        <f t="shared" si="157"/>
        <v>0</v>
      </c>
      <c r="CY31" s="188">
        <v>0</v>
      </c>
      <c r="CZ31" s="188">
        <f t="shared" si="158"/>
        <v>0</v>
      </c>
      <c r="DA31" s="188">
        <f t="shared" si="159"/>
        <v>0</v>
      </c>
      <c r="DB31" s="188">
        <v>0</v>
      </c>
      <c r="DD31">
        <v>1</v>
      </c>
      <c r="DE31" s="228">
        <v>-1</v>
      </c>
      <c r="DF31" s="228">
        <v>-1</v>
      </c>
      <c r="DG31" s="228">
        <v>1</v>
      </c>
      <c r="DH31" s="203">
        <v>1</v>
      </c>
      <c r="DI31" s="229">
        <v>4</v>
      </c>
      <c r="DJ31">
        <f t="shared" si="160"/>
        <v>-1</v>
      </c>
      <c r="DK31">
        <v>1</v>
      </c>
      <c r="DL31" s="203">
        <v>-1</v>
      </c>
      <c r="DM31">
        <v>1</v>
      </c>
      <c r="DN31">
        <v>0</v>
      </c>
      <c r="DO31">
        <v>1</v>
      </c>
      <c r="DP31">
        <v>0</v>
      </c>
      <c r="DQ31" s="237">
        <v>-1.23605264916E-2</v>
      </c>
      <c r="DR31" s="194">
        <v>42548</v>
      </c>
      <c r="DS31">
        <f t="shared" si="161"/>
        <v>-1</v>
      </c>
      <c r="DT31">
        <f t="shared" si="162"/>
        <v>-1</v>
      </c>
      <c r="DU31">
        <v>1</v>
      </c>
      <c r="DV31">
        <f t="shared" si="163"/>
        <v>-1</v>
      </c>
      <c r="DW31">
        <v>1</v>
      </c>
      <c r="DX31" s="137">
        <v>147820</v>
      </c>
      <c r="DY31" s="137">
        <v>147820</v>
      </c>
      <c r="DZ31" s="188">
        <v>1827.1330259883121</v>
      </c>
      <c r="EA31" s="188">
        <v>-1827.1330259883121</v>
      </c>
      <c r="EB31" s="188">
        <v>-1827.1330259883121</v>
      </c>
      <c r="EC31" s="188">
        <f t="shared" si="324"/>
        <v>1827.1330259883121</v>
      </c>
      <c r="ED31" s="188">
        <v>-1827.1330259883121</v>
      </c>
      <c r="EE31" s="188">
        <v>1827.1330259883121</v>
      </c>
      <c r="EF31" s="188">
        <v>-1827.1330259883121</v>
      </c>
      <c r="EG31" s="188">
        <f t="shared" si="164"/>
        <v>1827.1330259883121</v>
      </c>
      <c r="EH31" s="188">
        <v>-1827.1330259883121</v>
      </c>
      <c r="EI31" s="188">
        <f t="shared" si="165"/>
        <v>1827.1330259883121</v>
      </c>
      <c r="EJ31" s="188">
        <f t="shared" si="166"/>
        <v>1827.1330259883121</v>
      </c>
      <c r="EK31" s="188">
        <v>1827.1330259883121</v>
      </c>
      <c r="EM31">
        <v>-1</v>
      </c>
      <c r="EN31" s="228">
        <v>1</v>
      </c>
      <c r="EO31" s="228">
        <v>1</v>
      </c>
      <c r="EP31" s="228">
        <v>-1</v>
      </c>
      <c r="EQ31" s="203">
        <v>1</v>
      </c>
      <c r="ER31" s="229">
        <v>5</v>
      </c>
      <c r="ES31">
        <f t="shared" si="167"/>
        <v>1</v>
      </c>
      <c r="ET31">
        <v>1</v>
      </c>
      <c r="EU31" s="203">
        <v>1</v>
      </c>
      <c r="EV31">
        <v>1</v>
      </c>
      <c r="EW31">
        <v>1</v>
      </c>
      <c r="EX31">
        <v>0</v>
      </c>
      <c r="EY31">
        <v>1</v>
      </c>
      <c r="EZ31" s="237">
        <v>5.7502367744600002E-3</v>
      </c>
      <c r="FA31" s="194">
        <v>42548</v>
      </c>
      <c r="FB31">
        <f t="shared" si="168"/>
        <v>1</v>
      </c>
      <c r="FC31">
        <f t="shared" si="169"/>
        <v>1</v>
      </c>
      <c r="FD31">
        <v>1</v>
      </c>
      <c r="FE31">
        <f t="shared" si="170"/>
        <v>1</v>
      </c>
      <c r="FF31">
        <v>1</v>
      </c>
      <c r="FG31" s="137">
        <v>148670</v>
      </c>
      <c r="FH31" s="137">
        <v>148670</v>
      </c>
      <c r="FI31" s="188">
        <v>854.88770125896826</v>
      </c>
      <c r="FJ31" s="188">
        <v>-854.88770125896826</v>
      </c>
      <c r="FK31" s="188">
        <v>854.88770125896826</v>
      </c>
      <c r="FL31" s="188">
        <f t="shared" si="325"/>
        <v>854.88770125896826</v>
      </c>
      <c r="FM31" s="188">
        <v>854.88770125896826</v>
      </c>
      <c r="FN31" s="188">
        <v>854.88770125896826</v>
      </c>
      <c r="FO31" s="188">
        <v>-854.88770125896826</v>
      </c>
      <c r="FP31" s="188">
        <f t="shared" si="171"/>
        <v>854.88770125896826</v>
      </c>
      <c r="FQ31" s="188">
        <v>854.88770125896826</v>
      </c>
      <c r="FR31" s="188">
        <f t="shared" si="172"/>
        <v>854.88770125896826</v>
      </c>
      <c r="FS31" s="188">
        <f t="shared" si="173"/>
        <v>854.88770125896826</v>
      </c>
      <c r="FT31" s="188">
        <v>854.88770125896826</v>
      </c>
      <c r="FV31">
        <v>1</v>
      </c>
      <c r="FW31" s="228">
        <v>1</v>
      </c>
      <c r="FX31" s="228">
        <v>1</v>
      </c>
      <c r="FY31" s="228">
        <v>-1</v>
      </c>
      <c r="FZ31" s="203">
        <v>1</v>
      </c>
      <c r="GA31" s="229">
        <v>6</v>
      </c>
      <c r="GB31">
        <f t="shared" si="174"/>
        <v>1</v>
      </c>
      <c r="GC31">
        <v>1</v>
      </c>
      <c r="GD31">
        <v>1</v>
      </c>
      <c r="GE31">
        <v>1</v>
      </c>
      <c r="GF31">
        <v>1</v>
      </c>
      <c r="GG31">
        <v>0</v>
      </c>
      <c r="GH31">
        <v>1</v>
      </c>
      <c r="GI31">
        <v>1.2779982511599999E-3</v>
      </c>
      <c r="GJ31" s="194">
        <v>42548</v>
      </c>
      <c r="GK31">
        <f t="shared" si="175"/>
        <v>1</v>
      </c>
      <c r="GL31">
        <f t="shared" si="176"/>
        <v>1</v>
      </c>
      <c r="GM31">
        <v>1</v>
      </c>
      <c r="GN31">
        <f t="shared" si="177"/>
        <v>1</v>
      </c>
      <c r="GO31">
        <v>1</v>
      </c>
      <c r="GP31" s="137">
        <v>148860</v>
      </c>
      <c r="GQ31" s="137">
        <v>148860</v>
      </c>
      <c r="GR31" s="188">
        <v>190.24281966767759</v>
      </c>
      <c r="GS31" s="188">
        <v>190.24281966767759</v>
      </c>
      <c r="GT31" s="188">
        <v>190.24281966767759</v>
      </c>
      <c r="GU31" s="188">
        <f t="shared" si="326"/>
        <v>190.24281966767759</v>
      </c>
      <c r="GV31" s="188">
        <v>190.24281966767759</v>
      </c>
      <c r="GW31" s="188">
        <v>190.24281966767759</v>
      </c>
      <c r="GX31" s="188">
        <v>-190.24281966767759</v>
      </c>
      <c r="GY31" s="188">
        <f t="shared" si="178"/>
        <v>190.24281966767759</v>
      </c>
      <c r="GZ31" s="188">
        <v>190.24281966767759</v>
      </c>
      <c r="HA31" s="188">
        <f t="shared" si="179"/>
        <v>190.24281966767759</v>
      </c>
      <c r="HB31" s="188">
        <f t="shared" si="180"/>
        <v>190.24281966767759</v>
      </c>
      <c r="HC31" s="188">
        <v>190.24281966767759</v>
      </c>
      <c r="HE31">
        <v>1</v>
      </c>
      <c r="HF31">
        <v>1</v>
      </c>
      <c r="HG31">
        <v>1</v>
      </c>
      <c r="HH31">
        <v>-1</v>
      </c>
      <c r="HI31">
        <v>1</v>
      </c>
      <c r="HJ31">
        <v>7</v>
      </c>
      <c r="HK31">
        <f t="shared" si="181"/>
        <v>1</v>
      </c>
      <c r="HL31">
        <v>1</v>
      </c>
      <c r="HM31" s="203">
        <v>1</v>
      </c>
      <c r="HN31">
        <v>1</v>
      </c>
      <c r="HO31">
        <v>1</v>
      </c>
      <c r="HP31">
        <v>0</v>
      </c>
      <c r="HQ31">
        <v>1</v>
      </c>
      <c r="HR31" s="237">
        <v>1.8943974204E-2</v>
      </c>
      <c r="HS31" s="194">
        <v>42548</v>
      </c>
      <c r="HT31">
        <f t="shared" si="182"/>
        <v>1</v>
      </c>
      <c r="HU31">
        <f t="shared" si="183"/>
        <v>1</v>
      </c>
      <c r="HV31">
        <v>1</v>
      </c>
      <c r="HW31">
        <f t="shared" si="184"/>
        <v>1</v>
      </c>
      <c r="HX31">
        <v>1</v>
      </c>
      <c r="HY31" s="137">
        <v>151680</v>
      </c>
      <c r="HZ31" s="137">
        <v>151680</v>
      </c>
      <c r="IA31" s="188">
        <v>2873.4220072627199</v>
      </c>
      <c r="IB31" s="188">
        <v>2873.4220072627199</v>
      </c>
      <c r="IC31" s="188">
        <v>2873.4220072627199</v>
      </c>
      <c r="ID31" s="188">
        <f t="shared" si="327"/>
        <v>2873.4220072627199</v>
      </c>
      <c r="IE31" s="188">
        <v>2873.4220072627199</v>
      </c>
      <c r="IF31" s="188">
        <v>2873.4220072627199</v>
      </c>
      <c r="IG31" s="188">
        <v>-2873.4220072627199</v>
      </c>
      <c r="IH31" s="188">
        <f t="shared" si="185"/>
        <v>2873.4220072627199</v>
      </c>
      <c r="II31" s="188">
        <v>2873.4220072627199</v>
      </c>
      <c r="IJ31" s="188">
        <f t="shared" si="186"/>
        <v>2873.4220072627199</v>
      </c>
      <c r="IK31" s="188">
        <f t="shared" si="187"/>
        <v>2873.4220072627199</v>
      </c>
      <c r="IL31" s="188">
        <v>2873.4220072627199</v>
      </c>
      <c r="IN31">
        <v>1</v>
      </c>
      <c r="IO31" s="228">
        <v>1</v>
      </c>
      <c r="IP31" s="228">
        <v>-1</v>
      </c>
      <c r="IQ31" s="228">
        <v>1</v>
      </c>
      <c r="IR31" s="203">
        <v>1</v>
      </c>
      <c r="IS31" s="229">
        <v>-2</v>
      </c>
      <c r="IT31">
        <f t="shared" si="188"/>
        <v>-1</v>
      </c>
      <c r="IU31">
        <v>-1</v>
      </c>
      <c r="IV31" s="203">
        <v>1</v>
      </c>
      <c r="IW31">
        <v>1</v>
      </c>
      <c r="IX31">
        <v>1</v>
      </c>
      <c r="IY31">
        <v>0</v>
      </c>
      <c r="IZ31">
        <v>0</v>
      </c>
      <c r="JA31" s="237">
        <v>5.7357594936699998E-3</v>
      </c>
      <c r="JB31" s="194">
        <v>42548</v>
      </c>
      <c r="JC31">
        <f t="shared" si="189"/>
        <v>-1</v>
      </c>
      <c r="JD31">
        <f t="shared" si="190"/>
        <v>-1</v>
      </c>
      <c r="JE31">
        <v>1</v>
      </c>
      <c r="JF31">
        <f t="shared" si="191"/>
        <v>1</v>
      </c>
      <c r="JG31">
        <v>1</v>
      </c>
      <c r="JH31" s="137">
        <v>152550</v>
      </c>
      <c r="JI31" s="137">
        <v>152550</v>
      </c>
      <c r="JJ31" s="188">
        <v>874.99011075935846</v>
      </c>
      <c r="JK31" s="188">
        <v>874.99011075935846</v>
      </c>
      <c r="JL31" s="188">
        <v>874.99011075935846</v>
      </c>
      <c r="JM31" s="188">
        <f t="shared" si="328"/>
        <v>-874.99011075935846</v>
      </c>
      <c r="JN31" s="188">
        <v>-874.99011075935846</v>
      </c>
      <c r="JO31" s="188">
        <v>-874.99011075935846</v>
      </c>
      <c r="JP31" s="188">
        <v>874.99011075935846</v>
      </c>
      <c r="JQ31" s="188">
        <f t="shared" si="192"/>
        <v>-874.99011075935846</v>
      </c>
      <c r="JR31" s="188">
        <v>874.99011075935846</v>
      </c>
      <c r="JS31" s="188">
        <f t="shared" si="193"/>
        <v>874.99011075935846</v>
      </c>
      <c r="JT31" s="188">
        <f t="shared" si="329"/>
        <v>-874.99011075935846</v>
      </c>
      <c r="JU31" s="188">
        <v>874.99011075935846</v>
      </c>
      <c r="JW31">
        <v>1</v>
      </c>
      <c r="JX31" s="228">
        <v>1</v>
      </c>
      <c r="JY31" s="228">
        <v>-1</v>
      </c>
      <c r="JZ31" s="228">
        <v>1</v>
      </c>
      <c r="KA31" s="203">
        <v>-1</v>
      </c>
      <c r="KB31" s="229">
        <v>9</v>
      </c>
      <c r="KC31">
        <f t="shared" si="194"/>
        <v>-1</v>
      </c>
      <c r="KD31">
        <v>-1</v>
      </c>
      <c r="KE31" s="203">
        <v>1</v>
      </c>
      <c r="KF31">
        <v>1</v>
      </c>
      <c r="KG31">
        <v>0</v>
      </c>
      <c r="KH31">
        <v>1</v>
      </c>
      <c r="KI31">
        <v>0</v>
      </c>
      <c r="KJ31" s="237">
        <v>1.0095050802999999E-2</v>
      </c>
      <c r="KK31" s="194">
        <v>42548</v>
      </c>
      <c r="KL31">
        <f t="shared" si="195"/>
        <v>-1</v>
      </c>
      <c r="KM31">
        <f t="shared" si="196"/>
        <v>-1</v>
      </c>
      <c r="KN31">
        <v>1</v>
      </c>
      <c r="KO31">
        <f t="shared" si="197"/>
        <v>-1</v>
      </c>
      <c r="KP31">
        <v>1</v>
      </c>
      <c r="KQ31" s="137">
        <v>154090</v>
      </c>
      <c r="KR31" s="137">
        <v>154090</v>
      </c>
      <c r="KS31" s="188">
        <v>1555.5463782342699</v>
      </c>
      <c r="KT31" s="188">
        <v>1555.5463782342699</v>
      </c>
      <c r="KU31" s="188">
        <v>-1555.5463782342699</v>
      </c>
      <c r="KV31" s="188">
        <f t="shared" si="330"/>
        <v>-1555.5463782342699</v>
      </c>
      <c r="KW31" s="188">
        <v>-1555.5463782342699</v>
      </c>
      <c r="KX31" s="188">
        <v>-1555.5463782342699</v>
      </c>
      <c r="KY31" s="188">
        <v>1555.5463782342699</v>
      </c>
      <c r="KZ31" s="188">
        <f t="shared" si="198"/>
        <v>-1555.5463782342699</v>
      </c>
      <c r="LA31" s="188">
        <v>1555.5463782342699</v>
      </c>
      <c r="LB31" s="188">
        <f t="shared" si="199"/>
        <v>-1555.5463782342699</v>
      </c>
      <c r="LC31" s="188">
        <f t="shared" si="200"/>
        <v>-1555.5463782342699</v>
      </c>
      <c r="LD31" s="188">
        <v>1555.5463782342699</v>
      </c>
      <c r="LF31">
        <v>1</v>
      </c>
      <c r="LG31" s="228">
        <v>1</v>
      </c>
      <c r="LH31" s="228">
        <v>-1</v>
      </c>
      <c r="LI31" s="228">
        <v>1</v>
      </c>
      <c r="LJ31" s="203">
        <v>-1</v>
      </c>
      <c r="LK31" s="229">
        <v>10</v>
      </c>
      <c r="LL31">
        <f t="shared" si="201"/>
        <v>-1</v>
      </c>
      <c r="LM31">
        <v>-1</v>
      </c>
      <c r="LN31" s="203">
        <v>-1</v>
      </c>
      <c r="LO31">
        <v>1</v>
      </c>
      <c r="LP31">
        <v>1</v>
      </c>
      <c r="LQ31">
        <v>0</v>
      </c>
      <c r="LR31">
        <v>1</v>
      </c>
      <c r="LS31" s="237">
        <v>-2.4011941073399999E-3</v>
      </c>
      <c r="LT31" s="194">
        <v>42548</v>
      </c>
      <c r="LU31">
        <f t="shared" si="202"/>
        <v>-1</v>
      </c>
      <c r="LV31">
        <f t="shared" si="203"/>
        <v>-1</v>
      </c>
      <c r="LW31">
        <v>1</v>
      </c>
      <c r="LX31">
        <f t="shared" si="204"/>
        <v>-1</v>
      </c>
      <c r="LY31">
        <v>1</v>
      </c>
      <c r="LZ31" s="137">
        <v>153720</v>
      </c>
      <c r="MA31" s="137">
        <v>153720</v>
      </c>
      <c r="MB31" s="188">
        <v>-369.11155818030477</v>
      </c>
      <c r="MC31" s="188">
        <v>-369.11155818030477</v>
      </c>
      <c r="MD31" s="188">
        <v>369.11155818030477</v>
      </c>
      <c r="ME31" s="188">
        <f t="shared" si="331"/>
        <v>369.11155818030477</v>
      </c>
      <c r="MF31" s="188">
        <v>369.11155818030477</v>
      </c>
      <c r="MG31" s="188">
        <v>369.11155818030477</v>
      </c>
      <c r="MH31" s="188">
        <v>-369.11155818030477</v>
      </c>
      <c r="MI31" s="188">
        <f t="shared" si="205"/>
        <v>369.11155818030477</v>
      </c>
      <c r="MJ31" s="188">
        <v>-369.11155818030477</v>
      </c>
      <c r="MK31" s="188">
        <f t="shared" si="206"/>
        <v>369.11155818030477</v>
      </c>
      <c r="ML31" s="188">
        <f t="shared" si="207"/>
        <v>369.11155818030477</v>
      </c>
      <c r="MM31" s="188">
        <v>369.11155818030477</v>
      </c>
      <c r="MO31">
        <v>-1</v>
      </c>
      <c r="MP31" s="228">
        <v>1</v>
      </c>
      <c r="MQ31" s="228">
        <v>-1</v>
      </c>
      <c r="MR31" s="203">
        <v>1</v>
      </c>
      <c r="MS31" s="203">
        <v>-1</v>
      </c>
      <c r="MT31" s="229">
        <v>11</v>
      </c>
      <c r="MU31">
        <f t="shared" si="208"/>
        <v>-1</v>
      </c>
      <c r="MV31">
        <v>-1</v>
      </c>
      <c r="MW31" s="203">
        <v>1</v>
      </c>
      <c r="MX31">
        <v>0</v>
      </c>
      <c r="MY31">
        <v>0</v>
      </c>
      <c r="MZ31">
        <v>1</v>
      </c>
      <c r="NA31">
        <v>0</v>
      </c>
      <c r="NB31" s="237">
        <v>2.4069737184500002E-3</v>
      </c>
      <c r="NC31" s="194">
        <v>42548</v>
      </c>
      <c r="ND31">
        <f t="shared" si="209"/>
        <v>-1</v>
      </c>
      <c r="NE31">
        <f t="shared" si="210"/>
        <v>-1</v>
      </c>
      <c r="NF31">
        <v>1</v>
      </c>
      <c r="NG31">
        <f t="shared" si="211"/>
        <v>1</v>
      </c>
      <c r="NH31">
        <v>1</v>
      </c>
      <c r="NI31" s="137">
        <v>154090</v>
      </c>
      <c r="NJ31" s="137">
        <v>154090</v>
      </c>
      <c r="NK31" s="188">
        <v>370.89058027596053</v>
      </c>
      <c r="NL31" s="188">
        <v>-370.89058027596053</v>
      </c>
      <c r="NM31" s="188">
        <v>-370.89058027596053</v>
      </c>
      <c r="NN31" s="188">
        <f t="shared" si="332"/>
        <v>-370.89058027596053</v>
      </c>
      <c r="NO31" s="188">
        <v>-370.89058027596053</v>
      </c>
      <c r="NP31" s="188">
        <v>-370.89058027596053</v>
      </c>
      <c r="NQ31" s="188">
        <v>370.89058027596053</v>
      </c>
      <c r="NR31" s="188">
        <f t="shared" si="212"/>
        <v>-370.89058027596053</v>
      </c>
      <c r="NS31" s="188">
        <v>370.89058027596053</v>
      </c>
      <c r="NT31" s="188">
        <f t="shared" si="213"/>
        <v>370.89058027596053</v>
      </c>
      <c r="NU31" s="188">
        <f t="shared" si="214"/>
        <v>-370.89058027596053</v>
      </c>
      <c r="NV31" s="188">
        <v>370.89058027596053</v>
      </c>
      <c r="NX31">
        <v>1</v>
      </c>
      <c r="NY31" s="228">
        <v>-1</v>
      </c>
      <c r="NZ31" s="228">
        <v>-1</v>
      </c>
      <c r="OA31" s="228">
        <v>1</v>
      </c>
      <c r="OB31" s="203">
        <v>-1</v>
      </c>
      <c r="OC31" s="229">
        <v>-1</v>
      </c>
      <c r="OD31">
        <f t="shared" si="346"/>
        <v>-1</v>
      </c>
      <c r="OE31">
        <v>1</v>
      </c>
      <c r="OF31" s="203">
        <v>1</v>
      </c>
      <c r="OG31">
        <v>0</v>
      </c>
      <c r="OH31">
        <v>0</v>
      </c>
      <c r="OI31">
        <v>1</v>
      </c>
      <c r="OJ31">
        <v>1</v>
      </c>
      <c r="OK31">
        <v>1.29794276072E-4</v>
      </c>
      <c r="OL31" s="194">
        <v>42548</v>
      </c>
      <c r="OM31">
        <f t="shared" si="215"/>
        <v>-1</v>
      </c>
      <c r="ON31">
        <f t="shared" si="216"/>
        <v>-1</v>
      </c>
      <c r="OO31">
        <v>1</v>
      </c>
      <c r="OP31">
        <f t="shared" si="217"/>
        <v>-1</v>
      </c>
      <c r="OQ31">
        <v>1</v>
      </c>
      <c r="OR31" s="137">
        <v>154200</v>
      </c>
      <c r="OS31" s="137">
        <v>154200</v>
      </c>
      <c r="OT31" s="188">
        <v>-20.014277370302402</v>
      </c>
      <c r="OU31" s="188">
        <v>20.014277370302402</v>
      </c>
      <c r="OV31" s="188">
        <v>-20.014277370302402</v>
      </c>
      <c r="OW31" s="188">
        <f t="shared" si="333"/>
        <v>-20.014277370302402</v>
      </c>
      <c r="OX31" s="188">
        <v>20.014277370302402</v>
      </c>
      <c r="OY31" s="188">
        <v>-20.014277370302402</v>
      </c>
      <c r="OZ31" s="188">
        <v>20.014277370302402</v>
      </c>
      <c r="PA31" s="188">
        <f t="shared" si="218"/>
        <v>-20.014277370302402</v>
      </c>
      <c r="PB31" s="188">
        <v>20.014277370302402</v>
      </c>
      <c r="PC31" s="188">
        <f t="shared" si="219"/>
        <v>-20.014277370302402</v>
      </c>
      <c r="PD31" s="188">
        <f t="shared" si="220"/>
        <v>-20.014277370302402</v>
      </c>
      <c r="PE31" s="188">
        <v>20.014277370302402</v>
      </c>
      <c r="PG31">
        <v>1</v>
      </c>
      <c r="PH31" s="228">
        <v>-1</v>
      </c>
      <c r="PI31" s="228">
        <v>-1</v>
      </c>
      <c r="PJ31" s="228">
        <v>1</v>
      </c>
      <c r="PK31" s="203">
        <v>-1</v>
      </c>
      <c r="PL31" s="229">
        <v>-2</v>
      </c>
      <c r="PM31">
        <f t="shared" si="347"/>
        <v>-1</v>
      </c>
      <c r="PN31">
        <v>1</v>
      </c>
      <c r="PO31" s="203">
        <v>1</v>
      </c>
      <c r="PP31">
        <v>0</v>
      </c>
      <c r="PQ31">
        <v>0</v>
      </c>
      <c r="PR31">
        <v>1</v>
      </c>
      <c r="PS31">
        <v>1</v>
      </c>
      <c r="PT31" s="237">
        <v>5.8399844267099997E-4</v>
      </c>
      <c r="PU31" s="194">
        <v>42548</v>
      </c>
      <c r="PV31">
        <f t="shared" si="221"/>
        <v>-1</v>
      </c>
      <c r="PW31">
        <f t="shared" si="222"/>
        <v>-1</v>
      </c>
      <c r="PX31">
        <v>1</v>
      </c>
      <c r="PY31">
        <f t="shared" si="223"/>
        <v>-1</v>
      </c>
      <c r="PZ31">
        <v>1</v>
      </c>
      <c r="QA31" s="137">
        <v>153960</v>
      </c>
      <c r="QB31" s="137">
        <v>153960</v>
      </c>
      <c r="QC31" s="188">
        <v>-89.912400233627153</v>
      </c>
      <c r="QD31" s="188">
        <v>89.912400233627153</v>
      </c>
      <c r="QE31" s="188">
        <v>-89.912400233627153</v>
      </c>
      <c r="QF31" s="188">
        <f t="shared" si="334"/>
        <v>-89.912400233627153</v>
      </c>
      <c r="QG31" s="188">
        <v>89.912400233627153</v>
      </c>
      <c r="QH31" s="188">
        <v>-89.912400233627153</v>
      </c>
      <c r="QI31" s="188">
        <v>89.912400233627153</v>
      </c>
      <c r="QJ31" s="188">
        <f t="shared" si="224"/>
        <v>-89.912400233627153</v>
      </c>
      <c r="QK31" s="188">
        <v>89.912400233627153</v>
      </c>
      <c r="QL31" s="188">
        <f t="shared" si="225"/>
        <v>-89.912400233627153</v>
      </c>
      <c r="QM31" s="188">
        <f t="shared" si="226"/>
        <v>-89.912400233627153</v>
      </c>
      <c r="QN31" s="188">
        <v>89.912400233627153</v>
      </c>
      <c r="QP31">
        <v>1</v>
      </c>
      <c r="QQ31" s="228">
        <v>-1</v>
      </c>
      <c r="QR31" s="228">
        <v>-1</v>
      </c>
      <c r="QS31" s="228">
        <v>1</v>
      </c>
      <c r="QT31" s="203">
        <v>-1</v>
      </c>
      <c r="QU31" s="229">
        <v>-3</v>
      </c>
      <c r="QV31">
        <f t="shared" si="348"/>
        <v>-1</v>
      </c>
      <c r="QW31">
        <v>1</v>
      </c>
      <c r="QX31">
        <v>-1</v>
      </c>
      <c r="QY31">
        <v>1</v>
      </c>
      <c r="QZ31">
        <v>1</v>
      </c>
      <c r="RA31">
        <v>0</v>
      </c>
      <c r="RB31">
        <v>0</v>
      </c>
      <c r="RC31">
        <v>-1.55642023346E-3</v>
      </c>
      <c r="RD31" s="194">
        <v>42548</v>
      </c>
      <c r="RE31">
        <f t="shared" si="227"/>
        <v>-1</v>
      </c>
      <c r="RF31">
        <f t="shared" si="228"/>
        <v>-1</v>
      </c>
      <c r="RG31">
        <v>1</v>
      </c>
      <c r="RH31">
        <f t="shared" si="229"/>
        <v>-1</v>
      </c>
      <c r="RI31">
        <v>1</v>
      </c>
      <c r="RJ31" s="137">
        <v>153960</v>
      </c>
      <c r="RK31" s="137">
        <v>153960</v>
      </c>
      <c r="RL31" s="188">
        <v>239.62645914350159</v>
      </c>
      <c r="RM31" s="188">
        <v>-239.62645914350159</v>
      </c>
      <c r="RN31" s="188">
        <v>239.62645914350159</v>
      </c>
      <c r="RO31" s="188">
        <f t="shared" si="335"/>
        <v>239.62645914350159</v>
      </c>
      <c r="RP31" s="188">
        <v>-239.62645914350159</v>
      </c>
      <c r="RQ31" s="188">
        <v>239.62645914350159</v>
      </c>
      <c r="RR31" s="188">
        <v>-239.62645914350159</v>
      </c>
      <c r="RS31" s="188">
        <f t="shared" si="230"/>
        <v>239.62645914350159</v>
      </c>
      <c r="RT31" s="188">
        <v>-239.62645914350159</v>
      </c>
      <c r="RU31" s="188">
        <f t="shared" si="231"/>
        <v>239.62645914350159</v>
      </c>
      <c r="RV31" s="188">
        <f t="shared" si="232"/>
        <v>239.62645914350159</v>
      </c>
      <c r="RW31" s="188">
        <v>239.62645914350159</v>
      </c>
      <c r="RY31">
        <v>-1</v>
      </c>
      <c r="RZ31">
        <v>1</v>
      </c>
      <c r="SA31">
        <v>-1</v>
      </c>
      <c r="SB31">
        <v>1</v>
      </c>
      <c r="SC31">
        <v>-1</v>
      </c>
      <c r="SD31">
        <v>-4</v>
      </c>
      <c r="SE31">
        <f t="shared" si="233"/>
        <v>1</v>
      </c>
      <c r="SF31">
        <v>1</v>
      </c>
      <c r="SG31">
        <v>1</v>
      </c>
      <c r="SH31">
        <v>0</v>
      </c>
      <c r="SI31">
        <v>0</v>
      </c>
      <c r="SJ31">
        <v>1</v>
      </c>
      <c r="SK31">
        <v>1</v>
      </c>
      <c r="SL31">
        <v>4.6765393608700001E-3</v>
      </c>
      <c r="SM31" s="194">
        <v>42564</v>
      </c>
      <c r="SN31">
        <f t="shared" si="234"/>
        <v>1</v>
      </c>
      <c r="SO31">
        <f t="shared" si="235"/>
        <v>1</v>
      </c>
      <c r="SP31">
        <v>1</v>
      </c>
      <c r="SQ31">
        <f t="shared" si="236"/>
        <v>1</v>
      </c>
      <c r="SR31">
        <v>1</v>
      </c>
      <c r="SS31" s="137">
        <v>153910</v>
      </c>
      <c r="ST31" s="137">
        <v>153910</v>
      </c>
      <c r="SU31" s="188">
        <v>719.76617303150169</v>
      </c>
      <c r="SV31" s="188">
        <v>-719.76617303150169</v>
      </c>
      <c r="SW31" s="188">
        <v>-719.76617303150169</v>
      </c>
      <c r="SX31" s="188">
        <f t="shared" si="336"/>
        <v>719.76617303150169</v>
      </c>
      <c r="SY31" s="188">
        <v>719.76617303150169</v>
      </c>
      <c r="SZ31" s="188">
        <v>-719.76617303150169</v>
      </c>
      <c r="TA31" s="188">
        <v>719.76617303150169</v>
      </c>
      <c r="TB31" s="188">
        <f t="shared" si="237"/>
        <v>719.76617303150169</v>
      </c>
      <c r="TC31" s="188">
        <v>719.76617303150169</v>
      </c>
      <c r="TD31" s="188">
        <f t="shared" si="238"/>
        <v>719.76617303150169</v>
      </c>
      <c r="TE31" s="188">
        <f t="shared" si="239"/>
        <v>719.76617303150169</v>
      </c>
      <c r="TF31" s="188">
        <v>719.76617303150169</v>
      </c>
      <c r="TH31">
        <v>1</v>
      </c>
      <c r="TI31" s="228">
        <v>1</v>
      </c>
      <c r="TJ31" s="228">
        <v>1</v>
      </c>
      <c r="TK31" s="228">
        <v>1</v>
      </c>
      <c r="TL31" s="203">
        <v>-1</v>
      </c>
      <c r="TM31" s="229">
        <v>-5</v>
      </c>
      <c r="TN31">
        <f t="shared" si="240"/>
        <v>1</v>
      </c>
      <c r="TO31">
        <v>1</v>
      </c>
      <c r="TP31">
        <v>-1</v>
      </c>
      <c r="TQ31">
        <v>0</v>
      </c>
      <c r="TR31">
        <v>1</v>
      </c>
      <c r="TS31">
        <v>0</v>
      </c>
      <c r="TT31">
        <v>0</v>
      </c>
      <c r="TU31">
        <v>-4.9780191362799996E-3</v>
      </c>
      <c r="TV31" s="194">
        <v>42564</v>
      </c>
      <c r="TW31">
        <f t="shared" si="241"/>
        <v>-1</v>
      </c>
      <c r="TX31">
        <f t="shared" si="242"/>
        <v>-1</v>
      </c>
      <c r="TY31">
        <v>1</v>
      </c>
      <c r="TZ31">
        <f t="shared" si="243"/>
        <v>-1</v>
      </c>
      <c r="UA31">
        <v>1</v>
      </c>
      <c r="UB31" s="137">
        <v>153910</v>
      </c>
      <c r="UC31" s="137">
        <v>153910</v>
      </c>
      <c r="UD31" s="188">
        <v>-766.16692526485474</v>
      </c>
      <c r="UE31" s="188">
        <v>-766.16692526485474</v>
      </c>
      <c r="UF31" s="188">
        <v>766.16692526485474</v>
      </c>
      <c r="UG31" s="188">
        <f t="shared" si="337"/>
        <v>-766.16692526485474</v>
      </c>
      <c r="UH31" s="188">
        <v>-766.16692526485474</v>
      </c>
      <c r="UI31" s="188">
        <v>-766.16692526485474</v>
      </c>
      <c r="UJ31" s="188">
        <v>-766.16692526485474</v>
      </c>
      <c r="UK31" s="188">
        <f t="shared" si="244"/>
        <v>766.16692526485474</v>
      </c>
      <c r="UL31" s="188">
        <v>-766.16692526485474</v>
      </c>
      <c r="UM31" s="188">
        <f t="shared" si="245"/>
        <v>766.16692526485474</v>
      </c>
      <c r="UN31" s="188">
        <f t="shared" si="246"/>
        <v>766.16692526485474</v>
      </c>
      <c r="UO31" s="188">
        <v>766.16692526485474</v>
      </c>
      <c r="UQ31">
        <v>-1</v>
      </c>
      <c r="UR31" s="228">
        <v>-1</v>
      </c>
      <c r="US31" s="228">
        <v>1</v>
      </c>
      <c r="UT31" s="228">
        <v>-1</v>
      </c>
      <c r="UU31" s="203">
        <v>-1</v>
      </c>
      <c r="UV31" s="229">
        <v>-6</v>
      </c>
      <c r="UW31">
        <f t="shared" si="247"/>
        <v>1</v>
      </c>
      <c r="UX31">
        <v>1</v>
      </c>
      <c r="UY31" s="203">
        <v>1</v>
      </c>
      <c r="UZ31">
        <v>1</v>
      </c>
      <c r="VA31">
        <v>0</v>
      </c>
      <c r="VB31">
        <v>1</v>
      </c>
      <c r="VC31">
        <v>1</v>
      </c>
      <c r="VD31" s="237">
        <v>6.8871418361400004E-3</v>
      </c>
      <c r="VE31" s="194">
        <v>42564</v>
      </c>
      <c r="VF31">
        <f t="shared" si="248"/>
        <v>1</v>
      </c>
      <c r="VG31">
        <f t="shared" si="249"/>
        <v>1</v>
      </c>
      <c r="VH31">
        <v>1</v>
      </c>
      <c r="VI31">
        <v>-1</v>
      </c>
      <c r="VJ31">
        <v>1</v>
      </c>
      <c r="VK31" s="137">
        <v>154970</v>
      </c>
      <c r="VL31" s="137">
        <v>154970</v>
      </c>
      <c r="VM31" s="188">
        <v>-1067.3003703466159</v>
      </c>
      <c r="VN31" s="188">
        <v>-1067.3003703466159</v>
      </c>
      <c r="VO31" s="188">
        <v>-1067.3003703466159</v>
      </c>
      <c r="VP31" s="188">
        <f t="shared" si="338"/>
        <v>1067.3003703466159</v>
      </c>
      <c r="VQ31" s="188">
        <v>1067.3003703466159</v>
      </c>
      <c r="VR31" s="188">
        <v>1067.3003703466159</v>
      </c>
      <c r="VS31" s="188">
        <v>-1067.3003703466159</v>
      </c>
      <c r="VT31" s="188">
        <f t="shared" si="250"/>
        <v>1067.3003703466159</v>
      </c>
      <c r="VU31" s="188">
        <v>1067.3003703466159</v>
      </c>
      <c r="VV31" s="188">
        <v>-1067.3003703466159</v>
      </c>
      <c r="VW31" s="188">
        <f t="shared" si="251"/>
        <v>1067.3003703466159</v>
      </c>
      <c r="VX31" s="188">
        <v>1067.3003703466159</v>
      </c>
      <c r="VZ31">
        <v>1</v>
      </c>
      <c r="WA31" s="228">
        <v>1</v>
      </c>
      <c r="WB31" s="228">
        <v>1</v>
      </c>
      <c r="WC31" s="228">
        <v>1</v>
      </c>
      <c r="WD31" s="203">
        <v>-1</v>
      </c>
      <c r="WE31" s="229">
        <v>-7</v>
      </c>
      <c r="WF31">
        <f t="shared" si="252"/>
        <v>1</v>
      </c>
      <c r="WG31">
        <v>1</v>
      </c>
      <c r="WH31" s="203">
        <v>-1</v>
      </c>
      <c r="WI31">
        <v>0</v>
      </c>
      <c r="WJ31">
        <v>1</v>
      </c>
      <c r="WK31">
        <v>0</v>
      </c>
      <c r="WL31">
        <v>0</v>
      </c>
      <c r="WM31" s="237">
        <v>-3.4845453958800001E-3</v>
      </c>
      <c r="WN31" s="194">
        <v>42564</v>
      </c>
      <c r="WO31">
        <f t="shared" si="253"/>
        <v>-1</v>
      </c>
      <c r="WP31">
        <f t="shared" si="254"/>
        <v>-1</v>
      </c>
      <c r="WQ31">
        <v>2</v>
      </c>
      <c r="WR31">
        <v>-1</v>
      </c>
      <c r="WS31">
        <v>2</v>
      </c>
      <c r="WT31" s="137">
        <v>310500</v>
      </c>
      <c r="WU31" s="137">
        <v>310500</v>
      </c>
      <c r="WV31" s="188">
        <v>-1081.9513454207402</v>
      </c>
      <c r="WW31" s="188">
        <v>-1081.9513454207402</v>
      </c>
      <c r="WX31" s="188">
        <v>1081.9513454207402</v>
      </c>
      <c r="WY31" s="188">
        <f t="shared" si="339"/>
        <v>-1081.9513454207402</v>
      </c>
      <c r="WZ31" s="188">
        <v>-1081.9513454207402</v>
      </c>
      <c r="XA31" s="188">
        <v>-1081.9513454207402</v>
      </c>
      <c r="XB31" s="188">
        <v>-1081.9513454207402</v>
      </c>
      <c r="XC31" s="188">
        <f t="shared" si="255"/>
        <v>1081.9513454207402</v>
      </c>
      <c r="XD31" s="188">
        <v>-1081.9513454207402</v>
      </c>
      <c r="XE31" s="188">
        <v>1081.9513454207402</v>
      </c>
      <c r="XF31" s="188">
        <f t="shared" si="256"/>
        <v>1081.9513454207402</v>
      </c>
      <c r="XG31" s="188">
        <v>1081.9513454207402</v>
      </c>
      <c r="XI31">
        <v>-1</v>
      </c>
      <c r="XJ31" s="228">
        <v>1</v>
      </c>
      <c r="XK31" s="228">
        <v>-1</v>
      </c>
      <c r="XL31" s="228">
        <v>1</v>
      </c>
      <c r="XM31" s="203">
        <v>1</v>
      </c>
      <c r="XN31" s="229">
        <v>-8</v>
      </c>
      <c r="XO31">
        <f t="shared" si="257"/>
        <v>-1</v>
      </c>
      <c r="XP31">
        <v>-1</v>
      </c>
      <c r="XQ31" s="203">
        <v>1</v>
      </c>
      <c r="XR31">
        <v>0</v>
      </c>
      <c r="XS31">
        <v>1</v>
      </c>
      <c r="XT31">
        <v>1</v>
      </c>
      <c r="XU31">
        <v>0</v>
      </c>
      <c r="XV31" s="237">
        <v>5.3098491225800001E-3</v>
      </c>
      <c r="XW31" s="194">
        <v>42564</v>
      </c>
      <c r="XX31">
        <f t="shared" si="258"/>
        <v>-1</v>
      </c>
      <c r="XY31">
        <f t="shared" si="259"/>
        <v>-1</v>
      </c>
      <c r="XZ31">
        <v>2</v>
      </c>
      <c r="YA31">
        <v>1</v>
      </c>
      <c r="YB31">
        <v>3</v>
      </c>
      <c r="YC31" s="137">
        <v>310500</v>
      </c>
      <c r="YD31" s="137">
        <v>465750</v>
      </c>
      <c r="YE31" s="188">
        <v>1648.7081525610899</v>
      </c>
      <c r="YF31" s="188">
        <v>-1648.7081525610899</v>
      </c>
      <c r="YG31" s="188">
        <v>1648.7081525610899</v>
      </c>
      <c r="YH31" s="188">
        <f t="shared" si="260"/>
        <v>-1648.7081525610899</v>
      </c>
      <c r="YI31" s="188">
        <v>-1648.7081525610899</v>
      </c>
      <c r="YJ31" s="188">
        <v>-1648.7081525610899</v>
      </c>
      <c r="YK31" s="188">
        <v>1648.7081525610899</v>
      </c>
      <c r="YL31" s="188">
        <f t="shared" si="261"/>
        <v>-1648.7081525610899</v>
      </c>
      <c r="YM31" s="188">
        <v>1648.7081525610899</v>
      </c>
      <c r="YN31" s="188">
        <v>1648.7081525610899</v>
      </c>
      <c r="YO31" s="188">
        <f t="shared" si="262"/>
        <v>-1648.7081525610899</v>
      </c>
      <c r="YP31" s="188">
        <v>1648.7081525610899</v>
      </c>
      <c r="YR31">
        <v>1</v>
      </c>
      <c r="YS31" s="228">
        <v>1</v>
      </c>
      <c r="YT31" s="228">
        <v>1</v>
      </c>
      <c r="YU31" s="228">
        <v>1</v>
      </c>
      <c r="YV31" s="203">
        <v>-1</v>
      </c>
      <c r="YW31" s="229">
        <v>-10</v>
      </c>
      <c r="YX31">
        <v>1</v>
      </c>
      <c r="YY31">
        <v>1</v>
      </c>
      <c r="YZ31" s="203">
        <v>-1</v>
      </c>
      <c r="ZA31">
        <v>0</v>
      </c>
      <c r="ZB31">
        <v>1</v>
      </c>
      <c r="ZC31">
        <v>0</v>
      </c>
      <c r="ZD31">
        <v>0</v>
      </c>
      <c r="ZE31" s="237">
        <v>-4.05797101449E-3</v>
      </c>
      <c r="ZF31" s="194">
        <v>42564</v>
      </c>
      <c r="ZG31">
        <f t="shared" si="263"/>
        <v>-1</v>
      </c>
      <c r="ZH31">
        <f t="shared" si="264"/>
        <v>-1</v>
      </c>
      <c r="ZI31">
        <v>2</v>
      </c>
      <c r="ZJ31">
        <v>-1</v>
      </c>
      <c r="ZK31">
        <v>2</v>
      </c>
      <c r="ZL31" s="137">
        <v>310500</v>
      </c>
      <c r="ZM31" s="137">
        <v>310500</v>
      </c>
      <c r="ZN31" s="188">
        <v>-1259.9999999991451</v>
      </c>
      <c r="ZO31" s="188">
        <v>1259.9999999991451</v>
      </c>
      <c r="ZP31" s="188">
        <v>-1259.9999999991451</v>
      </c>
      <c r="ZQ31" s="188">
        <v>1259.9999999991451</v>
      </c>
      <c r="ZR31" s="188">
        <v>-1259.9999999991451</v>
      </c>
      <c r="ZS31" s="188">
        <v>-1259.9999999991451</v>
      </c>
      <c r="ZT31" s="188">
        <v>-1259.9999999991451</v>
      </c>
      <c r="ZU31" s="188">
        <v>-1259.9999999991451</v>
      </c>
      <c r="ZV31" s="188">
        <f t="shared" si="265"/>
        <v>1259.9999999991451</v>
      </c>
      <c r="ZW31" s="188">
        <v>-1259.9999999991451</v>
      </c>
      <c r="ZX31" s="188">
        <f t="shared" si="266"/>
        <v>1259.9999999991451</v>
      </c>
      <c r="ZY31" s="188">
        <v>1259.9999999991451</v>
      </c>
      <c r="AAA31">
        <f t="shared" si="267"/>
        <v>-1</v>
      </c>
      <c r="AAB31" s="228">
        <v>1</v>
      </c>
      <c r="AAC31" s="228">
        <v>-1</v>
      </c>
      <c r="AAD31" s="228">
        <v>1</v>
      </c>
      <c r="AAE31" s="203">
        <v>-1</v>
      </c>
      <c r="AAF31" s="229">
        <v>-10</v>
      </c>
      <c r="AAG31">
        <f t="shared" si="268"/>
        <v>1</v>
      </c>
      <c r="AAH31">
        <f t="shared" si="269"/>
        <v>1</v>
      </c>
      <c r="AAI31" s="203">
        <v>1</v>
      </c>
      <c r="AAJ31">
        <f t="shared" si="270"/>
        <v>0</v>
      </c>
      <c r="AAK31">
        <f t="shared" si="136"/>
        <v>0</v>
      </c>
      <c r="AAL31">
        <f t="shared" si="340"/>
        <v>1</v>
      </c>
      <c r="AAM31">
        <f t="shared" si="271"/>
        <v>1</v>
      </c>
      <c r="AAN31" s="237">
        <v>3.5571077480299998E-3</v>
      </c>
      <c r="AAO31" s="194">
        <v>42564</v>
      </c>
      <c r="AAP31">
        <f t="shared" si="272"/>
        <v>1</v>
      </c>
      <c r="AAQ31">
        <f t="shared" si="273"/>
        <v>1</v>
      </c>
      <c r="AAR31">
        <f>VLOOKUP($A31,'FuturesInfo (3)'!$A$2:$V$80,22)</f>
        <v>2</v>
      </c>
      <c r="AAS31">
        <f t="shared" si="274"/>
        <v>1</v>
      </c>
      <c r="AAT31">
        <f t="shared" si="275"/>
        <v>3</v>
      </c>
      <c r="AAU31" s="137">
        <f>VLOOKUP($A31,'FuturesInfo (3)'!$A$2:$O$80,15)*AAR31</f>
        <v>310340</v>
      </c>
      <c r="AAV31" s="137">
        <f>VLOOKUP($A31,'FuturesInfo (3)'!$A$2:$O$80,15)*AAT31</f>
        <v>465510</v>
      </c>
      <c r="AAW31" s="188">
        <f t="shared" si="276"/>
        <v>1103.9128185236302</v>
      </c>
      <c r="AAX31" s="188">
        <f t="shared" si="137"/>
        <v>1103.9128185236302</v>
      </c>
      <c r="AAY31" s="188">
        <f t="shared" si="277"/>
        <v>-1103.9128185236302</v>
      </c>
      <c r="AAZ31" s="188">
        <f t="shared" si="278"/>
        <v>-1103.9128185236302</v>
      </c>
      <c r="ABA31" s="188">
        <f t="shared" si="279"/>
        <v>1103.9128185236302</v>
      </c>
      <c r="ABB31" s="188">
        <f t="shared" si="349"/>
        <v>1103.9128185236302</v>
      </c>
      <c r="ABC31" s="188">
        <f t="shared" si="281"/>
        <v>-1103.9128185236302</v>
      </c>
      <c r="ABD31" s="188">
        <f t="shared" si="341"/>
        <v>1103.9128185236302</v>
      </c>
      <c r="ABE31" s="188">
        <f t="shared" si="282"/>
        <v>1103.9128185236302</v>
      </c>
      <c r="ABF31" s="188">
        <f>IF(IF(sym!$Q20=AAI31,1,0)=1,ABS(AAU31*AAN31),-ABS(AAU31*AAN31))</f>
        <v>1103.9128185236302</v>
      </c>
      <c r="ABG31" s="188">
        <f t="shared" si="283"/>
        <v>1103.9128185236302</v>
      </c>
      <c r="ABH31" s="188">
        <f t="shared" si="284"/>
        <v>1103.9128185236302</v>
      </c>
      <c r="ABJ31">
        <f t="shared" si="285"/>
        <v>1</v>
      </c>
      <c r="ABK31" s="228">
        <v>1</v>
      </c>
      <c r="ABL31" s="228">
        <v>1</v>
      </c>
      <c r="ABM31" s="228">
        <v>1</v>
      </c>
      <c r="ABN31" s="203">
        <v>-1</v>
      </c>
      <c r="ABO31" s="229">
        <v>-11</v>
      </c>
      <c r="ABP31">
        <f t="shared" si="286"/>
        <v>1</v>
      </c>
      <c r="ABQ31">
        <f t="shared" si="287"/>
        <v>1</v>
      </c>
      <c r="ABR31" s="203"/>
      <c r="ABS31">
        <f t="shared" si="288"/>
        <v>0</v>
      </c>
      <c r="ABT31">
        <f t="shared" si="138"/>
        <v>0</v>
      </c>
      <c r="ABU31">
        <f t="shared" si="342"/>
        <v>0</v>
      </c>
      <c r="ABV31">
        <f t="shared" si="289"/>
        <v>0</v>
      </c>
      <c r="ABW31" s="237"/>
      <c r="ABX31" s="194">
        <v>42564</v>
      </c>
      <c r="ABY31">
        <f t="shared" si="290"/>
        <v>-1</v>
      </c>
      <c r="ABZ31">
        <f t="shared" si="291"/>
        <v>-1</v>
      </c>
      <c r="ACA31">
        <f>VLOOKUP($A31,'FuturesInfo (3)'!$A$2:$V$80,22)</f>
        <v>2</v>
      </c>
      <c r="ACB31">
        <f t="shared" si="292"/>
        <v>-1</v>
      </c>
      <c r="ACC31">
        <f t="shared" si="293"/>
        <v>2</v>
      </c>
      <c r="ACD31" s="137">
        <f>VLOOKUP($A31,'FuturesInfo (3)'!$A$2:$O$80,15)*ACA31</f>
        <v>310340</v>
      </c>
      <c r="ACE31" s="137">
        <f>VLOOKUP($A31,'FuturesInfo (3)'!$A$2:$O$80,15)*ACC31</f>
        <v>310340</v>
      </c>
      <c r="ACF31" s="188">
        <f t="shared" si="294"/>
        <v>0</v>
      </c>
      <c r="ACG31" s="188">
        <f t="shared" si="139"/>
        <v>0</v>
      </c>
      <c r="ACH31" s="188">
        <f t="shared" si="295"/>
        <v>0</v>
      </c>
      <c r="ACI31" s="188">
        <f t="shared" si="296"/>
        <v>0</v>
      </c>
      <c r="ACJ31" s="188">
        <f t="shared" si="297"/>
        <v>0</v>
      </c>
      <c r="ACK31" s="188">
        <f t="shared" si="350"/>
        <v>0</v>
      </c>
      <c r="ACL31" s="188">
        <f t="shared" si="299"/>
        <v>0</v>
      </c>
      <c r="ACM31" s="188">
        <f t="shared" si="343"/>
        <v>0</v>
      </c>
      <c r="ACN31" s="188">
        <f t="shared" si="300"/>
        <v>0</v>
      </c>
      <c r="ACO31" s="188">
        <f>IF(IF(sym!$Q20=ABR31,1,0)=1,ABS(ACD31*ABW31),-ABS(ACD31*ABW31))</f>
        <v>0</v>
      </c>
      <c r="ACP31" s="188">
        <f t="shared" si="301"/>
        <v>0</v>
      </c>
      <c r="ACQ31" s="188">
        <f t="shared" si="302"/>
        <v>0</v>
      </c>
      <c r="ACT31">
        <f t="shared" si="303"/>
        <v>0</v>
      </c>
      <c r="ACU31" s="228"/>
      <c r="ACV31" s="228"/>
      <c r="ACW31" s="228"/>
      <c r="ACX31" s="203"/>
      <c r="ACY31" s="229"/>
      <c r="ACZ31">
        <f t="shared" si="304"/>
        <v>-1</v>
      </c>
      <c r="ADA31">
        <f t="shared" si="305"/>
        <v>0</v>
      </c>
      <c r="ADB31" s="203"/>
      <c r="ADC31">
        <f t="shared" si="306"/>
        <v>1</v>
      </c>
      <c r="ADD31">
        <f t="shared" si="140"/>
        <v>1</v>
      </c>
      <c r="ADE31">
        <f t="shared" si="344"/>
        <v>0</v>
      </c>
      <c r="ADF31">
        <f t="shared" si="307"/>
        <v>1</v>
      </c>
      <c r="ADG31" s="237"/>
      <c r="ADH31" s="194"/>
      <c r="ADI31">
        <f t="shared" si="308"/>
        <v>-1</v>
      </c>
      <c r="ADJ31">
        <f t="shared" si="309"/>
        <v>-1</v>
      </c>
      <c r="ADK31">
        <f>VLOOKUP($A31,'FuturesInfo (3)'!$A$2:$V$80,22)</f>
        <v>2</v>
      </c>
      <c r="ADL31">
        <f t="shared" si="310"/>
        <v>-1</v>
      </c>
      <c r="ADM31">
        <f t="shared" si="311"/>
        <v>2</v>
      </c>
      <c r="ADN31" s="137">
        <f>VLOOKUP($A31,'FuturesInfo (3)'!$A$2:$O$80,15)*ADK31</f>
        <v>310340</v>
      </c>
      <c r="ADO31" s="137">
        <f>VLOOKUP($A31,'FuturesInfo (3)'!$A$2:$O$80,15)*ADM31</f>
        <v>310340</v>
      </c>
      <c r="ADP31" s="188">
        <f t="shared" si="312"/>
        <v>0</v>
      </c>
      <c r="ADQ31" s="188">
        <f t="shared" si="141"/>
        <v>0</v>
      </c>
      <c r="ADR31" s="188">
        <f t="shared" si="313"/>
        <v>0</v>
      </c>
      <c r="ADS31" s="188">
        <f t="shared" si="314"/>
        <v>0</v>
      </c>
      <c r="ADT31" s="188">
        <f t="shared" si="315"/>
        <v>0</v>
      </c>
      <c r="ADU31" s="188">
        <f t="shared" si="351"/>
        <v>0</v>
      </c>
      <c r="ADV31" s="188">
        <f t="shared" si="317"/>
        <v>0</v>
      </c>
      <c r="ADW31" s="188">
        <f t="shared" si="345"/>
        <v>0</v>
      </c>
      <c r="ADX31" s="188">
        <f t="shared" si="318"/>
        <v>0</v>
      </c>
      <c r="ADY31" s="188">
        <f>IF(IF(sym!$Q20=ADB31,1,0)=1,ABS(ADN31*ADG31),-ABS(ADN31*ADG31))</f>
        <v>0</v>
      </c>
      <c r="ADZ31" s="188">
        <f t="shared" si="319"/>
        <v>0</v>
      </c>
      <c r="AEA31" s="188">
        <f t="shared" si="320"/>
        <v>0</v>
      </c>
    </row>
    <row r="32" spans="1:807"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f t="shared" si="142"/>
        <v>-1</v>
      </c>
      <c r="T32">
        <f t="shared" si="143"/>
        <v>-1</v>
      </c>
      <c r="U32">
        <v>1</v>
      </c>
      <c r="V32">
        <f t="shared" si="144"/>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f t="shared" si="145"/>
        <v>-1188.3603483773211</v>
      </c>
      <c r="AG32" s="188">
        <v>1188.3603483773211</v>
      </c>
      <c r="AH32" s="188">
        <f t="shared" si="146"/>
        <v>1188.3603483773211</v>
      </c>
      <c r="AI32" s="188">
        <v>-1188.3603483773211</v>
      </c>
      <c r="AJ32" s="188">
        <v>1188.3603483773211</v>
      </c>
      <c r="AL32">
        <v>1</v>
      </c>
      <c r="AM32" s="228">
        <v>1</v>
      </c>
      <c r="AN32" s="228">
        <v>1</v>
      </c>
      <c r="AO32" s="228">
        <v>1</v>
      </c>
      <c r="AP32" s="203">
        <v>1</v>
      </c>
      <c r="AQ32" s="229">
        <v>-3</v>
      </c>
      <c r="AR32">
        <f t="shared" si="147"/>
        <v>-1</v>
      </c>
      <c r="AS32">
        <v>-1</v>
      </c>
      <c r="AT32" s="203">
        <v>1</v>
      </c>
      <c r="AU32">
        <v>1</v>
      </c>
      <c r="AV32">
        <v>1</v>
      </c>
      <c r="AW32">
        <v>0</v>
      </c>
      <c r="AX32">
        <v>0</v>
      </c>
      <c r="AY32" s="237">
        <v>2.8704700394700002E-3</v>
      </c>
      <c r="AZ32" s="194">
        <v>42544</v>
      </c>
      <c r="BA32">
        <f t="shared" si="148"/>
        <v>-1</v>
      </c>
      <c r="BB32">
        <f t="shared" si="149"/>
        <v>-1</v>
      </c>
      <c r="BC32">
        <v>1</v>
      </c>
      <c r="BD32">
        <f t="shared" si="150"/>
        <v>1</v>
      </c>
      <c r="BE32">
        <v>1</v>
      </c>
      <c r="BF32" s="137">
        <v>104812.5</v>
      </c>
      <c r="BG32" s="137">
        <v>104812.5</v>
      </c>
      <c r="BH32" s="188">
        <v>300.86114101194937</v>
      </c>
      <c r="BI32" s="188">
        <v>300.86114101194937</v>
      </c>
      <c r="BJ32" s="188">
        <v>300.86114101194937</v>
      </c>
      <c r="BK32" s="188">
        <f t="shared" si="321"/>
        <v>-300.86114101194937</v>
      </c>
      <c r="BL32" s="188">
        <v>-300.86114101194937</v>
      </c>
      <c r="BM32" s="188">
        <v>300.86114101194937</v>
      </c>
      <c r="BN32" s="188">
        <v>300.86114101194937</v>
      </c>
      <c r="BO32" s="188">
        <f t="shared" si="322"/>
        <v>-300.86114101194937</v>
      </c>
      <c r="BP32" s="188">
        <v>300.86114101194937</v>
      </c>
      <c r="BQ32" s="188">
        <f t="shared" si="151"/>
        <v>300.86114101194937</v>
      </c>
      <c r="BR32" s="188">
        <f t="shared" si="152"/>
        <v>-300.86114101194937</v>
      </c>
      <c r="BS32" s="188">
        <v>300.86114101194937</v>
      </c>
      <c r="BU32">
        <v>1</v>
      </c>
      <c r="BV32" s="228">
        <v>1</v>
      </c>
      <c r="BW32" s="228">
        <v>-1</v>
      </c>
      <c r="BX32" s="228">
        <v>1</v>
      </c>
      <c r="BY32" s="203">
        <v>1</v>
      </c>
      <c r="BZ32" s="229">
        <v>-4</v>
      </c>
      <c r="CA32">
        <f t="shared" si="153"/>
        <v>-1</v>
      </c>
      <c r="CB32">
        <v>-1</v>
      </c>
      <c r="CC32" s="203">
        <v>1</v>
      </c>
      <c r="CD32">
        <v>1</v>
      </c>
      <c r="CE32">
        <v>1</v>
      </c>
      <c r="CF32">
        <v>0</v>
      </c>
      <c r="CG32">
        <v>0</v>
      </c>
      <c r="CH32" s="237"/>
      <c r="CI32" s="194">
        <v>42548</v>
      </c>
      <c r="CJ32">
        <f t="shared" si="154"/>
        <v>-1</v>
      </c>
      <c r="CK32">
        <f t="shared" si="155"/>
        <v>-1</v>
      </c>
      <c r="CL32">
        <v>2</v>
      </c>
      <c r="CM32">
        <f t="shared" si="156"/>
        <v>1</v>
      </c>
      <c r="CN32">
        <v>2</v>
      </c>
      <c r="CO32" s="137">
        <v>209625</v>
      </c>
      <c r="CP32" s="137">
        <v>209625</v>
      </c>
      <c r="CQ32" s="188">
        <v>0</v>
      </c>
      <c r="CR32" s="188">
        <v>0</v>
      </c>
      <c r="CS32" s="188">
        <v>0</v>
      </c>
      <c r="CT32" s="188">
        <f t="shared" si="323"/>
        <v>0</v>
      </c>
      <c r="CU32" s="188">
        <v>0</v>
      </c>
      <c r="CV32" s="188">
        <v>0</v>
      </c>
      <c r="CW32" s="188">
        <v>0</v>
      </c>
      <c r="CX32" s="188">
        <f t="shared" si="157"/>
        <v>0</v>
      </c>
      <c r="CY32" s="188">
        <v>0</v>
      </c>
      <c r="CZ32" s="188">
        <f t="shared" si="158"/>
        <v>0</v>
      </c>
      <c r="DA32" s="188">
        <f t="shared" si="159"/>
        <v>0</v>
      </c>
      <c r="DB32" s="188">
        <v>0</v>
      </c>
      <c r="DD32">
        <v>1</v>
      </c>
      <c r="DE32" s="228">
        <v>1</v>
      </c>
      <c r="DF32" s="228">
        <v>-1</v>
      </c>
      <c r="DG32" s="228">
        <v>1</v>
      </c>
      <c r="DH32" s="203">
        <v>1</v>
      </c>
      <c r="DI32" s="229">
        <v>-4</v>
      </c>
      <c r="DJ32">
        <f t="shared" si="160"/>
        <v>-1</v>
      </c>
      <c r="DK32">
        <v>-1</v>
      </c>
      <c r="DL32" s="203">
        <v>-1</v>
      </c>
      <c r="DM32">
        <v>0</v>
      </c>
      <c r="DN32">
        <v>0</v>
      </c>
      <c r="DO32">
        <v>1</v>
      </c>
      <c r="DP32">
        <v>1</v>
      </c>
      <c r="DQ32" s="237">
        <v>-6.4400715563500003E-3</v>
      </c>
      <c r="DR32" s="194">
        <v>42548</v>
      </c>
      <c r="DS32">
        <f t="shared" si="161"/>
        <v>-1</v>
      </c>
      <c r="DT32">
        <f t="shared" si="162"/>
        <v>-1</v>
      </c>
      <c r="DU32">
        <v>2</v>
      </c>
      <c r="DV32">
        <f t="shared" si="163"/>
        <v>1</v>
      </c>
      <c r="DW32">
        <v>2</v>
      </c>
      <c r="DX32" s="137">
        <v>208275</v>
      </c>
      <c r="DY32" s="137">
        <v>208275</v>
      </c>
      <c r="DZ32" s="188">
        <v>-1341.3059033987963</v>
      </c>
      <c r="EA32" s="188">
        <v>-1341.3059033987963</v>
      </c>
      <c r="EB32" s="188">
        <v>-1341.3059033987963</v>
      </c>
      <c r="EC32" s="188">
        <f t="shared" si="324"/>
        <v>1341.3059033987963</v>
      </c>
      <c r="ED32" s="188">
        <v>1341.3059033987963</v>
      </c>
      <c r="EE32" s="188">
        <v>1341.3059033987963</v>
      </c>
      <c r="EF32" s="188">
        <v>-1341.3059033987963</v>
      </c>
      <c r="EG32" s="188">
        <f t="shared" si="164"/>
        <v>1341.3059033987963</v>
      </c>
      <c r="EH32" s="188">
        <v>-1341.3059033987963</v>
      </c>
      <c r="EI32" s="188">
        <f t="shared" si="165"/>
        <v>-1341.3059033987963</v>
      </c>
      <c r="EJ32" s="188">
        <f t="shared" si="166"/>
        <v>1341.3059033987963</v>
      </c>
      <c r="EK32" s="188">
        <v>1341.3059033987963</v>
      </c>
      <c r="EM32">
        <v>-1</v>
      </c>
      <c r="EN32" s="228">
        <v>1</v>
      </c>
      <c r="EO32" s="228">
        <v>1</v>
      </c>
      <c r="EP32" s="228">
        <v>1</v>
      </c>
      <c r="EQ32" s="203">
        <v>1</v>
      </c>
      <c r="ER32" s="229">
        <v>-5</v>
      </c>
      <c r="ES32">
        <f t="shared" si="167"/>
        <v>1</v>
      </c>
      <c r="ET32">
        <v>-1</v>
      </c>
      <c r="EU32" s="203">
        <v>1</v>
      </c>
      <c r="EV32">
        <v>1</v>
      </c>
      <c r="EW32">
        <v>1</v>
      </c>
      <c r="EX32">
        <v>0</v>
      </c>
      <c r="EY32">
        <v>0</v>
      </c>
      <c r="EZ32" s="237">
        <v>5.40151242348E-3</v>
      </c>
      <c r="FA32" s="194">
        <v>42548</v>
      </c>
      <c r="FB32">
        <f t="shared" si="168"/>
        <v>-1</v>
      </c>
      <c r="FC32">
        <f t="shared" si="169"/>
        <v>1</v>
      </c>
      <c r="FD32">
        <v>2</v>
      </c>
      <c r="FE32">
        <f t="shared" si="170"/>
        <v>1</v>
      </c>
      <c r="FF32">
        <v>2</v>
      </c>
      <c r="FG32" s="137">
        <v>209400</v>
      </c>
      <c r="FH32" s="137">
        <v>209400</v>
      </c>
      <c r="FI32" s="188">
        <v>1131.0767014767121</v>
      </c>
      <c r="FJ32" s="188">
        <v>-1131.0767014767121</v>
      </c>
      <c r="FK32" s="188">
        <v>1131.0767014767121</v>
      </c>
      <c r="FL32" s="188">
        <f t="shared" si="325"/>
        <v>1131.0767014767121</v>
      </c>
      <c r="FM32" s="188">
        <v>-1131.0767014767121</v>
      </c>
      <c r="FN32" s="188">
        <v>1131.0767014767121</v>
      </c>
      <c r="FO32" s="188">
        <v>1131.0767014767121</v>
      </c>
      <c r="FP32" s="188">
        <f t="shared" si="171"/>
        <v>-1131.0767014767121</v>
      </c>
      <c r="FQ32" s="188">
        <v>1131.0767014767121</v>
      </c>
      <c r="FR32" s="188">
        <f t="shared" si="172"/>
        <v>1131.0767014767121</v>
      </c>
      <c r="FS32" s="188">
        <f t="shared" si="173"/>
        <v>1131.0767014767121</v>
      </c>
      <c r="FT32" s="188">
        <v>1131.0767014767121</v>
      </c>
      <c r="FV32">
        <v>1</v>
      </c>
      <c r="FW32" s="228">
        <v>1</v>
      </c>
      <c r="FX32" s="228">
        <v>1</v>
      </c>
      <c r="FY32" s="228">
        <v>1</v>
      </c>
      <c r="FZ32" s="203">
        <v>1</v>
      </c>
      <c r="GA32" s="229">
        <v>6</v>
      </c>
      <c r="GB32">
        <f t="shared" si="174"/>
        <v>1</v>
      </c>
      <c r="GC32">
        <v>1</v>
      </c>
      <c r="GD32">
        <v>-1</v>
      </c>
      <c r="GE32">
        <v>0</v>
      </c>
      <c r="GF32">
        <v>0</v>
      </c>
      <c r="GG32">
        <v>1</v>
      </c>
      <c r="GH32">
        <v>0</v>
      </c>
      <c r="GI32">
        <v>-9.5510983763100004E-4</v>
      </c>
      <c r="GJ32" s="194">
        <v>42548</v>
      </c>
      <c r="GK32">
        <f t="shared" si="175"/>
        <v>-1</v>
      </c>
      <c r="GL32">
        <f t="shared" si="176"/>
        <v>1</v>
      </c>
      <c r="GM32">
        <v>2</v>
      </c>
      <c r="GN32">
        <f t="shared" si="177"/>
        <v>1</v>
      </c>
      <c r="GO32">
        <v>3</v>
      </c>
      <c r="GP32" s="137">
        <v>209200</v>
      </c>
      <c r="GQ32" s="137">
        <v>313800</v>
      </c>
      <c r="GR32" s="188">
        <v>-199.80897803240521</v>
      </c>
      <c r="GS32" s="188">
        <v>-199.80897803240521</v>
      </c>
      <c r="GT32" s="188">
        <v>-199.80897803240521</v>
      </c>
      <c r="GU32" s="188">
        <f t="shared" si="326"/>
        <v>-199.80897803240521</v>
      </c>
      <c r="GV32" s="188">
        <v>-199.80897803240521</v>
      </c>
      <c r="GW32" s="188">
        <v>-199.80897803240521</v>
      </c>
      <c r="GX32" s="188">
        <v>-199.80897803240521</v>
      </c>
      <c r="GY32" s="188">
        <f t="shared" si="178"/>
        <v>199.80897803240521</v>
      </c>
      <c r="GZ32" s="188">
        <v>-199.80897803240521</v>
      </c>
      <c r="HA32" s="188">
        <f t="shared" si="179"/>
        <v>-199.80897803240521</v>
      </c>
      <c r="HB32" s="188">
        <f t="shared" si="180"/>
        <v>-199.80897803240521</v>
      </c>
      <c r="HC32" s="188">
        <v>199.80897803240521</v>
      </c>
      <c r="HE32">
        <v>-1</v>
      </c>
      <c r="HF32">
        <v>1</v>
      </c>
      <c r="HG32">
        <v>1</v>
      </c>
      <c r="HH32">
        <v>1</v>
      </c>
      <c r="HI32">
        <v>1</v>
      </c>
      <c r="HJ32">
        <v>7</v>
      </c>
      <c r="HK32">
        <f t="shared" si="181"/>
        <v>1</v>
      </c>
      <c r="HL32">
        <v>1</v>
      </c>
      <c r="HM32" s="203">
        <v>1</v>
      </c>
      <c r="HN32">
        <v>1</v>
      </c>
      <c r="HO32">
        <v>1</v>
      </c>
      <c r="HP32">
        <v>0</v>
      </c>
      <c r="HQ32">
        <v>1</v>
      </c>
      <c r="HR32" s="237">
        <v>1.36233269598E-2</v>
      </c>
      <c r="HS32" s="194">
        <v>42548</v>
      </c>
      <c r="HT32">
        <f t="shared" si="182"/>
        <v>1</v>
      </c>
      <c r="HU32">
        <f t="shared" si="183"/>
        <v>1</v>
      </c>
      <c r="HV32">
        <v>2</v>
      </c>
      <c r="HW32">
        <f t="shared" si="184"/>
        <v>1</v>
      </c>
      <c r="HX32">
        <v>3</v>
      </c>
      <c r="HY32" s="137">
        <v>212050</v>
      </c>
      <c r="HZ32" s="137">
        <v>318075</v>
      </c>
      <c r="IA32" s="188">
        <v>2888.8264818255898</v>
      </c>
      <c r="IB32" s="188">
        <v>-2888.8264818255898</v>
      </c>
      <c r="IC32" s="188">
        <v>2888.8264818255898</v>
      </c>
      <c r="ID32" s="188">
        <f t="shared" si="327"/>
        <v>2888.8264818255898</v>
      </c>
      <c r="IE32" s="188">
        <v>2888.8264818255898</v>
      </c>
      <c r="IF32" s="188">
        <v>2888.8264818255898</v>
      </c>
      <c r="IG32" s="188">
        <v>2888.8264818255898</v>
      </c>
      <c r="IH32" s="188">
        <f t="shared" si="185"/>
        <v>2888.8264818255898</v>
      </c>
      <c r="II32" s="188">
        <v>2888.8264818255898</v>
      </c>
      <c r="IJ32" s="188">
        <f t="shared" si="186"/>
        <v>2888.8264818255898</v>
      </c>
      <c r="IK32" s="188">
        <f t="shared" si="187"/>
        <v>2888.8264818255898</v>
      </c>
      <c r="IL32" s="188">
        <v>2888.8264818255898</v>
      </c>
      <c r="IN32">
        <v>1</v>
      </c>
      <c r="IO32" s="228">
        <v>1</v>
      </c>
      <c r="IP32" s="228">
        <v>-1</v>
      </c>
      <c r="IQ32" s="228">
        <v>1</v>
      </c>
      <c r="IR32" s="203">
        <v>1</v>
      </c>
      <c r="IS32" s="229">
        <v>8</v>
      </c>
      <c r="IT32">
        <f t="shared" si="188"/>
        <v>-1</v>
      </c>
      <c r="IU32">
        <v>1</v>
      </c>
      <c r="IV32" s="203">
        <v>1</v>
      </c>
      <c r="IW32">
        <v>1</v>
      </c>
      <c r="IX32">
        <v>1</v>
      </c>
      <c r="IY32">
        <v>0</v>
      </c>
      <c r="IZ32">
        <v>1</v>
      </c>
      <c r="JA32" s="237">
        <v>4.5979721763699999E-3</v>
      </c>
      <c r="JB32" s="194">
        <v>42548</v>
      </c>
      <c r="JC32">
        <f t="shared" si="189"/>
        <v>-1</v>
      </c>
      <c r="JD32">
        <f t="shared" si="190"/>
        <v>-1</v>
      </c>
      <c r="JE32">
        <v>2</v>
      </c>
      <c r="JF32">
        <f t="shared" si="191"/>
        <v>1</v>
      </c>
      <c r="JG32">
        <v>2</v>
      </c>
      <c r="JH32" s="137">
        <v>213025</v>
      </c>
      <c r="JI32" s="137">
        <v>213025</v>
      </c>
      <c r="JJ32" s="188">
        <v>979.48302287121919</v>
      </c>
      <c r="JK32" s="188">
        <v>979.48302287121919</v>
      </c>
      <c r="JL32" s="188">
        <v>979.48302287121919</v>
      </c>
      <c r="JM32" s="188">
        <f t="shared" si="328"/>
        <v>-979.48302287121919</v>
      </c>
      <c r="JN32" s="188">
        <v>979.48302287121919</v>
      </c>
      <c r="JO32" s="188">
        <v>-979.48302287121919</v>
      </c>
      <c r="JP32" s="188">
        <v>979.48302287121919</v>
      </c>
      <c r="JQ32" s="188">
        <f t="shared" si="192"/>
        <v>-979.48302287121919</v>
      </c>
      <c r="JR32" s="188">
        <v>979.48302287121919</v>
      </c>
      <c r="JS32" s="188">
        <f t="shared" si="193"/>
        <v>979.48302287121919</v>
      </c>
      <c r="JT32" s="188">
        <f t="shared" si="329"/>
        <v>-979.48302287121919</v>
      </c>
      <c r="JU32" s="188">
        <v>979.48302287121919</v>
      </c>
      <c r="JW32">
        <v>1</v>
      </c>
      <c r="JX32" s="228">
        <v>1</v>
      </c>
      <c r="JY32" s="228">
        <v>-1</v>
      </c>
      <c r="JZ32" s="228">
        <v>1</v>
      </c>
      <c r="KA32" s="203">
        <v>1</v>
      </c>
      <c r="KB32" s="229">
        <v>9</v>
      </c>
      <c r="KC32">
        <f t="shared" si="194"/>
        <v>-1</v>
      </c>
      <c r="KD32">
        <v>1</v>
      </c>
      <c r="KE32" s="203">
        <v>1</v>
      </c>
      <c r="KF32">
        <v>1</v>
      </c>
      <c r="KG32">
        <v>1</v>
      </c>
      <c r="KH32">
        <v>0</v>
      </c>
      <c r="KI32">
        <v>1</v>
      </c>
      <c r="KJ32" s="237">
        <v>7.2761412979700001E-3</v>
      </c>
      <c r="KK32" s="194">
        <v>42548</v>
      </c>
      <c r="KL32">
        <f t="shared" si="195"/>
        <v>-1</v>
      </c>
      <c r="KM32">
        <f t="shared" si="196"/>
        <v>-1</v>
      </c>
      <c r="KN32">
        <v>2</v>
      </c>
      <c r="KO32">
        <f t="shared" si="197"/>
        <v>1</v>
      </c>
      <c r="KP32">
        <v>2</v>
      </c>
      <c r="KQ32" s="137">
        <v>214575</v>
      </c>
      <c r="KR32" s="137">
        <v>214575</v>
      </c>
      <c r="KS32" s="188">
        <v>1561.2780190119129</v>
      </c>
      <c r="KT32" s="188">
        <v>1561.2780190119129</v>
      </c>
      <c r="KU32" s="188">
        <v>1561.2780190119129</v>
      </c>
      <c r="KV32" s="188">
        <f t="shared" si="330"/>
        <v>-1561.2780190119129</v>
      </c>
      <c r="KW32" s="188">
        <v>1561.2780190119129</v>
      </c>
      <c r="KX32" s="188">
        <v>-1561.2780190119129</v>
      </c>
      <c r="KY32" s="188">
        <v>1561.2780190119129</v>
      </c>
      <c r="KZ32" s="188">
        <f t="shared" si="198"/>
        <v>-1561.2780190119129</v>
      </c>
      <c r="LA32" s="188">
        <v>1561.2780190119129</v>
      </c>
      <c r="LB32" s="188">
        <f t="shared" si="199"/>
        <v>1561.2780190119129</v>
      </c>
      <c r="LC32" s="188">
        <f t="shared" si="200"/>
        <v>-1561.2780190119129</v>
      </c>
      <c r="LD32" s="188">
        <v>1561.2780190119129</v>
      </c>
      <c r="LF32">
        <v>1</v>
      </c>
      <c r="LG32" s="228">
        <v>1</v>
      </c>
      <c r="LH32" s="228">
        <v>-1</v>
      </c>
      <c r="LI32" s="228">
        <v>1</v>
      </c>
      <c r="LJ32" s="203">
        <v>1</v>
      </c>
      <c r="LK32" s="229">
        <v>10</v>
      </c>
      <c r="LL32">
        <f t="shared" si="201"/>
        <v>-1</v>
      </c>
      <c r="LM32">
        <v>1</v>
      </c>
      <c r="LN32" s="203">
        <v>1</v>
      </c>
      <c r="LO32">
        <v>0</v>
      </c>
      <c r="LP32">
        <v>1</v>
      </c>
      <c r="LQ32">
        <v>0</v>
      </c>
      <c r="LR32">
        <v>1</v>
      </c>
      <c r="LS32" s="237">
        <v>1.16509379005E-4</v>
      </c>
      <c r="LT32" s="194">
        <v>42548</v>
      </c>
      <c r="LU32">
        <f t="shared" si="202"/>
        <v>-1</v>
      </c>
      <c r="LV32">
        <f t="shared" si="203"/>
        <v>-1</v>
      </c>
      <c r="LW32">
        <v>2</v>
      </c>
      <c r="LX32">
        <f t="shared" si="204"/>
        <v>1</v>
      </c>
      <c r="LY32">
        <v>2</v>
      </c>
      <c r="LZ32" s="137">
        <v>214600</v>
      </c>
      <c r="MA32" s="137">
        <v>214600</v>
      </c>
      <c r="MB32" s="188">
        <v>25.002912734473</v>
      </c>
      <c r="MC32" s="188">
        <v>25.002912734473</v>
      </c>
      <c r="MD32" s="188">
        <v>25.002912734473</v>
      </c>
      <c r="ME32" s="188">
        <f t="shared" si="331"/>
        <v>-25.002912734473</v>
      </c>
      <c r="MF32" s="188">
        <v>25.002912734473</v>
      </c>
      <c r="MG32" s="188">
        <v>-25.002912734473</v>
      </c>
      <c r="MH32" s="188">
        <v>25.002912734473</v>
      </c>
      <c r="MI32" s="188">
        <f t="shared" si="205"/>
        <v>-25.002912734473</v>
      </c>
      <c r="MJ32" s="188">
        <v>25.002912734473</v>
      </c>
      <c r="MK32" s="188">
        <f t="shared" si="206"/>
        <v>25.002912734473</v>
      </c>
      <c r="ML32" s="188">
        <f t="shared" si="207"/>
        <v>-25.002912734473</v>
      </c>
      <c r="MM32" s="188">
        <v>25.002912734473</v>
      </c>
      <c r="MO32">
        <v>1</v>
      </c>
      <c r="MP32" s="228">
        <v>1</v>
      </c>
      <c r="MQ32" s="228">
        <v>-1</v>
      </c>
      <c r="MR32" s="203">
        <v>1</v>
      </c>
      <c r="MS32" s="203">
        <v>-1</v>
      </c>
      <c r="MT32" s="229">
        <v>11</v>
      </c>
      <c r="MU32">
        <f t="shared" si="208"/>
        <v>-1</v>
      </c>
      <c r="MV32">
        <v>-1</v>
      </c>
      <c r="MW32" s="203">
        <v>1</v>
      </c>
      <c r="MX32">
        <v>0</v>
      </c>
      <c r="MY32">
        <v>0</v>
      </c>
      <c r="MZ32">
        <v>1</v>
      </c>
      <c r="NA32">
        <v>0</v>
      </c>
      <c r="NB32" s="237">
        <v>5.2423112767900001E-3</v>
      </c>
      <c r="NC32" s="194">
        <v>42548</v>
      </c>
      <c r="ND32">
        <f t="shared" si="209"/>
        <v>-1</v>
      </c>
      <c r="NE32">
        <f t="shared" si="210"/>
        <v>-1</v>
      </c>
      <c r="NF32">
        <v>2</v>
      </c>
      <c r="NG32">
        <f t="shared" si="211"/>
        <v>-1</v>
      </c>
      <c r="NH32">
        <v>2</v>
      </c>
      <c r="NI32" s="137">
        <v>215725</v>
      </c>
      <c r="NJ32" s="137">
        <v>215725</v>
      </c>
      <c r="NK32" s="188">
        <v>1130.8976001855228</v>
      </c>
      <c r="NL32" s="188">
        <v>1130.8976001855228</v>
      </c>
      <c r="NM32" s="188">
        <v>-1130.8976001855228</v>
      </c>
      <c r="NN32" s="188">
        <f t="shared" si="332"/>
        <v>-1130.8976001855228</v>
      </c>
      <c r="NO32" s="188">
        <v>-1130.8976001855228</v>
      </c>
      <c r="NP32" s="188">
        <v>-1130.8976001855228</v>
      </c>
      <c r="NQ32" s="188">
        <v>1130.8976001855228</v>
      </c>
      <c r="NR32" s="188">
        <f t="shared" si="212"/>
        <v>-1130.8976001855228</v>
      </c>
      <c r="NS32" s="188">
        <v>1130.8976001855228</v>
      </c>
      <c r="NT32" s="188">
        <f t="shared" si="213"/>
        <v>-1130.8976001855228</v>
      </c>
      <c r="NU32" s="188">
        <f t="shared" si="214"/>
        <v>-1130.8976001855228</v>
      </c>
      <c r="NV32" s="188">
        <v>1130.8976001855228</v>
      </c>
      <c r="NX32">
        <v>1</v>
      </c>
      <c r="NY32" s="228">
        <v>-1</v>
      </c>
      <c r="NZ32" s="228">
        <v>-1</v>
      </c>
      <c r="OA32" s="228">
        <v>1</v>
      </c>
      <c r="OB32" s="203">
        <v>-1</v>
      </c>
      <c r="OC32" s="229">
        <v>12</v>
      </c>
      <c r="OD32">
        <f t="shared" si="346"/>
        <v>-1</v>
      </c>
      <c r="OE32">
        <v>-1</v>
      </c>
      <c r="OF32" s="203">
        <v>-1</v>
      </c>
      <c r="OG32">
        <v>1</v>
      </c>
      <c r="OH32">
        <v>1</v>
      </c>
      <c r="OI32">
        <v>0</v>
      </c>
      <c r="OJ32">
        <v>1</v>
      </c>
      <c r="OK32">
        <v>-2.0859891065000001E-3</v>
      </c>
      <c r="OL32" s="194">
        <v>42548</v>
      </c>
      <c r="OM32">
        <f t="shared" si="215"/>
        <v>-1</v>
      </c>
      <c r="ON32">
        <f t="shared" si="216"/>
        <v>-1</v>
      </c>
      <c r="OO32">
        <v>2</v>
      </c>
      <c r="OP32">
        <f t="shared" si="217"/>
        <v>-1</v>
      </c>
      <c r="OQ32">
        <v>2</v>
      </c>
      <c r="OR32" s="137">
        <v>216000</v>
      </c>
      <c r="OS32" s="137">
        <v>216000</v>
      </c>
      <c r="OT32" s="188">
        <v>450.57364700400001</v>
      </c>
      <c r="OU32" s="188">
        <v>-450.57364700400001</v>
      </c>
      <c r="OV32" s="188">
        <v>450.57364700400001</v>
      </c>
      <c r="OW32" s="188">
        <f t="shared" si="333"/>
        <v>450.57364700400001</v>
      </c>
      <c r="OX32" s="188">
        <v>450.57364700400001</v>
      </c>
      <c r="OY32" s="188">
        <v>450.57364700400001</v>
      </c>
      <c r="OZ32" s="188">
        <v>-450.57364700400001</v>
      </c>
      <c r="PA32" s="188">
        <f t="shared" si="218"/>
        <v>450.57364700400001</v>
      </c>
      <c r="PB32" s="188">
        <v>-450.57364700400001</v>
      </c>
      <c r="PC32" s="188">
        <f t="shared" si="219"/>
        <v>450.57364700400001</v>
      </c>
      <c r="PD32" s="188">
        <f t="shared" si="220"/>
        <v>450.57364700400001</v>
      </c>
      <c r="PE32" s="188">
        <v>450.57364700400001</v>
      </c>
      <c r="PG32">
        <v>-1</v>
      </c>
      <c r="PH32" s="228">
        <v>-1</v>
      </c>
      <c r="PI32" s="228">
        <v>-1</v>
      </c>
      <c r="PJ32" s="228">
        <v>1</v>
      </c>
      <c r="PK32" s="203">
        <v>-1</v>
      </c>
      <c r="PL32" s="229">
        <v>13</v>
      </c>
      <c r="PM32">
        <f t="shared" si="347"/>
        <v>-1</v>
      </c>
      <c r="PN32">
        <v>-1</v>
      </c>
      <c r="PO32" s="203">
        <v>1</v>
      </c>
      <c r="PP32">
        <v>0</v>
      </c>
      <c r="PQ32">
        <v>0</v>
      </c>
      <c r="PR32">
        <v>1</v>
      </c>
      <c r="PS32">
        <v>0</v>
      </c>
      <c r="PT32" s="237">
        <v>3.3677853907799998E-3</v>
      </c>
      <c r="PU32" s="194">
        <v>42548</v>
      </c>
      <c r="PV32">
        <f t="shared" si="221"/>
        <v>-1</v>
      </c>
      <c r="PW32">
        <f t="shared" si="222"/>
        <v>-1</v>
      </c>
      <c r="PX32">
        <v>2</v>
      </c>
      <c r="PY32">
        <f t="shared" si="223"/>
        <v>-1</v>
      </c>
      <c r="PZ32">
        <v>2</v>
      </c>
      <c r="QA32" s="137">
        <v>215875</v>
      </c>
      <c r="QB32" s="137">
        <v>215875</v>
      </c>
      <c r="QC32" s="188">
        <v>-727.02067123463246</v>
      </c>
      <c r="QD32" s="188">
        <v>-727.02067123463246</v>
      </c>
      <c r="QE32" s="188">
        <v>-727.02067123463246</v>
      </c>
      <c r="QF32" s="188">
        <f t="shared" si="334"/>
        <v>-727.02067123463246</v>
      </c>
      <c r="QG32" s="188">
        <v>-727.02067123463246</v>
      </c>
      <c r="QH32" s="188">
        <v>-727.02067123463246</v>
      </c>
      <c r="QI32" s="188">
        <v>727.02067123463246</v>
      </c>
      <c r="QJ32" s="188">
        <f t="shared" si="224"/>
        <v>-727.02067123463246</v>
      </c>
      <c r="QK32" s="188">
        <v>727.02067123463246</v>
      </c>
      <c r="QL32" s="188">
        <f t="shared" si="225"/>
        <v>-727.02067123463246</v>
      </c>
      <c r="QM32" s="188">
        <f t="shared" si="226"/>
        <v>-727.02067123463246</v>
      </c>
      <c r="QN32" s="188">
        <v>727.02067123463246</v>
      </c>
      <c r="QP32">
        <v>1</v>
      </c>
      <c r="QQ32" s="228">
        <v>-1</v>
      </c>
      <c r="QR32" s="228">
        <v>-1</v>
      </c>
      <c r="QS32" s="228">
        <v>1</v>
      </c>
      <c r="QT32" s="203">
        <v>-1</v>
      </c>
      <c r="QU32" s="229">
        <v>14</v>
      </c>
      <c r="QV32">
        <f t="shared" si="348"/>
        <v>-1</v>
      </c>
      <c r="QW32">
        <v>-1</v>
      </c>
      <c r="QX32">
        <v>-1</v>
      </c>
      <c r="QY32">
        <v>1</v>
      </c>
      <c r="QZ32">
        <v>1</v>
      </c>
      <c r="RA32">
        <v>0</v>
      </c>
      <c r="RB32">
        <v>1</v>
      </c>
      <c r="RC32">
        <v>-5.7870370370399998E-4</v>
      </c>
      <c r="RD32" s="194">
        <v>42548</v>
      </c>
      <c r="RE32">
        <f t="shared" si="227"/>
        <v>-1</v>
      </c>
      <c r="RF32">
        <f t="shared" si="228"/>
        <v>-1</v>
      </c>
      <c r="RG32">
        <v>2</v>
      </c>
      <c r="RH32">
        <f t="shared" si="229"/>
        <v>-1</v>
      </c>
      <c r="RI32">
        <v>2</v>
      </c>
      <c r="RJ32" s="137">
        <v>215875</v>
      </c>
      <c r="RK32" s="137">
        <v>215875</v>
      </c>
      <c r="RL32" s="188">
        <v>124.927662037101</v>
      </c>
      <c r="RM32" s="188">
        <v>-124.927662037101</v>
      </c>
      <c r="RN32" s="188">
        <v>124.927662037101</v>
      </c>
      <c r="RO32" s="188">
        <f t="shared" si="335"/>
        <v>124.927662037101</v>
      </c>
      <c r="RP32" s="188">
        <v>124.927662037101</v>
      </c>
      <c r="RQ32" s="188">
        <v>124.927662037101</v>
      </c>
      <c r="RR32" s="188">
        <v>-124.927662037101</v>
      </c>
      <c r="RS32" s="188">
        <f t="shared" si="230"/>
        <v>124.927662037101</v>
      </c>
      <c r="RT32" s="188">
        <v>-124.927662037101</v>
      </c>
      <c r="RU32" s="188">
        <f t="shared" si="231"/>
        <v>124.927662037101</v>
      </c>
      <c r="RV32" s="188">
        <f t="shared" si="232"/>
        <v>124.927662037101</v>
      </c>
      <c r="RW32" s="188">
        <v>124.927662037101</v>
      </c>
      <c r="RY32">
        <v>-1</v>
      </c>
      <c r="RZ32">
        <v>-1</v>
      </c>
      <c r="SA32">
        <v>-1</v>
      </c>
      <c r="SB32">
        <v>1</v>
      </c>
      <c r="SC32">
        <v>-1</v>
      </c>
      <c r="SD32">
        <v>-2</v>
      </c>
      <c r="SE32">
        <f t="shared" si="233"/>
        <v>1</v>
      </c>
      <c r="SF32">
        <v>1</v>
      </c>
      <c r="SG32">
        <v>1</v>
      </c>
      <c r="SH32">
        <v>0</v>
      </c>
      <c r="SI32">
        <v>0</v>
      </c>
      <c r="SJ32">
        <v>1</v>
      </c>
      <c r="SK32">
        <v>1</v>
      </c>
      <c r="SL32">
        <v>4.0532715692000003E-3</v>
      </c>
      <c r="SM32" s="194">
        <v>42548</v>
      </c>
      <c r="SN32">
        <f t="shared" si="234"/>
        <v>1</v>
      </c>
      <c r="SO32">
        <f t="shared" si="235"/>
        <v>1</v>
      </c>
      <c r="SP32">
        <v>2</v>
      </c>
      <c r="SQ32">
        <f t="shared" si="236"/>
        <v>-1</v>
      </c>
      <c r="SR32">
        <v>2</v>
      </c>
      <c r="SS32" s="137">
        <v>215800</v>
      </c>
      <c r="ST32" s="137">
        <v>215800</v>
      </c>
      <c r="SU32" s="188">
        <v>-874.69600463336008</v>
      </c>
      <c r="SV32" s="188">
        <v>-874.69600463336008</v>
      </c>
      <c r="SW32" s="188">
        <v>-874.69600463336008</v>
      </c>
      <c r="SX32" s="188">
        <f t="shared" si="336"/>
        <v>874.69600463336008</v>
      </c>
      <c r="SY32" s="188">
        <v>874.69600463336008</v>
      </c>
      <c r="SZ32" s="188">
        <v>-874.69600463336008</v>
      </c>
      <c r="TA32" s="188">
        <v>874.69600463336008</v>
      </c>
      <c r="TB32" s="188">
        <f t="shared" si="237"/>
        <v>874.69600463336008</v>
      </c>
      <c r="TC32" s="188">
        <v>874.69600463336008</v>
      </c>
      <c r="TD32" s="188">
        <f t="shared" si="238"/>
        <v>-874.69600463336008</v>
      </c>
      <c r="TE32" s="188">
        <f t="shared" si="239"/>
        <v>874.69600463336008</v>
      </c>
      <c r="TF32" s="188">
        <v>874.69600463336008</v>
      </c>
      <c r="TH32">
        <v>1</v>
      </c>
      <c r="TI32" s="228">
        <v>1</v>
      </c>
      <c r="TJ32" s="228">
        <v>-1</v>
      </c>
      <c r="TK32" s="228">
        <v>1</v>
      </c>
      <c r="TL32" s="203">
        <v>-1</v>
      </c>
      <c r="TM32" s="229">
        <v>-3</v>
      </c>
      <c r="TN32">
        <f t="shared" si="240"/>
        <v>-1</v>
      </c>
      <c r="TO32">
        <v>1</v>
      </c>
      <c r="TP32">
        <v>-1</v>
      </c>
      <c r="TQ32">
        <v>1</v>
      </c>
      <c r="TR32">
        <v>1</v>
      </c>
      <c r="TS32">
        <v>0</v>
      </c>
      <c r="TT32">
        <v>0</v>
      </c>
      <c r="TU32">
        <v>-4.3829296424500001E-3</v>
      </c>
      <c r="TV32" s="194">
        <v>42548</v>
      </c>
      <c r="TW32">
        <f t="shared" si="241"/>
        <v>-1</v>
      </c>
      <c r="TX32">
        <f t="shared" si="242"/>
        <v>-1</v>
      </c>
      <c r="TY32">
        <v>2</v>
      </c>
      <c r="TZ32">
        <f t="shared" si="243"/>
        <v>-1</v>
      </c>
      <c r="UA32">
        <v>2</v>
      </c>
      <c r="UB32" s="137">
        <v>215800</v>
      </c>
      <c r="UC32" s="137">
        <v>215800</v>
      </c>
      <c r="UD32" s="188">
        <v>-945.83621684070999</v>
      </c>
      <c r="UE32" s="188">
        <v>-945.83621684070999</v>
      </c>
      <c r="UF32" s="188">
        <v>945.83621684070999</v>
      </c>
      <c r="UG32" s="188">
        <f t="shared" si="337"/>
        <v>945.83621684070999</v>
      </c>
      <c r="UH32" s="188">
        <v>-945.83621684070999</v>
      </c>
      <c r="UI32" s="188">
        <v>945.83621684070999</v>
      </c>
      <c r="UJ32" s="188">
        <v>-945.83621684070999</v>
      </c>
      <c r="UK32" s="188">
        <f t="shared" si="244"/>
        <v>945.83621684070999</v>
      </c>
      <c r="UL32" s="188">
        <v>-945.83621684070999</v>
      </c>
      <c r="UM32" s="188">
        <f t="shared" si="245"/>
        <v>945.83621684070999</v>
      </c>
      <c r="UN32" s="188">
        <f t="shared" si="246"/>
        <v>945.83621684070999</v>
      </c>
      <c r="UO32" s="188">
        <v>945.83621684070999</v>
      </c>
      <c r="UQ32">
        <v>-1</v>
      </c>
      <c r="UR32" s="228">
        <v>-1</v>
      </c>
      <c r="US32" s="228">
        <v>-1</v>
      </c>
      <c r="UT32" s="228">
        <v>-1</v>
      </c>
      <c r="UU32" s="203">
        <v>-1</v>
      </c>
      <c r="UV32" s="229">
        <v>-4</v>
      </c>
      <c r="UW32">
        <f t="shared" si="247"/>
        <v>1</v>
      </c>
      <c r="UX32">
        <v>1</v>
      </c>
      <c r="UY32" s="203">
        <v>1</v>
      </c>
      <c r="UZ32">
        <v>0</v>
      </c>
      <c r="VA32">
        <v>0</v>
      </c>
      <c r="VB32">
        <v>1</v>
      </c>
      <c r="VC32">
        <v>1</v>
      </c>
      <c r="VD32" s="237">
        <v>4.40222428174E-3</v>
      </c>
      <c r="VE32" s="194">
        <v>42566</v>
      </c>
      <c r="VF32">
        <f t="shared" si="248"/>
        <v>1</v>
      </c>
      <c r="VG32">
        <f t="shared" si="249"/>
        <v>1</v>
      </c>
      <c r="VH32">
        <v>2</v>
      </c>
      <c r="VI32">
        <v>-1</v>
      </c>
      <c r="VJ32">
        <v>2</v>
      </c>
      <c r="VK32" s="137">
        <v>216750</v>
      </c>
      <c r="VL32" s="137">
        <v>216750</v>
      </c>
      <c r="VM32" s="188">
        <v>-954.182113067145</v>
      </c>
      <c r="VN32" s="188">
        <v>-954.182113067145</v>
      </c>
      <c r="VO32" s="188">
        <v>-954.182113067145</v>
      </c>
      <c r="VP32" s="188">
        <f t="shared" si="338"/>
        <v>954.182113067145</v>
      </c>
      <c r="VQ32" s="188">
        <v>954.182113067145</v>
      </c>
      <c r="VR32" s="188">
        <v>-954.182113067145</v>
      </c>
      <c r="VS32" s="188">
        <v>-954.182113067145</v>
      </c>
      <c r="VT32" s="188">
        <f t="shared" si="250"/>
        <v>954.182113067145</v>
      </c>
      <c r="VU32" s="188">
        <v>954.182113067145</v>
      </c>
      <c r="VV32" s="188">
        <v>-954.182113067145</v>
      </c>
      <c r="VW32" s="188">
        <f t="shared" si="251"/>
        <v>954.182113067145</v>
      </c>
      <c r="VX32" s="188">
        <v>954.182113067145</v>
      </c>
      <c r="VZ32">
        <v>1</v>
      </c>
      <c r="WA32" s="228">
        <v>1</v>
      </c>
      <c r="WB32" s="228">
        <v>1</v>
      </c>
      <c r="WC32" s="228">
        <v>1</v>
      </c>
      <c r="WD32" s="203">
        <v>-1</v>
      </c>
      <c r="WE32" s="229">
        <v>-5</v>
      </c>
      <c r="WF32">
        <f t="shared" si="252"/>
        <v>1</v>
      </c>
      <c r="WG32">
        <v>1</v>
      </c>
      <c r="WH32" s="203">
        <v>-1</v>
      </c>
      <c r="WI32">
        <v>0</v>
      </c>
      <c r="WJ32">
        <v>1</v>
      </c>
      <c r="WK32">
        <v>0</v>
      </c>
      <c r="WL32">
        <v>0</v>
      </c>
      <c r="WM32" s="237">
        <v>-2.4221453287200001E-3</v>
      </c>
      <c r="WN32" s="194">
        <v>42566</v>
      </c>
      <c r="WO32">
        <f t="shared" si="253"/>
        <v>-1</v>
      </c>
      <c r="WP32">
        <f t="shared" si="254"/>
        <v>-1</v>
      </c>
      <c r="WQ32">
        <v>2</v>
      </c>
      <c r="WR32">
        <v>-1</v>
      </c>
      <c r="WS32">
        <v>2</v>
      </c>
      <c r="WT32" s="137">
        <v>216325</v>
      </c>
      <c r="WU32" s="137">
        <v>216325</v>
      </c>
      <c r="WV32" s="188">
        <v>-523.97058823535406</v>
      </c>
      <c r="WW32" s="188">
        <v>-523.97058823535406</v>
      </c>
      <c r="WX32" s="188">
        <v>523.97058823535406</v>
      </c>
      <c r="WY32" s="188">
        <f t="shared" si="339"/>
        <v>-523.97058823535406</v>
      </c>
      <c r="WZ32" s="188">
        <v>-523.97058823535406</v>
      </c>
      <c r="XA32" s="188">
        <v>-523.97058823535406</v>
      </c>
      <c r="XB32" s="188">
        <v>-523.97058823535406</v>
      </c>
      <c r="XC32" s="188">
        <f t="shared" si="255"/>
        <v>523.97058823535406</v>
      </c>
      <c r="XD32" s="188">
        <v>-523.97058823535406</v>
      </c>
      <c r="XE32" s="188">
        <v>523.97058823535406</v>
      </c>
      <c r="XF32" s="188">
        <f t="shared" si="256"/>
        <v>523.97058823535406</v>
      </c>
      <c r="XG32" s="188">
        <v>523.97058823535406</v>
      </c>
      <c r="XI32">
        <v>-1</v>
      </c>
      <c r="XJ32" s="228">
        <v>1</v>
      </c>
      <c r="XK32" s="228">
        <v>-1</v>
      </c>
      <c r="XL32" s="228">
        <v>1</v>
      </c>
      <c r="XM32" s="203">
        <v>-1</v>
      </c>
      <c r="XN32" s="229">
        <v>-6</v>
      </c>
      <c r="XO32">
        <f t="shared" si="257"/>
        <v>1</v>
      </c>
      <c r="XP32">
        <v>1</v>
      </c>
      <c r="XQ32" s="203">
        <v>1</v>
      </c>
      <c r="XR32">
        <v>0</v>
      </c>
      <c r="XS32">
        <v>0</v>
      </c>
      <c r="XT32">
        <v>1</v>
      </c>
      <c r="XU32">
        <v>1</v>
      </c>
      <c r="XV32" s="237">
        <v>4.6248121170099998E-4</v>
      </c>
      <c r="XW32" s="194">
        <v>42566</v>
      </c>
      <c r="XX32">
        <f t="shared" si="258"/>
        <v>1</v>
      </c>
      <c r="XY32">
        <f t="shared" si="259"/>
        <v>1</v>
      </c>
      <c r="XZ32">
        <v>2</v>
      </c>
      <c r="YA32">
        <v>1</v>
      </c>
      <c r="YB32">
        <v>3</v>
      </c>
      <c r="YC32" s="137">
        <v>216325</v>
      </c>
      <c r="YD32" s="137">
        <v>324487.5</v>
      </c>
      <c r="YE32" s="188">
        <v>100.04624812121882</v>
      </c>
      <c r="YF32" s="188">
        <v>-100.04624812121882</v>
      </c>
      <c r="YG32" s="188">
        <v>-100.04624812121882</v>
      </c>
      <c r="YH32" s="188">
        <f t="shared" si="260"/>
        <v>100.04624812121882</v>
      </c>
      <c r="YI32" s="188">
        <v>100.04624812121882</v>
      </c>
      <c r="YJ32" s="188">
        <v>-100.04624812121882</v>
      </c>
      <c r="YK32" s="188">
        <v>100.04624812121882</v>
      </c>
      <c r="YL32" s="188">
        <f t="shared" si="261"/>
        <v>100.04624812121882</v>
      </c>
      <c r="YM32" s="188">
        <v>100.04624812121882</v>
      </c>
      <c r="YN32" s="188">
        <v>100.04624812121882</v>
      </c>
      <c r="YO32" s="188">
        <f t="shared" si="262"/>
        <v>100.04624812121882</v>
      </c>
      <c r="YP32" s="188">
        <v>100.04624812121882</v>
      </c>
      <c r="YR32">
        <v>1</v>
      </c>
      <c r="YS32" s="228">
        <v>1</v>
      </c>
      <c r="YT32" s="228">
        <v>-1</v>
      </c>
      <c r="YU32" s="228">
        <v>1</v>
      </c>
      <c r="YV32" s="203">
        <v>-1</v>
      </c>
      <c r="YW32" s="229">
        <v>-8</v>
      </c>
      <c r="YX32">
        <v>-1</v>
      </c>
      <c r="YY32">
        <v>1</v>
      </c>
      <c r="YZ32" s="203">
        <v>-1</v>
      </c>
      <c r="ZA32">
        <v>1</v>
      </c>
      <c r="ZB32">
        <v>1</v>
      </c>
      <c r="ZC32">
        <v>1</v>
      </c>
      <c r="ZD32">
        <v>0</v>
      </c>
      <c r="ZE32" s="237">
        <v>-1.2712354096799999E-3</v>
      </c>
      <c r="ZF32" s="194">
        <v>42566</v>
      </c>
      <c r="ZG32">
        <f t="shared" si="263"/>
        <v>-1</v>
      </c>
      <c r="ZH32">
        <f t="shared" si="264"/>
        <v>-1</v>
      </c>
      <c r="ZI32">
        <v>2</v>
      </c>
      <c r="ZJ32">
        <v>-1</v>
      </c>
      <c r="ZK32">
        <v>2</v>
      </c>
      <c r="ZL32" s="137">
        <v>216325</v>
      </c>
      <c r="ZM32" s="137">
        <v>216325</v>
      </c>
      <c r="ZN32" s="188">
        <v>-274.99999999902599</v>
      </c>
      <c r="ZO32" s="188">
        <v>274.99999999902599</v>
      </c>
      <c r="ZP32" s="188">
        <v>-274.99999999902599</v>
      </c>
      <c r="ZQ32" s="188">
        <v>274.99999999902599</v>
      </c>
      <c r="ZR32" s="188">
        <v>274.99999999902599</v>
      </c>
      <c r="ZS32" s="188">
        <v>-274.99999999902599</v>
      </c>
      <c r="ZT32" s="188">
        <v>274.99999999902599</v>
      </c>
      <c r="ZU32" s="188">
        <v>-274.99999999902599</v>
      </c>
      <c r="ZV32" s="188">
        <f t="shared" si="265"/>
        <v>274.99999999902599</v>
      </c>
      <c r="ZW32" s="188">
        <v>-274.99999999902599</v>
      </c>
      <c r="ZX32" s="188">
        <f t="shared" si="266"/>
        <v>274.99999999902599</v>
      </c>
      <c r="ZY32" s="188">
        <v>274.99999999902599</v>
      </c>
      <c r="AAA32">
        <f t="shared" si="267"/>
        <v>-1</v>
      </c>
      <c r="AAB32" s="228">
        <v>1</v>
      </c>
      <c r="AAC32" s="228">
        <v>-1</v>
      </c>
      <c r="AAD32" s="228">
        <v>1</v>
      </c>
      <c r="AAE32" s="203">
        <v>-1</v>
      </c>
      <c r="AAF32" s="229">
        <v>-8</v>
      </c>
      <c r="AAG32">
        <f t="shared" si="268"/>
        <v>1</v>
      </c>
      <c r="AAH32">
        <f t="shared" si="269"/>
        <v>1</v>
      </c>
      <c r="AAI32" s="203">
        <v>1</v>
      </c>
      <c r="AAJ32">
        <f t="shared" si="270"/>
        <v>0</v>
      </c>
      <c r="AAK32">
        <f t="shared" si="136"/>
        <v>0</v>
      </c>
      <c r="AAL32">
        <f t="shared" si="340"/>
        <v>1</v>
      </c>
      <c r="AAM32">
        <f t="shared" si="271"/>
        <v>1</v>
      </c>
      <c r="AAN32" s="237">
        <v>1.9671372367500001E-3</v>
      </c>
      <c r="AAO32" s="194">
        <v>42566</v>
      </c>
      <c r="AAP32">
        <f t="shared" si="272"/>
        <v>1</v>
      </c>
      <c r="AAQ32">
        <f t="shared" si="273"/>
        <v>1</v>
      </c>
      <c r="AAR32">
        <f>VLOOKUP($A32,'FuturesInfo (3)'!$A$2:$V$80,22)</f>
        <v>3</v>
      </c>
      <c r="AAS32">
        <f t="shared" si="274"/>
        <v>1</v>
      </c>
      <c r="AAT32">
        <f t="shared" si="275"/>
        <v>4</v>
      </c>
      <c r="AAU32" s="137">
        <f>VLOOKUP($A32,'FuturesInfo (3)'!$A$2:$O$80,15)*AAR32</f>
        <v>324712.5</v>
      </c>
      <c r="AAV32" s="137">
        <f>VLOOKUP($A32,'FuturesInfo (3)'!$A$2:$O$80,15)*AAT32</f>
        <v>432950</v>
      </c>
      <c r="AAW32" s="188">
        <f t="shared" si="276"/>
        <v>638.75404998818442</v>
      </c>
      <c r="AAX32" s="188">
        <f t="shared" si="137"/>
        <v>638.75404998818442</v>
      </c>
      <c r="AAY32" s="188">
        <f t="shared" si="277"/>
        <v>-638.75404998818442</v>
      </c>
      <c r="AAZ32" s="188">
        <f t="shared" si="278"/>
        <v>-638.75404998818442</v>
      </c>
      <c r="ABA32" s="188">
        <f t="shared" si="279"/>
        <v>638.75404998818442</v>
      </c>
      <c r="ABB32" s="188">
        <f t="shared" si="349"/>
        <v>638.75404998818442</v>
      </c>
      <c r="ABC32" s="188">
        <f t="shared" si="281"/>
        <v>-638.75404998818442</v>
      </c>
      <c r="ABD32" s="188">
        <f t="shared" si="341"/>
        <v>638.75404998818442</v>
      </c>
      <c r="ABE32" s="188">
        <f t="shared" si="282"/>
        <v>638.75404998818442</v>
      </c>
      <c r="ABF32" s="188">
        <f>IF(IF(sym!$Q21=AAI32,1,0)=1,ABS(AAU32*AAN32),-ABS(AAU32*AAN32))</f>
        <v>638.75404998818442</v>
      </c>
      <c r="ABG32" s="188">
        <f t="shared" si="283"/>
        <v>638.75404998818442</v>
      </c>
      <c r="ABH32" s="188">
        <f t="shared" si="284"/>
        <v>638.75404998818442</v>
      </c>
      <c r="ABJ32">
        <f t="shared" si="285"/>
        <v>1</v>
      </c>
      <c r="ABK32" s="228">
        <v>1</v>
      </c>
      <c r="ABL32" s="228">
        <v>1</v>
      </c>
      <c r="ABM32" s="228">
        <v>1</v>
      </c>
      <c r="ABN32" s="203">
        <v>-1</v>
      </c>
      <c r="ABO32" s="229">
        <v>-9</v>
      </c>
      <c r="ABP32">
        <f t="shared" si="286"/>
        <v>1</v>
      </c>
      <c r="ABQ32">
        <f t="shared" si="287"/>
        <v>1</v>
      </c>
      <c r="ABR32" s="203"/>
      <c r="ABS32">
        <f t="shared" si="288"/>
        <v>0</v>
      </c>
      <c r="ABT32">
        <f t="shared" si="138"/>
        <v>0</v>
      </c>
      <c r="ABU32">
        <f t="shared" si="342"/>
        <v>0</v>
      </c>
      <c r="ABV32">
        <f t="shared" si="289"/>
        <v>0</v>
      </c>
      <c r="ABW32" s="237"/>
      <c r="ABX32" s="194">
        <v>42566</v>
      </c>
      <c r="ABY32">
        <f t="shared" si="290"/>
        <v>-1</v>
      </c>
      <c r="ABZ32">
        <f t="shared" si="291"/>
        <v>-1</v>
      </c>
      <c r="ACA32">
        <f>VLOOKUP($A32,'FuturesInfo (3)'!$A$2:$V$80,22)</f>
        <v>3</v>
      </c>
      <c r="ACB32">
        <f t="shared" si="292"/>
        <v>-1</v>
      </c>
      <c r="ACC32">
        <f t="shared" si="293"/>
        <v>2</v>
      </c>
      <c r="ACD32" s="137">
        <f>VLOOKUP($A32,'FuturesInfo (3)'!$A$2:$O$80,15)*ACA32</f>
        <v>324712.5</v>
      </c>
      <c r="ACE32" s="137">
        <f>VLOOKUP($A32,'FuturesInfo (3)'!$A$2:$O$80,15)*ACC32</f>
        <v>216475</v>
      </c>
      <c r="ACF32" s="188">
        <f t="shared" si="294"/>
        <v>0</v>
      </c>
      <c r="ACG32" s="188">
        <f t="shared" si="139"/>
        <v>0</v>
      </c>
      <c r="ACH32" s="188">
        <f t="shared" si="295"/>
        <v>0</v>
      </c>
      <c r="ACI32" s="188">
        <f t="shared" si="296"/>
        <v>0</v>
      </c>
      <c r="ACJ32" s="188">
        <f t="shared" si="297"/>
        <v>0</v>
      </c>
      <c r="ACK32" s="188">
        <f t="shared" si="350"/>
        <v>0</v>
      </c>
      <c r="ACL32" s="188">
        <f t="shared" si="299"/>
        <v>0</v>
      </c>
      <c r="ACM32" s="188">
        <f t="shared" si="343"/>
        <v>0</v>
      </c>
      <c r="ACN32" s="188">
        <f t="shared" si="300"/>
        <v>0</v>
      </c>
      <c r="ACO32" s="188">
        <f>IF(IF(sym!$Q21=ABR32,1,0)=1,ABS(ACD32*ABW32),-ABS(ACD32*ABW32))</f>
        <v>0</v>
      </c>
      <c r="ACP32" s="188">
        <f t="shared" si="301"/>
        <v>0</v>
      </c>
      <c r="ACQ32" s="188">
        <f t="shared" si="302"/>
        <v>0</v>
      </c>
      <c r="ACT32">
        <f t="shared" si="303"/>
        <v>0</v>
      </c>
      <c r="ACU32" s="228"/>
      <c r="ACV32" s="228"/>
      <c r="ACW32" s="228"/>
      <c r="ACX32" s="203"/>
      <c r="ACY32" s="229"/>
      <c r="ACZ32">
        <f t="shared" si="304"/>
        <v>-1</v>
      </c>
      <c r="ADA32">
        <f t="shared" si="305"/>
        <v>0</v>
      </c>
      <c r="ADB32" s="203"/>
      <c r="ADC32">
        <f t="shared" si="306"/>
        <v>1</v>
      </c>
      <c r="ADD32">
        <f t="shared" si="140"/>
        <v>1</v>
      </c>
      <c r="ADE32">
        <f t="shared" si="344"/>
        <v>0</v>
      </c>
      <c r="ADF32">
        <f t="shared" si="307"/>
        <v>1</v>
      </c>
      <c r="ADG32" s="237"/>
      <c r="ADH32" s="194"/>
      <c r="ADI32">
        <f t="shared" si="308"/>
        <v>-1</v>
      </c>
      <c r="ADJ32">
        <f t="shared" si="309"/>
        <v>-1</v>
      </c>
      <c r="ADK32">
        <f>VLOOKUP($A32,'FuturesInfo (3)'!$A$2:$V$80,22)</f>
        <v>3</v>
      </c>
      <c r="ADL32">
        <f t="shared" si="310"/>
        <v>-1</v>
      </c>
      <c r="ADM32">
        <f t="shared" si="311"/>
        <v>2</v>
      </c>
      <c r="ADN32" s="137">
        <f>VLOOKUP($A32,'FuturesInfo (3)'!$A$2:$O$80,15)*ADK32</f>
        <v>324712.5</v>
      </c>
      <c r="ADO32" s="137">
        <f>VLOOKUP($A32,'FuturesInfo (3)'!$A$2:$O$80,15)*ADM32</f>
        <v>216475</v>
      </c>
      <c r="ADP32" s="188">
        <f t="shared" si="312"/>
        <v>0</v>
      </c>
      <c r="ADQ32" s="188">
        <f t="shared" si="141"/>
        <v>0</v>
      </c>
      <c r="ADR32" s="188">
        <f t="shared" si="313"/>
        <v>0</v>
      </c>
      <c r="ADS32" s="188">
        <f t="shared" si="314"/>
        <v>0</v>
      </c>
      <c r="ADT32" s="188">
        <f t="shared" si="315"/>
        <v>0</v>
      </c>
      <c r="ADU32" s="188">
        <f t="shared" si="351"/>
        <v>0</v>
      </c>
      <c r="ADV32" s="188">
        <f t="shared" si="317"/>
        <v>0</v>
      </c>
      <c r="ADW32" s="188">
        <f t="shared" si="345"/>
        <v>0</v>
      </c>
      <c r="ADX32" s="188">
        <f t="shared" si="318"/>
        <v>0</v>
      </c>
      <c r="ADY32" s="188">
        <f>IF(IF(sym!$Q21=ADB32,1,0)=1,ABS(ADN32*ADG32),-ABS(ADN32*ADG32))</f>
        <v>0</v>
      </c>
      <c r="ADZ32" s="188">
        <f t="shared" si="319"/>
        <v>0</v>
      </c>
      <c r="AEA32" s="188">
        <f t="shared" si="320"/>
        <v>0</v>
      </c>
    </row>
    <row r="33" spans="1:807"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f t="shared" si="142"/>
        <v>-1</v>
      </c>
      <c r="T33">
        <f t="shared" si="143"/>
        <v>1</v>
      </c>
      <c r="U33">
        <v>1</v>
      </c>
      <c r="V33">
        <f t="shared" si="144"/>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f t="shared" si="145"/>
        <v>-630.46137714116696</v>
      </c>
      <c r="AG33" s="188">
        <v>630.46137714116696</v>
      </c>
      <c r="AH33" s="188">
        <f t="shared" si="146"/>
        <v>630.46137714116696</v>
      </c>
      <c r="AI33" s="188">
        <v>-630.46137714116696</v>
      </c>
      <c r="AJ33" s="188">
        <v>630.46137714116696</v>
      </c>
      <c r="AL33">
        <v>1</v>
      </c>
      <c r="AM33" s="231">
        <v>-1</v>
      </c>
      <c r="AN33" s="231">
        <v>-1</v>
      </c>
      <c r="AO33" s="231">
        <v>1</v>
      </c>
      <c r="AP33" s="203">
        <v>1</v>
      </c>
      <c r="AQ33" s="229">
        <v>8</v>
      </c>
      <c r="AR33">
        <f t="shared" si="147"/>
        <v>-1</v>
      </c>
      <c r="AS33">
        <v>1</v>
      </c>
      <c r="AT33" s="235">
        <v>-1</v>
      </c>
      <c r="AU33">
        <v>1</v>
      </c>
      <c r="AV33">
        <v>0</v>
      </c>
      <c r="AW33">
        <v>1</v>
      </c>
      <c r="AX33">
        <v>0</v>
      </c>
      <c r="AY33" s="235">
        <v>-1.28205128205E-2</v>
      </c>
      <c r="AZ33" s="194">
        <v>42541</v>
      </c>
      <c r="BA33">
        <f t="shared" si="148"/>
        <v>-1</v>
      </c>
      <c r="BB33">
        <f t="shared" si="149"/>
        <v>-1</v>
      </c>
      <c r="BC33">
        <v>1</v>
      </c>
      <c r="BD33">
        <f t="shared" si="150"/>
        <v>-1</v>
      </c>
      <c r="BE33">
        <v>1</v>
      </c>
      <c r="BF33" s="137">
        <v>71225</v>
      </c>
      <c r="BG33" s="137">
        <v>71225</v>
      </c>
      <c r="BH33" s="188">
        <v>913.1410256401125</v>
      </c>
      <c r="BI33" s="188">
        <v>-913.1410256401125</v>
      </c>
      <c r="BJ33" s="188">
        <v>-913.1410256401125</v>
      </c>
      <c r="BK33" s="188">
        <f t="shared" si="321"/>
        <v>913.1410256401125</v>
      </c>
      <c r="BL33" s="188">
        <v>-913.1410256401125</v>
      </c>
      <c r="BM33" s="188">
        <v>913.1410256401125</v>
      </c>
      <c r="BN33" s="188">
        <v>-913.1410256401125</v>
      </c>
      <c r="BO33" s="188">
        <f t="shared" si="322"/>
        <v>913.1410256401125</v>
      </c>
      <c r="BP33" s="188">
        <v>-913.1410256401125</v>
      </c>
      <c r="BQ33" s="188">
        <f t="shared" si="151"/>
        <v>913.1410256401125</v>
      </c>
      <c r="BR33" s="188">
        <f t="shared" si="152"/>
        <v>913.1410256401125</v>
      </c>
      <c r="BS33" s="188">
        <v>913.1410256401125</v>
      </c>
      <c r="BU33">
        <v>-1</v>
      </c>
      <c r="BV33" s="231">
        <v>1</v>
      </c>
      <c r="BW33" s="231">
        <v>1</v>
      </c>
      <c r="BX33" s="231">
        <v>1</v>
      </c>
      <c r="BY33" s="203">
        <v>1</v>
      </c>
      <c r="BZ33" s="229">
        <v>9</v>
      </c>
      <c r="CA33">
        <f t="shared" si="153"/>
        <v>1</v>
      </c>
      <c r="CB33">
        <v>1</v>
      </c>
      <c r="CC33" s="235">
        <v>-1</v>
      </c>
      <c r="CD33">
        <v>0</v>
      </c>
      <c r="CE33">
        <v>0</v>
      </c>
      <c r="CF33">
        <v>1</v>
      </c>
      <c r="CG33">
        <v>0</v>
      </c>
      <c r="CH33" s="235"/>
      <c r="CI33" s="194">
        <v>42541</v>
      </c>
      <c r="CJ33">
        <f t="shared" si="154"/>
        <v>1</v>
      </c>
      <c r="CK33">
        <f t="shared" si="155"/>
        <v>1</v>
      </c>
      <c r="CL33">
        <v>2</v>
      </c>
      <c r="CM33">
        <f t="shared" si="156"/>
        <v>1</v>
      </c>
      <c r="CN33">
        <v>3</v>
      </c>
      <c r="CO33" s="137">
        <v>142450</v>
      </c>
      <c r="CP33" s="137">
        <v>213675</v>
      </c>
      <c r="CQ33" s="188">
        <v>0</v>
      </c>
      <c r="CR33" s="188">
        <v>0</v>
      </c>
      <c r="CS33" s="188">
        <v>0</v>
      </c>
      <c r="CT33" s="188">
        <f t="shared" si="323"/>
        <v>0</v>
      </c>
      <c r="CU33" s="188">
        <v>0</v>
      </c>
      <c r="CV33" s="188">
        <v>0</v>
      </c>
      <c r="CW33" s="188">
        <v>0</v>
      </c>
      <c r="CX33" s="188">
        <f t="shared" si="157"/>
        <v>0</v>
      </c>
      <c r="CY33" s="188">
        <v>0</v>
      </c>
      <c r="CZ33" s="188">
        <f t="shared" si="158"/>
        <v>0</v>
      </c>
      <c r="DA33" s="188">
        <f t="shared" si="159"/>
        <v>0</v>
      </c>
      <c r="DB33" s="188">
        <v>0</v>
      </c>
      <c r="DD33">
        <v>-1</v>
      </c>
      <c r="DE33" s="231">
        <v>1</v>
      </c>
      <c r="DF33" s="231">
        <v>1</v>
      </c>
      <c r="DG33" s="231">
        <v>1</v>
      </c>
      <c r="DH33" s="203">
        <v>1</v>
      </c>
      <c r="DI33" s="229">
        <v>9</v>
      </c>
      <c r="DJ33">
        <f t="shared" si="160"/>
        <v>1</v>
      </c>
      <c r="DK33">
        <v>1</v>
      </c>
      <c r="DL33" s="235">
        <v>1</v>
      </c>
      <c r="DM33">
        <v>1</v>
      </c>
      <c r="DN33">
        <v>1</v>
      </c>
      <c r="DO33">
        <v>0</v>
      </c>
      <c r="DP33">
        <v>1</v>
      </c>
      <c r="DQ33" s="235">
        <v>1.1407511407499999E-2</v>
      </c>
      <c r="DR33" s="194">
        <v>42541</v>
      </c>
      <c r="DS33">
        <f t="shared" si="161"/>
        <v>1</v>
      </c>
      <c r="DT33">
        <f t="shared" si="162"/>
        <v>1</v>
      </c>
      <c r="DU33">
        <v>2</v>
      </c>
      <c r="DV33">
        <f t="shared" si="163"/>
        <v>1</v>
      </c>
      <c r="DW33">
        <v>3</v>
      </c>
      <c r="DX33" s="137">
        <v>144075</v>
      </c>
      <c r="DY33" s="137">
        <v>216112.5</v>
      </c>
      <c r="DZ33" s="188">
        <v>1643.5372060355623</v>
      </c>
      <c r="EA33" s="188">
        <v>-1643.5372060355623</v>
      </c>
      <c r="EB33" s="188">
        <v>1643.5372060355623</v>
      </c>
      <c r="EC33" s="188">
        <f t="shared" si="324"/>
        <v>1643.5372060355623</v>
      </c>
      <c r="ED33" s="188">
        <v>1643.5372060355623</v>
      </c>
      <c r="EE33" s="188">
        <v>1643.5372060355623</v>
      </c>
      <c r="EF33" s="188">
        <v>1643.5372060355623</v>
      </c>
      <c r="EG33" s="188">
        <f t="shared" si="164"/>
        <v>1643.5372060355623</v>
      </c>
      <c r="EH33" s="188">
        <v>1643.5372060355623</v>
      </c>
      <c r="EI33" s="188">
        <f t="shared" si="165"/>
        <v>1643.5372060355623</v>
      </c>
      <c r="EJ33" s="188">
        <f t="shared" si="166"/>
        <v>1643.5372060355623</v>
      </c>
      <c r="EK33" s="188">
        <v>1643.5372060355623</v>
      </c>
      <c r="EM33">
        <v>1</v>
      </c>
      <c r="EN33" s="231">
        <v>-1</v>
      </c>
      <c r="EO33" s="231">
        <v>-1</v>
      </c>
      <c r="EP33" s="231">
        <v>1</v>
      </c>
      <c r="EQ33" s="203">
        <v>1</v>
      </c>
      <c r="ER33" s="229">
        <v>10</v>
      </c>
      <c r="ES33">
        <f t="shared" si="167"/>
        <v>-1</v>
      </c>
      <c r="ET33">
        <v>1</v>
      </c>
      <c r="EU33" s="235">
        <v>1</v>
      </c>
      <c r="EV33">
        <v>0</v>
      </c>
      <c r="EW33">
        <v>1</v>
      </c>
      <c r="EX33">
        <v>0</v>
      </c>
      <c r="EY33">
        <v>1</v>
      </c>
      <c r="EZ33" s="235">
        <v>3.4704147145599999E-3</v>
      </c>
      <c r="FA33" s="194">
        <v>42541</v>
      </c>
      <c r="FB33">
        <f t="shared" si="168"/>
        <v>-1</v>
      </c>
      <c r="FC33">
        <f t="shared" si="169"/>
        <v>-1</v>
      </c>
      <c r="FD33">
        <v>2</v>
      </c>
      <c r="FE33">
        <f t="shared" si="170"/>
        <v>-1</v>
      </c>
      <c r="FF33">
        <v>2</v>
      </c>
      <c r="FG33" s="137">
        <v>144575</v>
      </c>
      <c r="FH33" s="137">
        <v>144575</v>
      </c>
      <c r="FI33" s="188">
        <v>-501.73520735751197</v>
      </c>
      <c r="FJ33" s="188">
        <v>501.73520735751197</v>
      </c>
      <c r="FK33" s="188">
        <v>501.73520735751197</v>
      </c>
      <c r="FL33" s="188">
        <f t="shared" si="325"/>
        <v>-501.73520735751197</v>
      </c>
      <c r="FM33" s="188">
        <v>501.73520735751197</v>
      </c>
      <c r="FN33" s="188">
        <v>-501.73520735751197</v>
      </c>
      <c r="FO33" s="188">
        <v>501.73520735751197</v>
      </c>
      <c r="FP33" s="188">
        <f t="shared" si="171"/>
        <v>-501.73520735751197</v>
      </c>
      <c r="FQ33" s="188">
        <v>501.73520735751197</v>
      </c>
      <c r="FR33" s="188">
        <f t="shared" si="172"/>
        <v>-501.73520735751197</v>
      </c>
      <c r="FS33" s="188">
        <f t="shared" si="173"/>
        <v>-501.73520735751197</v>
      </c>
      <c r="FT33" s="188">
        <v>501.73520735751197</v>
      </c>
      <c r="FV33">
        <v>1</v>
      </c>
      <c r="FW33" s="231">
        <v>-1</v>
      </c>
      <c r="FX33" s="231">
        <v>-1</v>
      </c>
      <c r="FY33" s="231">
        <v>1</v>
      </c>
      <c r="FZ33" s="203">
        <v>-1</v>
      </c>
      <c r="GA33" s="229">
        <v>11</v>
      </c>
      <c r="GB33">
        <f t="shared" si="174"/>
        <v>-1</v>
      </c>
      <c r="GC33">
        <v>-1</v>
      </c>
      <c r="GD33">
        <v>-1</v>
      </c>
      <c r="GE33">
        <v>1</v>
      </c>
      <c r="GF33">
        <v>1</v>
      </c>
      <c r="GG33">
        <v>0</v>
      </c>
      <c r="GH33">
        <v>1</v>
      </c>
      <c r="GI33">
        <v>-6.5709839183800004E-3</v>
      </c>
      <c r="GJ33" s="194">
        <v>42541</v>
      </c>
      <c r="GK33">
        <f t="shared" si="175"/>
        <v>-1</v>
      </c>
      <c r="GL33">
        <f t="shared" si="176"/>
        <v>-1</v>
      </c>
      <c r="GM33">
        <v>2</v>
      </c>
      <c r="GN33">
        <f t="shared" si="177"/>
        <v>-1</v>
      </c>
      <c r="GO33">
        <v>3</v>
      </c>
      <c r="GP33" s="137">
        <v>143625</v>
      </c>
      <c r="GQ33" s="137">
        <v>215437.5</v>
      </c>
      <c r="GR33" s="188">
        <v>943.75756527732756</v>
      </c>
      <c r="GS33" s="188">
        <v>-943.75756527732756</v>
      </c>
      <c r="GT33" s="188">
        <v>943.75756527732756</v>
      </c>
      <c r="GU33" s="188">
        <f t="shared" si="326"/>
        <v>943.75756527732756</v>
      </c>
      <c r="GV33" s="188">
        <v>943.75756527732756</v>
      </c>
      <c r="GW33" s="188">
        <v>943.75756527732756</v>
      </c>
      <c r="GX33" s="188">
        <v>-943.75756527732756</v>
      </c>
      <c r="GY33" s="188">
        <f t="shared" si="178"/>
        <v>943.75756527732756</v>
      </c>
      <c r="GZ33" s="188">
        <v>-943.75756527732756</v>
      </c>
      <c r="HA33" s="188">
        <f t="shared" si="179"/>
        <v>943.75756527732756</v>
      </c>
      <c r="HB33" s="188">
        <f t="shared" si="180"/>
        <v>943.75756527732756</v>
      </c>
      <c r="HC33" s="188">
        <v>943.75756527732756</v>
      </c>
      <c r="HE33">
        <v>-1</v>
      </c>
      <c r="HF33">
        <v>1</v>
      </c>
      <c r="HG33">
        <v>-1</v>
      </c>
      <c r="HH33">
        <v>1</v>
      </c>
      <c r="HI33">
        <v>-1</v>
      </c>
      <c r="HJ33">
        <v>12</v>
      </c>
      <c r="HK33">
        <f t="shared" si="181"/>
        <v>-1</v>
      </c>
      <c r="HL33">
        <v>-1</v>
      </c>
      <c r="HM33" s="235">
        <v>-1</v>
      </c>
      <c r="HN33">
        <v>0</v>
      </c>
      <c r="HO33">
        <v>1</v>
      </c>
      <c r="HP33">
        <v>0</v>
      </c>
      <c r="HQ33">
        <v>1</v>
      </c>
      <c r="HR33" s="235">
        <v>-1.2184508268100001E-3</v>
      </c>
      <c r="HS33" s="194">
        <v>42541</v>
      </c>
      <c r="HT33">
        <f t="shared" si="182"/>
        <v>-1</v>
      </c>
      <c r="HU33">
        <f t="shared" si="183"/>
        <v>-1</v>
      </c>
      <c r="HV33">
        <v>2</v>
      </c>
      <c r="HW33">
        <f t="shared" si="184"/>
        <v>1</v>
      </c>
      <c r="HX33">
        <v>3</v>
      </c>
      <c r="HY33" s="137">
        <v>143450</v>
      </c>
      <c r="HZ33" s="137">
        <v>215175</v>
      </c>
      <c r="IA33" s="188">
        <v>-174.7867711058945</v>
      </c>
      <c r="IB33" s="188">
        <v>174.7867711058945</v>
      </c>
      <c r="IC33" s="188">
        <v>174.7867711058945</v>
      </c>
      <c r="ID33" s="188">
        <f t="shared" si="327"/>
        <v>174.7867711058945</v>
      </c>
      <c r="IE33" s="188">
        <v>174.7867711058945</v>
      </c>
      <c r="IF33" s="188">
        <v>174.7867711058945</v>
      </c>
      <c r="IG33" s="188">
        <v>-174.7867711058945</v>
      </c>
      <c r="IH33" s="188">
        <f t="shared" si="185"/>
        <v>174.7867711058945</v>
      </c>
      <c r="II33" s="188">
        <v>-174.7867711058945</v>
      </c>
      <c r="IJ33" s="188">
        <f t="shared" si="186"/>
        <v>-174.7867711058945</v>
      </c>
      <c r="IK33" s="188">
        <f t="shared" si="187"/>
        <v>174.7867711058945</v>
      </c>
      <c r="IL33" s="188">
        <v>174.7867711058945</v>
      </c>
      <c r="IN33">
        <v>-1</v>
      </c>
      <c r="IO33" s="231">
        <v>-1</v>
      </c>
      <c r="IP33" s="231">
        <v>-1</v>
      </c>
      <c r="IQ33" s="231">
        <v>-1</v>
      </c>
      <c r="IR33" s="203">
        <v>-1</v>
      </c>
      <c r="IS33" s="229">
        <v>13</v>
      </c>
      <c r="IT33">
        <f t="shared" si="188"/>
        <v>-1</v>
      </c>
      <c r="IU33">
        <v>-1</v>
      </c>
      <c r="IV33" s="235">
        <v>-1</v>
      </c>
      <c r="IW33">
        <v>1</v>
      </c>
      <c r="IX33">
        <v>1</v>
      </c>
      <c r="IY33">
        <v>0</v>
      </c>
      <c r="IZ33">
        <v>1</v>
      </c>
      <c r="JA33" s="235">
        <v>-2.7884280237E-2</v>
      </c>
      <c r="JB33" s="194">
        <v>42541</v>
      </c>
      <c r="JC33">
        <f t="shared" si="189"/>
        <v>1</v>
      </c>
      <c r="JD33">
        <f t="shared" si="190"/>
        <v>-1</v>
      </c>
      <c r="JE33">
        <v>2</v>
      </c>
      <c r="JF33">
        <f t="shared" si="191"/>
        <v>-1</v>
      </c>
      <c r="JG33">
        <v>3</v>
      </c>
      <c r="JH33" s="137">
        <v>139450</v>
      </c>
      <c r="JI33" s="137">
        <v>209175</v>
      </c>
      <c r="JJ33" s="188">
        <v>3888.4628790496499</v>
      </c>
      <c r="JK33" s="188">
        <v>3888.4628790496499</v>
      </c>
      <c r="JL33" s="188">
        <v>3888.4628790496499</v>
      </c>
      <c r="JM33" s="188">
        <f t="shared" si="328"/>
        <v>3888.4628790496499</v>
      </c>
      <c r="JN33" s="188">
        <v>3888.4628790496499</v>
      </c>
      <c r="JO33" s="188">
        <v>3888.4628790496499</v>
      </c>
      <c r="JP33" s="188">
        <v>3888.4628790496499</v>
      </c>
      <c r="JQ33" s="188">
        <f t="shared" si="192"/>
        <v>-3888.4628790496499</v>
      </c>
      <c r="JR33" s="188">
        <v>-3888.4628790496499</v>
      </c>
      <c r="JS33" s="188">
        <f t="shared" si="193"/>
        <v>3888.4628790496499</v>
      </c>
      <c r="JT33" s="188">
        <f t="shared" si="329"/>
        <v>3888.4628790496499</v>
      </c>
      <c r="JU33" s="188">
        <v>3888.4628790496499</v>
      </c>
      <c r="JW33">
        <v>-1</v>
      </c>
      <c r="JX33" s="231">
        <v>1</v>
      </c>
      <c r="JY33" s="231">
        <v>1</v>
      </c>
      <c r="JZ33" s="231">
        <v>1</v>
      </c>
      <c r="KA33" s="203">
        <v>-1</v>
      </c>
      <c r="KB33" s="229">
        <v>-3</v>
      </c>
      <c r="KC33">
        <f t="shared" si="194"/>
        <v>1</v>
      </c>
      <c r="KD33">
        <v>1</v>
      </c>
      <c r="KE33" s="235">
        <v>-1</v>
      </c>
      <c r="KF33">
        <v>0</v>
      </c>
      <c r="KG33">
        <v>1</v>
      </c>
      <c r="KH33">
        <v>0</v>
      </c>
      <c r="KI33">
        <v>0</v>
      </c>
      <c r="KJ33" s="235">
        <v>-6.0953746862699998E-3</v>
      </c>
      <c r="KK33" s="194">
        <v>42541</v>
      </c>
      <c r="KL33">
        <f t="shared" si="195"/>
        <v>1</v>
      </c>
      <c r="KM33">
        <f t="shared" si="196"/>
        <v>1</v>
      </c>
      <c r="KN33">
        <v>2</v>
      </c>
      <c r="KO33">
        <f t="shared" si="197"/>
        <v>1</v>
      </c>
      <c r="KP33">
        <v>2</v>
      </c>
      <c r="KQ33" s="137">
        <v>138600</v>
      </c>
      <c r="KR33" s="137">
        <v>138600</v>
      </c>
      <c r="KS33" s="188">
        <v>-844.81893151702195</v>
      </c>
      <c r="KT33" s="188">
        <v>844.81893151702195</v>
      </c>
      <c r="KU33" s="188">
        <v>844.81893151702195</v>
      </c>
      <c r="KV33" s="188">
        <f t="shared" si="330"/>
        <v>-844.81893151702195</v>
      </c>
      <c r="KW33" s="188">
        <v>-844.81893151702195</v>
      </c>
      <c r="KX33" s="188">
        <v>-844.81893151702195</v>
      </c>
      <c r="KY33" s="188">
        <v>-844.81893151702195</v>
      </c>
      <c r="KZ33" s="188">
        <f t="shared" si="198"/>
        <v>-844.81893151702195</v>
      </c>
      <c r="LA33" s="188">
        <v>-844.81893151702195</v>
      </c>
      <c r="LB33" s="188">
        <f t="shared" si="199"/>
        <v>-844.81893151702195</v>
      </c>
      <c r="LC33" s="188">
        <f t="shared" si="200"/>
        <v>-844.81893151702195</v>
      </c>
      <c r="LD33" s="188">
        <v>844.81893151702195</v>
      </c>
      <c r="LF33">
        <v>-1</v>
      </c>
      <c r="LG33" s="231">
        <v>-1</v>
      </c>
      <c r="LH33" s="231">
        <v>-1</v>
      </c>
      <c r="LI33" s="231">
        <v>-1</v>
      </c>
      <c r="LJ33" s="203">
        <v>-1</v>
      </c>
      <c r="LK33" s="229">
        <v>-4</v>
      </c>
      <c r="LL33">
        <f t="shared" si="201"/>
        <v>1</v>
      </c>
      <c r="LM33">
        <v>1</v>
      </c>
      <c r="LN33" s="235">
        <v>1</v>
      </c>
      <c r="LO33">
        <v>0</v>
      </c>
      <c r="LP33">
        <v>0</v>
      </c>
      <c r="LQ33">
        <v>1</v>
      </c>
      <c r="LR33">
        <v>1</v>
      </c>
      <c r="LS33" s="235">
        <v>4.8701298701300001E-3</v>
      </c>
      <c r="LT33" s="194">
        <v>42557</v>
      </c>
      <c r="LU33">
        <f t="shared" si="202"/>
        <v>1</v>
      </c>
      <c r="LV33">
        <f t="shared" si="203"/>
        <v>1</v>
      </c>
      <c r="LW33">
        <v>2</v>
      </c>
      <c r="LX33">
        <f t="shared" si="204"/>
        <v>-1</v>
      </c>
      <c r="LY33">
        <v>2</v>
      </c>
      <c r="LZ33" s="137">
        <v>139275</v>
      </c>
      <c r="MA33" s="137">
        <v>139275</v>
      </c>
      <c r="MB33" s="188">
        <v>-678.28733766235575</v>
      </c>
      <c r="MC33" s="188">
        <v>-678.28733766235575</v>
      </c>
      <c r="MD33" s="188">
        <v>-678.28733766235575</v>
      </c>
      <c r="ME33" s="188">
        <f t="shared" si="331"/>
        <v>678.28733766235575</v>
      </c>
      <c r="MF33" s="188">
        <v>678.28733766235575</v>
      </c>
      <c r="MG33" s="188">
        <v>-678.28733766235575</v>
      </c>
      <c r="MH33" s="188">
        <v>-678.28733766235575</v>
      </c>
      <c r="MI33" s="188">
        <f t="shared" si="205"/>
        <v>678.28733766235575</v>
      </c>
      <c r="MJ33" s="188">
        <v>678.28733766235575</v>
      </c>
      <c r="MK33" s="188">
        <f t="shared" si="206"/>
        <v>-678.28733766235575</v>
      </c>
      <c r="ML33" s="188">
        <f t="shared" si="207"/>
        <v>678.28733766235575</v>
      </c>
      <c r="MM33" s="188">
        <v>678.28733766235575</v>
      </c>
      <c r="MO33">
        <v>1</v>
      </c>
      <c r="MP33" s="231">
        <v>1</v>
      </c>
      <c r="MQ33" s="231">
        <v>-1</v>
      </c>
      <c r="MR33" s="235">
        <v>1</v>
      </c>
      <c r="MS33" s="203">
        <v>-1</v>
      </c>
      <c r="MT33" s="229">
        <v>-5</v>
      </c>
      <c r="MU33">
        <f t="shared" si="208"/>
        <v>-1</v>
      </c>
      <c r="MV33">
        <v>1</v>
      </c>
      <c r="MW33" s="235">
        <v>1</v>
      </c>
      <c r="MX33">
        <v>0</v>
      </c>
      <c r="MY33">
        <v>0</v>
      </c>
      <c r="MZ33">
        <v>1</v>
      </c>
      <c r="NA33">
        <v>1</v>
      </c>
      <c r="NB33" s="235">
        <v>1.7411595763800001E-2</v>
      </c>
      <c r="NC33" s="194">
        <v>42557</v>
      </c>
      <c r="ND33">
        <f t="shared" si="209"/>
        <v>-1</v>
      </c>
      <c r="NE33">
        <f t="shared" si="210"/>
        <v>-1</v>
      </c>
      <c r="NF33">
        <v>2</v>
      </c>
      <c r="NG33">
        <f t="shared" si="211"/>
        <v>-1</v>
      </c>
      <c r="NH33">
        <v>2</v>
      </c>
      <c r="NI33" s="137">
        <v>141700</v>
      </c>
      <c r="NJ33" s="137">
        <v>141700</v>
      </c>
      <c r="NK33" s="188">
        <v>2467.22311973046</v>
      </c>
      <c r="NL33" s="188">
        <v>2467.22311973046</v>
      </c>
      <c r="NM33" s="188">
        <v>-2467.22311973046</v>
      </c>
      <c r="NN33" s="188">
        <f t="shared" si="332"/>
        <v>-2467.22311973046</v>
      </c>
      <c r="NO33" s="188">
        <v>2467.22311973046</v>
      </c>
      <c r="NP33" s="188">
        <v>-2467.22311973046</v>
      </c>
      <c r="NQ33" s="188">
        <v>2467.22311973046</v>
      </c>
      <c r="NR33" s="188">
        <f t="shared" si="212"/>
        <v>-2467.22311973046</v>
      </c>
      <c r="NS33" s="188">
        <v>2467.22311973046</v>
      </c>
      <c r="NT33" s="188">
        <f t="shared" si="213"/>
        <v>-2467.22311973046</v>
      </c>
      <c r="NU33" s="188">
        <f t="shared" si="214"/>
        <v>-2467.22311973046</v>
      </c>
      <c r="NV33" s="188">
        <v>2467.22311973046</v>
      </c>
      <c r="NX33">
        <v>1</v>
      </c>
      <c r="NY33" s="231">
        <v>1</v>
      </c>
      <c r="NZ33" s="231">
        <v>-1</v>
      </c>
      <c r="OA33" s="231">
        <v>1</v>
      </c>
      <c r="OB33" s="203">
        <v>-1</v>
      </c>
      <c r="OC33" s="229">
        <v>-6</v>
      </c>
      <c r="OD33">
        <f t="shared" si="346"/>
        <v>-1</v>
      </c>
      <c r="OE33">
        <v>1</v>
      </c>
      <c r="OF33" s="235">
        <v>-1</v>
      </c>
      <c r="OG33">
        <v>1</v>
      </c>
      <c r="OH33">
        <v>1</v>
      </c>
      <c r="OI33">
        <v>0</v>
      </c>
      <c r="OJ33">
        <v>0</v>
      </c>
      <c r="OK33">
        <v>-1.4996471418499999E-2</v>
      </c>
      <c r="OL33" s="194">
        <v>42557</v>
      </c>
      <c r="OM33">
        <f t="shared" si="215"/>
        <v>-1</v>
      </c>
      <c r="ON33">
        <f t="shared" si="216"/>
        <v>-1</v>
      </c>
      <c r="OO33">
        <v>2</v>
      </c>
      <c r="OP33">
        <f t="shared" si="217"/>
        <v>-1</v>
      </c>
      <c r="OQ33">
        <v>2</v>
      </c>
      <c r="OR33" s="137">
        <v>141175</v>
      </c>
      <c r="OS33" s="137">
        <v>141175</v>
      </c>
      <c r="OT33" s="188">
        <v>-2117.1268525067376</v>
      </c>
      <c r="OU33" s="188">
        <v>-2117.1268525067376</v>
      </c>
      <c r="OV33" s="188">
        <v>2117.1268525067376</v>
      </c>
      <c r="OW33" s="188">
        <f t="shared" si="333"/>
        <v>2117.1268525067376</v>
      </c>
      <c r="OX33" s="188">
        <v>-2117.1268525067376</v>
      </c>
      <c r="OY33" s="188">
        <v>2117.1268525067376</v>
      </c>
      <c r="OZ33" s="188">
        <v>-2117.1268525067376</v>
      </c>
      <c r="PA33" s="188">
        <f t="shared" si="218"/>
        <v>2117.1268525067376</v>
      </c>
      <c r="PB33" s="188">
        <v>-2117.1268525067376</v>
      </c>
      <c r="PC33" s="188">
        <f t="shared" si="219"/>
        <v>2117.1268525067376</v>
      </c>
      <c r="PD33" s="188">
        <f t="shared" si="220"/>
        <v>2117.1268525067376</v>
      </c>
      <c r="PE33" s="188">
        <v>2117.1268525067376</v>
      </c>
      <c r="PG33">
        <v>-1</v>
      </c>
      <c r="PH33" s="231">
        <v>-1</v>
      </c>
      <c r="PI33" s="231">
        <v>-1</v>
      </c>
      <c r="PJ33" s="231">
        <v>-1</v>
      </c>
      <c r="PK33" s="203">
        <v>-1</v>
      </c>
      <c r="PL33" s="229">
        <v>-7</v>
      </c>
      <c r="PM33">
        <f t="shared" si="347"/>
        <v>1</v>
      </c>
      <c r="PN33">
        <v>1</v>
      </c>
      <c r="PO33" s="235">
        <v>1</v>
      </c>
      <c r="PP33">
        <v>0</v>
      </c>
      <c r="PQ33">
        <v>0</v>
      </c>
      <c r="PR33">
        <v>1</v>
      </c>
      <c r="PS33">
        <v>1</v>
      </c>
      <c r="PT33" s="235">
        <v>1.1463370947500001E-2</v>
      </c>
      <c r="PU33" s="194">
        <v>42557</v>
      </c>
      <c r="PV33">
        <f t="shared" si="221"/>
        <v>1</v>
      </c>
      <c r="PW33">
        <f t="shared" si="222"/>
        <v>1</v>
      </c>
      <c r="PX33">
        <v>2</v>
      </c>
      <c r="PY33">
        <f t="shared" si="223"/>
        <v>-1</v>
      </c>
      <c r="PZ33">
        <v>2</v>
      </c>
      <c r="QA33" s="137">
        <v>139900</v>
      </c>
      <c r="QB33" s="137">
        <v>139900</v>
      </c>
      <c r="QC33" s="188">
        <v>-1603.72559555525</v>
      </c>
      <c r="QD33" s="188">
        <v>-1603.72559555525</v>
      </c>
      <c r="QE33" s="188">
        <v>-1603.72559555525</v>
      </c>
      <c r="QF33" s="188">
        <f t="shared" si="334"/>
        <v>1603.72559555525</v>
      </c>
      <c r="QG33" s="188">
        <v>1603.72559555525</v>
      </c>
      <c r="QH33" s="188">
        <v>-1603.72559555525</v>
      </c>
      <c r="QI33" s="188">
        <v>-1603.72559555525</v>
      </c>
      <c r="QJ33" s="188">
        <f t="shared" si="224"/>
        <v>1603.72559555525</v>
      </c>
      <c r="QK33" s="188">
        <v>1603.72559555525</v>
      </c>
      <c r="QL33" s="188">
        <f t="shared" si="225"/>
        <v>-1603.72559555525</v>
      </c>
      <c r="QM33" s="188">
        <f t="shared" si="226"/>
        <v>1603.72559555525</v>
      </c>
      <c r="QN33" s="188">
        <v>1603.72559555525</v>
      </c>
      <c r="QP33">
        <v>1</v>
      </c>
      <c r="QQ33" s="231">
        <v>-1</v>
      </c>
      <c r="QR33" s="231">
        <v>1</v>
      </c>
      <c r="QS33" s="231">
        <v>-1</v>
      </c>
      <c r="QT33" s="203">
        <v>-1</v>
      </c>
      <c r="QU33" s="229">
        <v>-8</v>
      </c>
      <c r="QV33">
        <f t="shared" si="348"/>
        <v>1</v>
      </c>
      <c r="QW33">
        <v>1</v>
      </c>
      <c r="QX33">
        <v>-1</v>
      </c>
      <c r="QY33">
        <v>0</v>
      </c>
      <c r="QZ33">
        <v>1</v>
      </c>
      <c r="RA33">
        <v>0</v>
      </c>
      <c r="RB33">
        <v>0</v>
      </c>
      <c r="RC33">
        <v>-9.0313440764999992E-3</v>
      </c>
      <c r="RD33" s="194">
        <v>42557</v>
      </c>
      <c r="RE33">
        <f t="shared" si="227"/>
        <v>1</v>
      </c>
      <c r="RF33">
        <f t="shared" si="228"/>
        <v>1</v>
      </c>
      <c r="RG33">
        <v>2</v>
      </c>
      <c r="RH33">
        <f t="shared" si="229"/>
        <v>-1</v>
      </c>
      <c r="RI33">
        <v>2</v>
      </c>
      <c r="RJ33" s="137">
        <v>139900</v>
      </c>
      <c r="RK33" s="137">
        <v>139900</v>
      </c>
      <c r="RL33" s="188">
        <v>1263.48503630235</v>
      </c>
      <c r="RM33" s="188">
        <v>-1263.48503630235</v>
      </c>
      <c r="RN33" s="188">
        <v>1263.48503630235</v>
      </c>
      <c r="RO33" s="188">
        <f t="shared" si="335"/>
        <v>-1263.48503630235</v>
      </c>
      <c r="RP33" s="188">
        <v>-1263.48503630235</v>
      </c>
      <c r="RQ33" s="188">
        <v>-1263.48503630235</v>
      </c>
      <c r="RR33" s="188">
        <v>1263.48503630235</v>
      </c>
      <c r="RS33" s="188">
        <f t="shared" si="230"/>
        <v>-1263.48503630235</v>
      </c>
      <c r="RT33" s="188">
        <v>-1263.48503630235</v>
      </c>
      <c r="RU33" s="188">
        <f t="shared" si="231"/>
        <v>1263.48503630235</v>
      </c>
      <c r="RV33" s="188">
        <f t="shared" si="232"/>
        <v>-1263.48503630235</v>
      </c>
      <c r="RW33" s="188">
        <v>1263.48503630235</v>
      </c>
      <c r="RY33">
        <v>-1</v>
      </c>
      <c r="RZ33">
        <v>1</v>
      </c>
      <c r="SA33">
        <v>-1</v>
      </c>
      <c r="SB33">
        <v>1</v>
      </c>
      <c r="SC33">
        <v>-1</v>
      </c>
      <c r="SD33">
        <v>-9</v>
      </c>
      <c r="SE33">
        <f t="shared" si="233"/>
        <v>1</v>
      </c>
      <c r="SF33">
        <v>1</v>
      </c>
      <c r="SG33">
        <v>-1</v>
      </c>
      <c r="SH33">
        <v>1</v>
      </c>
      <c r="SI33">
        <v>1</v>
      </c>
      <c r="SJ33">
        <v>0</v>
      </c>
      <c r="SK33">
        <v>0</v>
      </c>
      <c r="SL33">
        <v>-9.1136526090100003E-3</v>
      </c>
      <c r="SM33" s="194">
        <v>42557</v>
      </c>
      <c r="SN33">
        <f t="shared" si="234"/>
        <v>1</v>
      </c>
      <c r="SO33">
        <f t="shared" si="235"/>
        <v>1</v>
      </c>
      <c r="SP33">
        <v>2</v>
      </c>
      <c r="SQ33">
        <f t="shared" si="236"/>
        <v>1</v>
      </c>
      <c r="SR33">
        <v>2</v>
      </c>
      <c r="SS33" s="137">
        <v>134400</v>
      </c>
      <c r="ST33" s="137">
        <v>134400</v>
      </c>
      <c r="SU33" s="188">
        <v>-1224.874910650944</v>
      </c>
      <c r="SV33" s="188">
        <v>1224.874910650944</v>
      </c>
      <c r="SW33" s="188">
        <v>1224.874910650944</v>
      </c>
      <c r="SX33" s="188">
        <f t="shared" si="336"/>
        <v>-1224.874910650944</v>
      </c>
      <c r="SY33" s="188">
        <v>-1224.874910650944</v>
      </c>
      <c r="SZ33" s="188">
        <v>1224.874910650944</v>
      </c>
      <c r="TA33" s="188">
        <v>-1224.874910650944</v>
      </c>
      <c r="TB33" s="188">
        <f t="shared" si="237"/>
        <v>-1224.874910650944</v>
      </c>
      <c r="TC33" s="188">
        <v>-1224.874910650944</v>
      </c>
      <c r="TD33" s="188">
        <f t="shared" si="238"/>
        <v>-1224.874910650944</v>
      </c>
      <c r="TE33" s="188">
        <f t="shared" si="239"/>
        <v>-1224.874910650944</v>
      </c>
      <c r="TF33" s="188">
        <v>1224.874910650944</v>
      </c>
      <c r="TH33">
        <v>-1</v>
      </c>
      <c r="TI33" s="231">
        <v>-1</v>
      </c>
      <c r="TJ33" s="231">
        <v>1</v>
      </c>
      <c r="TK33" s="231">
        <v>-1</v>
      </c>
      <c r="TL33" s="203">
        <v>-1</v>
      </c>
      <c r="TM33" s="229">
        <v>-10</v>
      </c>
      <c r="TN33">
        <f t="shared" si="240"/>
        <v>1</v>
      </c>
      <c r="TO33">
        <v>1</v>
      </c>
      <c r="TP33">
        <v>-1</v>
      </c>
      <c r="TQ33">
        <v>0</v>
      </c>
      <c r="TR33">
        <v>1</v>
      </c>
      <c r="TS33">
        <v>0</v>
      </c>
      <c r="TT33">
        <v>0</v>
      </c>
      <c r="TU33">
        <v>-3.04779080252E-2</v>
      </c>
      <c r="TV33" s="194">
        <v>42557</v>
      </c>
      <c r="TW33">
        <f t="shared" si="241"/>
        <v>1</v>
      </c>
      <c r="TX33">
        <f t="shared" si="242"/>
        <v>1</v>
      </c>
      <c r="TY33">
        <v>2</v>
      </c>
      <c r="TZ33">
        <f t="shared" si="243"/>
        <v>-1</v>
      </c>
      <c r="UA33">
        <v>2</v>
      </c>
      <c r="UB33" s="137">
        <v>134400</v>
      </c>
      <c r="UC33" s="137">
        <v>134400</v>
      </c>
      <c r="UD33" s="188">
        <v>4096.2308385868801</v>
      </c>
      <c r="UE33" s="188">
        <v>4096.2308385868801</v>
      </c>
      <c r="UF33" s="188">
        <v>4096.2308385868801</v>
      </c>
      <c r="UG33" s="188">
        <f t="shared" si="337"/>
        <v>-4096.2308385868801</v>
      </c>
      <c r="UH33" s="188">
        <v>-4096.2308385868801</v>
      </c>
      <c r="UI33" s="188">
        <v>-4096.2308385868801</v>
      </c>
      <c r="UJ33" s="188">
        <v>4096.2308385868801</v>
      </c>
      <c r="UK33" s="188">
        <f t="shared" si="244"/>
        <v>-4096.2308385868801</v>
      </c>
      <c r="UL33" s="188">
        <v>-4096.2308385868801</v>
      </c>
      <c r="UM33" s="188">
        <f t="shared" si="245"/>
        <v>4096.2308385868801</v>
      </c>
      <c r="UN33" s="188">
        <f t="shared" si="246"/>
        <v>-4096.2308385868801</v>
      </c>
      <c r="UO33" s="188">
        <v>4096.2308385868801</v>
      </c>
      <c r="UQ33">
        <v>-1</v>
      </c>
      <c r="UR33" s="231">
        <v>-1</v>
      </c>
      <c r="US33" s="231">
        <v>1</v>
      </c>
      <c r="UT33" s="231">
        <v>-1</v>
      </c>
      <c r="UU33" s="203">
        <v>-1</v>
      </c>
      <c r="UV33" s="229">
        <v>-11</v>
      </c>
      <c r="UW33">
        <f t="shared" si="247"/>
        <v>1</v>
      </c>
      <c r="UX33">
        <v>1</v>
      </c>
      <c r="UY33" s="235">
        <v>1</v>
      </c>
      <c r="UZ33">
        <v>1</v>
      </c>
      <c r="VA33">
        <v>0</v>
      </c>
      <c r="VB33">
        <v>1</v>
      </c>
      <c r="VC33">
        <v>1</v>
      </c>
      <c r="VD33" s="235">
        <v>2.0833333333300001E-2</v>
      </c>
      <c r="VE33" s="194">
        <v>42557</v>
      </c>
      <c r="VF33">
        <f t="shared" si="248"/>
        <v>1</v>
      </c>
      <c r="VG33">
        <f t="shared" si="249"/>
        <v>1</v>
      </c>
      <c r="VH33">
        <v>2</v>
      </c>
      <c r="VI33">
        <v>-1</v>
      </c>
      <c r="VJ33">
        <v>2</v>
      </c>
      <c r="VK33" s="137">
        <v>137200</v>
      </c>
      <c r="VL33" s="137">
        <v>137200</v>
      </c>
      <c r="VM33" s="188">
        <v>-2858.3333333287601</v>
      </c>
      <c r="VN33" s="188">
        <v>-2858.3333333287601</v>
      </c>
      <c r="VO33" s="188">
        <v>-2858.3333333287601</v>
      </c>
      <c r="VP33" s="188">
        <f t="shared" si="338"/>
        <v>2858.3333333287601</v>
      </c>
      <c r="VQ33" s="188">
        <v>2858.3333333287601</v>
      </c>
      <c r="VR33" s="188">
        <v>2858.3333333287601</v>
      </c>
      <c r="VS33" s="188">
        <v>-2858.3333333287601</v>
      </c>
      <c r="VT33" s="188">
        <f t="shared" si="250"/>
        <v>2858.3333333287601</v>
      </c>
      <c r="VU33" s="188">
        <v>2858.3333333287601</v>
      </c>
      <c r="VV33" s="188">
        <v>-2858.3333333287601</v>
      </c>
      <c r="VW33" s="188">
        <f t="shared" si="251"/>
        <v>2858.3333333287601</v>
      </c>
      <c r="VX33" s="188">
        <v>2858.3333333287601</v>
      </c>
      <c r="VZ33">
        <v>1</v>
      </c>
      <c r="WA33" s="231">
        <v>-1</v>
      </c>
      <c r="WB33" s="231">
        <v>1</v>
      </c>
      <c r="WC33" s="231">
        <v>-1</v>
      </c>
      <c r="WD33" s="203">
        <v>-1</v>
      </c>
      <c r="WE33" s="229">
        <v>-12</v>
      </c>
      <c r="WF33">
        <f t="shared" si="252"/>
        <v>1</v>
      </c>
      <c r="WG33">
        <v>1</v>
      </c>
      <c r="WH33" s="235">
        <v>1</v>
      </c>
      <c r="WI33">
        <v>1</v>
      </c>
      <c r="WJ33">
        <v>0</v>
      </c>
      <c r="WK33">
        <v>1</v>
      </c>
      <c r="WL33">
        <v>1</v>
      </c>
      <c r="WM33" s="235">
        <v>3.2798833819199999E-2</v>
      </c>
      <c r="WN33" s="194">
        <v>42557</v>
      </c>
      <c r="WO33">
        <f t="shared" si="253"/>
        <v>1</v>
      </c>
      <c r="WP33">
        <f t="shared" si="254"/>
        <v>1</v>
      </c>
      <c r="WQ33">
        <v>2</v>
      </c>
      <c r="WR33">
        <v>-1</v>
      </c>
      <c r="WS33">
        <v>2</v>
      </c>
      <c r="WT33" s="137">
        <v>142450</v>
      </c>
      <c r="WU33" s="137">
        <v>142450</v>
      </c>
      <c r="WV33" s="188">
        <v>-4672.1938775450399</v>
      </c>
      <c r="WW33" s="188">
        <v>4672.1938775450399</v>
      </c>
      <c r="WX33" s="188">
        <v>-4672.1938775450399</v>
      </c>
      <c r="WY33" s="188">
        <f t="shared" si="339"/>
        <v>4672.1938775450399</v>
      </c>
      <c r="WZ33" s="188">
        <v>4672.1938775450399</v>
      </c>
      <c r="XA33" s="188">
        <v>4672.1938775450399</v>
      </c>
      <c r="XB33" s="188">
        <v>-4672.1938775450399</v>
      </c>
      <c r="XC33" s="188">
        <f t="shared" si="255"/>
        <v>4672.1938775450399</v>
      </c>
      <c r="XD33" s="188">
        <v>4672.1938775450399</v>
      </c>
      <c r="XE33" s="188">
        <v>-4672.1938775450399</v>
      </c>
      <c r="XF33" s="188">
        <f t="shared" si="256"/>
        <v>4672.1938775450399</v>
      </c>
      <c r="XG33" s="188">
        <v>4672.1938775450399</v>
      </c>
      <c r="XI33">
        <v>1</v>
      </c>
      <c r="XJ33" s="231">
        <v>-1</v>
      </c>
      <c r="XK33" s="231">
        <v>-1</v>
      </c>
      <c r="XL33" s="231">
        <v>-1</v>
      </c>
      <c r="XM33" s="203">
        <v>-1</v>
      </c>
      <c r="XN33" s="229">
        <v>2</v>
      </c>
      <c r="XO33">
        <f t="shared" si="257"/>
        <v>-1</v>
      </c>
      <c r="XP33">
        <v>-1</v>
      </c>
      <c r="XQ33" s="235">
        <v>1</v>
      </c>
      <c r="XR33">
        <v>0</v>
      </c>
      <c r="XS33">
        <v>0</v>
      </c>
      <c r="XT33">
        <v>0</v>
      </c>
      <c r="XU33">
        <v>0</v>
      </c>
      <c r="XV33" s="235">
        <v>5.2928722653500003E-3</v>
      </c>
      <c r="XW33" s="194">
        <v>42557</v>
      </c>
      <c r="XX33">
        <f t="shared" si="258"/>
        <v>-1</v>
      </c>
      <c r="XY33">
        <f t="shared" si="259"/>
        <v>-1</v>
      </c>
      <c r="XZ33">
        <v>2</v>
      </c>
      <c r="YA33">
        <v>-1</v>
      </c>
      <c r="YB33">
        <v>2</v>
      </c>
      <c r="YC33" s="137">
        <v>142450</v>
      </c>
      <c r="YD33" s="137">
        <v>142450</v>
      </c>
      <c r="YE33" s="188">
        <v>-753.96965419910759</v>
      </c>
      <c r="YF33" s="188">
        <v>753.96965419910759</v>
      </c>
      <c r="YG33" s="188">
        <v>-753.96965419910759</v>
      </c>
      <c r="YH33" s="188">
        <f t="shared" si="260"/>
        <v>-753.96965419910759</v>
      </c>
      <c r="YI33" s="188">
        <v>-753.96965419910759</v>
      </c>
      <c r="YJ33" s="188">
        <v>-753.96965419910759</v>
      </c>
      <c r="YK33" s="188">
        <v>-753.96965419910759</v>
      </c>
      <c r="YL33" s="188">
        <f t="shared" si="261"/>
        <v>-753.96965419910759</v>
      </c>
      <c r="YM33" s="188">
        <v>753.96965419910759</v>
      </c>
      <c r="YN33" s="188">
        <v>-753.96965419910759</v>
      </c>
      <c r="YO33" s="188">
        <f t="shared" si="262"/>
        <v>-753.96965419910759</v>
      </c>
      <c r="YP33" s="188">
        <v>753.96965419910759</v>
      </c>
      <c r="YR33">
        <v>1</v>
      </c>
      <c r="YS33" s="231">
        <v>-1</v>
      </c>
      <c r="YT33" s="231">
        <v>1</v>
      </c>
      <c r="YU33" s="231">
        <v>-1</v>
      </c>
      <c r="YV33" s="203">
        <v>-1</v>
      </c>
      <c r="YW33" s="229">
        <v>4</v>
      </c>
      <c r="YX33">
        <v>-1</v>
      </c>
      <c r="YY33">
        <v>-1</v>
      </c>
      <c r="YZ33" s="235">
        <v>-1</v>
      </c>
      <c r="ZA33">
        <v>0</v>
      </c>
      <c r="ZB33">
        <v>1</v>
      </c>
      <c r="ZC33">
        <v>1</v>
      </c>
      <c r="ZD33">
        <v>1</v>
      </c>
      <c r="ZE33" s="235">
        <v>-1.2285012285000001E-3</v>
      </c>
      <c r="ZF33" s="194">
        <v>42557</v>
      </c>
      <c r="ZG33">
        <f t="shared" si="263"/>
        <v>-1</v>
      </c>
      <c r="ZH33">
        <f t="shared" si="264"/>
        <v>-1</v>
      </c>
      <c r="ZI33">
        <v>2</v>
      </c>
      <c r="ZJ33">
        <v>-1</v>
      </c>
      <c r="ZK33">
        <v>2</v>
      </c>
      <c r="ZL33" s="137">
        <v>142450</v>
      </c>
      <c r="ZM33" s="137">
        <v>142450</v>
      </c>
      <c r="ZN33" s="188">
        <v>174.99999999982501</v>
      </c>
      <c r="ZO33" s="188">
        <v>174.99999999982501</v>
      </c>
      <c r="ZP33" s="188">
        <v>-174.99999999982501</v>
      </c>
      <c r="ZQ33" s="188">
        <v>174.99999999982501</v>
      </c>
      <c r="ZR33" s="188">
        <v>174.99999999982501</v>
      </c>
      <c r="ZS33" s="188">
        <v>174.99999999982501</v>
      </c>
      <c r="ZT33" s="188">
        <v>-174.99999999982501</v>
      </c>
      <c r="ZU33" s="188">
        <v>174.99999999982501</v>
      </c>
      <c r="ZV33" s="188">
        <f t="shared" si="265"/>
        <v>174.99999999982501</v>
      </c>
      <c r="ZW33" s="188">
        <v>-174.99999999982501</v>
      </c>
      <c r="ZX33" s="188">
        <f t="shared" si="266"/>
        <v>174.99999999982501</v>
      </c>
      <c r="ZY33" s="188">
        <v>174.99999999982501</v>
      </c>
      <c r="AAA33">
        <f t="shared" si="267"/>
        <v>-1</v>
      </c>
      <c r="AAB33" s="231">
        <v>1</v>
      </c>
      <c r="AAC33" s="231">
        <v>1</v>
      </c>
      <c r="AAD33" s="231">
        <v>1</v>
      </c>
      <c r="AAE33" s="203">
        <v>-1</v>
      </c>
      <c r="AAF33" s="229">
        <v>4</v>
      </c>
      <c r="AAG33">
        <f t="shared" si="268"/>
        <v>1</v>
      </c>
      <c r="AAH33">
        <f t="shared" si="269"/>
        <v>-1</v>
      </c>
      <c r="AAI33" s="235">
        <v>-1</v>
      </c>
      <c r="AAJ33">
        <f t="shared" si="270"/>
        <v>0</v>
      </c>
      <c r="AAK33">
        <f t="shared" si="136"/>
        <v>1</v>
      </c>
      <c r="AAL33">
        <f t="shared" si="340"/>
        <v>0</v>
      </c>
      <c r="AAM33">
        <f t="shared" si="271"/>
        <v>1</v>
      </c>
      <c r="AAN33" s="235">
        <v>-1.2651555086999999E-2</v>
      </c>
      <c r="AAO33" s="194">
        <v>42572</v>
      </c>
      <c r="AAP33">
        <f t="shared" si="272"/>
        <v>-1</v>
      </c>
      <c r="AAQ33">
        <f t="shared" si="273"/>
        <v>1</v>
      </c>
      <c r="AAR33">
        <f>VLOOKUP($A33,'FuturesInfo (3)'!$A$2:$V$80,22)</f>
        <v>2</v>
      </c>
      <c r="AAS33">
        <f t="shared" si="274"/>
        <v>1</v>
      </c>
      <c r="AAT33">
        <f t="shared" si="275"/>
        <v>3</v>
      </c>
      <c r="AAU33" s="137">
        <f>VLOOKUP($A33,'FuturesInfo (3)'!$A$2:$O$80,15)*AAR33</f>
        <v>140475</v>
      </c>
      <c r="AAV33" s="137">
        <f>VLOOKUP($A33,'FuturesInfo (3)'!$A$2:$O$80,15)*AAT33</f>
        <v>210712.5</v>
      </c>
      <c r="AAW33" s="188">
        <f t="shared" si="276"/>
        <v>-1777.2272008463249</v>
      </c>
      <c r="AAX33" s="188">
        <f t="shared" si="137"/>
        <v>-1777.2272008463249</v>
      </c>
      <c r="AAY33" s="188">
        <f t="shared" si="277"/>
        <v>1777.2272008463249</v>
      </c>
      <c r="AAZ33" s="188">
        <f t="shared" si="278"/>
        <v>1777.2272008463249</v>
      </c>
      <c r="ABA33" s="188">
        <f t="shared" si="279"/>
        <v>-1777.2272008463249</v>
      </c>
      <c r="ABB33" s="188">
        <f t="shared" si="349"/>
        <v>1777.2272008463249</v>
      </c>
      <c r="ABC33" s="188">
        <f t="shared" si="281"/>
        <v>-1777.2272008463249</v>
      </c>
      <c r="ABD33" s="188">
        <f t="shared" si="341"/>
        <v>-1777.2272008463249</v>
      </c>
      <c r="ABE33" s="188">
        <f t="shared" si="282"/>
        <v>1777.2272008463249</v>
      </c>
      <c r="ABF33" s="188">
        <f>IF(IF(sym!$Q22=AAI33,1,0)=1,ABS(AAU33*AAN33),-ABS(AAU33*AAN33))</f>
        <v>-1777.2272008463249</v>
      </c>
      <c r="ABG33" s="188">
        <f t="shared" si="283"/>
        <v>-1777.2272008463249</v>
      </c>
      <c r="ABH33" s="188">
        <f t="shared" si="284"/>
        <v>1777.2272008463249</v>
      </c>
      <c r="ABJ33">
        <f t="shared" si="285"/>
        <v>-1</v>
      </c>
      <c r="ABK33" s="231">
        <v>-1</v>
      </c>
      <c r="ABL33" s="231">
        <v>1</v>
      </c>
      <c r="ABM33" s="231">
        <v>-1</v>
      </c>
      <c r="ABN33" s="203">
        <v>-1</v>
      </c>
      <c r="ABO33" s="229">
        <v>5</v>
      </c>
      <c r="ABP33">
        <f t="shared" si="286"/>
        <v>1</v>
      </c>
      <c r="ABQ33">
        <f t="shared" si="287"/>
        <v>-1</v>
      </c>
      <c r="ABR33" s="235"/>
      <c r="ABS33">
        <f t="shared" si="288"/>
        <v>0</v>
      </c>
      <c r="ABT33">
        <f t="shared" si="138"/>
        <v>0</v>
      </c>
      <c r="ABU33">
        <f t="shared" si="342"/>
        <v>0</v>
      </c>
      <c r="ABV33">
        <f t="shared" si="289"/>
        <v>0</v>
      </c>
      <c r="ABW33" s="235"/>
      <c r="ABX33" s="194">
        <v>42572</v>
      </c>
      <c r="ABY33">
        <f t="shared" si="290"/>
        <v>1</v>
      </c>
      <c r="ABZ33">
        <f t="shared" si="291"/>
        <v>1</v>
      </c>
      <c r="ACA33">
        <f>VLOOKUP($A33,'FuturesInfo (3)'!$A$2:$V$80,22)</f>
        <v>2</v>
      </c>
      <c r="ACB33">
        <f t="shared" si="292"/>
        <v>-1</v>
      </c>
      <c r="ACC33">
        <f t="shared" si="293"/>
        <v>2</v>
      </c>
      <c r="ACD33" s="137">
        <f>VLOOKUP($A33,'FuturesInfo (3)'!$A$2:$O$80,15)*ACA33</f>
        <v>140475</v>
      </c>
      <c r="ACE33" s="137">
        <f>VLOOKUP($A33,'FuturesInfo (3)'!$A$2:$O$80,15)*ACC33</f>
        <v>140475</v>
      </c>
      <c r="ACF33" s="188">
        <f t="shared" si="294"/>
        <v>0</v>
      </c>
      <c r="ACG33" s="188">
        <f t="shared" si="139"/>
        <v>0</v>
      </c>
      <c r="ACH33" s="188">
        <f t="shared" si="295"/>
        <v>0</v>
      </c>
      <c r="ACI33" s="188">
        <f t="shared" si="296"/>
        <v>0</v>
      </c>
      <c r="ACJ33" s="188">
        <f t="shared" si="297"/>
        <v>0</v>
      </c>
      <c r="ACK33" s="188">
        <f t="shared" si="350"/>
        <v>0</v>
      </c>
      <c r="ACL33" s="188">
        <f t="shared" si="299"/>
        <v>0</v>
      </c>
      <c r="ACM33" s="188">
        <f t="shared" si="343"/>
        <v>0</v>
      </c>
      <c r="ACN33" s="188">
        <f t="shared" si="300"/>
        <v>0</v>
      </c>
      <c r="ACO33" s="188">
        <f>IF(IF(sym!$Q22=ABR33,1,0)=1,ABS(ACD33*ABW33),-ABS(ACD33*ABW33))</f>
        <v>0</v>
      </c>
      <c r="ACP33" s="188">
        <f t="shared" si="301"/>
        <v>0</v>
      </c>
      <c r="ACQ33" s="188">
        <f t="shared" si="302"/>
        <v>0</v>
      </c>
      <c r="ACT33">
        <f t="shared" si="303"/>
        <v>0</v>
      </c>
      <c r="ACU33" s="231"/>
      <c r="ACV33" s="231"/>
      <c r="ACW33" s="231"/>
      <c r="ACX33" s="203"/>
      <c r="ACY33" s="229"/>
      <c r="ACZ33">
        <f t="shared" si="304"/>
        <v>-1</v>
      </c>
      <c r="ADA33">
        <f t="shared" si="305"/>
        <v>0</v>
      </c>
      <c r="ADB33" s="235"/>
      <c r="ADC33">
        <f t="shared" si="306"/>
        <v>1</v>
      </c>
      <c r="ADD33">
        <f t="shared" si="140"/>
        <v>1</v>
      </c>
      <c r="ADE33">
        <f t="shared" si="344"/>
        <v>0</v>
      </c>
      <c r="ADF33">
        <f t="shared" si="307"/>
        <v>1</v>
      </c>
      <c r="ADG33" s="235"/>
      <c r="ADH33" s="194"/>
      <c r="ADI33">
        <f t="shared" si="308"/>
        <v>-1</v>
      </c>
      <c r="ADJ33">
        <f t="shared" si="309"/>
        <v>-1</v>
      </c>
      <c r="ADK33">
        <f>VLOOKUP($A33,'FuturesInfo (3)'!$A$2:$V$80,22)</f>
        <v>2</v>
      </c>
      <c r="ADL33">
        <f t="shared" si="310"/>
        <v>-1</v>
      </c>
      <c r="ADM33">
        <f t="shared" si="311"/>
        <v>2</v>
      </c>
      <c r="ADN33" s="137">
        <f>VLOOKUP($A33,'FuturesInfo (3)'!$A$2:$O$80,15)*ADK33</f>
        <v>140475</v>
      </c>
      <c r="ADO33" s="137">
        <f>VLOOKUP($A33,'FuturesInfo (3)'!$A$2:$O$80,15)*ADM33</f>
        <v>140475</v>
      </c>
      <c r="ADP33" s="188">
        <f t="shared" si="312"/>
        <v>0</v>
      </c>
      <c r="ADQ33" s="188">
        <f t="shared" si="141"/>
        <v>0</v>
      </c>
      <c r="ADR33" s="188">
        <f t="shared" si="313"/>
        <v>0</v>
      </c>
      <c r="ADS33" s="188">
        <f t="shared" si="314"/>
        <v>0</v>
      </c>
      <c r="ADT33" s="188">
        <f t="shared" si="315"/>
        <v>0</v>
      </c>
      <c r="ADU33" s="188">
        <f t="shared" si="351"/>
        <v>0</v>
      </c>
      <c r="ADV33" s="188">
        <f t="shared" si="317"/>
        <v>0</v>
      </c>
      <c r="ADW33" s="188">
        <f t="shared" si="345"/>
        <v>0</v>
      </c>
      <c r="ADX33" s="188">
        <f t="shared" si="318"/>
        <v>0</v>
      </c>
      <c r="ADY33" s="188">
        <f>IF(IF(sym!$Q22=ADB33,1,0)=1,ABS(ADN33*ADG33),-ABS(ADN33*ADG33))</f>
        <v>0</v>
      </c>
      <c r="ADZ33" s="188">
        <f t="shared" si="319"/>
        <v>0</v>
      </c>
      <c r="AEA33" s="188">
        <f t="shared" si="320"/>
        <v>0</v>
      </c>
    </row>
    <row r="34" spans="1:807"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f t="shared" si="142"/>
        <v>1</v>
      </c>
      <c r="T34">
        <f t="shared" si="143"/>
        <v>1</v>
      </c>
      <c r="U34">
        <v>2</v>
      </c>
      <c r="V34">
        <f t="shared" si="144"/>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f t="shared" si="145"/>
        <v>950.69689514635775</v>
      </c>
      <c r="AG34" s="188">
        <v>950.69689514635775</v>
      </c>
      <c r="AH34" s="188">
        <f t="shared" si="146"/>
        <v>-950.69689514635775</v>
      </c>
      <c r="AI34" s="188">
        <v>-950.69689514635775</v>
      </c>
      <c r="AJ34" s="188">
        <v>950.69689514635775</v>
      </c>
      <c r="AL34">
        <v>1</v>
      </c>
      <c r="AM34" s="228">
        <v>-1</v>
      </c>
      <c r="AN34" s="228">
        <v>1</v>
      </c>
      <c r="AO34" s="228">
        <v>-1</v>
      </c>
      <c r="AP34" s="203">
        <v>-1</v>
      </c>
      <c r="AQ34" s="229">
        <v>-3</v>
      </c>
      <c r="AR34">
        <f t="shared" si="147"/>
        <v>1</v>
      </c>
      <c r="AS34">
        <v>1</v>
      </c>
      <c r="AT34" s="203">
        <v>1</v>
      </c>
      <c r="AU34">
        <v>0</v>
      </c>
      <c r="AV34">
        <v>0</v>
      </c>
      <c r="AW34">
        <v>1</v>
      </c>
      <c r="AX34">
        <v>1</v>
      </c>
      <c r="AY34" s="237">
        <v>8.5025980160600007E-3</v>
      </c>
      <c r="AZ34" s="194">
        <v>42544</v>
      </c>
      <c r="BA34">
        <f t="shared" si="148"/>
        <v>1</v>
      </c>
      <c r="BB34">
        <f t="shared" si="149"/>
        <v>1</v>
      </c>
      <c r="BC34">
        <v>2</v>
      </c>
      <c r="BD34">
        <f t="shared" si="150"/>
        <v>-1</v>
      </c>
      <c r="BE34">
        <v>2</v>
      </c>
      <c r="BF34" s="137">
        <v>94379.955599999987</v>
      </c>
      <c r="BG34" s="137">
        <v>94379.955599999987</v>
      </c>
      <c r="BH34" s="188">
        <v>-802.47482324039083</v>
      </c>
      <c r="BI34" s="188">
        <v>802.47482324039083</v>
      </c>
      <c r="BJ34" s="188">
        <v>-802.47482324039083</v>
      </c>
      <c r="BK34" s="188">
        <f t="shared" si="321"/>
        <v>802.47482324039083</v>
      </c>
      <c r="BL34" s="188">
        <v>802.47482324039083</v>
      </c>
      <c r="BM34" s="188">
        <v>802.47482324039083</v>
      </c>
      <c r="BN34" s="188">
        <v>-802.47482324039083</v>
      </c>
      <c r="BO34" s="188">
        <f t="shared" si="322"/>
        <v>802.47482324039083</v>
      </c>
      <c r="BP34" s="188">
        <v>802.47482324039083</v>
      </c>
      <c r="BQ34" s="188">
        <f t="shared" si="151"/>
        <v>-802.47482324039083</v>
      </c>
      <c r="BR34" s="188">
        <f t="shared" si="152"/>
        <v>802.47482324039083</v>
      </c>
      <c r="BS34" s="188">
        <v>802.47482324039083</v>
      </c>
      <c r="BU34">
        <v>1</v>
      </c>
      <c r="BV34" s="228">
        <v>1</v>
      </c>
      <c r="BW34" s="228">
        <v>-1</v>
      </c>
      <c r="BX34" s="228">
        <v>1</v>
      </c>
      <c r="BY34" s="203">
        <v>-1</v>
      </c>
      <c r="BZ34" s="229">
        <v>-4</v>
      </c>
      <c r="CA34">
        <f t="shared" si="153"/>
        <v>-1</v>
      </c>
      <c r="CB34">
        <v>1</v>
      </c>
      <c r="CC34" s="203">
        <v>-1</v>
      </c>
      <c r="CD34">
        <v>0</v>
      </c>
      <c r="CE34">
        <v>1</v>
      </c>
      <c r="CF34">
        <v>0</v>
      </c>
      <c r="CG34">
        <v>0</v>
      </c>
      <c r="CH34" s="237">
        <v>-8.5480093676799998E-3</v>
      </c>
      <c r="CI34" s="194">
        <v>42548</v>
      </c>
      <c r="CJ34">
        <f t="shared" si="154"/>
        <v>-1</v>
      </c>
      <c r="CK34">
        <f t="shared" si="155"/>
        <v>-1</v>
      </c>
      <c r="CL34">
        <v>2</v>
      </c>
      <c r="CM34">
        <f t="shared" si="156"/>
        <v>-1</v>
      </c>
      <c r="CN34">
        <v>2</v>
      </c>
      <c r="CO34" s="137">
        <v>94436.684500000003</v>
      </c>
      <c r="CP34" s="137">
        <v>94436.684500000003</v>
      </c>
      <c r="CQ34" s="188">
        <v>-807.24566375864072</v>
      </c>
      <c r="CR34" s="188">
        <v>-807.24566375864072</v>
      </c>
      <c r="CS34" s="188">
        <v>807.24566375864072</v>
      </c>
      <c r="CT34" s="188">
        <f t="shared" si="323"/>
        <v>807.24566375864072</v>
      </c>
      <c r="CU34" s="188">
        <v>-807.24566375864072</v>
      </c>
      <c r="CV34" s="188">
        <v>807.24566375864072</v>
      </c>
      <c r="CW34" s="188">
        <v>-807.24566375864072</v>
      </c>
      <c r="CX34" s="188">
        <f t="shared" si="157"/>
        <v>807.24566375864072</v>
      </c>
      <c r="CY34" s="188">
        <v>-807.24566375864072</v>
      </c>
      <c r="CZ34" s="188">
        <f t="shared" si="158"/>
        <v>807.24566375864072</v>
      </c>
      <c r="DA34" s="188">
        <f t="shared" si="159"/>
        <v>807.24566375864072</v>
      </c>
      <c r="DB34" s="188">
        <v>807.24566375864072</v>
      </c>
      <c r="DD34">
        <v>-1</v>
      </c>
      <c r="DE34" s="228">
        <v>-1</v>
      </c>
      <c r="DF34" s="228">
        <v>-1</v>
      </c>
      <c r="DG34" s="228">
        <v>-1</v>
      </c>
      <c r="DH34" s="203">
        <v>-1</v>
      </c>
      <c r="DI34" s="229">
        <v>-1</v>
      </c>
      <c r="DJ34">
        <f t="shared" si="160"/>
        <v>1</v>
      </c>
      <c r="DK34">
        <v>1</v>
      </c>
      <c r="DL34" s="203">
        <v>-1</v>
      </c>
      <c r="DM34">
        <v>1</v>
      </c>
      <c r="DN34">
        <v>1</v>
      </c>
      <c r="DO34">
        <v>0</v>
      </c>
      <c r="DP34">
        <v>0</v>
      </c>
      <c r="DQ34" s="237">
        <v>-1.6770993267999999E-2</v>
      </c>
      <c r="DR34" s="194">
        <v>42548</v>
      </c>
      <c r="DS34">
        <f t="shared" si="161"/>
        <v>1</v>
      </c>
      <c r="DT34">
        <f t="shared" si="162"/>
        <v>1</v>
      </c>
      <c r="DU34">
        <v>2</v>
      </c>
      <c r="DV34">
        <f t="shared" si="163"/>
        <v>-1</v>
      </c>
      <c r="DW34">
        <v>3</v>
      </c>
      <c r="DX34" s="137">
        <v>92313.427500000005</v>
      </c>
      <c r="DY34" s="137">
        <v>138470.14125000002</v>
      </c>
      <c r="DZ34" s="188">
        <v>1548.187871148506</v>
      </c>
      <c r="EA34" s="188">
        <v>1548.187871148506</v>
      </c>
      <c r="EB34" s="188">
        <v>1548.187871148506</v>
      </c>
      <c r="EC34" s="188">
        <f t="shared" si="324"/>
        <v>-1548.187871148506</v>
      </c>
      <c r="ED34" s="188">
        <v>-1548.187871148506</v>
      </c>
      <c r="EE34" s="188">
        <v>1548.187871148506</v>
      </c>
      <c r="EF34" s="188">
        <v>1548.187871148506</v>
      </c>
      <c r="EG34" s="188">
        <f t="shared" si="164"/>
        <v>-1548.187871148506</v>
      </c>
      <c r="EH34" s="188">
        <v>-1548.187871148506</v>
      </c>
      <c r="EI34" s="188">
        <f t="shared" si="165"/>
        <v>1548.187871148506</v>
      </c>
      <c r="EJ34" s="188">
        <f t="shared" si="166"/>
        <v>-1548.187871148506</v>
      </c>
      <c r="EK34" s="188">
        <v>1548.187871148506</v>
      </c>
      <c r="EM34">
        <v>-1</v>
      </c>
      <c r="EN34" s="228">
        <v>-1</v>
      </c>
      <c r="EO34" s="228">
        <v>-1</v>
      </c>
      <c r="EP34" s="228">
        <v>-1</v>
      </c>
      <c r="EQ34" s="203">
        <v>-1</v>
      </c>
      <c r="ER34" s="229">
        <v>8</v>
      </c>
      <c r="ES34">
        <f t="shared" si="167"/>
        <v>-1</v>
      </c>
      <c r="ET34">
        <v>-1</v>
      </c>
      <c r="EU34" s="203">
        <v>-1</v>
      </c>
      <c r="EV34">
        <v>1</v>
      </c>
      <c r="EW34">
        <v>1</v>
      </c>
      <c r="EX34">
        <v>0</v>
      </c>
      <c r="EY34">
        <v>1</v>
      </c>
      <c r="EZ34" s="237">
        <v>-1.8618618618600001E-2</v>
      </c>
      <c r="FA34" s="194">
        <v>42548</v>
      </c>
      <c r="FB34">
        <f t="shared" si="168"/>
        <v>1</v>
      </c>
      <c r="FC34">
        <f t="shared" si="169"/>
        <v>-1</v>
      </c>
      <c r="FD34">
        <v>2</v>
      </c>
      <c r="FE34">
        <f t="shared" si="170"/>
        <v>-1</v>
      </c>
      <c r="FF34">
        <v>2</v>
      </c>
      <c r="FG34" s="137">
        <v>90392.88</v>
      </c>
      <c r="FH34" s="137">
        <v>90392.88</v>
      </c>
      <c r="FI34" s="188">
        <v>1682.9905585568758</v>
      </c>
      <c r="FJ34" s="188">
        <v>1682.9905585568758</v>
      </c>
      <c r="FK34" s="188">
        <v>1682.9905585568758</v>
      </c>
      <c r="FL34" s="188">
        <f t="shared" si="325"/>
        <v>1682.9905585568758</v>
      </c>
      <c r="FM34" s="188">
        <v>1682.9905585568758</v>
      </c>
      <c r="FN34" s="188">
        <v>1682.9905585568758</v>
      </c>
      <c r="FO34" s="188">
        <v>1682.9905585568758</v>
      </c>
      <c r="FP34" s="188">
        <f t="shared" si="171"/>
        <v>-1682.9905585568758</v>
      </c>
      <c r="FQ34" s="188">
        <v>-1682.9905585568758</v>
      </c>
      <c r="FR34" s="188">
        <f t="shared" si="172"/>
        <v>1682.9905585568758</v>
      </c>
      <c r="FS34" s="188">
        <f t="shared" si="173"/>
        <v>1682.9905585568758</v>
      </c>
      <c r="FT34" s="188">
        <v>1682.9905585568758</v>
      </c>
      <c r="FV34">
        <v>-1</v>
      </c>
      <c r="FW34" s="228">
        <v>-1</v>
      </c>
      <c r="FX34" s="228">
        <v>-1</v>
      </c>
      <c r="FY34" s="228">
        <v>-1</v>
      </c>
      <c r="FZ34" s="203">
        <v>-1</v>
      </c>
      <c r="GA34" s="229">
        <v>9</v>
      </c>
      <c r="GB34">
        <f t="shared" si="174"/>
        <v>-1</v>
      </c>
      <c r="GC34">
        <v>-1</v>
      </c>
      <c r="GD34">
        <v>1</v>
      </c>
      <c r="GE34">
        <v>0</v>
      </c>
      <c r="GF34">
        <v>0</v>
      </c>
      <c r="GG34">
        <v>1</v>
      </c>
      <c r="GH34">
        <v>0</v>
      </c>
      <c r="GI34">
        <v>7.8335373317000006E-3</v>
      </c>
      <c r="GJ34" s="194">
        <v>42548</v>
      </c>
      <c r="GK34">
        <f t="shared" si="175"/>
        <v>1</v>
      </c>
      <c r="GL34">
        <f t="shared" si="176"/>
        <v>-1</v>
      </c>
      <c r="GM34">
        <v>2</v>
      </c>
      <c r="GN34">
        <f t="shared" si="177"/>
        <v>-1</v>
      </c>
      <c r="GO34">
        <v>2</v>
      </c>
      <c r="GP34" s="137">
        <v>91100.975999999995</v>
      </c>
      <c r="GQ34" s="137">
        <v>91100.975999999995</v>
      </c>
      <c r="GR34" s="188">
        <v>-713.64289645030578</v>
      </c>
      <c r="GS34" s="188">
        <v>-713.64289645030578</v>
      </c>
      <c r="GT34" s="188">
        <v>-713.64289645030578</v>
      </c>
      <c r="GU34" s="188">
        <f t="shared" si="326"/>
        <v>-713.64289645030578</v>
      </c>
      <c r="GV34" s="188">
        <v>-713.64289645030578</v>
      </c>
      <c r="GW34" s="188">
        <v>-713.64289645030578</v>
      </c>
      <c r="GX34" s="188">
        <v>-713.64289645030578</v>
      </c>
      <c r="GY34" s="188">
        <f t="shared" si="178"/>
        <v>713.64289645030578</v>
      </c>
      <c r="GZ34" s="188">
        <v>713.64289645030578</v>
      </c>
      <c r="HA34" s="188">
        <f t="shared" si="179"/>
        <v>-713.64289645030578</v>
      </c>
      <c r="HB34" s="188">
        <f t="shared" si="180"/>
        <v>-713.64289645030578</v>
      </c>
      <c r="HC34" s="188">
        <v>713.64289645030578</v>
      </c>
      <c r="HE34">
        <v>1</v>
      </c>
      <c r="HF34">
        <v>-1</v>
      </c>
      <c r="HG34">
        <v>1</v>
      </c>
      <c r="HH34">
        <v>-1</v>
      </c>
      <c r="HI34">
        <v>-1</v>
      </c>
      <c r="HJ34">
        <v>10</v>
      </c>
      <c r="HK34">
        <f t="shared" si="181"/>
        <v>-1</v>
      </c>
      <c r="HL34">
        <v>-1</v>
      </c>
      <c r="HM34" s="203">
        <v>1</v>
      </c>
      <c r="HN34">
        <v>0</v>
      </c>
      <c r="HO34">
        <v>0</v>
      </c>
      <c r="HP34">
        <v>1</v>
      </c>
      <c r="HQ34">
        <v>0</v>
      </c>
      <c r="HR34" s="237">
        <v>1.78528054409E-2</v>
      </c>
      <c r="HS34" s="194">
        <v>42552</v>
      </c>
      <c r="HT34">
        <f t="shared" si="182"/>
        <v>-1</v>
      </c>
      <c r="HU34">
        <f t="shared" si="183"/>
        <v>-1</v>
      </c>
      <c r="HV34">
        <v>2</v>
      </c>
      <c r="HW34">
        <f t="shared" si="184"/>
        <v>-1</v>
      </c>
      <c r="HX34">
        <v>3</v>
      </c>
      <c r="HY34" s="137">
        <v>92643.573999999993</v>
      </c>
      <c r="HZ34" s="137">
        <v>138965.36099999998</v>
      </c>
      <c r="IA34" s="188">
        <v>-1653.9477019716217</v>
      </c>
      <c r="IB34" s="188">
        <v>1653.9477019716217</v>
      </c>
      <c r="IC34" s="188">
        <v>-1653.9477019716217</v>
      </c>
      <c r="ID34" s="188">
        <f t="shared" si="327"/>
        <v>-1653.9477019716217</v>
      </c>
      <c r="IE34" s="188">
        <v>-1653.9477019716217</v>
      </c>
      <c r="IF34" s="188">
        <v>1653.9477019716217</v>
      </c>
      <c r="IG34" s="188">
        <v>-1653.9477019716217</v>
      </c>
      <c r="IH34" s="188">
        <f t="shared" si="185"/>
        <v>-1653.9477019716217</v>
      </c>
      <c r="II34" s="188">
        <v>1653.9477019716217</v>
      </c>
      <c r="IJ34" s="188">
        <f t="shared" si="186"/>
        <v>-1653.9477019716217</v>
      </c>
      <c r="IK34" s="188">
        <f t="shared" si="187"/>
        <v>-1653.9477019716217</v>
      </c>
      <c r="IL34" s="188">
        <v>1653.9477019716217</v>
      </c>
      <c r="IN34">
        <v>1</v>
      </c>
      <c r="IO34" s="228">
        <v>-1</v>
      </c>
      <c r="IP34" s="228">
        <v>-1</v>
      </c>
      <c r="IQ34" s="228">
        <v>-1</v>
      </c>
      <c r="IR34" s="203">
        <v>-1</v>
      </c>
      <c r="IS34" s="229">
        <v>11</v>
      </c>
      <c r="IT34">
        <f t="shared" si="188"/>
        <v>-1</v>
      </c>
      <c r="IU34">
        <v>-1</v>
      </c>
      <c r="IV34" s="203">
        <v>1</v>
      </c>
      <c r="IW34">
        <v>0</v>
      </c>
      <c r="IX34">
        <v>0</v>
      </c>
      <c r="IY34">
        <v>1</v>
      </c>
      <c r="IZ34">
        <v>0</v>
      </c>
      <c r="JA34" s="237">
        <v>1.76589905739E-2</v>
      </c>
      <c r="JB34" s="194">
        <v>42552</v>
      </c>
      <c r="JC34">
        <f t="shared" si="189"/>
        <v>-1</v>
      </c>
      <c r="JD34">
        <f t="shared" si="190"/>
        <v>-1</v>
      </c>
      <c r="JE34">
        <v>2</v>
      </c>
      <c r="JF34">
        <f t="shared" si="191"/>
        <v>-1</v>
      </c>
      <c r="JG34">
        <v>3</v>
      </c>
      <c r="JH34" s="137">
        <v>94313.681999999986</v>
      </c>
      <c r="JI34" s="137">
        <v>141470.52299999999</v>
      </c>
      <c r="JJ34" s="188">
        <v>-1665.4844214278019</v>
      </c>
      <c r="JK34" s="188">
        <v>1665.4844214278019</v>
      </c>
      <c r="JL34" s="188">
        <v>-1665.4844214278019</v>
      </c>
      <c r="JM34" s="188">
        <f t="shared" si="328"/>
        <v>-1665.4844214278019</v>
      </c>
      <c r="JN34" s="188">
        <v>-1665.4844214278019</v>
      </c>
      <c r="JO34" s="188">
        <v>-1665.4844214278019</v>
      </c>
      <c r="JP34" s="188">
        <v>-1665.4844214278019</v>
      </c>
      <c r="JQ34" s="188">
        <f t="shared" si="192"/>
        <v>-1665.4844214278019</v>
      </c>
      <c r="JR34" s="188">
        <v>1665.4844214278019</v>
      </c>
      <c r="JS34" s="188">
        <f t="shared" si="193"/>
        <v>-1665.4844214278019</v>
      </c>
      <c r="JT34" s="188">
        <f t="shared" si="329"/>
        <v>-1665.4844214278019</v>
      </c>
      <c r="JU34" s="188">
        <v>1665.4844214278019</v>
      </c>
      <c r="JW34">
        <v>1</v>
      </c>
      <c r="JX34" s="228">
        <v>1</v>
      </c>
      <c r="JY34" s="228">
        <v>-1</v>
      </c>
      <c r="JZ34" s="228">
        <v>1</v>
      </c>
      <c r="KA34" s="203">
        <v>-1</v>
      </c>
      <c r="KB34" s="229">
        <v>-3</v>
      </c>
      <c r="KC34">
        <f t="shared" si="194"/>
        <v>-1</v>
      </c>
      <c r="KD34">
        <v>1</v>
      </c>
      <c r="KE34" s="203">
        <v>1</v>
      </c>
      <c r="KF34">
        <v>1</v>
      </c>
      <c r="KG34">
        <v>0</v>
      </c>
      <c r="KH34">
        <v>1</v>
      </c>
      <c r="KI34">
        <v>1</v>
      </c>
      <c r="KJ34" s="237">
        <v>1.55938562551E-2</v>
      </c>
      <c r="KK34" s="194">
        <v>42552</v>
      </c>
      <c r="KL34">
        <f t="shared" si="195"/>
        <v>-1</v>
      </c>
      <c r="KM34">
        <f t="shared" si="196"/>
        <v>-1</v>
      </c>
      <c r="KN34">
        <v>2</v>
      </c>
      <c r="KO34">
        <f t="shared" si="197"/>
        <v>-1</v>
      </c>
      <c r="KP34">
        <v>2</v>
      </c>
      <c r="KQ34" s="137">
        <v>96052.918000000005</v>
      </c>
      <c r="KR34" s="137">
        <v>96052.918000000005</v>
      </c>
      <c r="KS34" s="188">
        <v>1497.8353961749074</v>
      </c>
      <c r="KT34" s="188">
        <v>1497.8353961749074</v>
      </c>
      <c r="KU34" s="188">
        <v>-1497.8353961749074</v>
      </c>
      <c r="KV34" s="188">
        <f t="shared" si="330"/>
        <v>-1497.8353961749074</v>
      </c>
      <c r="KW34" s="188">
        <v>1497.8353961749074</v>
      </c>
      <c r="KX34" s="188">
        <v>-1497.8353961749074</v>
      </c>
      <c r="KY34" s="188">
        <v>1497.8353961749074</v>
      </c>
      <c r="KZ34" s="188">
        <f t="shared" si="198"/>
        <v>-1497.8353961749074</v>
      </c>
      <c r="LA34" s="188">
        <v>1497.8353961749074</v>
      </c>
      <c r="LB34" s="188">
        <f t="shared" si="199"/>
        <v>-1497.8353961749074</v>
      </c>
      <c r="LC34" s="188">
        <f t="shared" si="200"/>
        <v>-1497.8353961749074</v>
      </c>
      <c r="LD34" s="188">
        <v>1497.8353961749074</v>
      </c>
      <c r="LF34">
        <v>1</v>
      </c>
      <c r="LG34" s="228">
        <v>1</v>
      </c>
      <c r="LH34" s="228">
        <v>-1</v>
      </c>
      <c r="LI34" s="228">
        <v>1</v>
      </c>
      <c r="LJ34" s="203">
        <v>-1</v>
      </c>
      <c r="LK34" s="229">
        <v>-4</v>
      </c>
      <c r="LL34">
        <f t="shared" si="201"/>
        <v>-1</v>
      </c>
      <c r="LM34">
        <v>1</v>
      </c>
      <c r="LN34" s="203">
        <v>1</v>
      </c>
      <c r="LO34">
        <v>0</v>
      </c>
      <c r="LP34">
        <v>0</v>
      </c>
      <c r="LQ34">
        <v>1</v>
      </c>
      <c r="LR34">
        <v>1</v>
      </c>
      <c r="LS34" s="237">
        <v>1.03902101131E-3</v>
      </c>
      <c r="LT34" s="194">
        <v>42557</v>
      </c>
      <c r="LU34">
        <f t="shared" si="202"/>
        <v>-1</v>
      </c>
      <c r="LV34">
        <f t="shared" si="203"/>
        <v>-1</v>
      </c>
      <c r="LW34">
        <v>2</v>
      </c>
      <c r="LX34">
        <f t="shared" si="204"/>
        <v>-1</v>
      </c>
      <c r="LY34">
        <v>2</v>
      </c>
      <c r="LZ34" s="137">
        <v>96161.39</v>
      </c>
      <c r="MA34" s="137">
        <v>96161.39</v>
      </c>
      <c r="MB34" s="188">
        <v>99.913704686775318</v>
      </c>
      <c r="MC34" s="188">
        <v>99.913704686775318</v>
      </c>
      <c r="MD34" s="188">
        <v>-99.913704686775318</v>
      </c>
      <c r="ME34" s="188">
        <f t="shared" si="331"/>
        <v>-99.913704686775318</v>
      </c>
      <c r="MF34" s="188">
        <v>99.913704686775318</v>
      </c>
      <c r="MG34" s="188">
        <v>-99.913704686775318</v>
      </c>
      <c r="MH34" s="188">
        <v>99.913704686775318</v>
      </c>
      <c r="MI34" s="188">
        <f t="shared" si="205"/>
        <v>-99.913704686775318</v>
      </c>
      <c r="MJ34" s="188">
        <v>99.913704686775318</v>
      </c>
      <c r="MK34" s="188">
        <f t="shared" si="206"/>
        <v>-99.913704686775318</v>
      </c>
      <c r="ML34" s="188">
        <f t="shared" si="207"/>
        <v>-99.913704686775318</v>
      </c>
      <c r="MM34" s="188">
        <v>99.913704686775318</v>
      </c>
      <c r="MO34">
        <v>1</v>
      </c>
      <c r="MP34" s="228">
        <v>1</v>
      </c>
      <c r="MQ34" s="228">
        <v>-1</v>
      </c>
      <c r="MR34" s="203">
        <v>1</v>
      </c>
      <c r="MS34" s="203">
        <v>-1</v>
      </c>
      <c r="MT34" s="229">
        <v>-5</v>
      </c>
      <c r="MU34">
        <f t="shared" si="208"/>
        <v>-1</v>
      </c>
      <c r="MV34">
        <v>1</v>
      </c>
      <c r="MW34" s="203">
        <v>1</v>
      </c>
      <c r="MX34">
        <v>0</v>
      </c>
      <c r="MY34">
        <v>0</v>
      </c>
      <c r="MZ34">
        <v>1</v>
      </c>
      <c r="NA34">
        <v>1</v>
      </c>
      <c r="NB34" s="237">
        <v>1.15326951909E-2</v>
      </c>
      <c r="NC34" s="194">
        <v>42557</v>
      </c>
      <c r="ND34">
        <f t="shared" si="209"/>
        <v>-1</v>
      </c>
      <c r="NE34">
        <f t="shared" si="210"/>
        <v>-1</v>
      </c>
      <c r="NF34">
        <v>2</v>
      </c>
      <c r="NG34">
        <f t="shared" si="211"/>
        <v>-1</v>
      </c>
      <c r="NH34">
        <v>2</v>
      </c>
      <c r="NI34" s="137">
        <v>97507.20699999998</v>
      </c>
      <c r="NJ34" s="137">
        <v>97507.20699999998</v>
      </c>
      <c r="NK34" s="188">
        <v>1124.5208972469907</v>
      </c>
      <c r="NL34" s="188">
        <v>1124.5208972469907</v>
      </c>
      <c r="NM34" s="188">
        <v>-1124.5208972469907</v>
      </c>
      <c r="NN34" s="188">
        <f t="shared" si="332"/>
        <v>-1124.5208972469907</v>
      </c>
      <c r="NO34" s="188">
        <v>1124.5208972469907</v>
      </c>
      <c r="NP34" s="188">
        <v>-1124.5208972469907</v>
      </c>
      <c r="NQ34" s="188">
        <v>1124.5208972469907</v>
      </c>
      <c r="NR34" s="188">
        <f t="shared" si="212"/>
        <v>-1124.5208972469907</v>
      </c>
      <c r="NS34" s="188">
        <v>1124.5208972469907</v>
      </c>
      <c r="NT34" s="188">
        <f t="shared" si="213"/>
        <v>-1124.5208972469907</v>
      </c>
      <c r="NU34" s="188">
        <f t="shared" si="214"/>
        <v>-1124.5208972469907</v>
      </c>
      <c r="NV34" s="188">
        <v>1124.5208972469907</v>
      </c>
      <c r="NX34">
        <v>1</v>
      </c>
      <c r="NY34" s="228">
        <v>1</v>
      </c>
      <c r="NZ34" s="228">
        <v>-1</v>
      </c>
      <c r="OA34" s="228">
        <v>1</v>
      </c>
      <c r="OB34" s="203">
        <v>-1</v>
      </c>
      <c r="OC34" s="229">
        <v>-6</v>
      </c>
      <c r="OD34">
        <f t="shared" si="346"/>
        <v>-1</v>
      </c>
      <c r="OE34">
        <v>1</v>
      </c>
      <c r="OF34" s="203">
        <v>-1</v>
      </c>
      <c r="OG34">
        <v>1</v>
      </c>
      <c r="OH34">
        <v>1</v>
      </c>
      <c r="OI34">
        <v>0</v>
      </c>
      <c r="OJ34">
        <v>0</v>
      </c>
      <c r="OK34">
        <v>-4.1044350691099999E-3</v>
      </c>
      <c r="OL34" s="194">
        <v>42557</v>
      </c>
      <c r="OM34">
        <f t="shared" si="215"/>
        <v>-1</v>
      </c>
      <c r="ON34">
        <f t="shared" si="216"/>
        <v>-1</v>
      </c>
      <c r="OO34">
        <v>2</v>
      </c>
      <c r="OP34">
        <f t="shared" si="217"/>
        <v>-1</v>
      </c>
      <c r="OQ34">
        <v>2</v>
      </c>
      <c r="OR34" s="137">
        <v>96106.705999999991</v>
      </c>
      <c r="OS34" s="137">
        <v>96106.705999999991</v>
      </c>
      <c r="OT34" s="188">
        <v>-394.46373448304439</v>
      </c>
      <c r="OU34" s="188">
        <v>-394.46373448304439</v>
      </c>
      <c r="OV34" s="188">
        <v>394.46373448304439</v>
      </c>
      <c r="OW34" s="188">
        <f t="shared" si="333"/>
        <v>394.46373448304439</v>
      </c>
      <c r="OX34" s="188">
        <v>-394.46373448304439</v>
      </c>
      <c r="OY34" s="188">
        <v>394.46373448304439</v>
      </c>
      <c r="OZ34" s="188">
        <v>-394.46373448304439</v>
      </c>
      <c r="PA34" s="188">
        <f t="shared" si="218"/>
        <v>394.46373448304439</v>
      </c>
      <c r="PB34" s="188">
        <v>-394.46373448304439</v>
      </c>
      <c r="PC34" s="188">
        <f t="shared" si="219"/>
        <v>394.46373448304439</v>
      </c>
      <c r="PD34" s="188">
        <f t="shared" si="220"/>
        <v>394.46373448304439</v>
      </c>
      <c r="PE34" s="188">
        <v>394.46373448304439</v>
      </c>
      <c r="PG34">
        <v>-1</v>
      </c>
      <c r="PH34" s="228">
        <v>1</v>
      </c>
      <c r="PI34" s="228">
        <v>-1</v>
      </c>
      <c r="PJ34" s="228">
        <v>1</v>
      </c>
      <c r="PK34" s="203">
        <v>-1</v>
      </c>
      <c r="PL34" s="229">
        <v>-7</v>
      </c>
      <c r="PM34">
        <f t="shared" si="347"/>
        <v>1</v>
      </c>
      <c r="PN34">
        <v>1</v>
      </c>
      <c r="PO34" s="203">
        <v>-1</v>
      </c>
      <c r="PP34">
        <v>1</v>
      </c>
      <c r="PQ34">
        <v>1</v>
      </c>
      <c r="PR34">
        <v>0</v>
      </c>
      <c r="PS34">
        <v>0</v>
      </c>
      <c r="PT34" s="237">
        <v>-3.5448827901699998E-3</v>
      </c>
      <c r="PU34" s="194">
        <v>42557</v>
      </c>
      <c r="PV34">
        <f t="shared" si="221"/>
        <v>1</v>
      </c>
      <c r="PW34">
        <f t="shared" si="222"/>
        <v>1</v>
      </c>
      <c r="PX34">
        <v>2</v>
      </c>
      <c r="PY34">
        <f t="shared" si="223"/>
        <v>1</v>
      </c>
      <c r="PZ34">
        <v>2</v>
      </c>
      <c r="QA34" s="137">
        <v>95448.157000000007</v>
      </c>
      <c r="QB34" s="137">
        <v>95448.157000000007</v>
      </c>
      <c r="QC34" s="188">
        <v>-338.3525291027442</v>
      </c>
      <c r="QD34" s="188">
        <v>338.3525291027442</v>
      </c>
      <c r="QE34" s="188">
        <v>338.3525291027442</v>
      </c>
      <c r="QF34" s="188">
        <f t="shared" si="334"/>
        <v>-338.3525291027442</v>
      </c>
      <c r="QG34" s="188">
        <v>-338.3525291027442</v>
      </c>
      <c r="QH34" s="188">
        <v>338.3525291027442</v>
      </c>
      <c r="QI34" s="188">
        <v>-338.3525291027442</v>
      </c>
      <c r="QJ34" s="188">
        <f t="shared" si="224"/>
        <v>-338.3525291027442</v>
      </c>
      <c r="QK34" s="188">
        <v>-338.3525291027442</v>
      </c>
      <c r="QL34" s="188">
        <f t="shared" si="225"/>
        <v>-338.3525291027442</v>
      </c>
      <c r="QM34" s="188">
        <f t="shared" si="226"/>
        <v>-338.3525291027442</v>
      </c>
      <c r="QN34" s="188">
        <v>338.3525291027442</v>
      </c>
      <c r="QP34">
        <v>-1</v>
      </c>
      <c r="QQ34" s="228">
        <v>1</v>
      </c>
      <c r="QR34" s="228">
        <v>-1</v>
      </c>
      <c r="QS34" s="228">
        <v>1</v>
      </c>
      <c r="QT34" s="203">
        <v>-1</v>
      </c>
      <c r="QU34" s="229">
        <v>-8</v>
      </c>
      <c r="QV34">
        <f t="shared" si="348"/>
        <v>1</v>
      </c>
      <c r="QW34">
        <v>1</v>
      </c>
      <c r="QX34">
        <v>-1</v>
      </c>
      <c r="QY34">
        <v>1</v>
      </c>
      <c r="QZ34">
        <v>1</v>
      </c>
      <c r="RA34">
        <v>0</v>
      </c>
      <c r="RB34">
        <v>0</v>
      </c>
      <c r="RC34">
        <v>-6.3116823502400001E-3</v>
      </c>
      <c r="RD34" s="194">
        <v>42557</v>
      </c>
      <c r="RE34">
        <f t="shared" si="227"/>
        <v>1</v>
      </c>
      <c r="RF34">
        <f t="shared" si="228"/>
        <v>1</v>
      </c>
      <c r="RG34">
        <v>2</v>
      </c>
      <c r="RH34">
        <f t="shared" si="229"/>
        <v>1</v>
      </c>
      <c r="RI34">
        <v>2</v>
      </c>
      <c r="RJ34" s="137">
        <v>95448.157000000007</v>
      </c>
      <c r="RK34" s="137">
        <v>95448.157000000007</v>
      </c>
      <c r="RL34" s="188">
        <v>-602.43844789983655</v>
      </c>
      <c r="RM34" s="188">
        <v>602.43844789983655</v>
      </c>
      <c r="RN34" s="188">
        <v>602.43844789983655</v>
      </c>
      <c r="RO34" s="188">
        <f t="shared" si="335"/>
        <v>-602.43844789983655</v>
      </c>
      <c r="RP34" s="188">
        <v>-602.43844789983655</v>
      </c>
      <c r="RQ34" s="188">
        <v>602.43844789983655</v>
      </c>
      <c r="RR34" s="188">
        <v>-602.43844789983655</v>
      </c>
      <c r="RS34" s="188">
        <f t="shared" si="230"/>
        <v>-602.43844789983655</v>
      </c>
      <c r="RT34" s="188">
        <v>-602.43844789983655</v>
      </c>
      <c r="RU34" s="188">
        <f t="shared" si="231"/>
        <v>-602.43844789983655</v>
      </c>
      <c r="RV34" s="188">
        <f t="shared" si="232"/>
        <v>-602.43844789983655</v>
      </c>
      <c r="RW34" s="188">
        <v>602.43844789983655</v>
      </c>
      <c r="RY34">
        <v>-1</v>
      </c>
      <c r="RZ34">
        <v>1</v>
      </c>
      <c r="SA34">
        <v>-1</v>
      </c>
      <c r="SB34">
        <v>1</v>
      </c>
      <c r="SC34">
        <v>-1</v>
      </c>
      <c r="SD34">
        <v>-9</v>
      </c>
      <c r="SE34">
        <f t="shared" si="233"/>
        <v>1</v>
      </c>
      <c r="SF34">
        <v>1</v>
      </c>
      <c r="SG34">
        <v>1</v>
      </c>
      <c r="SH34">
        <v>0</v>
      </c>
      <c r="SI34">
        <v>0</v>
      </c>
      <c r="SJ34">
        <v>1</v>
      </c>
      <c r="SK34">
        <v>1</v>
      </c>
      <c r="SL34">
        <v>1.1317704122900001E-2</v>
      </c>
      <c r="SM34" s="194">
        <v>42557</v>
      </c>
      <c r="SN34">
        <f t="shared" si="234"/>
        <v>1</v>
      </c>
      <c r="SO34">
        <f t="shared" si="235"/>
        <v>1</v>
      </c>
      <c r="SP34">
        <v>3</v>
      </c>
      <c r="SQ34">
        <f t="shared" si="236"/>
        <v>1</v>
      </c>
      <c r="SR34">
        <v>2</v>
      </c>
      <c r="SS34" s="137">
        <v>144848.56200000001</v>
      </c>
      <c r="ST34" s="137">
        <v>96565.707999999999</v>
      </c>
      <c r="SU34" s="188">
        <v>1639.3531673435364</v>
      </c>
      <c r="SV34" s="188">
        <v>-1639.3531673435364</v>
      </c>
      <c r="SW34" s="188">
        <v>-1639.3531673435364</v>
      </c>
      <c r="SX34" s="188">
        <f t="shared" si="336"/>
        <v>1639.3531673435364</v>
      </c>
      <c r="SY34" s="188">
        <v>1639.3531673435364</v>
      </c>
      <c r="SZ34" s="188">
        <v>-1639.3531673435364</v>
      </c>
      <c r="TA34" s="188">
        <v>1639.3531673435364</v>
      </c>
      <c r="TB34" s="188">
        <f t="shared" si="237"/>
        <v>1639.3531673435364</v>
      </c>
      <c r="TC34" s="188">
        <v>1639.3531673435364</v>
      </c>
      <c r="TD34" s="188">
        <f t="shared" si="238"/>
        <v>1639.3531673435364</v>
      </c>
      <c r="TE34" s="188">
        <f t="shared" si="239"/>
        <v>1639.3531673435364</v>
      </c>
      <c r="TF34" s="188">
        <v>1639.3531673435364</v>
      </c>
      <c r="TH34">
        <v>1</v>
      </c>
      <c r="TI34" s="228">
        <v>1</v>
      </c>
      <c r="TJ34" s="228">
        <v>-1</v>
      </c>
      <c r="TK34" s="228">
        <v>1</v>
      </c>
      <c r="TL34" s="203">
        <v>-1</v>
      </c>
      <c r="TM34" s="229">
        <v>-10</v>
      </c>
      <c r="TN34">
        <f t="shared" si="240"/>
        <v>-1</v>
      </c>
      <c r="TO34">
        <v>1</v>
      </c>
      <c r="TP34">
        <v>1</v>
      </c>
      <c r="TQ34">
        <v>0</v>
      </c>
      <c r="TR34">
        <v>0</v>
      </c>
      <c r="TS34">
        <v>1</v>
      </c>
      <c r="TT34">
        <v>1</v>
      </c>
      <c r="TU34">
        <v>1.14194358799E-4</v>
      </c>
      <c r="TV34" s="194">
        <v>42557</v>
      </c>
      <c r="TW34">
        <f t="shared" si="241"/>
        <v>-1</v>
      </c>
      <c r="TX34">
        <f t="shared" si="242"/>
        <v>-1</v>
      </c>
      <c r="TY34">
        <v>3</v>
      </c>
      <c r="TZ34">
        <f t="shared" si="243"/>
        <v>-1</v>
      </c>
      <c r="UA34">
        <v>2</v>
      </c>
      <c r="UB34" s="137">
        <v>144848.56200000001</v>
      </c>
      <c r="UC34" s="137">
        <v>96565.707999999999</v>
      </c>
      <c r="UD34" s="188">
        <v>16.5408886605472</v>
      </c>
      <c r="UE34" s="188">
        <v>16.5408886605472</v>
      </c>
      <c r="UF34" s="188">
        <v>-16.5408886605472</v>
      </c>
      <c r="UG34" s="188">
        <f t="shared" si="337"/>
        <v>-16.5408886605472</v>
      </c>
      <c r="UH34" s="188">
        <v>16.5408886605472</v>
      </c>
      <c r="UI34" s="188">
        <v>-16.5408886605472</v>
      </c>
      <c r="UJ34" s="188">
        <v>16.5408886605472</v>
      </c>
      <c r="UK34" s="188">
        <f t="shared" si="244"/>
        <v>-16.5408886605472</v>
      </c>
      <c r="UL34" s="188">
        <v>16.5408886605472</v>
      </c>
      <c r="UM34" s="188">
        <f t="shared" si="245"/>
        <v>-16.5408886605472</v>
      </c>
      <c r="UN34" s="188">
        <f t="shared" si="246"/>
        <v>-16.5408886605472</v>
      </c>
      <c r="UO34" s="188">
        <v>16.5408886605472</v>
      </c>
      <c r="UQ34">
        <v>1</v>
      </c>
      <c r="UR34" s="228">
        <v>1</v>
      </c>
      <c r="US34" s="228">
        <v>1</v>
      </c>
      <c r="UT34" s="228">
        <v>1</v>
      </c>
      <c r="UU34" s="203">
        <v>-1</v>
      </c>
      <c r="UV34" s="229">
        <v>-11</v>
      </c>
      <c r="UW34">
        <f t="shared" si="247"/>
        <v>1</v>
      </c>
      <c r="UX34">
        <v>1</v>
      </c>
      <c r="UY34" s="203">
        <v>1</v>
      </c>
      <c r="UZ34">
        <v>1</v>
      </c>
      <c r="VA34">
        <v>0</v>
      </c>
      <c r="VB34">
        <v>1</v>
      </c>
      <c r="VC34">
        <v>1</v>
      </c>
      <c r="VD34" s="237">
        <v>2.28362639872E-4</v>
      </c>
      <c r="VE34" s="194">
        <v>42557</v>
      </c>
      <c r="VF34">
        <f t="shared" si="248"/>
        <v>-1</v>
      </c>
      <c r="VG34">
        <f t="shared" si="249"/>
        <v>-1</v>
      </c>
      <c r="VH34">
        <v>3</v>
      </c>
      <c r="VI34">
        <v>-1</v>
      </c>
      <c r="VJ34">
        <v>2</v>
      </c>
      <c r="VK34" s="137">
        <v>144237.77999999997</v>
      </c>
      <c r="VL34" s="137">
        <v>96158.51999999999</v>
      </c>
      <c r="VM34" s="188">
        <v>32.93852021007676</v>
      </c>
      <c r="VN34" s="188">
        <v>32.93852021007676</v>
      </c>
      <c r="VO34" s="188">
        <v>-32.93852021007676</v>
      </c>
      <c r="VP34" s="188">
        <f t="shared" si="338"/>
        <v>32.93852021007676</v>
      </c>
      <c r="VQ34" s="188">
        <v>32.93852021007676</v>
      </c>
      <c r="VR34" s="188">
        <v>32.93852021007676</v>
      </c>
      <c r="VS34" s="188">
        <v>32.93852021007676</v>
      </c>
      <c r="VT34" s="188">
        <f t="shared" si="250"/>
        <v>-32.93852021007676</v>
      </c>
      <c r="VU34" s="188">
        <v>32.93852021007676</v>
      </c>
      <c r="VV34" s="188">
        <v>-32.93852021007676</v>
      </c>
      <c r="VW34" s="188">
        <f t="shared" si="251"/>
        <v>-32.93852021007676</v>
      </c>
      <c r="VX34" s="188">
        <v>32.93852021007676</v>
      </c>
      <c r="VZ34">
        <v>1</v>
      </c>
      <c r="WA34" s="228">
        <v>1</v>
      </c>
      <c r="WB34" s="228">
        <v>-1</v>
      </c>
      <c r="WC34" s="228">
        <v>1</v>
      </c>
      <c r="WD34" s="203">
        <v>-1</v>
      </c>
      <c r="WE34" s="229">
        <v>-12</v>
      </c>
      <c r="WF34">
        <f t="shared" si="252"/>
        <v>-1</v>
      </c>
      <c r="WG34">
        <v>1</v>
      </c>
      <c r="WH34" s="203">
        <v>1</v>
      </c>
      <c r="WI34">
        <v>0</v>
      </c>
      <c r="WJ34">
        <v>0</v>
      </c>
      <c r="WK34">
        <v>0</v>
      </c>
      <c r="WL34">
        <v>1</v>
      </c>
      <c r="WM34" s="237">
        <v>1.4840182648399999E-3</v>
      </c>
      <c r="WN34" s="194">
        <v>42557</v>
      </c>
      <c r="WO34">
        <f t="shared" si="253"/>
        <v>-1</v>
      </c>
      <c r="WP34">
        <f t="shared" si="254"/>
        <v>-1</v>
      </c>
      <c r="WQ34">
        <v>3</v>
      </c>
      <c r="WR34">
        <v>-1</v>
      </c>
      <c r="WS34">
        <v>2</v>
      </c>
      <c r="WT34" s="137">
        <v>144794.3805</v>
      </c>
      <c r="WU34" s="137">
        <v>96529.587</v>
      </c>
      <c r="WV34" s="188">
        <v>214.87750530819272</v>
      </c>
      <c r="WW34" s="188">
        <v>214.87750530819272</v>
      </c>
      <c r="WX34" s="188">
        <v>-214.87750530819272</v>
      </c>
      <c r="WY34" s="188">
        <f t="shared" si="339"/>
        <v>-214.87750530819272</v>
      </c>
      <c r="WZ34" s="188">
        <v>214.87750530819272</v>
      </c>
      <c r="XA34" s="188">
        <v>-214.87750530819272</v>
      </c>
      <c r="XB34" s="188">
        <v>214.87750530819272</v>
      </c>
      <c r="XC34" s="188">
        <f t="shared" si="255"/>
        <v>-214.87750530819272</v>
      </c>
      <c r="XD34" s="188">
        <v>214.87750530819272</v>
      </c>
      <c r="XE34" s="188">
        <v>-214.87750530819272</v>
      </c>
      <c r="XF34" s="188">
        <f t="shared" si="256"/>
        <v>-214.87750530819272</v>
      </c>
      <c r="XG34" s="188">
        <v>214.87750530819272</v>
      </c>
      <c r="XI34">
        <v>1</v>
      </c>
      <c r="XJ34" s="228">
        <v>1</v>
      </c>
      <c r="XK34" s="228">
        <v>-1</v>
      </c>
      <c r="XL34" s="228">
        <v>1</v>
      </c>
      <c r="XM34" s="203">
        <v>-1</v>
      </c>
      <c r="XN34" s="229">
        <v>-13</v>
      </c>
      <c r="XO34">
        <f t="shared" si="257"/>
        <v>-1</v>
      </c>
      <c r="XP34">
        <v>1</v>
      </c>
      <c r="XQ34" s="203">
        <v>1</v>
      </c>
      <c r="XR34">
        <v>0</v>
      </c>
      <c r="XS34">
        <v>0</v>
      </c>
      <c r="XT34">
        <v>1</v>
      </c>
      <c r="XU34">
        <v>1</v>
      </c>
      <c r="XV34" s="237">
        <v>1.8237774991499999E-3</v>
      </c>
      <c r="XW34" s="194">
        <v>42557</v>
      </c>
      <c r="XX34">
        <f t="shared" si="258"/>
        <v>-1</v>
      </c>
      <c r="XY34">
        <f t="shared" si="259"/>
        <v>-1</v>
      </c>
      <c r="XZ34">
        <v>3</v>
      </c>
      <c r="YA34">
        <v>-1</v>
      </c>
      <c r="YB34">
        <v>2</v>
      </c>
      <c r="YC34" s="137">
        <v>144794.3805</v>
      </c>
      <c r="YD34" s="137">
        <v>96529.587</v>
      </c>
      <c r="YE34" s="188">
        <v>264.07273315926352</v>
      </c>
      <c r="YF34" s="188">
        <v>264.07273315926352</v>
      </c>
      <c r="YG34" s="188">
        <v>-264.07273315926352</v>
      </c>
      <c r="YH34" s="188">
        <f t="shared" si="260"/>
        <v>-264.07273315926352</v>
      </c>
      <c r="YI34" s="188">
        <v>264.07273315926352</v>
      </c>
      <c r="YJ34" s="188">
        <v>-264.07273315926352</v>
      </c>
      <c r="YK34" s="188">
        <v>264.07273315926352</v>
      </c>
      <c r="YL34" s="188">
        <f t="shared" si="261"/>
        <v>-264.07273315926352</v>
      </c>
      <c r="YM34" s="188">
        <v>264.07273315926352</v>
      </c>
      <c r="YN34" s="188">
        <v>-264.07273315926352</v>
      </c>
      <c r="YO34" s="188">
        <f t="shared" si="262"/>
        <v>-264.07273315926352</v>
      </c>
      <c r="YP34" s="188">
        <v>264.07273315926352</v>
      </c>
      <c r="YR34">
        <v>1</v>
      </c>
      <c r="YS34" s="228">
        <v>1</v>
      </c>
      <c r="YT34" s="228">
        <v>-1</v>
      </c>
      <c r="YU34" s="228">
        <v>1</v>
      </c>
      <c r="YV34" s="203">
        <v>-1</v>
      </c>
      <c r="YW34" s="229">
        <v>-15</v>
      </c>
      <c r="YX34">
        <v>-1</v>
      </c>
      <c r="YY34">
        <v>1</v>
      </c>
      <c r="YZ34" s="203">
        <v>1</v>
      </c>
      <c r="ZA34">
        <v>0</v>
      </c>
      <c r="ZB34">
        <v>0</v>
      </c>
      <c r="ZC34">
        <v>0</v>
      </c>
      <c r="ZD34">
        <v>1</v>
      </c>
      <c r="ZE34" s="237">
        <v>1.18329730345E-2</v>
      </c>
      <c r="ZF34" s="194">
        <v>42557</v>
      </c>
      <c r="ZG34">
        <f t="shared" si="263"/>
        <v>-1</v>
      </c>
      <c r="ZH34">
        <f t="shared" si="264"/>
        <v>-1</v>
      </c>
      <c r="ZI34">
        <v>3</v>
      </c>
      <c r="ZJ34">
        <v>-1</v>
      </c>
      <c r="ZK34">
        <v>2</v>
      </c>
      <c r="ZL34" s="137">
        <v>144794.3805</v>
      </c>
      <c r="ZM34" s="137">
        <v>96529.587</v>
      </c>
      <c r="ZN34" s="188">
        <v>1713.3480000036327</v>
      </c>
      <c r="ZO34" s="188">
        <v>-1713.3480000036327</v>
      </c>
      <c r="ZP34" s="188">
        <v>1713.3480000036327</v>
      </c>
      <c r="ZQ34" s="188">
        <v>-1713.3480000036327</v>
      </c>
      <c r="ZR34" s="188">
        <v>-1713.3480000036327</v>
      </c>
      <c r="ZS34" s="188">
        <v>1713.3480000036327</v>
      </c>
      <c r="ZT34" s="188">
        <v>-1713.3480000036327</v>
      </c>
      <c r="ZU34" s="188">
        <v>1713.3480000036327</v>
      </c>
      <c r="ZV34" s="188">
        <f t="shared" si="265"/>
        <v>-1713.3480000036327</v>
      </c>
      <c r="ZW34" s="188">
        <v>1713.3480000036327</v>
      </c>
      <c r="ZX34" s="188">
        <f t="shared" si="266"/>
        <v>-1713.3480000036327</v>
      </c>
      <c r="ZY34" s="188">
        <v>1713.3480000036327</v>
      </c>
      <c r="AAA34">
        <f t="shared" si="267"/>
        <v>1</v>
      </c>
      <c r="AAB34" s="228">
        <v>1</v>
      </c>
      <c r="AAC34" s="228">
        <v>1</v>
      </c>
      <c r="AAD34" s="228">
        <v>1</v>
      </c>
      <c r="AAE34" s="203">
        <v>-1</v>
      </c>
      <c r="AAF34" s="229">
        <v>-15</v>
      </c>
      <c r="AAG34">
        <f t="shared" si="268"/>
        <v>1</v>
      </c>
      <c r="AAH34">
        <f t="shared" si="269"/>
        <v>1</v>
      </c>
      <c r="AAI34" s="203">
        <v>-1</v>
      </c>
      <c r="AAJ34">
        <f t="shared" si="270"/>
        <v>0</v>
      </c>
      <c r="AAK34">
        <f t="shared" si="136"/>
        <v>1</v>
      </c>
      <c r="AAL34">
        <f t="shared" si="340"/>
        <v>0</v>
      </c>
      <c r="AAM34">
        <f t="shared" si="271"/>
        <v>0</v>
      </c>
      <c r="AAN34" s="237">
        <v>-5.7348476329699997E-3</v>
      </c>
      <c r="AAO34" s="194">
        <v>42557</v>
      </c>
      <c r="AAP34">
        <f t="shared" si="272"/>
        <v>-1</v>
      </c>
      <c r="AAQ34">
        <f t="shared" si="273"/>
        <v>-1</v>
      </c>
      <c r="AAR34">
        <f>VLOOKUP($A34,'FuturesInfo (3)'!$A$2:$V$80,22)</f>
        <v>3</v>
      </c>
      <c r="AAS34">
        <f t="shared" si="274"/>
        <v>-1</v>
      </c>
      <c r="AAT34">
        <f t="shared" si="275"/>
        <v>2</v>
      </c>
      <c r="AAU34" s="137">
        <f>VLOOKUP($A34,'FuturesInfo (3)'!$A$2:$O$80,15)*AAR34</f>
        <v>145667.52900000001</v>
      </c>
      <c r="AAV34" s="137">
        <f>VLOOKUP($A34,'FuturesInfo (3)'!$A$2:$O$80,15)*AAT34</f>
        <v>97111.686000000002</v>
      </c>
      <c r="AAW34" s="188">
        <f t="shared" si="276"/>
        <v>-835.3810838862388</v>
      </c>
      <c r="AAX34" s="188">
        <f t="shared" si="137"/>
        <v>835.3810838862388</v>
      </c>
      <c r="AAY34" s="188">
        <f t="shared" si="277"/>
        <v>-835.3810838862388</v>
      </c>
      <c r="AAZ34" s="188">
        <f t="shared" si="278"/>
        <v>835.3810838862388</v>
      </c>
      <c r="ABA34" s="188">
        <f t="shared" si="279"/>
        <v>-835.3810838862388</v>
      </c>
      <c r="ABB34" s="188">
        <f t="shared" si="349"/>
        <v>-835.3810838862388</v>
      </c>
      <c r="ABC34" s="188">
        <f t="shared" si="281"/>
        <v>-835.3810838862388</v>
      </c>
      <c r="ABD34" s="188">
        <f t="shared" si="341"/>
        <v>-835.3810838862388</v>
      </c>
      <c r="ABE34" s="188">
        <f t="shared" si="282"/>
        <v>835.3810838862388</v>
      </c>
      <c r="ABF34" s="188">
        <f>IF(IF(sym!$Q23=AAI34,1,0)=1,ABS(AAU34*AAN34),-ABS(AAU34*AAN34))</f>
        <v>-835.3810838862388</v>
      </c>
      <c r="ABG34" s="188">
        <f t="shared" si="283"/>
        <v>835.3810838862388</v>
      </c>
      <c r="ABH34" s="188">
        <f t="shared" si="284"/>
        <v>835.3810838862388</v>
      </c>
      <c r="ABJ34">
        <f t="shared" si="285"/>
        <v>-1</v>
      </c>
      <c r="ABK34" s="228">
        <v>1</v>
      </c>
      <c r="ABL34" s="228">
        <v>-1</v>
      </c>
      <c r="ABM34" s="228">
        <v>1</v>
      </c>
      <c r="ABN34" s="203">
        <v>-1</v>
      </c>
      <c r="ABO34" s="229">
        <v>-16</v>
      </c>
      <c r="ABP34">
        <f t="shared" si="286"/>
        <v>1</v>
      </c>
      <c r="ABQ34">
        <f t="shared" si="287"/>
        <v>1</v>
      </c>
      <c r="ABR34" s="203"/>
      <c r="ABS34">
        <f t="shared" si="288"/>
        <v>0</v>
      </c>
      <c r="ABT34">
        <f t="shared" si="138"/>
        <v>0</v>
      </c>
      <c r="ABU34">
        <f t="shared" si="342"/>
        <v>0</v>
      </c>
      <c r="ABV34">
        <f t="shared" si="289"/>
        <v>0</v>
      </c>
      <c r="ABW34" s="237"/>
      <c r="ABX34" s="194">
        <v>42557</v>
      </c>
      <c r="ABY34">
        <f t="shared" si="290"/>
        <v>1</v>
      </c>
      <c r="ABZ34">
        <f t="shared" si="291"/>
        <v>1</v>
      </c>
      <c r="ACA34">
        <f>VLOOKUP($A34,'FuturesInfo (3)'!$A$2:$V$80,22)</f>
        <v>3</v>
      </c>
      <c r="ACB34">
        <f t="shared" si="292"/>
        <v>1</v>
      </c>
      <c r="ACC34">
        <f t="shared" si="293"/>
        <v>4</v>
      </c>
      <c r="ACD34" s="137">
        <f>VLOOKUP($A34,'FuturesInfo (3)'!$A$2:$O$80,15)*ACA34</f>
        <v>145667.52900000001</v>
      </c>
      <c r="ACE34" s="137">
        <f>VLOOKUP($A34,'FuturesInfo (3)'!$A$2:$O$80,15)*ACC34</f>
        <v>194223.372</v>
      </c>
      <c r="ACF34" s="188">
        <f t="shared" si="294"/>
        <v>0</v>
      </c>
      <c r="ACG34" s="188">
        <f t="shared" si="139"/>
        <v>0</v>
      </c>
      <c r="ACH34" s="188">
        <f t="shared" si="295"/>
        <v>0</v>
      </c>
      <c r="ACI34" s="188">
        <f t="shared" si="296"/>
        <v>0</v>
      </c>
      <c r="ACJ34" s="188">
        <f t="shared" si="297"/>
        <v>0</v>
      </c>
      <c r="ACK34" s="188">
        <f t="shared" si="350"/>
        <v>0</v>
      </c>
      <c r="ACL34" s="188">
        <f t="shared" si="299"/>
        <v>0</v>
      </c>
      <c r="ACM34" s="188">
        <f t="shared" si="343"/>
        <v>0</v>
      </c>
      <c r="ACN34" s="188">
        <f t="shared" si="300"/>
        <v>0</v>
      </c>
      <c r="ACO34" s="188">
        <f>IF(IF(sym!$Q23=ABR34,1,0)=1,ABS(ACD34*ABW34),-ABS(ACD34*ABW34))</f>
        <v>0</v>
      </c>
      <c r="ACP34" s="188">
        <f t="shared" si="301"/>
        <v>0</v>
      </c>
      <c r="ACQ34" s="188">
        <f t="shared" si="302"/>
        <v>0</v>
      </c>
      <c r="ACT34">
        <f t="shared" si="303"/>
        <v>0</v>
      </c>
      <c r="ACU34" s="228"/>
      <c r="ACV34" s="228"/>
      <c r="ACW34" s="228"/>
      <c r="ACX34" s="203"/>
      <c r="ACY34" s="229"/>
      <c r="ACZ34">
        <f t="shared" si="304"/>
        <v>-1</v>
      </c>
      <c r="ADA34">
        <f t="shared" si="305"/>
        <v>0</v>
      </c>
      <c r="ADB34" s="203"/>
      <c r="ADC34">
        <f t="shared" si="306"/>
        <v>1</v>
      </c>
      <c r="ADD34">
        <f t="shared" si="140"/>
        <v>1</v>
      </c>
      <c r="ADE34">
        <f t="shared" si="344"/>
        <v>0</v>
      </c>
      <c r="ADF34">
        <f t="shared" si="307"/>
        <v>1</v>
      </c>
      <c r="ADG34" s="237"/>
      <c r="ADH34" s="194"/>
      <c r="ADI34">
        <f t="shared" si="308"/>
        <v>-1</v>
      </c>
      <c r="ADJ34">
        <f t="shared" si="309"/>
        <v>-1</v>
      </c>
      <c r="ADK34">
        <f>VLOOKUP($A34,'FuturesInfo (3)'!$A$2:$V$80,22)</f>
        <v>3</v>
      </c>
      <c r="ADL34">
        <f t="shared" si="310"/>
        <v>-1</v>
      </c>
      <c r="ADM34">
        <f t="shared" si="311"/>
        <v>2</v>
      </c>
      <c r="ADN34" s="137">
        <f>VLOOKUP($A34,'FuturesInfo (3)'!$A$2:$O$80,15)*ADK34</f>
        <v>145667.52900000001</v>
      </c>
      <c r="ADO34" s="137">
        <f>VLOOKUP($A34,'FuturesInfo (3)'!$A$2:$O$80,15)*ADM34</f>
        <v>97111.686000000002</v>
      </c>
      <c r="ADP34" s="188">
        <f t="shared" si="312"/>
        <v>0</v>
      </c>
      <c r="ADQ34" s="188">
        <f t="shared" si="141"/>
        <v>0</v>
      </c>
      <c r="ADR34" s="188">
        <f t="shared" si="313"/>
        <v>0</v>
      </c>
      <c r="ADS34" s="188">
        <f t="shared" si="314"/>
        <v>0</v>
      </c>
      <c r="ADT34" s="188">
        <f t="shared" si="315"/>
        <v>0</v>
      </c>
      <c r="ADU34" s="188">
        <f t="shared" si="351"/>
        <v>0</v>
      </c>
      <c r="ADV34" s="188">
        <f t="shared" si="317"/>
        <v>0</v>
      </c>
      <c r="ADW34" s="188">
        <f t="shared" si="345"/>
        <v>0</v>
      </c>
      <c r="ADX34" s="188">
        <f t="shared" si="318"/>
        <v>0</v>
      </c>
      <c r="ADY34" s="188">
        <f>IF(IF(sym!$Q23=ADB34,1,0)=1,ABS(ADN34*ADG34),-ABS(ADN34*ADG34))</f>
        <v>0</v>
      </c>
      <c r="ADZ34" s="188">
        <f t="shared" si="319"/>
        <v>0</v>
      </c>
      <c r="AEA34" s="188">
        <f t="shared" si="320"/>
        <v>0</v>
      </c>
    </row>
    <row r="35" spans="1:807"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f t="shared" si="142"/>
        <v>-1</v>
      </c>
      <c r="T35">
        <f t="shared" si="143"/>
        <v>1</v>
      </c>
      <c r="U35">
        <v>1</v>
      </c>
      <c r="V35">
        <f t="shared" si="144"/>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f t="shared" si="145"/>
        <v>-452.22077973400286</v>
      </c>
      <c r="AG35" s="188">
        <v>452.22077973400286</v>
      </c>
      <c r="AH35" s="188">
        <f t="shared" si="146"/>
        <v>452.22077973400286</v>
      </c>
      <c r="AI35" s="188">
        <v>-452.22077973400286</v>
      </c>
      <c r="AJ35" s="188">
        <v>452.22077973400286</v>
      </c>
      <c r="AL35">
        <v>1</v>
      </c>
      <c r="AM35" s="228">
        <v>-1</v>
      </c>
      <c r="AN35" s="228">
        <v>-1</v>
      </c>
      <c r="AO35" s="228">
        <v>-1</v>
      </c>
      <c r="AP35" s="203">
        <v>1</v>
      </c>
      <c r="AQ35" s="229">
        <v>5</v>
      </c>
      <c r="AR35">
        <f t="shared" si="147"/>
        <v>-1</v>
      </c>
      <c r="AS35">
        <v>1</v>
      </c>
      <c r="AT35" s="203">
        <v>1</v>
      </c>
      <c r="AU35">
        <v>0</v>
      </c>
      <c r="AV35">
        <v>1</v>
      </c>
      <c r="AW35">
        <v>0</v>
      </c>
      <c r="AX35">
        <v>1</v>
      </c>
      <c r="AY35" s="237">
        <v>9.1534364172299997E-3</v>
      </c>
      <c r="AZ35" s="194">
        <v>42544</v>
      </c>
      <c r="BA35">
        <f t="shared" si="148"/>
        <v>1</v>
      </c>
      <c r="BB35">
        <f t="shared" si="149"/>
        <v>-1</v>
      </c>
      <c r="BC35">
        <v>1</v>
      </c>
      <c r="BD35">
        <f t="shared" si="150"/>
        <v>-1</v>
      </c>
      <c r="BE35">
        <v>1</v>
      </c>
      <c r="BF35" s="137">
        <v>54087.06029999999</v>
      </c>
      <c r="BG35" s="137">
        <v>54087.06029999999</v>
      </c>
      <c r="BH35" s="188">
        <v>-495.08246745093487</v>
      </c>
      <c r="BI35" s="188">
        <v>495.08246745093487</v>
      </c>
      <c r="BJ35" s="188">
        <v>495.08246745093487</v>
      </c>
      <c r="BK35" s="188">
        <f t="shared" si="321"/>
        <v>-495.08246745093487</v>
      </c>
      <c r="BL35" s="188">
        <v>495.08246745093487</v>
      </c>
      <c r="BM35" s="188">
        <v>-495.08246745093487</v>
      </c>
      <c r="BN35" s="188">
        <v>-495.08246745093487</v>
      </c>
      <c r="BO35" s="188">
        <f t="shared" si="322"/>
        <v>495.08246745093487</v>
      </c>
      <c r="BP35" s="188">
        <v>495.08246745093487</v>
      </c>
      <c r="BQ35" s="188">
        <f t="shared" si="151"/>
        <v>-495.08246745093487</v>
      </c>
      <c r="BR35" s="188">
        <f t="shared" si="152"/>
        <v>-495.08246745093487</v>
      </c>
      <c r="BS35" s="188">
        <v>495.08246745093487</v>
      </c>
      <c r="BU35">
        <v>1</v>
      </c>
      <c r="BV35" s="228">
        <v>1</v>
      </c>
      <c r="BW35" s="228">
        <v>1</v>
      </c>
      <c r="BX35" s="228">
        <v>1</v>
      </c>
      <c r="BY35" s="203">
        <v>1</v>
      </c>
      <c r="BZ35" s="229">
        <v>6</v>
      </c>
      <c r="CA35">
        <f t="shared" si="153"/>
        <v>1</v>
      </c>
      <c r="CB35">
        <v>1</v>
      </c>
      <c r="CC35" s="203">
        <v>-1</v>
      </c>
      <c r="CD35">
        <v>0</v>
      </c>
      <c r="CE35">
        <v>0</v>
      </c>
      <c r="CF35">
        <v>1</v>
      </c>
      <c r="CG35">
        <v>0</v>
      </c>
      <c r="CH35" s="237">
        <v>-5.3807522804099998E-3</v>
      </c>
      <c r="CI35" s="194">
        <v>42548</v>
      </c>
      <c r="CJ35">
        <f t="shared" si="154"/>
        <v>-1</v>
      </c>
      <c r="CK35">
        <f t="shared" si="155"/>
        <v>1</v>
      </c>
      <c r="CL35">
        <v>2</v>
      </c>
      <c r="CM35">
        <f t="shared" si="156"/>
        <v>1</v>
      </c>
      <c r="CN35">
        <v>2</v>
      </c>
      <c r="CO35" s="137">
        <v>108239.14075000001</v>
      </c>
      <c r="CP35" s="137">
        <v>108239.14075000001</v>
      </c>
      <c r="CQ35" s="188">
        <v>-582.40800342018144</v>
      </c>
      <c r="CR35" s="188">
        <v>-582.40800342018144</v>
      </c>
      <c r="CS35" s="188">
        <v>-582.40800342018144</v>
      </c>
      <c r="CT35" s="188">
        <f t="shared" si="323"/>
        <v>-582.40800342018144</v>
      </c>
      <c r="CU35" s="188">
        <v>-582.40800342018144</v>
      </c>
      <c r="CV35" s="188">
        <v>-582.40800342018144</v>
      </c>
      <c r="CW35" s="188">
        <v>-582.40800342018144</v>
      </c>
      <c r="CX35" s="188">
        <f t="shared" si="157"/>
        <v>582.40800342018144</v>
      </c>
      <c r="CY35" s="188">
        <v>-582.40800342018144</v>
      </c>
      <c r="CZ35" s="188">
        <f t="shared" si="158"/>
        <v>-582.40800342018144</v>
      </c>
      <c r="DA35" s="188">
        <f t="shared" si="159"/>
        <v>-582.40800342018144</v>
      </c>
      <c r="DB35" s="188">
        <v>582.40800342018144</v>
      </c>
      <c r="DD35">
        <v>-1</v>
      </c>
      <c r="DE35" s="228">
        <v>1</v>
      </c>
      <c r="DF35" s="228">
        <v>1</v>
      </c>
      <c r="DG35" s="228">
        <v>1</v>
      </c>
      <c r="DH35" s="203">
        <v>1</v>
      </c>
      <c r="DI35" s="229">
        <v>7</v>
      </c>
      <c r="DJ35">
        <f t="shared" si="160"/>
        <v>1</v>
      </c>
      <c r="DK35">
        <v>1</v>
      </c>
      <c r="DL35" s="203">
        <v>-1</v>
      </c>
      <c r="DM35">
        <v>0</v>
      </c>
      <c r="DN35">
        <v>0</v>
      </c>
      <c r="DO35">
        <v>1</v>
      </c>
      <c r="DP35">
        <v>0</v>
      </c>
      <c r="DQ35" s="237">
        <v>-1.9114843629200001E-2</v>
      </c>
      <c r="DR35" s="194">
        <v>42548</v>
      </c>
      <c r="DS35">
        <f t="shared" si="161"/>
        <v>1</v>
      </c>
      <c r="DT35">
        <f t="shared" si="162"/>
        <v>1</v>
      </c>
      <c r="DU35">
        <v>2</v>
      </c>
      <c r="DV35">
        <f t="shared" si="163"/>
        <v>1</v>
      </c>
      <c r="DW35">
        <v>3</v>
      </c>
      <c r="DX35" s="137">
        <v>105553.33530000001</v>
      </c>
      <c r="DY35" s="137">
        <v>158330.00294999999</v>
      </c>
      <c r="DZ35" s="188">
        <v>-2017.6354988000166</v>
      </c>
      <c r="EA35" s="188">
        <v>2017.6354988000166</v>
      </c>
      <c r="EB35" s="188">
        <v>-2017.6354988000166</v>
      </c>
      <c r="EC35" s="188">
        <f t="shared" si="324"/>
        <v>-2017.6354988000166</v>
      </c>
      <c r="ED35" s="188">
        <v>-2017.6354988000166</v>
      </c>
      <c r="EE35" s="188">
        <v>-2017.6354988000166</v>
      </c>
      <c r="EF35" s="188">
        <v>-2017.6354988000166</v>
      </c>
      <c r="EG35" s="188">
        <f t="shared" si="164"/>
        <v>-2017.6354988000166</v>
      </c>
      <c r="EH35" s="188">
        <v>-2017.6354988000166</v>
      </c>
      <c r="EI35" s="188">
        <f t="shared" si="165"/>
        <v>-2017.6354988000166</v>
      </c>
      <c r="EJ35" s="188">
        <f t="shared" si="166"/>
        <v>-2017.6354988000166</v>
      </c>
      <c r="EK35" s="188">
        <v>2017.6354988000166</v>
      </c>
      <c r="EM35">
        <v>-1</v>
      </c>
      <c r="EN35" s="228">
        <v>1</v>
      </c>
      <c r="EO35" s="228">
        <v>1</v>
      </c>
      <c r="EP35" s="228">
        <v>1</v>
      </c>
      <c r="EQ35" s="203">
        <v>-1</v>
      </c>
      <c r="ER35" s="229">
        <v>8</v>
      </c>
      <c r="ES35">
        <f t="shared" si="167"/>
        <v>1</v>
      </c>
      <c r="ET35">
        <v>-1</v>
      </c>
      <c r="EU35" s="203">
        <v>-1</v>
      </c>
      <c r="EV35">
        <v>0</v>
      </c>
      <c r="EW35">
        <v>1</v>
      </c>
      <c r="EX35">
        <v>0</v>
      </c>
      <c r="EY35">
        <v>1</v>
      </c>
      <c r="EZ35" s="237">
        <v>-1.6861014812499998E-2</v>
      </c>
      <c r="FA35" s="194">
        <v>42548</v>
      </c>
      <c r="FB35">
        <f t="shared" si="168"/>
        <v>-1</v>
      </c>
      <c r="FC35">
        <f t="shared" si="169"/>
        <v>1</v>
      </c>
      <c r="FD35">
        <v>2</v>
      </c>
      <c r="FE35">
        <f t="shared" si="170"/>
        <v>1</v>
      </c>
      <c r="FF35">
        <v>2</v>
      </c>
      <c r="FG35" s="137">
        <v>103542.444</v>
      </c>
      <c r="FH35" s="137">
        <v>103542.444</v>
      </c>
      <c r="FI35" s="188">
        <v>-1745.8306820064515</v>
      </c>
      <c r="FJ35" s="188">
        <v>1745.8306820064515</v>
      </c>
      <c r="FK35" s="188">
        <v>1745.8306820064515</v>
      </c>
      <c r="FL35" s="188">
        <f t="shared" si="325"/>
        <v>-1745.8306820064515</v>
      </c>
      <c r="FM35" s="188">
        <v>1745.8306820064515</v>
      </c>
      <c r="FN35" s="188">
        <v>-1745.8306820064515</v>
      </c>
      <c r="FO35" s="188">
        <v>-1745.8306820064515</v>
      </c>
      <c r="FP35" s="188">
        <f t="shared" si="171"/>
        <v>1745.8306820064515</v>
      </c>
      <c r="FQ35" s="188">
        <v>-1745.8306820064515</v>
      </c>
      <c r="FR35" s="188">
        <f t="shared" si="172"/>
        <v>-1745.8306820064515</v>
      </c>
      <c r="FS35" s="188">
        <f t="shared" si="173"/>
        <v>-1745.8306820064515</v>
      </c>
      <c r="FT35" s="188">
        <v>1745.8306820064515</v>
      </c>
      <c r="FV35">
        <v>-1</v>
      </c>
      <c r="FW35" s="228">
        <v>1</v>
      </c>
      <c r="FX35" s="228">
        <v>1</v>
      </c>
      <c r="FY35" s="228">
        <v>1</v>
      </c>
      <c r="FZ35" s="203">
        <v>-1</v>
      </c>
      <c r="GA35" s="229">
        <v>-3</v>
      </c>
      <c r="GB35">
        <f t="shared" si="174"/>
        <v>1</v>
      </c>
      <c r="GC35">
        <v>1</v>
      </c>
      <c r="GD35">
        <v>1</v>
      </c>
      <c r="GE35">
        <v>1</v>
      </c>
      <c r="GF35">
        <v>0</v>
      </c>
      <c r="GG35">
        <v>1</v>
      </c>
      <c r="GH35">
        <v>1</v>
      </c>
      <c r="GI35">
        <v>5.8235828391299998E-3</v>
      </c>
      <c r="GJ35" s="194">
        <v>42548</v>
      </c>
      <c r="GK35">
        <f t="shared" si="175"/>
        <v>1</v>
      </c>
      <c r="GL35">
        <f t="shared" si="176"/>
        <v>1</v>
      </c>
      <c r="GM35">
        <v>2</v>
      </c>
      <c r="GN35">
        <f t="shared" si="177"/>
        <v>1</v>
      </c>
      <c r="GO35">
        <v>3</v>
      </c>
      <c r="GP35" s="137">
        <v>104145.432</v>
      </c>
      <c r="GQ35" s="137">
        <v>156218.14799999999</v>
      </c>
      <c r="GR35" s="188">
        <v>606.49955056898034</v>
      </c>
      <c r="GS35" s="188">
        <v>-606.49955056898034</v>
      </c>
      <c r="GT35" s="188">
        <v>-606.49955056898034</v>
      </c>
      <c r="GU35" s="188">
        <f t="shared" si="326"/>
        <v>606.49955056898034</v>
      </c>
      <c r="GV35" s="188">
        <v>606.49955056898034</v>
      </c>
      <c r="GW35" s="188">
        <v>606.49955056898034</v>
      </c>
      <c r="GX35" s="188">
        <v>606.49955056898034</v>
      </c>
      <c r="GY35" s="188">
        <f t="shared" si="178"/>
        <v>606.49955056898034</v>
      </c>
      <c r="GZ35" s="188">
        <v>606.49955056898034</v>
      </c>
      <c r="HA35" s="188">
        <f t="shared" si="179"/>
        <v>606.49955056898034</v>
      </c>
      <c r="HB35" s="188">
        <f t="shared" si="180"/>
        <v>606.49955056898034</v>
      </c>
      <c r="HC35" s="188">
        <v>606.49955056898034</v>
      </c>
      <c r="HE35">
        <v>1</v>
      </c>
      <c r="HF35">
        <v>-1</v>
      </c>
      <c r="HG35">
        <v>-1</v>
      </c>
      <c r="HH35">
        <v>-1</v>
      </c>
      <c r="HI35">
        <v>-1</v>
      </c>
      <c r="HJ35">
        <v>-4</v>
      </c>
      <c r="HK35">
        <f t="shared" si="181"/>
        <v>-1</v>
      </c>
      <c r="HL35">
        <v>1</v>
      </c>
      <c r="HM35" s="203">
        <v>1</v>
      </c>
      <c r="HN35">
        <v>0</v>
      </c>
      <c r="HO35">
        <v>0</v>
      </c>
      <c r="HP35">
        <v>1</v>
      </c>
      <c r="HQ35">
        <v>1</v>
      </c>
      <c r="HR35" s="237">
        <v>2.30001062361E-2</v>
      </c>
      <c r="HS35" s="194">
        <v>42552</v>
      </c>
      <c r="HT35">
        <f t="shared" si="182"/>
        <v>1</v>
      </c>
      <c r="HU35">
        <f t="shared" si="183"/>
        <v>-1</v>
      </c>
      <c r="HV35">
        <v>2</v>
      </c>
      <c r="HW35">
        <f t="shared" si="184"/>
        <v>-1</v>
      </c>
      <c r="HX35">
        <v>3</v>
      </c>
      <c r="HY35" s="137">
        <v>106444.49299999999</v>
      </c>
      <c r="HZ35" s="137">
        <v>159666.73949999997</v>
      </c>
      <c r="IA35" s="188">
        <v>-2448.2346472478025</v>
      </c>
      <c r="IB35" s="188">
        <v>2448.2346472478025</v>
      </c>
      <c r="IC35" s="188">
        <v>-2448.2346472478025</v>
      </c>
      <c r="ID35" s="188">
        <f t="shared" si="327"/>
        <v>-2448.2346472478025</v>
      </c>
      <c r="IE35" s="188">
        <v>2448.2346472478025</v>
      </c>
      <c r="IF35" s="188">
        <v>-2448.2346472478025</v>
      </c>
      <c r="IG35" s="188">
        <v>-2448.2346472478025</v>
      </c>
      <c r="IH35" s="188">
        <f t="shared" si="185"/>
        <v>2448.2346472478025</v>
      </c>
      <c r="II35" s="188">
        <v>2448.2346472478025</v>
      </c>
      <c r="IJ35" s="188">
        <f t="shared" si="186"/>
        <v>-2448.2346472478025</v>
      </c>
      <c r="IK35" s="188">
        <f t="shared" si="187"/>
        <v>-2448.2346472478025</v>
      </c>
      <c r="IL35" s="188">
        <v>2448.2346472478025</v>
      </c>
      <c r="IN35">
        <v>1</v>
      </c>
      <c r="IO35" s="228">
        <v>1</v>
      </c>
      <c r="IP35" s="228">
        <v>-1</v>
      </c>
      <c r="IQ35" s="228">
        <v>1</v>
      </c>
      <c r="IR35" s="203">
        <v>-1</v>
      </c>
      <c r="IS35" s="229">
        <v>-5</v>
      </c>
      <c r="IT35">
        <f t="shared" si="188"/>
        <v>-1</v>
      </c>
      <c r="IU35">
        <v>1</v>
      </c>
      <c r="IV35" s="203">
        <v>1</v>
      </c>
      <c r="IW35">
        <v>1</v>
      </c>
      <c r="IX35">
        <v>0</v>
      </c>
      <c r="IY35">
        <v>1</v>
      </c>
      <c r="IZ35">
        <v>1</v>
      </c>
      <c r="JA35" s="237">
        <v>2.00425774962E-2</v>
      </c>
      <c r="JB35" s="194">
        <v>42552</v>
      </c>
      <c r="JC35">
        <f t="shared" si="189"/>
        <v>-1</v>
      </c>
      <c r="JD35">
        <f t="shared" si="190"/>
        <v>-1</v>
      </c>
      <c r="JE35">
        <v>2</v>
      </c>
      <c r="JF35">
        <f t="shared" si="191"/>
        <v>-1</v>
      </c>
      <c r="JG35">
        <v>2</v>
      </c>
      <c r="JH35" s="137">
        <v>108617.20499999999</v>
      </c>
      <c r="JI35" s="137">
        <v>108617.20499999999</v>
      </c>
      <c r="JJ35" s="188">
        <v>2176.9687486331418</v>
      </c>
      <c r="JK35" s="188">
        <v>2176.9687486331418</v>
      </c>
      <c r="JL35" s="188">
        <v>-2176.9687486331418</v>
      </c>
      <c r="JM35" s="188">
        <f t="shared" si="328"/>
        <v>-2176.9687486331418</v>
      </c>
      <c r="JN35" s="188">
        <v>2176.9687486331418</v>
      </c>
      <c r="JO35" s="188">
        <v>-2176.9687486331418</v>
      </c>
      <c r="JP35" s="188">
        <v>2176.9687486331418</v>
      </c>
      <c r="JQ35" s="188">
        <f t="shared" si="192"/>
        <v>-2176.9687486331418</v>
      </c>
      <c r="JR35" s="188">
        <v>2176.9687486331418</v>
      </c>
      <c r="JS35" s="188">
        <f t="shared" si="193"/>
        <v>-2176.9687486331418</v>
      </c>
      <c r="JT35" s="188">
        <f t="shared" si="329"/>
        <v>-2176.9687486331418</v>
      </c>
      <c r="JU35" s="188">
        <v>2176.9687486331418</v>
      </c>
      <c r="JW35">
        <v>1</v>
      </c>
      <c r="JX35" s="228">
        <v>1</v>
      </c>
      <c r="JY35" s="228">
        <v>1</v>
      </c>
      <c r="JZ35" s="228">
        <v>-1</v>
      </c>
      <c r="KA35" s="203">
        <v>-1</v>
      </c>
      <c r="KB35" s="229">
        <v>3</v>
      </c>
      <c r="KC35">
        <f t="shared" si="194"/>
        <v>-1</v>
      </c>
      <c r="KD35">
        <v>-1</v>
      </c>
      <c r="KE35" s="203">
        <v>1</v>
      </c>
      <c r="KF35">
        <v>1</v>
      </c>
      <c r="KG35">
        <v>0</v>
      </c>
      <c r="KH35">
        <v>1</v>
      </c>
      <c r="KI35">
        <v>0</v>
      </c>
      <c r="KJ35" s="237">
        <v>1.4456604733999999E-2</v>
      </c>
      <c r="KK35" s="194">
        <v>42552</v>
      </c>
      <c r="KL35">
        <f t="shared" si="195"/>
        <v>-1</v>
      </c>
      <c r="KM35">
        <f t="shared" si="196"/>
        <v>-1</v>
      </c>
      <c r="KN35">
        <v>2</v>
      </c>
      <c r="KO35">
        <f t="shared" si="197"/>
        <v>-1</v>
      </c>
      <c r="KP35">
        <v>3</v>
      </c>
      <c r="KQ35" s="137">
        <v>110496.34050000001</v>
      </c>
      <c r="KR35" s="137">
        <v>165744.51075000002</v>
      </c>
      <c r="KS35" s="188">
        <v>1597.4019191619759</v>
      </c>
      <c r="KT35" s="188">
        <v>1597.4019191619759</v>
      </c>
      <c r="KU35" s="188">
        <v>-1597.4019191619759</v>
      </c>
      <c r="KV35" s="188">
        <f t="shared" si="330"/>
        <v>-1597.4019191619759</v>
      </c>
      <c r="KW35" s="188">
        <v>-1597.4019191619759</v>
      </c>
      <c r="KX35" s="188">
        <v>1597.4019191619759</v>
      </c>
      <c r="KY35" s="188">
        <v>-1597.4019191619759</v>
      </c>
      <c r="KZ35" s="188">
        <f t="shared" si="198"/>
        <v>-1597.4019191619759</v>
      </c>
      <c r="LA35" s="188">
        <v>1597.4019191619759</v>
      </c>
      <c r="LB35" s="188">
        <f t="shared" si="199"/>
        <v>-1597.4019191619759</v>
      </c>
      <c r="LC35" s="188">
        <f t="shared" si="200"/>
        <v>-1597.4019191619759</v>
      </c>
      <c r="LD35" s="188">
        <v>1597.4019191619759</v>
      </c>
      <c r="LF35">
        <v>1</v>
      </c>
      <c r="LG35" s="228">
        <v>1</v>
      </c>
      <c r="LH35" s="228">
        <v>-1</v>
      </c>
      <c r="LI35" s="228">
        <v>1</v>
      </c>
      <c r="LJ35" s="203">
        <v>-1</v>
      </c>
      <c r="LK35" s="229">
        <v>4</v>
      </c>
      <c r="LL35">
        <f t="shared" si="201"/>
        <v>-1</v>
      </c>
      <c r="LM35">
        <v>-1</v>
      </c>
      <c r="LN35" s="203">
        <v>-1</v>
      </c>
      <c r="LO35">
        <v>1</v>
      </c>
      <c r="LP35">
        <v>1</v>
      </c>
      <c r="LQ35">
        <v>0</v>
      </c>
      <c r="LR35">
        <v>1</v>
      </c>
      <c r="LS35" s="237">
        <v>-2.25801595665E-3</v>
      </c>
      <c r="LT35" s="194">
        <v>42557</v>
      </c>
      <c r="LU35">
        <f t="shared" si="202"/>
        <v>-1</v>
      </c>
      <c r="LV35">
        <f t="shared" si="203"/>
        <v>-1</v>
      </c>
      <c r="LW35">
        <v>2</v>
      </c>
      <c r="LX35">
        <f t="shared" si="204"/>
        <v>-1</v>
      </c>
      <c r="LY35">
        <v>2</v>
      </c>
      <c r="LZ35" s="137">
        <v>110256.78</v>
      </c>
      <c r="MA35" s="137">
        <v>110256.78</v>
      </c>
      <c r="MB35" s="188">
        <v>-248.96156856884858</v>
      </c>
      <c r="MC35" s="188">
        <v>-248.96156856884858</v>
      </c>
      <c r="MD35" s="188">
        <v>248.96156856884858</v>
      </c>
      <c r="ME35" s="188">
        <f t="shared" si="331"/>
        <v>248.96156856884858</v>
      </c>
      <c r="MF35" s="188">
        <v>248.96156856884858</v>
      </c>
      <c r="MG35" s="188">
        <v>248.96156856884858</v>
      </c>
      <c r="MH35" s="188">
        <v>-248.96156856884858</v>
      </c>
      <c r="MI35" s="188">
        <f t="shared" si="205"/>
        <v>248.96156856884858</v>
      </c>
      <c r="MJ35" s="188">
        <v>-248.96156856884858</v>
      </c>
      <c r="MK35" s="188">
        <f t="shared" si="206"/>
        <v>248.96156856884858</v>
      </c>
      <c r="ML35" s="188">
        <f t="shared" si="207"/>
        <v>248.96156856884858</v>
      </c>
      <c r="MM35" s="188">
        <v>248.96156856884858</v>
      </c>
      <c r="MO35">
        <v>-1</v>
      </c>
      <c r="MP35" s="228">
        <v>1</v>
      </c>
      <c r="MQ35" s="228">
        <v>-1</v>
      </c>
      <c r="MR35" s="203">
        <v>1</v>
      </c>
      <c r="MS35" s="203">
        <v>-1</v>
      </c>
      <c r="MT35" s="229">
        <v>5</v>
      </c>
      <c r="MU35">
        <f t="shared" si="208"/>
        <v>-1</v>
      </c>
      <c r="MV35">
        <v>-1</v>
      </c>
      <c r="MW35" s="203">
        <v>1</v>
      </c>
      <c r="MX35">
        <v>0</v>
      </c>
      <c r="MY35">
        <v>0</v>
      </c>
      <c r="MZ35">
        <v>1</v>
      </c>
      <c r="NA35">
        <v>0</v>
      </c>
      <c r="NB35" s="237">
        <v>1.29752564876E-2</v>
      </c>
      <c r="NC35" s="194">
        <v>42557</v>
      </c>
      <c r="ND35">
        <f t="shared" si="209"/>
        <v>-1</v>
      </c>
      <c r="NE35">
        <f t="shared" si="210"/>
        <v>-1</v>
      </c>
      <c r="NF35">
        <v>2</v>
      </c>
      <c r="NG35">
        <f t="shared" si="211"/>
        <v>1</v>
      </c>
      <c r="NH35">
        <v>2</v>
      </c>
      <c r="NI35" s="137">
        <v>111959.30699999999</v>
      </c>
      <c r="NJ35" s="137">
        <v>111959.30699999999</v>
      </c>
      <c r="NK35" s="188">
        <v>1452.70072449895</v>
      </c>
      <c r="NL35" s="188">
        <v>-1452.70072449895</v>
      </c>
      <c r="NM35" s="188">
        <v>-1452.70072449895</v>
      </c>
      <c r="NN35" s="188">
        <f t="shared" si="332"/>
        <v>-1452.70072449895</v>
      </c>
      <c r="NO35" s="188">
        <v>-1452.70072449895</v>
      </c>
      <c r="NP35" s="188">
        <v>-1452.70072449895</v>
      </c>
      <c r="NQ35" s="188">
        <v>1452.70072449895</v>
      </c>
      <c r="NR35" s="188">
        <f t="shared" si="212"/>
        <v>-1452.70072449895</v>
      </c>
      <c r="NS35" s="188">
        <v>1452.70072449895</v>
      </c>
      <c r="NT35" s="188">
        <f t="shared" si="213"/>
        <v>1452.70072449895</v>
      </c>
      <c r="NU35" s="188">
        <f t="shared" si="214"/>
        <v>-1452.70072449895</v>
      </c>
      <c r="NV35" s="188">
        <v>1452.70072449895</v>
      </c>
      <c r="NX35">
        <v>1</v>
      </c>
      <c r="NY35" s="228">
        <v>1</v>
      </c>
      <c r="NZ35" s="228">
        <v>-1</v>
      </c>
      <c r="OA35" s="228">
        <v>1</v>
      </c>
      <c r="OB35" s="203">
        <v>-1</v>
      </c>
      <c r="OC35" s="229">
        <v>-1</v>
      </c>
      <c r="OD35">
        <f t="shared" si="346"/>
        <v>-1</v>
      </c>
      <c r="OE35">
        <v>1</v>
      </c>
      <c r="OF35" s="203">
        <v>-1</v>
      </c>
      <c r="OG35">
        <v>1</v>
      </c>
      <c r="OH35">
        <v>1</v>
      </c>
      <c r="OI35">
        <v>0</v>
      </c>
      <c r="OJ35">
        <v>0</v>
      </c>
      <c r="OK35">
        <v>-2.1348426174200002E-3</v>
      </c>
      <c r="OL35" s="194">
        <v>42557</v>
      </c>
      <c r="OM35">
        <f t="shared" si="215"/>
        <v>-1</v>
      </c>
      <c r="ON35">
        <f t="shared" si="216"/>
        <v>-1</v>
      </c>
      <c r="OO35">
        <v>2</v>
      </c>
      <c r="OP35">
        <f t="shared" si="217"/>
        <v>-1</v>
      </c>
      <c r="OQ35">
        <v>2</v>
      </c>
      <c r="OR35" s="137">
        <v>111045.4865</v>
      </c>
      <c r="OS35" s="137">
        <v>111045.4865</v>
      </c>
      <c r="OT35" s="188">
        <v>-237.0646370523373</v>
      </c>
      <c r="OU35" s="188">
        <v>-237.0646370523373</v>
      </c>
      <c r="OV35" s="188">
        <v>237.0646370523373</v>
      </c>
      <c r="OW35" s="188">
        <f t="shared" si="333"/>
        <v>237.0646370523373</v>
      </c>
      <c r="OX35" s="188">
        <v>-237.0646370523373</v>
      </c>
      <c r="OY35" s="188">
        <v>237.0646370523373</v>
      </c>
      <c r="OZ35" s="188">
        <v>-237.0646370523373</v>
      </c>
      <c r="PA35" s="188">
        <f t="shared" si="218"/>
        <v>237.0646370523373</v>
      </c>
      <c r="PB35" s="188">
        <v>-237.0646370523373</v>
      </c>
      <c r="PC35" s="188">
        <f t="shared" si="219"/>
        <v>237.0646370523373</v>
      </c>
      <c r="PD35" s="188">
        <f t="shared" si="220"/>
        <v>237.0646370523373</v>
      </c>
      <c r="PE35" s="188">
        <v>237.0646370523373</v>
      </c>
      <c r="PG35">
        <v>-1</v>
      </c>
      <c r="PH35" s="228">
        <v>1</v>
      </c>
      <c r="PI35" s="228">
        <v>1</v>
      </c>
      <c r="PJ35" s="228">
        <v>1</v>
      </c>
      <c r="PK35" s="203">
        <v>-1</v>
      </c>
      <c r="PL35" s="229">
        <v>-1</v>
      </c>
      <c r="PM35">
        <f t="shared" si="347"/>
        <v>1</v>
      </c>
      <c r="PN35">
        <v>1</v>
      </c>
      <c r="PO35" s="203">
        <v>1</v>
      </c>
      <c r="PP35">
        <v>1</v>
      </c>
      <c r="PQ35">
        <v>0</v>
      </c>
      <c r="PR35">
        <v>1</v>
      </c>
      <c r="PS35">
        <v>1</v>
      </c>
      <c r="PT35" s="237">
        <v>1.89064132544E-3</v>
      </c>
      <c r="PU35" s="194">
        <v>42557</v>
      </c>
      <c r="PV35">
        <f t="shared" si="221"/>
        <v>1</v>
      </c>
      <c r="PW35">
        <f t="shared" si="222"/>
        <v>1</v>
      </c>
      <c r="PX35">
        <v>2</v>
      </c>
      <c r="PY35">
        <f t="shared" si="223"/>
        <v>1</v>
      </c>
      <c r="PZ35">
        <v>2</v>
      </c>
      <c r="QA35" s="137">
        <v>109932.379</v>
      </c>
      <c r="QB35" s="137">
        <v>109932.379</v>
      </c>
      <c r="QC35" s="188">
        <v>207.84269874133241</v>
      </c>
      <c r="QD35" s="188">
        <v>-207.84269874133241</v>
      </c>
      <c r="QE35" s="188">
        <v>-207.84269874133241</v>
      </c>
      <c r="QF35" s="188">
        <f t="shared" si="334"/>
        <v>207.84269874133241</v>
      </c>
      <c r="QG35" s="188">
        <v>207.84269874133241</v>
      </c>
      <c r="QH35" s="188">
        <v>207.84269874133241</v>
      </c>
      <c r="QI35" s="188">
        <v>207.84269874133241</v>
      </c>
      <c r="QJ35" s="188">
        <f t="shared" si="224"/>
        <v>207.84269874133241</v>
      </c>
      <c r="QK35" s="188">
        <v>207.84269874133241</v>
      </c>
      <c r="QL35" s="188">
        <f t="shared" si="225"/>
        <v>207.84269874133241</v>
      </c>
      <c r="QM35" s="188">
        <f t="shared" si="226"/>
        <v>207.84269874133241</v>
      </c>
      <c r="QN35" s="188">
        <v>207.84269874133241</v>
      </c>
      <c r="QP35">
        <v>1</v>
      </c>
      <c r="QQ35" s="228">
        <v>1</v>
      </c>
      <c r="QR35" s="228">
        <v>1</v>
      </c>
      <c r="QS35" s="228">
        <v>1</v>
      </c>
      <c r="QT35" s="203">
        <v>-1</v>
      </c>
      <c r="QU35" s="229">
        <v>-2</v>
      </c>
      <c r="QV35">
        <f t="shared" si="348"/>
        <v>1</v>
      </c>
      <c r="QW35">
        <v>1</v>
      </c>
      <c r="QX35">
        <v>-1</v>
      </c>
      <c r="QY35">
        <v>0</v>
      </c>
      <c r="QZ35">
        <v>1</v>
      </c>
      <c r="RA35">
        <v>0</v>
      </c>
      <c r="RB35">
        <v>0</v>
      </c>
      <c r="RC35">
        <v>-9.4850275612100004E-3</v>
      </c>
      <c r="RD35" s="194">
        <v>42557</v>
      </c>
      <c r="RE35">
        <f t="shared" si="227"/>
        <v>-1</v>
      </c>
      <c r="RF35">
        <f t="shared" si="228"/>
        <v>-1</v>
      </c>
      <c r="RG35">
        <v>2</v>
      </c>
      <c r="RH35">
        <f t="shared" si="229"/>
        <v>-1</v>
      </c>
      <c r="RI35">
        <v>2</v>
      </c>
      <c r="RJ35" s="137">
        <v>109932.379</v>
      </c>
      <c r="RK35" s="137">
        <v>109932.379</v>
      </c>
      <c r="RL35" s="188">
        <v>-1042.7116446843834</v>
      </c>
      <c r="RM35" s="188">
        <v>-1042.7116446843834</v>
      </c>
      <c r="RN35" s="188">
        <v>1042.7116446843834</v>
      </c>
      <c r="RO35" s="188">
        <f t="shared" si="335"/>
        <v>-1042.7116446843834</v>
      </c>
      <c r="RP35" s="188">
        <v>-1042.7116446843834</v>
      </c>
      <c r="RQ35" s="188">
        <v>-1042.7116446843834</v>
      </c>
      <c r="RR35" s="188">
        <v>-1042.7116446843834</v>
      </c>
      <c r="RS35" s="188">
        <f t="shared" si="230"/>
        <v>1042.7116446843834</v>
      </c>
      <c r="RT35" s="188">
        <v>-1042.7116446843834</v>
      </c>
      <c r="RU35" s="188">
        <f t="shared" si="231"/>
        <v>1042.7116446843834</v>
      </c>
      <c r="RV35" s="188">
        <f t="shared" si="232"/>
        <v>1042.7116446843834</v>
      </c>
      <c r="RW35" s="188">
        <v>1042.7116446843834</v>
      </c>
      <c r="RY35">
        <v>-1</v>
      </c>
      <c r="RZ35">
        <v>1</v>
      </c>
      <c r="SA35">
        <v>1</v>
      </c>
      <c r="SB35">
        <v>1</v>
      </c>
      <c r="SC35">
        <v>-1</v>
      </c>
      <c r="SD35">
        <v>-3</v>
      </c>
      <c r="SE35">
        <f t="shared" si="233"/>
        <v>1</v>
      </c>
      <c r="SF35">
        <v>1</v>
      </c>
      <c r="SG35">
        <v>1</v>
      </c>
      <c r="SH35">
        <v>1</v>
      </c>
      <c r="SI35">
        <v>0</v>
      </c>
      <c r="SJ35">
        <v>1</v>
      </c>
      <c r="SK35">
        <v>1</v>
      </c>
      <c r="SL35">
        <v>1.6243858417699999E-2</v>
      </c>
      <c r="SM35" s="194">
        <v>42557</v>
      </c>
      <c r="SN35">
        <f t="shared" si="234"/>
        <v>1</v>
      </c>
      <c r="SO35">
        <f t="shared" si="235"/>
        <v>1</v>
      </c>
      <c r="SP35">
        <v>2</v>
      </c>
      <c r="SQ35">
        <f t="shared" si="236"/>
        <v>1</v>
      </c>
      <c r="SR35">
        <v>2</v>
      </c>
      <c r="SS35" s="137">
        <v>112062.751</v>
      </c>
      <c r="ST35" s="137">
        <v>112062.751</v>
      </c>
      <c r="SU35" s="188">
        <v>1820.3314611419692</v>
      </c>
      <c r="SV35" s="188">
        <v>-1820.3314611419692</v>
      </c>
      <c r="SW35" s="188">
        <v>-1820.3314611419692</v>
      </c>
      <c r="SX35" s="188">
        <f t="shared" si="336"/>
        <v>1820.3314611419692</v>
      </c>
      <c r="SY35" s="188">
        <v>1820.3314611419692</v>
      </c>
      <c r="SZ35" s="188">
        <v>1820.3314611419692</v>
      </c>
      <c r="TA35" s="188">
        <v>1820.3314611419692</v>
      </c>
      <c r="TB35" s="188">
        <f t="shared" si="237"/>
        <v>1820.3314611419692</v>
      </c>
      <c r="TC35" s="188">
        <v>1820.3314611419692</v>
      </c>
      <c r="TD35" s="188">
        <f t="shared" si="238"/>
        <v>1820.3314611419692</v>
      </c>
      <c r="TE35" s="188">
        <f t="shared" si="239"/>
        <v>1820.3314611419692</v>
      </c>
      <c r="TF35" s="188">
        <v>1820.3314611419692</v>
      </c>
      <c r="TH35">
        <v>1</v>
      </c>
      <c r="TI35" s="228">
        <v>-1</v>
      </c>
      <c r="TJ35" s="228">
        <v>-1</v>
      </c>
      <c r="TK35" s="228">
        <v>-1</v>
      </c>
      <c r="TL35" s="203">
        <v>-1</v>
      </c>
      <c r="TM35" s="229">
        <v>-4</v>
      </c>
      <c r="TN35">
        <f t="shared" si="240"/>
        <v>-1</v>
      </c>
      <c r="TO35">
        <v>1</v>
      </c>
      <c r="TP35">
        <v>1</v>
      </c>
      <c r="TQ35">
        <v>0</v>
      </c>
      <c r="TR35">
        <v>0</v>
      </c>
      <c r="TS35">
        <v>1</v>
      </c>
      <c r="TT35">
        <v>1</v>
      </c>
      <c r="TU35">
        <v>2.8120374938300002E-3</v>
      </c>
      <c r="TV35" s="194">
        <v>42565</v>
      </c>
      <c r="TW35">
        <f t="shared" si="241"/>
        <v>1</v>
      </c>
      <c r="TX35">
        <f t="shared" si="242"/>
        <v>-1</v>
      </c>
      <c r="TY35">
        <v>2</v>
      </c>
      <c r="TZ35">
        <f t="shared" si="243"/>
        <v>-1</v>
      </c>
      <c r="UA35">
        <v>2</v>
      </c>
      <c r="UB35" s="137">
        <v>112062.751</v>
      </c>
      <c r="UC35" s="137">
        <v>112062.751</v>
      </c>
      <c r="UD35" s="188">
        <v>-315.12465747373534</v>
      </c>
      <c r="UE35" s="188">
        <v>315.12465747373534</v>
      </c>
      <c r="UF35" s="188">
        <v>-315.12465747373534</v>
      </c>
      <c r="UG35" s="188">
        <f t="shared" si="337"/>
        <v>-315.12465747373534</v>
      </c>
      <c r="UH35" s="188">
        <v>315.12465747373534</v>
      </c>
      <c r="UI35" s="188">
        <v>-315.12465747373534</v>
      </c>
      <c r="UJ35" s="188">
        <v>-315.12465747373534</v>
      </c>
      <c r="UK35" s="188">
        <f t="shared" si="244"/>
        <v>315.12465747373534</v>
      </c>
      <c r="UL35" s="188">
        <v>315.12465747373534</v>
      </c>
      <c r="UM35" s="188">
        <f t="shared" si="245"/>
        <v>-315.12465747373534</v>
      </c>
      <c r="UN35" s="188">
        <f t="shared" si="246"/>
        <v>-315.12465747373534</v>
      </c>
      <c r="UO35" s="188">
        <v>315.12465747373534</v>
      </c>
      <c r="UQ35">
        <v>1</v>
      </c>
      <c r="UR35" s="228">
        <v>-1</v>
      </c>
      <c r="US35" s="228">
        <v>-1</v>
      </c>
      <c r="UT35" s="228">
        <v>-1</v>
      </c>
      <c r="UU35" s="203">
        <v>-1</v>
      </c>
      <c r="UV35" s="229">
        <v>-5</v>
      </c>
      <c r="UW35">
        <f t="shared" si="247"/>
        <v>-1</v>
      </c>
      <c r="UX35">
        <v>1</v>
      </c>
      <c r="UY35" s="203">
        <v>-1</v>
      </c>
      <c r="UZ35">
        <v>1</v>
      </c>
      <c r="VA35">
        <v>1</v>
      </c>
      <c r="VB35">
        <v>1</v>
      </c>
      <c r="VC35">
        <v>0</v>
      </c>
      <c r="VD35" s="237">
        <v>-2.6565651596400001E-3</v>
      </c>
      <c r="VE35" s="194">
        <v>42565</v>
      </c>
      <c r="VF35">
        <f t="shared" si="248"/>
        <v>1</v>
      </c>
      <c r="VG35">
        <f t="shared" si="249"/>
        <v>-1</v>
      </c>
      <c r="VH35">
        <v>3</v>
      </c>
      <c r="VI35">
        <v>-1</v>
      </c>
      <c r="VJ35">
        <v>2</v>
      </c>
      <c r="VK35" s="137">
        <v>166902.54074999999</v>
      </c>
      <c r="VL35" s="137">
        <v>111268.3605</v>
      </c>
      <c r="VM35" s="188">
        <v>443.38747481184532</v>
      </c>
      <c r="VN35" s="188">
        <v>-443.38747481184532</v>
      </c>
      <c r="VO35" s="188">
        <v>443.38747481184532</v>
      </c>
      <c r="VP35" s="188">
        <f t="shared" si="338"/>
        <v>443.38747481184532</v>
      </c>
      <c r="VQ35" s="188">
        <v>-443.38747481184532</v>
      </c>
      <c r="VR35" s="188">
        <v>443.38747481184532</v>
      </c>
      <c r="VS35" s="188">
        <v>443.38747481184532</v>
      </c>
      <c r="VT35" s="188">
        <f t="shared" si="250"/>
        <v>-443.38747481184532</v>
      </c>
      <c r="VU35" s="188">
        <v>-443.38747481184532</v>
      </c>
      <c r="VV35" s="188">
        <v>443.38747481184532</v>
      </c>
      <c r="VW35" s="188">
        <f t="shared" si="251"/>
        <v>443.38747481184532</v>
      </c>
      <c r="VX35" s="188">
        <v>443.38747481184532</v>
      </c>
      <c r="VZ35">
        <v>-1</v>
      </c>
      <c r="WA35" s="228">
        <v>-1</v>
      </c>
      <c r="WB35" s="228">
        <v>-1</v>
      </c>
      <c r="WC35" s="228">
        <v>-1</v>
      </c>
      <c r="WD35" s="203">
        <v>-1</v>
      </c>
      <c r="WE35" s="229">
        <v>-6</v>
      </c>
      <c r="WF35">
        <f t="shared" si="252"/>
        <v>1</v>
      </c>
      <c r="WG35">
        <v>1</v>
      </c>
      <c r="WH35" s="203">
        <v>1</v>
      </c>
      <c r="WI35">
        <v>0</v>
      </c>
      <c r="WJ35">
        <v>0</v>
      </c>
      <c r="WK35">
        <v>1</v>
      </c>
      <c r="WL35">
        <v>1</v>
      </c>
      <c r="WM35" s="237">
        <v>4.0447886351300004E-3</v>
      </c>
      <c r="WN35" s="194">
        <v>42565</v>
      </c>
      <c r="WO35">
        <f t="shared" si="253"/>
        <v>1</v>
      </c>
      <c r="WP35">
        <f t="shared" si="254"/>
        <v>1</v>
      </c>
      <c r="WQ35">
        <v>3</v>
      </c>
      <c r="WR35">
        <v>-1</v>
      </c>
      <c r="WS35">
        <v>2</v>
      </c>
      <c r="WT35" s="137">
        <v>168805.96425000002</v>
      </c>
      <c r="WU35" s="137">
        <v>112537.3095</v>
      </c>
      <c r="WV35" s="188">
        <v>-682.78444574056118</v>
      </c>
      <c r="WW35" s="188">
        <v>-682.78444574056118</v>
      </c>
      <c r="WX35" s="188">
        <v>-682.78444574056118</v>
      </c>
      <c r="WY35" s="188">
        <f t="shared" si="339"/>
        <v>682.78444574056118</v>
      </c>
      <c r="WZ35" s="188">
        <v>682.78444574056118</v>
      </c>
      <c r="XA35" s="188">
        <v>-682.78444574056118</v>
      </c>
      <c r="XB35" s="188">
        <v>-682.78444574056118</v>
      </c>
      <c r="XC35" s="188">
        <f t="shared" si="255"/>
        <v>682.78444574056118</v>
      </c>
      <c r="XD35" s="188">
        <v>682.78444574056118</v>
      </c>
      <c r="XE35" s="188">
        <v>-682.78444574056118</v>
      </c>
      <c r="XF35" s="188">
        <f t="shared" si="256"/>
        <v>682.78444574056118</v>
      </c>
      <c r="XG35" s="188">
        <v>682.78444574056118</v>
      </c>
      <c r="XI35">
        <v>1</v>
      </c>
      <c r="XJ35" s="228">
        <v>1</v>
      </c>
      <c r="XK35" s="228">
        <v>-1</v>
      </c>
      <c r="XL35" s="228">
        <v>1</v>
      </c>
      <c r="XM35" s="203">
        <v>-1</v>
      </c>
      <c r="XN35" s="229">
        <v>-7</v>
      </c>
      <c r="XO35">
        <f t="shared" si="257"/>
        <v>-1</v>
      </c>
      <c r="XP35">
        <v>1</v>
      </c>
      <c r="XQ35" s="203">
        <v>1</v>
      </c>
      <c r="XR35">
        <v>0</v>
      </c>
      <c r="XS35">
        <v>0</v>
      </c>
      <c r="XT35">
        <v>1</v>
      </c>
      <c r="XU35">
        <v>1</v>
      </c>
      <c r="XV35" s="237">
        <v>6.7796610169499998E-3</v>
      </c>
      <c r="XW35" s="194">
        <v>42565</v>
      </c>
      <c r="XX35">
        <f t="shared" si="258"/>
        <v>-1</v>
      </c>
      <c r="XY35">
        <f t="shared" si="259"/>
        <v>-1</v>
      </c>
      <c r="XZ35">
        <v>3</v>
      </c>
      <c r="YA35">
        <v>-1</v>
      </c>
      <c r="YB35">
        <v>2</v>
      </c>
      <c r="YC35" s="137">
        <v>168805.96425000002</v>
      </c>
      <c r="YD35" s="137">
        <v>112537.3095</v>
      </c>
      <c r="YE35" s="188">
        <v>1144.4472152543804</v>
      </c>
      <c r="YF35" s="188">
        <v>1144.4472152543804</v>
      </c>
      <c r="YG35" s="188">
        <v>-1144.4472152543804</v>
      </c>
      <c r="YH35" s="188">
        <f t="shared" si="260"/>
        <v>-1144.4472152543804</v>
      </c>
      <c r="YI35" s="188">
        <v>1144.4472152543804</v>
      </c>
      <c r="YJ35" s="188">
        <v>-1144.4472152543804</v>
      </c>
      <c r="YK35" s="188">
        <v>1144.4472152543804</v>
      </c>
      <c r="YL35" s="188">
        <f t="shared" si="261"/>
        <v>-1144.4472152543804</v>
      </c>
      <c r="YM35" s="188">
        <v>1144.4472152543804</v>
      </c>
      <c r="YN35" s="188">
        <v>-1144.4472152543804</v>
      </c>
      <c r="YO35" s="188">
        <f t="shared" si="262"/>
        <v>-1144.4472152543804</v>
      </c>
      <c r="YP35" s="188">
        <v>1144.4472152543804</v>
      </c>
      <c r="YR35">
        <v>1</v>
      </c>
      <c r="YS35" s="228">
        <v>1</v>
      </c>
      <c r="YT35" s="228">
        <v>-1</v>
      </c>
      <c r="YU35" s="228">
        <v>1</v>
      </c>
      <c r="YV35" s="203">
        <v>-1</v>
      </c>
      <c r="YW35" s="229">
        <v>-9</v>
      </c>
      <c r="YX35">
        <v>-1</v>
      </c>
      <c r="YY35">
        <v>1</v>
      </c>
      <c r="YZ35" s="203">
        <v>1</v>
      </c>
      <c r="ZA35">
        <v>0</v>
      </c>
      <c r="ZB35">
        <v>0</v>
      </c>
      <c r="ZC35">
        <v>0</v>
      </c>
      <c r="ZD35">
        <v>1</v>
      </c>
      <c r="ZE35" s="237">
        <v>5.9532523300600002E-3</v>
      </c>
      <c r="ZF35" s="194">
        <v>42565</v>
      </c>
      <c r="ZG35">
        <f t="shared" si="263"/>
        <v>-1</v>
      </c>
      <c r="ZH35">
        <f t="shared" si="264"/>
        <v>-1</v>
      </c>
      <c r="ZI35">
        <v>3</v>
      </c>
      <c r="ZJ35">
        <v>-1</v>
      </c>
      <c r="ZK35">
        <v>2</v>
      </c>
      <c r="ZL35" s="137">
        <v>168805.96425000002</v>
      </c>
      <c r="ZM35" s="137">
        <v>112537.3095</v>
      </c>
      <c r="ZN35" s="188">
        <v>1004.9444999993377</v>
      </c>
      <c r="ZO35" s="188">
        <v>-1004.9444999993377</v>
      </c>
      <c r="ZP35" s="188">
        <v>1004.9444999993377</v>
      </c>
      <c r="ZQ35" s="188">
        <v>-1004.9444999993377</v>
      </c>
      <c r="ZR35" s="188">
        <v>-1004.9444999993377</v>
      </c>
      <c r="ZS35" s="188">
        <v>1004.9444999993377</v>
      </c>
      <c r="ZT35" s="188">
        <v>-1004.9444999993377</v>
      </c>
      <c r="ZU35" s="188">
        <v>1004.9444999993377</v>
      </c>
      <c r="ZV35" s="188">
        <f t="shared" si="265"/>
        <v>-1004.9444999993377</v>
      </c>
      <c r="ZW35" s="188">
        <v>1004.9444999993377</v>
      </c>
      <c r="ZX35" s="188">
        <f t="shared" si="266"/>
        <v>-1004.9444999993377</v>
      </c>
      <c r="ZY35" s="188">
        <v>1004.9444999993377</v>
      </c>
      <c r="AAA35">
        <f t="shared" si="267"/>
        <v>1</v>
      </c>
      <c r="AAB35" s="228">
        <v>-1</v>
      </c>
      <c r="AAC35" s="228">
        <v>-1</v>
      </c>
      <c r="AAD35" s="228">
        <v>-1</v>
      </c>
      <c r="AAE35" s="203">
        <v>-1</v>
      </c>
      <c r="AAF35" s="229">
        <v>-9</v>
      </c>
      <c r="AAG35">
        <f t="shared" si="268"/>
        <v>-1</v>
      </c>
      <c r="AAH35">
        <f t="shared" si="269"/>
        <v>1</v>
      </c>
      <c r="AAI35" s="203">
        <v>-1</v>
      </c>
      <c r="AAJ35">
        <f t="shared" si="270"/>
        <v>1</v>
      </c>
      <c r="AAK35">
        <f t="shared" si="136"/>
        <v>1</v>
      </c>
      <c r="AAL35">
        <f t="shared" si="340"/>
        <v>1</v>
      </c>
      <c r="AAM35">
        <f t="shared" si="271"/>
        <v>0</v>
      </c>
      <c r="AAN35" s="237">
        <v>-1.1642008246399999E-3</v>
      </c>
      <c r="AAO35" s="194">
        <v>42565</v>
      </c>
      <c r="AAP35">
        <f t="shared" si="272"/>
        <v>1</v>
      </c>
      <c r="AAQ35">
        <f t="shared" si="273"/>
        <v>-1</v>
      </c>
      <c r="AAR35">
        <f>VLOOKUP($A35,'FuturesInfo (3)'!$A$2:$V$80,22)</f>
        <v>3</v>
      </c>
      <c r="AAS35">
        <f t="shared" si="274"/>
        <v>-1</v>
      </c>
      <c r="AAT35">
        <f t="shared" si="275"/>
        <v>2</v>
      </c>
      <c r="AAU35" s="137">
        <f>VLOOKUP($A35,'FuturesInfo (3)'!$A$2:$O$80,15)*AAR35</f>
        <v>169613.21475000001</v>
      </c>
      <c r="AAV35" s="137">
        <f>VLOOKUP($A35,'FuturesInfo (3)'!$A$2:$O$80,15)*AAT35</f>
        <v>113075.4765</v>
      </c>
      <c r="AAW35" s="188">
        <f t="shared" si="276"/>
        <v>197.46384448179143</v>
      </c>
      <c r="AAX35" s="188">
        <f t="shared" si="137"/>
        <v>197.46384448179143</v>
      </c>
      <c r="AAY35" s="188">
        <f t="shared" si="277"/>
        <v>-197.46384448179143</v>
      </c>
      <c r="AAZ35" s="188">
        <f t="shared" si="278"/>
        <v>197.46384448179143</v>
      </c>
      <c r="ABA35" s="188">
        <f t="shared" si="279"/>
        <v>197.46384448179143</v>
      </c>
      <c r="ABB35" s="188">
        <f t="shared" si="349"/>
        <v>-197.46384448179143</v>
      </c>
      <c r="ABC35" s="188">
        <f t="shared" si="281"/>
        <v>197.46384448179143</v>
      </c>
      <c r="ABD35" s="188">
        <f t="shared" si="341"/>
        <v>197.46384448179143</v>
      </c>
      <c r="ABE35" s="188">
        <f t="shared" si="282"/>
        <v>-197.46384448179143</v>
      </c>
      <c r="ABF35" s="188">
        <f>IF(IF(sym!$Q24=AAI35,1,0)=1,ABS(AAU35*AAN35),-ABS(AAU35*AAN35))</f>
        <v>-197.46384448179143</v>
      </c>
      <c r="ABG35" s="188">
        <f t="shared" si="283"/>
        <v>197.46384448179143</v>
      </c>
      <c r="ABH35" s="188">
        <f t="shared" si="284"/>
        <v>197.46384448179143</v>
      </c>
      <c r="ABJ35">
        <f t="shared" si="285"/>
        <v>-1</v>
      </c>
      <c r="ABK35" s="228">
        <v>1</v>
      </c>
      <c r="ABL35" s="228">
        <v>-1</v>
      </c>
      <c r="ABM35" s="228">
        <v>1</v>
      </c>
      <c r="ABN35" s="203">
        <v>-1</v>
      </c>
      <c r="ABO35" s="229">
        <v>-10</v>
      </c>
      <c r="ABP35">
        <f t="shared" si="286"/>
        <v>1</v>
      </c>
      <c r="ABQ35">
        <f t="shared" si="287"/>
        <v>1</v>
      </c>
      <c r="ABR35" s="203"/>
      <c r="ABS35">
        <f t="shared" si="288"/>
        <v>0</v>
      </c>
      <c r="ABT35">
        <f t="shared" si="138"/>
        <v>0</v>
      </c>
      <c r="ABU35">
        <f t="shared" si="342"/>
        <v>0</v>
      </c>
      <c r="ABV35">
        <f t="shared" si="289"/>
        <v>0</v>
      </c>
      <c r="ABW35" s="237"/>
      <c r="ABX35" s="194">
        <v>42565</v>
      </c>
      <c r="ABY35">
        <f t="shared" si="290"/>
        <v>1</v>
      </c>
      <c r="ABZ35">
        <f t="shared" si="291"/>
        <v>1</v>
      </c>
      <c r="ACA35">
        <f>VLOOKUP($A35,'FuturesInfo (3)'!$A$2:$V$80,22)</f>
        <v>3</v>
      </c>
      <c r="ACB35">
        <f t="shared" si="292"/>
        <v>1</v>
      </c>
      <c r="ACC35">
        <f t="shared" si="293"/>
        <v>4</v>
      </c>
      <c r="ACD35" s="137">
        <f>VLOOKUP($A35,'FuturesInfo (3)'!$A$2:$O$80,15)*ACA35</f>
        <v>169613.21475000001</v>
      </c>
      <c r="ACE35" s="137">
        <f>VLOOKUP($A35,'FuturesInfo (3)'!$A$2:$O$80,15)*ACC35</f>
        <v>226150.95300000001</v>
      </c>
      <c r="ACF35" s="188">
        <f t="shared" si="294"/>
        <v>0</v>
      </c>
      <c r="ACG35" s="188">
        <f t="shared" si="139"/>
        <v>0</v>
      </c>
      <c r="ACH35" s="188">
        <f t="shared" si="295"/>
        <v>0</v>
      </c>
      <c r="ACI35" s="188">
        <f t="shared" si="296"/>
        <v>0</v>
      </c>
      <c r="ACJ35" s="188">
        <f t="shared" si="297"/>
        <v>0</v>
      </c>
      <c r="ACK35" s="188">
        <f t="shared" si="350"/>
        <v>0</v>
      </c>
      <c r="ACL35" s="188">
        <f t="shared" si="299"/>
        <v>0</v>
      </c>
      <c r="ACM35" s="188">
        <f t="shared" si="343"/>
        <v>0</v>
      </c>
      <c r="ACN35" s="188">
        <f t="shared" si="300"/>
        <v>0</v>
      </c>
      <c r="ACO35" s="188">
        <f>IF(IF(sym!$Q24=ABR35,1,0)=1,ABS(ACD35*ABW35),-ABS(ACD35*ABW35))</f>
        <v>0</v>
      </c>
      <c r="ACP35" s="188">
        <f t="shared" si="301"/>
        <v>0</v>
      </c>
      <c r="ACQ35" s="188">
        <f t="shared" si="302"/>
        <v>0</v>
      </c>
      <c r="ACT35">
        <f t="shared" si="303"/>
        <v>0</v>
      </c>
      <c r="ACU35" s="228"/>
      <c r="ACV35" s="228"/>
      <c r="ACW35" s="228"/>
      <c r="ACX35" s="203"/>
      <c r="ACY35" s="229"/>
      <c r="ACZ35">
        <f t="shared" si="304"/>
        <v>-1</v>
      </c>
      <c r="ADA35">
        <f t="shared" si="305"/>
        <v>0</v>
      </c>
      <c r="ADB35" s="203"/>
      <c r="ADC35">
        <f t="shared" si="306"/>
        <v>1</v>
      </c>
      <c r="ADD35">
        <f t="shared" si="140"/>
        <v>1</v>
      </c>
      <c r="ADE35">
        <f t="shared" si="344"/>
        <v>0</v>
      </c>
      <c r="ADF35">
        <f t="shared" si="307"/>
        <v>1</v>
      </c>
      <c r="ADG35" s="237"/>
      <c r="ADH35" s="194"/>
      <c r="ADI35">
        <f t="shared" si="308"/>
        <v>-1</v>
      </c>
      <c r="ADJ35">
        <f t="shared" si="309"/>
        <v>-1</v>
      </c>
      <c r="ADK35">
        <f>VLOOKUP($A35,'FuturesInfo (3)'!$A$2:$V$80,22)</f>
        <v>3</v>
      </c>
      <c r="ADL35">
        <f t="shared" si="310"/>
        <v>-1</v>
      </c>
      <c r="ADM35">
        <f t="shared" si="311"/>
        <v>2</v>
      </c>
      <c r="ADN35" s="137">
        <f>VLOOKUP($A35,'FuturesInfo (3)'!$A$2:$O$80,15)*ADK35</f>
        <v>169613.21475000001</v>
      </c>
      <c r="ADO35" s="137">
        <f>VLOOKUP($A35,'FuturesInfo (3)'!$A$2:$O$80,15)*ADM35</f>
        <v>113075.4765</v>
      </c>
      <c r="ADP35" s="188">
        <f t="shared" si="312"/>
        <v>0</v>
      </c>
      <c r="ADQ35" s="188">
        <f t="shared" si="141"/>
        <v>0</v>
      </c>
      <c r="ADR35" s="188">
        <f t="shared" si="313"/>
        <v>0</v>
      </c>
      <c r="ADS35" s="188">
        <f t="shared" si="314"/>
        <v>0</v>
      </c>
      <c r="ADT35" s="188">
        <f t="shared" si="315"/>
        <v>0</v>
      </c>
      <c r="ADU35" s="188">
        <f t="shared" si="351"/>
        <v>0</v>
      </c>
      <c r="ADV35" s="188">
        <f t="shared" si="317"/>
        <v>0</v>
      </c>
      <c r="ADW35" s="188">
        <f t="shared" si="345"/>
        <v>0</v>
      </c>
      <c r="ADX35" s="188">
        <f t="shared" si="318"/>
        <v>0</v>
      </c>
      <c r="ADY35" s="188">
        <f>IF(IF(sym!$Q24=ADB35,1,0)=1,ABS(ADN35*ADG35),-ABS(ADN35*ADG35))</f>
        <v>0</v>
      </c>
      <c r="ADZ35" s="188">
        <f t="shared" si="319"/>
        <v>0</v>
      </c>
      <c r="AEA35" s="188">
        <f t="shared" si="320"/>
        <v>0</v>
      </c>
    </row>
    <row r="36" spans="1:807"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f t="shared" si="142"/>
        <v>-1</v>
      </c>
      <c r="T36">
        <f t="shared" si="143"/>
        <v>1</v>
      </c>
      <c r="U36">
        <v>0</v>
      </c>
      <c r="V36">
        <f t="shared" si="144"/>
        <v>1</v>
      </c>
      <c r="W36">
        <v>0</v>
      </c>
      <c r="X36" s="137">
        <v>0</v>
      </c>
      <c r="Y36" s="137">
        <v>0</v>
      </c>
      <c r="Z36" s="188">
        <v>0</v>
      </c>
      <c r="AA36" s="188">
        <v>0</v>
      </c>
      <c r="AB36" s="188">
        <v>0</v>
      </c>
      <c r="AC36" s="188">
        <v>0</v>
      </c>
      <c r="AD36" s="188">
        <v>0</v>
      </c>
      <c r="AE36" s="188">
        <v>0</v>
      </c>
      <c r="AF36" s="188">
        <f t="shared" si="145"/>
        <v>0</v>
      </c>
      <c r="AG36" s="188">
        <v>0</v>
      </c>
      <c r="AH36" s="188">
        <f t="shared" si="146"/>
        <v>0</v>
      </c>
      <c r="AI36" s="188">
        <v>0</v>
      </c>
      <c r="AJ36" s="188">
        <v>0</v>
      </c>
      <c r="AL36">
        <v>1</v>
      </c>
      <c r="AM36" s="228">
        <v>1</v>
      </c>
      <c r="AN36" s="228">
        <v>-1</v>
      </c>
      <c r="AO36" s="228">
        <v>1</v>
      </c>
      <c r="AP36" s="203">
        <v>1</v>
      </c>
      <c r="AQ36" s="229">
        <v>10</v>
      </c>
      <c r="AR36">
        <f t="shared" si="147"/>
        <v>-1</v>
      </c>
      <c r="AS36">
        <v>1</v>
      </c>
      <c r="AT36" s="203">
        <v>1</v>
      </c>
      <c r="AU36">
        <v>1</v>
      </c>
      <c r="AV36">
        <v>1</v>
      </c>
      <c r="AW36">
        <v>0</v>
      </c>
      <c r="AX36">
        <v>1</v>
      </c>
      <c r="AY36" s="238">
        <v>4.9828093078699999E-5</v>
      </c>
      <c r="AZ36" s="194">
        <v>42537</v>
      </c>
      <c r="BA36">
        <f t="shared" si="148"/>
        <v>-1</v>
      </c>
      <c r="BB36">
        <f t="shared" si="149"/>
        <v>-1</v>
      </c>
      <c r="BC36">
        <v>0</v>
      </c>
      <c r="BD36">
        <f t="shared" si="150"/>
        <v>1</v>
      </c>
      <c r="BE36">
        <v>0</v>
      </c>
      <c r="BF36" s="137">
        <v>0</v>
      </c>
      <c r="BG36" s="137">
        <v>0</v>
      </c>
      <c r="BH36" s="188">
        <v>0</v>
      </c>
      <c r="BI36" s="188">
        <v>0</v>
      </c>
      <c r="BJ36" s="188">
        <v>0</v>
      </c>
      <c r="BK36" s="188">
        <f t="shared" si="321"/>
        <v>0</v>
      </c>
      <c r="BL36" s="188">
        <v>0</v>
      </c>
      <c r="BM36" s="188">
        <v>0</v>
      </c>
      <c r="BN36" s="188">
        <v>0</v>
      </c>
      <c r="BO36" s="188">
        <f t="shared" si="322"/>
        <v>0</v>
      </c>
      <c r="BP36" s="188">
        <v>0</v>
      </c>
      <c r="BQ36" s="188">
        <f t="shared" si="151"/>
        <v>0</v>
      </c>
      <c r="BR36" s="188">
        <f t="shared" si="152"/>
        <v>0</v>
      </c>
      <c r="BS36" s="188">
        <v>0</v>
      </c>
      <c r="BU36">
        <v>1</v>
      </c>
      <c r="BV36" s="228">
        <v>1</v>
      </c>
      <c r="BW36" s="228">
        <v>-1</v>
      </c>
      <c r="BX36" s="228">
        <v>1</v>
      </c>
      <c r="BY36" s="203">
        <v>1</v>
      </c>
      <c r="BZ36" s="229">
        <v>11</v>
      </c>
      <c r="CA36">
        <f t="shared" si="153"/>
        <v>-1</v>
      </c>
      <c r="CB36">
        <v>1</v>
      </c>
      <c r="CC36" s="203">
        <v>1</v>
      </c>
      <c r="CD36">
        <v>1</v>
      </c>
      <c r="CE36">
        <v>1</v>
      </c>
      <c r="CF36">
        <v>0</v>
      </c>
      <c r="CG36">
        <v>1</v>
      </c>
      <c r="CH36" s="238">
        <v>9.9651220727400006E-5</v>
      </c>
      <c r="CI36" s="194">
        <v>42537</v>
      </c>
      <c r="CJ36">
        <f t="shared" si="154"/>
        <v>-1</v>
      </c>
      <c r="CK36">
        <f t="shared" si="155"/>
        <v>-1</v>
      </c>
      <c r="CL36">
        <v>0</v>
      </c>
      <c r="CM36">
        <f t="shared" si="156"/>
        <v>1</v>
      </c>
      <c r="CN36">
        <v>0</v>
      </c>
      <c r="CO36" s="137">
        <v>0</v>
      </c>
      <c r="CP36" s="137">
        <v>0</v>
      </c>
      <c r="CQ36" s="188">
        <v>0</v>
      </c>
      <c r="CR36" s="188">
        <v>0</v>
      </c>
      <c r="CS36" s="188">
        <v>0</v>
      </c>
      <c r="CT36" s="188">
        <f t="shared" si="323"/>
        <v>0</v>
      </c>
      <c r="CU36" s="188">
        <v>0</v>
      </c>
      <c r="CV36" s="188">
        <v>0</v>
      </c>
      <c r="CW36" s="188">
        <v>0</v>
      </c>
      <c r="CX36" s="188">
        <f t="shared" si="157"/>
        <v>0</v>
      </c>
      <c r="CY36" s="188">
        <v>0</v>
      </c>
      <c r="CZ36" s="188">
        <f t="shared" si="158"/>
        <v>0</v>
      </c>
      <c r="DA36" s="188">
        <f t="shared" si="159"/>
        <v>0</v>
      </c>
      <c r="DB36" s="188">
        <v>0</v>
      </c>
      <c r="DD36">
        <v>1</v>
      </c>
      <c r="DE36" s="228">
        <v>1</v>
      </c>
      <c r="DF36" s="228">
        <v>-1</v>
      </c>
      <c r="DG36" s="228">
        <v>1</v>
      </c>
      <c r="DH36" s="203">
        <v>1</v>
      </c>
      <c r="DI36" s="229">
        <v>12</v>
      </c>
      <c r="DJ36">
        <f t="shared" si="160"/>
        <v>-1</v>
      </c>
      <c r="DK36">
        <v>1</v>
      </c>
      <c r="DL36" s="203">
        <v>1</v>
      </c>
      <c r="DM36">
        <v>1</v>
      </c>
      <c r="DN36">
        <v>1</v>
      </c>
      <c r="DO36">
        <v>0</v>
      </c>
      <c r="DP36">
        <v>1</v>
      </c>
      <c r="DQ36" s="238">
        <v>4.9820645675600003E-5</v>
      </c>
      <c r="DR36" s="194">
        <v>42537</v>
      </c>
      <c r="DS36">
        <f t="shared" si="161"/>
        <v>-1</v>
      </c>
      <c r="DT36">
        <f t="shared" si="162"/>
        <v>-1</v>
      </c>
      <c r="DU36">
        <v>0</v>
      </c>
      <c r="DV36">
        <f t="shared" si="163"/>
        <v>1</v>
      </c>
      <c r="DW36">
        <v>0</v>
      </c>
      <c r="DX36" s="137">
        <v>0</v>
      </c>
      <c r="DY36" s="137">
        <v>0</v>
      </c>
      <c r="DZ36" s="188">
        <v>0</v>
      </c>
      <c r="EA36" s="188">
        <v>0</v>
      </c>
      <c r="EB36" s="188">
        <v>0</v>
      </c>
      <c r="EC36" s="188">
        <f t="shared" si="324"/>
        <v>0</v>
      </c>
      <c r="ED36" s="188">
        <v>0</v>
      </c>
      <c r="EE36" s="188">
        <v>0</v>
      </c>
      <c r="EF36" s="188">
        <v>0</v>
      </c>
      <c r="EG36" s="188">
        <f t="shared" si="164"/>
        <v>0</v>
      </c>
      <c r="EH36" s="188">
        <v>0</v>
      </c>
      <c r="EI36" s="188">
        <f t="shared" si="165"/>
        <v>0</v>
      </c>
      <c r="EJ36" s="188">
        <f t="shared" si="166"/>
        <v>0</v>
      </c>
      <c r="EK36" s="188">
        <v>0</v>
      </c>
      <c r="EM36">
        <v>1</v>
      </c>
      <c r="EN36" s="228">
        <v>1</v>
      </c>
      <c r="EO36" s="228">
        <v>-1</v>
      </c>
      <c r="EP36" s="228">
        <v>1</v>
      </c>
      <c r="EQ36" s="203">
        <v>1</v>
      </c>
      <c r="ER36" s="229">
        <v>13</v>
      </c>
      <c r="ES36">
        <f t="shared" si="167"/>
        <v>-1</v>
      </c>
      <c r="ET36">
        <v>1</v>
      </c>
      <c r="EU36" s="203">
        <v>1</v>
      </c>
      <c r="EV36">
        <v>1</v>
      </c>
      <c r="EW36">
        <v>1</v>
      </c>
      <c r="EX36">
        <v>0</v>
      </c>
      <c r="EY36">
        <v>1</v>
      </c>
      <c r="EZ36" s="238">
        <v>4.9818163702499998E-5</v>
      </c>
      <c r="FA36" s="194">
        <v>42537</v>
      </c>
      <c r="FB36">
        <f t="shared" si="168"/>
        <v>-1</v>
      </c>
      <c r="FC36">
        <f t="shared" si="169"/>
        <v>-1</v>
      </c>
      <c r="FD36">
        <v>0</v>
      </c>
      <c r="FE36">
        <f t="shared" si="170"/>
        <v>1</v>
      </c>
      <c r="FF36">
        <v>0</v>
      </c>
      <c r="FG36" s="137">
        <v>0</v>
      </c>
      <c r="FH36" s="137">
        <v>0</v>
      </c>
      <c r="FI36" s="188">
        <v>0</v>
      </c>
      <c r="FJ36" s="188">
        <v>0</v>
      </c>
      <c r="FK36" s="188">
        <v>0</v>
      </c>
      <c r="FL36" s="188">
        <f t="shared" si="325"/>
        <v>0</v>
      </c>
      <c r="FM36" s="188">
        <v>0</v>
      </c>
      <c r="FN36" s="188">
        <v>0</v>
      </c>
      <c r="FO36" s="188">
        <v>0</v>
      </c>
      <c r="FP36" s="188">
        <f t="shared" si="171"/>
        <v>0</v>
      </c>
      <c r="FQ36" s="188">
        <v>0</v>
      </c>
      <c r="FR36" s="188">
        <f t="shared" si="172"/>
        <v>0</v>
      </c>
      <c r="FS36" s="188">
        <f t="shared" si="173"/>
        <v>0</v>
      </c>
      <c r="FT36" s="188">
        <v>0</v>
      </c>
      <c r="FV36">
        <v>1</v>
      </c>
      <c r="FW36" s="228">
        <v>1</v>
      </c>
      <c r="FX36" s="228">
        <v>-1</v>
      </c>
      <c r="FY36" s="228">
        <v>1</v>
      </c>
      <c r="FZ36" s="203">
        <v>1</v>
      </c>
      <c r="GA36" s="229">
        <v>14</v>
      </c>
      <c r="GB36">
        <f t="shared" si="174"/>
        <v>-1</v>
      </c>
      <c r="GC36">
        <v>1</v>
      </c>
      <c r="GD36">
        <v>-1</v>
      </c>
      <c r="GE36">
        <v>0</v>
      </c>
      <c r="GF36">
        <v>0</v>
      </c>
      <c r="GG36">
        <v>1</v>
      </c>
      <c r="GH36">
        <v>0</v>
      </c>
      <c r="GI36" s="267">
        <v>-4.98156819768E-5</v>
      </c>
      <c r="GJ36" s="194">
        <v>42537</v>
      </c>
      <c r="GK36">
        <f t="shared" si="175"/>
        <v>-1</v>
      </c>
      <c r="GL36">
        <f t="shared" si="176"/>
        <v>-1</v>
      </c>
      <c r="GM36">
        <v>0</v>
      </c>
      <c r="GN36">
        <f t="shared" si="177"/>
        <v>1</v>
      </c>
      <c r="GO36">
        <v>0</v>
      </c>
      <c r="GP36" s="137">
        <v>0</v>
      </c>
      <c r="GQ36" s="137">
        <v>0</v>
      </c>
      <c r="GR36" s="188">
        <v>0</v>
      </c>
      <c r="GS36" s="188">
        <v>0</v>
      </c>
      <c r="GT36" s="188">
        <v>0</v>
      </c>
      <c r="GU36" s="188">
        <f t="shared" si="326"/>
        <v>0</v>
      </c>
      <c r="GV36" s="188">
        <v>0</v>
      </c>
      <c r="GW36" s="188">
        <v>0</v>
      </c>
      <c r="GX36" s="188">
        <v>0</v>
      </c>
      <c r="GY36" s="188">
        <f t="shared" si="178"/>
        <v>0</v>
      </c>
      <c r="GZ36" s="188">
        <v>0</v>
      </c>
      <c r="HA36" s="188">
        <f t="shared" si="179"/>
        <v>0</v>
      </c>
      <c r="HB36" s="188">
        <f t="shared" si="180"/>
        <v>0</v>
      </c>
      <c r="HC36" s="188">
        <v>0</v>
      </c>
      <c r="HE36">
        <v>-1</v>
      </c>
      <c r="HF36">
        <v>1</v>
      </c>
      <c r="HG36">
        <v>1</v>
      </c>
      <c r="HH36">
        <v>1</v>
      </c>
      <c r="HI36">
        <v>1</v>
      </c>
      <c r="HJ36">
        <v>15</v>
      </c>
      <c r="HK36">
        <f t="shared" si="181"/>
        <v>1</v>
      </c>
      <c r="HL36">
        <v>1</v>
      </c>
      <c r="HM36" s="203">
        <v>1</v>
      </c>
      <c r="HN36">
        <v>1</v>
      </c>
      <c r="HO36">
        <v>1</v>
      </c>
      <c r="HP36">
        <v>0</v>
      </c>
      <c r="HQ36">
        <v>1</v>
      </c>
      <c r="HR36" s="238">
        <v>9.9636327405099999E-5</v>
      </c>
      <c r="HS36" s="194">
        <v>42537</v>
      </c>
      <c r="HT36">
        <f t="shared" si="182"/>
        <v>1</v>
      </c>
      <c r="HU36">
        <f t="shared" si="183"/>
        <v>1</v>
      </c>
      <c r="HV36">
        <v>0</v>
      </c>
      <c r="HW36">
        <f t="shared" si="184"/>
        <v>1</v>
      </c>
      <c r="HX36">
        <v>0</v>
      </c>
      <c r="HY36" s="137">
        <v>0</v>
      </c>
      <c r="HZ36" s="137">
        <v>0</v>
      </c>
      <c r="IA36" s="188">
        <v>0</v>
      </c>
      <c r="IB36" s="188">
        <v>0</v>
      </c>
      <c r="IC36" s="188">
        <v>0</v>
      </c>
      <c r="ID36" s="188">
        <f t="shared" si="327"/>
        <v>0</v>
      </c>
      <c r="IE36" s="188">
        <v>0</v>
      </c>
      <c r="IF36" s="188">
        <v>0</v>
      </c>
      <c r="IG36" s="188">
        <v>0</v>
      </c>
      <c r="IH36" s="188">
        <f t="shared" si="185"/>
        <v>0</v>
      </c>
      <c r="II36" s="188">
        <v>0</v>
      </c>
      <c r="IJ36" s="188">
        <f t="shared" si="186"/>
        <v>0</v>
      </c>
      <c r="IK36" s="188">
        <f t="shared" si="187"/>
        <v>0</v>
      </c>
      <c r="IL36" s="188">
        <v>0</v>
      </c>
      <c r="IN36">
        <v>1</v>
      </c>
      <c r="IO36" s="228">
        <v>1</v>
      </c>
      <c r="IP36" s="228">
        <v>1</v>
      </c>
      <c r="IQ36" s="228">
        <v>1</v>
      </c>
      <c r="IR36" s="203">
        <v>1</v>
      </c>
      <c r="IS36" s="229">
        <v>16</v>
      </c>
      <c r="IT36">
        <f t="shared" si="188"/>
        <v>1</v>
      </c>
      <c r="IU36">
        <v>1</v>
      </c>
      <c r="IV36" s="203">
        <v>-1</v>
      </c>
      <c r="IW36">
        <v>0</v>
      </c>
      <c r="IX36">
        <v>0</v>
      </c>
      <c r="IY36">
        <v>1</v>
      </c>
      <c r="IZ36">
        <v>0</v>
      </c>
      <c r="JA36" s="238">
        <v>-4.9813200498100001E-5</v>
      </c>
      <c r="JB36" s="194">
        <v>42537</v>
      </c>
      <c r="JC36">
        <f t="shared" si="189"/>
        <v>-1</v>
      </c>
      <c r="JD36">
        <f t="shared" si="190"/>
        <v>1</v>
      </c>
      <c r="JE36">
        <v>0</v>
      </c>
      <c r="JF36">
        <f t="shared" si="191"/>
        <v>1</v>
      </c>
      <c r="JG36">
        <v>0</v>
      </c>
      <c r="JH36" s="137">
        <v>0</v>
      </c>
      <c r="JI36" s="137">
        <v>0</v>
      </c>
      <c r="JJ36" s="188">
        <v>0</v>
      </c>
      <c r="JK36" s="188">
        <v>0</v>
      </c>
      <c r="JL36" s="188">
        <v>0</v>
      </c>
      <c r="JM36" s="188">
        <f t="shared" si="328"/>
        <v>0</v>
      </c>
      <c r="JN36" s="188">
        <v>0</v>
      </c>
      <c r="JO36" s="188">
        <v>0</v>
      </c>
      <c r="JP36" s="188">
        <v>0</v>
      </c>
      <c r="JQ36" s="188">
        <f t="shared" si="192"/>
        <v>0</v>
      </c>
      <c r="JR36" s="188">
        <v>0</v>
      </c>
      <c r="JS36" s="188">
        <f t="shared" si="193"/>
        <v>0</v>
      </c>
      <c r="JT36" s="188">
        <f t="shared" si="329"/>
        <v>0</v>
      </c>
      <c r="JU36" s="188">
        <v>0</v>
      </c>
      <c r="JW36">
        <v>-1</v>
      </c>
      <c r="JX36" s="228">
        <v>1</v>
      </c>
      <c r="JY36" s="228">
        <v>1</v>
      </c>
      <c r="JZ36" s="228">
        <v>1</v>
      </c>
      <c r="KA36" s="203">
        <v>1</v>
      </c>
      <c r="KB36" s="229">
        <v>17</v>
      </c>
      <c r="KC36">
        <f t="shared" si="194"/>
        <v>1</v>
      </c>
      <c r="KD36">
        <v>1</v>
      </c>
      <c r="KE36" s="203">
        <v>-1</v>
      </c>
      <c r="KF36">
        <v>0</v>
      </c>
      <c r="KG36">
        <v>0</v>
      </c>
      <c r="KH36">
        <v>1</v>
      </c>
      <c r="KI36">
        <v>0</v>
      </c>
      <c r="KJ36" s="238">
        <v>-9.9631363953400006E-5</v>
      </c>
      <c r="KK36" s="194">
        <v>42537</v>
      </c>
      <c r="KL36">
        <f t="shared" si="195"/>
        <v>1</v>
      </c>
      <c r="KM36">
        <f t="shared" si="196"/>
        <v>1</v>
      </c>
      <c r="KN36">
        <v>0</v>
      </c>
      <c r="KO36">
        <f t="shared" si="197"/>
        <v>1</v>
      </c>
      <c r="KP36">
        <v>0</v>
      </c>
      <c r="KQ36" s="137">
        <v>0</v>
      </c>
      <c r="KR36" s="137">
        <v>0</v>
      </c>
      <c r="KS36" s="188">
        <v>0</v>
      </c>
      <c r="KT36" s="188">
        <v>0</v>
      </c>
      <c r="KU36" s="188">
        <v>0</v>
      </c>
      <c r="KV36" s="188">
        <f t="shared" si="330"/>
        <v>0</v>
      </c>
      <c r="KW36" s="188">
        <v>0</v>
      </c>
      <c r="KX36" s="188">
        <v>0</v>
      </c>
      <c r="KY36" s="188">
        <v>0</v>
      </c>
      <c r="KZ36" s="188">
        <f t="shared" si="198"/>
        <v>0</v>
      </c>
      <c r="LA36" s="188">
        <v>0</v>
      </c>
      <c r="LB36" s="188">
        <f t="shared" si="199"/>
        <v>0</v>
      </c>
      <c r="LC36" s="188">
        <f t="shared" si="200"/>
        <v>0</v>
      </c>
      <c r="LD36" s="188">
        <v>0</v>
      </c>
      <c r="LF36">
        <v>-1</v>
      </c>
      <c r="LG36" s="228">
        <v>1</v>
      </c>
      <c r="LH36" s="228">
        <v>1</v>
      </c>
      <c r="LI36" s="228">
        <v>1</v>
      </c>
      <c r="LJ36" s="203">
        <v>1</v>
      </c>
      <c r="LK36" s="229">
        <v>18</v>
      </c>
      <c r="LL36">
        <f t="shared" si="201"/>
        <v>1</v>
      </c>
      <c r="LM36">
        <v>1</v>
      </c>
      <c r="LN36" s="203">
        <v>1</v>
      </c>
      <c r="LO36">
        <v>1</v>
      </c>
      <c r="LP36">
        <v>1</v>
      </c>
      <c r="LQ36">
        <v>0</v>
      </c>
      <c r="LR36">
        <v>1</v>
      </c>
      <c r="LS36" s="238">
        <v>4.9820645675600003E-5</v>
      </c>
      <c r="LT36" s="194">
        <v>42537</v>
      </c>
      <c r="LU36">
        <f t="shared" si="202"/>
        <v>1</v>
      </c>
      <c r="LV36">
        <f t="shared" si="203"/>
        <v>1</v>
      </c>
      <c r="LW36">
        <v>0</v>
      </c>
      <c r="LX36">
        <f t="shared" si="204"/>
        <v>1</v>
      </c>
      <c r="LY36">
        <v>0</v>
      </c>
      <c r="LZ36" s="137">
        <v>0</v>
      </c>
      <c r="MA36" s="137">
        <v>0</v>
      </c>
      <c r="MB36" s="188">
        <v>0</v>
      </c>
      <c r="MC36" s="188">
        <v>0</v>
      </c>
      <c r="MD36" s="188">
        <v>0</v>
      </c>
      <c r="ME36" s="188">
        <f t="shared" si="331"/>
        <v>0</v>
      </c>
      <c r="MF36" s="188">
        <v>0</v>
      </c>
      <c r="MG36" s="188">
        <v>0</v>
      </c>
      <c r="MH36" s="188">
        <v>0</v>
      </c>
      <c r="MI36" s="188">
        <f t="shared" si="205"/>
        <v>0</v>
      </c>
      <c r="MJ36" s="188">
        <v>0</v>
      </c>
      <c r="MK36" s="188">
        <f t="shared" si="206"/>
        <v>0</v>
      </c>
      <c r="ML36" s="188">
        <f t="shared" si="207"/>
        <v>0</v>
      </c>
      <c r="MM36" s="188">
        <v>0</v>
      </c>
      <c r="MO36">
        <v>1</v>
      </c>
      <c r="MP36" s="228">
        <v>-1</v>
      </c>
      <c r="MQ36" s="228">
        <v>-1</v>
      </c>
      <c r="MR36" s="203">
        <v>1</v>
      </c>
      <c r="MS36" s="203">
        <v>1</v>
      </c>
      <c r="MT36" s="229">
        <v>19</v>
      </c>
      <c r="MU36">
        <f t="shared" si="208"/>
        <v>-1</v>
      </c>
      <c r="MV36">
        <v>1</v>
      </c>
      <c r="MW36" s="203">
        <v>-1</v>
      </c>
      <c r="MX36">
        <v>1</v>
      </c>
      <c r="MY36">
        <v>0</v>
      </c>
      <c r="MZ36">
        <v>1</v>
      </c>
      <c r="NA36">
        <v>0</v>
      </c>
      <c r="NB36" s="238">
        <v>-1.4945449110699999E-4</v>
      </c>
      <c r="NC36" s="194">
        <v>42537</v>
      </c>
      <c r="ND36">
        <f t="shared" si="209"/>
        <v>-1</v>
      </c>
      <c r="NE36">
        <f t="shared" si="210"/>
        <v>-1</v>
      </c>
      <c r="NF36">
        <v>0</v>
      </c>
      <c r="NG36">
        <f t="shared" si="211"/>
        <v>-1</v>
      </c>
      <c r="NH36">
        <v>0</v>
      </c>
      <c r="NI36" s="137">
        <v>0</v>
      </c>
      <c r="NJ36" s="137">
        <v>0</v>
      </c>
      <c r="NK36" s="188">
        <v>0</v>
      </c>
      <c r="NL36" s="188">
        <v>0</v>
      </c>
      <c r="NM36" s="188">
        <v>0</v>
      </c>
      <c r="NN36" s="188">
        <f t="shared" si="332"/>
        <v>0</v>
      </c>
      <c r="NO36" s="188">
        <v>0</v>
      </c>
      <c r="NP36" s="188">
        <v>0</v>
      </c>
      <c r="NQ36" s="188">
        <v>0</v>
      </c>
      <c r="NR36" s="188">
        <f t="shared" si="212"/>
        <v>0</v>
      </c>
      <c r="NS36" s="188">
        <v>0</v>
      </c>
      <c r="NT36" s="188">
        <f t="shared" si="213"/>
        <v>0</v>
      </c>
      <c r="NU36" s="188">
        <f t="shared" si="214"/>
        <v>0</v>
      </c>
      <c r="NV36" s="188">
        <v>0</v>
      </c>
      <c r="NX36">
        <v>-1</v>
      </c>
      <c r="NY36" s="228">
        <v>-1</v>
      </c>
      <c r="NZ36" s="228">
        <v>-1</v>
      </c>
      <c r="OA36" s="228">
        <v>-1</v>
      </c>
      <c r="OB36" s="203">
        <v>1</v>
      </c>
      <c r="OC36" s="229">
        <v>20</v>
      </c>
      <c r="OD36">
        <f t="shared" si="346"/>
        <v>1</v>
      </c>
      <c r="OE36">
        <v>1</v>
      </c>
      <c r="OF36" s="203">
        <v>-1</v>
      </c>
      <c r="OG36">
        <v>1</v>
      </c>
      <c r="OH36">
        <v>0</v>
      </c>
      <c r="OI36">
        <v>1</v>
      </c>
      <c r="OJ36">
        <v>0</v>
      </c>
      <c r="OK36" s="267">
        <v>-9.9651220727400006E-5</v>
      </c>
      <c r="OL36" s="194">
        <v>42537</v>
      </c>
      <c r="OM36">
        <f t="shared" si="215"/>
        <v>1</v>
      </c>
      <c r="ON36">
        <f t="shared" si="216"/>
        <v>1</v>
      </c>
      <c r="OO36">
        <v>0</v>
      </c>
      <c r="OP36">
        <f t="shared" si="217"/>
        <v>1</v>
      </c>
      <c r="OQ36">
        <v>0</v>
      </c>
      <c r="OR36" s="137">
        <v>0</v>
      </c>
      <c r="OS36" s="137">
        <v>0</v>
      </c>
      <c r="OT36" s="188">
        <v>0</v>
      </c>
      <c r="OU36" s="188">
        <v>0</v>
      </c>
      <c r="OV36" s="188">
        <v>0</v>
      </c>
      <c r="OW36" s="188">
        <f t="shared" si="333"/>
        <v>0</v>
      </c>
      <c r="OX36" s="188">
        <v>0</v>
      </c>
      <c r="OY36" s="188">
        <v>0</v>
      </c>
      <c r="OZ36" s="188">
        <v>0</v>
      </c>
      <c r="PA36" s="188">
        <f t="shared" si="218"/>
        <v>0</v>
      </c>
      <c r="PB36" s="188">
        <v>0</v>
      </c>
      <c r="PC36" s="188">
        <f t="shared" si="219"/>
        <v>0</v>
      </c>
      <c r="PD36" s="188">
        <f t="shared" si="220"/>
        <v>0</v>
      </c>
      <c r="PE36" s="188">
        <v>0</v>
      </c>
      <c r="PG36">
        <v>-1</v>
      </c>
      <c r="PH36" s="228">
        <v>1</v>
      </c>
      <c r="PI36" s="228">
        <v>1</v>
      </c>
      <c r="PJ36" s="228">
        <v>-1</v>
      </c>
      <c r="PK36" s="203">
        <v>1</v>
      </c>
      <c r="PL36" s="229">
        <v>-5</v>
      </c>
      <c r="PM36">
        <f t="shared" si="347"/>
        <v>1</v>
      </c>
      <c r="PN36">
        <v>-1</v>
      </c>
      <c r="PO36" s="203">
        <v>1</v>
      </c>
      <c r="PP36">
        <v>1</v>
      </c>
      <c r="PQ36">
        <v>1</v>
      </c>
      <c r="PR36">
        <v>0</v>
      </c>
      <c r="PS36">
        <v>0</v>
      </c>
      <c r="PT36" s="238">
        <v>4.9830576041499998E-5</v>
      </c>
      <c r="PU36" s="194">
        <v>42559</v>
      </c>
      <c r="PV36">
        <f t="shared" si="221"/>
        <v>1</v>
      </c>
      <c r="PW36">
        <f t="shared" si="222"/>
        <v>1</v>
      </c>
      <c r="PX36">
        <v>0</v>
      </c>
      <c r="PY36">
        <f t="shared" si="223"/>
        <v>1</v>
      </c>
      <c r="PZ36">
        <v>0</v>
      </c>
      <c r="QA36" s="137">
        <v>0</v>
      </c>
      <c r="QB36" s="137">
        <v>0</v>
      </c>
      <c r="QC36" s="188">
        <v>0</v>
      </c>
      <c r="QD36" s="188">
        <v>0</v>
      </c>
      <c r="QE36" s="188">
        <v>0</v>
      </c>
      <c r="QF36" s="188">
        <f t="shared" si="334"/>
        <v>0</v>
      </c>
      <c r="QG36" s="188">
        <v>0</v>
      </c>
      <c r="QH36" s="188">
        <v>0</v>
      </c>
      <c r="QI36" s="188">
        <v>0</v>
      </c>
      <c r="QJ36" s="188">
        <f t="shared" si="224"/>
        <v>0</v>
      </c>
      <c r="QK36" s="188">
        <v>0</v>
      </c>
      <c r="QL36" s="188">
        <f t="shared" si="225"/>
        <v>0</v>
      </c>
      <c r="QM36" s="188">
        <f t="shared" si="226"/>
        <v>0</v>
      </c>
      <c r="QN36" s="188">
        <v>0</v>
      </c>
      <c r="QP36">
        <v>1</v>
      </c>
      <c r="QQ36" s="228">
        <v>1</v>
      </c>
      <c r="QR36" s="228">
        <v>1</v>
      </c>
      <c r="QS36" s="228">
        <v>-1</v>
      </c>
      <c r="QT36" s="203">
        <v>1</v>
      </c>
      <c r="QU36" s="229">
        <v>-6</v>
      </c>
      <c r="QV36">
        <f t="shared" si="348"/>
        <v>-1</v>
      </c>
      <c r="QW36">
        <v>-1</v>
      </c>
      <c r="QX36">
        <v>-1</v>
      </c>
      <c r="QY36">
        <v>0</v>
      </c>
      <c r="QZ36">
        <v>0</v>
      </c>
      <c r="RA36">
        <v>1</v>
      </c>
      <c r="RB36">
        <v>1</v>
      </c>
      <c r="RC36" s="267">
        <v>-4.98280930789E-5</v>
      </c>
      <c r="RD36" s="194">
        <v>42559</v>
      </c>
      <c r="RE36">
        <f t="shared" si="227"/>
        <v>-1</v>
      </c>
      <c r="RF36">
        <f t="shared" si="228"/>
        <v>-1</v>
      </c>
      <c r="RG36">
        <v>0</v>
      </c>
      <c r="RH36">
        <f t="shared" si="229"/>
        <v>1</v>
      </c>
      <c r="RI36">
        <v>0</v>
      </c>
      <c r="RJ36" s="137">
        <v>0</v>
      </c>
      <c r="RK36" s="137">
        <v>0</v>
      </c>
      <c r="RL36" s="188">
        <v>0</v>
      </c>
      <c r="RM36" s="188">
        <v>0</v>
      </c>
      <c r="RN36" s="188">
        <v>0</v>
      </c>
      <c r="RO36" s="188">
        <f t="shared" si="335"/>
        <v>0</v>
      </c>
      <c r="RP36" s="188">
        <v>0</v>
      </c>
      <c r="RQ36" s="188">
        <v>0</v>
      </c>
      <c r="RR36" s="188">
        <v>0</v>
      </c>
      <c r="RS36" s="188">
        <f t="shared" si="230"/>
        <v>0</v>
      </c>
      <c r="RT36" s="188">
        <v>0</v>
      </c>
      <c r="RU36" s="188">
        <f t="shared" si="231"/>
        <v>0</v>
      </c>
      <c r="RV36" s="188">
        <f t="shared" si="232"/>
        <v>0</v>
      </c>
      <c r="RW36" s="188">
        <v>0</v>
      </c>
      <c r="RY36">
        <v>-1</v>
      </c>
      <c r="RZ36">
        <v>1</v>
      </c>
      <c r="SA36">
        <v>1</v>
      </c>
      <c r="SB36">
        <v>-1</v>
      </c>
      <c r="SC36">
        <v>1</v>
      </c>
      <c r="SD36">
        <v>-7</v>
      </c>
      <c r="SE36">
        <f t="shared" si="233"/>
        <v>1</v>
      </c>
      <c r="SF36">
        <v>-1</v>
      </c>
      <c r="SG36">
        <v>-1</v>
      </c>
      <c r="SH36">
        <v>0</v>
      </c>
      <c r="SI36">
        <v>0</v>
      </c>
      <c r="SJ36">
        <v>1</v>
      </c>
      <c r="SK36">
        <v>1</v>
      </c>
      <c r="SL36" s="267">
        <v>-9.9661152082900005E-5</v>
      </c>
      <c r="SM36" s="194">
        <v>42559</v>
      </c>
      <c r="SN36">
        <f t="shared" si="234"/>
        <v>1</v>
      </c>
      <c r="SO36">
        <f t="shared" si="235"/>
        <v>1</v>
      </c>
      <c r="SP36">
        <v>0</v>
      </c>
      <c r="SQ36">
        <f t="shared" si="236"/>
        <v>1</v>
      </c>
      <c r="SR36">
        <v>0</v>
      </c>
      <c r="SS36" s="137">
        <v>0</v>
      </c>
      <c r="ST36" s="137">
        <v>0</v>
      </c>
      <c r="SU36" s="188">
        <v>0</v>
      </c>
      <c r="SV36" s="188">
        <v>0</v>
      </c>
      <c r="SW36" s="188">
        <v>0</v>
      </c>
      <c r="SX36" s="188">
        <f t="shared" si="336"/>
        <v>0</v>
      </c>
      <c r="SY36" s="188">
        <v>0</v>
      </c>
      <c r="SZ36" s="188">
        <v>0</v>
      </c>
      <c r="TA36" s="188">
        <v>0</v>
      </c>
      <c r="TB36" s="188">
        <f t="shared" si="237"/>
        <v>0</v>
      </c>
      <c r="TC36" s="188">
        <v>0</v>
      </c>
      <c r="TD36" s="188">
        <f t="shared" si="238"/>
        <v>0</v>
      </c>
      <c r="TE36" s="188">
        <f t="shared" si="239"/>
        <v>0</v>
      </c>
      <c r="TF36" s="188">
        <v>0</v>
      </c>
      <c r="TH36">
        <v>-1</v>
      </c>
      <c r="TI36" s="228">
        <v>1</v>
      </c>
      <c r="TJ36" s="228">
        <v>1</v>
      </c>
      <c r="TK36" s="228">
        <v>-1</v>
      </c>
      <c r="TL36" s="203">
        <v>1</v>
      </c>
      <c r="TM36" s="229">
        <v>-8</v>
      </c>
      <c r="TN36">
        <f t="shared" si="240"/>
        <v>1</v>
      </c>
      <c r="TO36">
        <v>-1</v>
      </c>
      <c r="TP36">
        <v>1</v>
      </c>
      <c r="TQ36">
        <v>1</v>
      </c>
      <c r="TR36">
        <v>1</v>
      </c>
      <c r="TS36">
        <v>0</v>
      </c>
      <c r="TT36">
        <v>0</v>
      </c>
      <c r="TU36" s="267">
        <v>4.9835542709E-5</v>
      </c>
      <c r="TV36" s="194">
        <v>42559</v>
      </c>
      <c r="TW36">
        <f t="shared" si="241"/>
        <v>1</v>
      </c>
      <c r="TX36">
        <f t="shared" si="242"/>
        <v>1</v>
      </c>
      <c r="TY36">
        <v>0</v>
      </c>
      <c r="TZ36">
        <f t="shared" si="243"/>
        <v>1</v>
      </c>
      <c r="UA36">
        <v>0</v>
      </c>
      <c r="UB36" s="137">
        <v>0</v>
      </c>
      <c r="UC36" s="137">
        <v>0</v>
      </c>
      <c r="UD36" s="188">
        <v>0</v>
      </c>
      <c r="UE36" s="188">
        <v>0</v>
      </c>
      <c r="UF36" s="188">
        <v>0</v>
      </c>
      <c r="UG36" s="188">
        <f t="shared" si="337"/>
        <v>0</v>
      </c>
      <c r="UH36" s="188">
        <v>0</v>
      </c>
      <c r="UI36" s="188">
        <v>0</v>
      </c>
      <c r="UJ36" s="188">
        <v>0</v>
      </c>
      <c r="UK36" s="188">
        <f t="shared" si="244"/>
        <v>0</v>
      </c>
      <c r="UL36" s="188">
        <v>0</v>
      </c>
      <c r="UM36" s="188">
        <f t="shared" si="245"/>
        <v>0</v>
      </c>
      <c r="UN36" s="188">
        <f t="shared" si="246"/>
        <v>0</v>
      </c>
      <c r="UO36" s="188">
        <v>0</v>
      </c>
      <c r="UQ36">
        <v>1</v>
      </c>
      <c r="UR36" s="228">
        <v>1</v>
      </c>
      <c r="US36" s="228">
        <v>1</v>
      </c>
      <c r="UT36" s="228">
        <v>-1</v>
      </c>
      <c r="UU36" s="203">
        <v>1</v>
      </c>
      <c r="UV36" s="229">
        <v>-9</v>
      </c>
      <c r="UW36">
        <f t="shared" si="247"/>
        <v>-1</v>
      </c>
      <c r="UX36">
        <v>-1</v>
      </c>
      <c r="UY36" s="203">
        <v>-1</v>
      </c>
      <c r="UZ36">
        <v>0</v>
      </c>
      <c r="VA36">
        <v>0</v>
      </c>
      <c r="VB36">
        <v>1</v>
      </c>
      <c r="VC36">
        <v>1</v>
      </c>
      <c r="VD36" s="238">
        <v>-4.9833059251399999E-5</v>
      </c>
      <c r="VE36" s="194">
        <v>42559</v>
      </c>
      <c r="VF36">
        <f t="shared" si="248"/>
        <v>-1</v>
      </c>
      <c r="VG36">
        <f t="shared" si="249"/>
        <v>-1</v>
      </c>
      <c r="VH36">
        <v>0</v>
      </c>
      <c r="VI36">
        <v>1</v>
      </c>
      <c r="VJ36">
        <v>0</v>
      </c>
      <c r="VK36" s="137">
        <v>0</v>
      </c>
      <c r="VL36" s="137">
        <v>0</v>
      </c>
      <c r="VM36" s="188">
        <v>0</v>
      </c>
      <c r="VN36" s="188">
        <v>0</v>
      </c>
      <c r="VO36" s="188">
        <v>0</v>
      </c>
      <c r="VP36" s="188">
        <f t="shared" si="338"/>
        <v>0</v>
      </c>
      <c r="VQ36" s="188">
        <v>0</v>
      </c>
      <c r="VR36" s="188">
        <v>0</v>
      </c>
      <c r="VS36" s="188">
        <v>0</v>
      </c>
      <c r="VT36" s="188">
        <f t="shared" si="250"/>
        <v>0</v>
      </c>
      <c r="VU36" s="188">
        <v>0</v>
      </c>
      <c r="VV36" s="188">
        <v>0</v>
      </c>
      <c r="VW36" s="188">
        <f t="shared" si="251"/>
        <v>0</v>
      </c>
      <c r="VX36" s="188">
        <v>0</v>
      </c>
      <c r="VZ36">
        <v>-1</v>
      </c>
      <c r="WA36" s="228">
        <v>1</v>
      </c>
      <c r="WB36" s="228">
        <v>1</v>
      </c>
      <c r="WC36" s="228">
        <v>-1</v>
      </c>
      <c r="WD36" s="203">
        <v>1</v>
      </c>
      <c r="WE36" s="229">
        <v>-10</v>
      </c>
      <c r="WF36">
        <f t="shared" si="252"/>
        <v>1</v>
      </c>
      <c r="WG36">
        <v>-1</v>
      </c>
      <c r="WH36" s="203">
        <v>-1</v>
      </c>
      <c r="WI36">
        <v>0</v>
      </c>
      <c r="WJ36">
        <v>0</v>
      </c>
      <c r="WK36">
        <v>0</v>
      </c>
      <c r="WL36">
        <v>1</v>
      </c>
      <c r="WM36" s="238">
        <v>-4.9835542709E-5</v>
      </c>
      <c r="WN36" s="194">
        <v>42559</v>
      </c>
      <c r="WO36">
        <f t="shared" si="253"/>
        <v>1</v>
      </c>
      <c r="WP36">
        <f t="shared" si="254"/>
        <v>1</v>
      </c>
      <c r="WQ36">
        <v>0</v>
      </c>
      <c r="WR36">
        <v>1</v>
      </c>
      <c r="WS36">
        <v>0</v>
      </c>
      <c r="WT36" s="137">
        <v>0</v>
      </c>
      <c r="WU36" s="137">
        <v>0</v>
      </c>
      <c r="WV36" s="188">
        <v>0</v>
      </c>
      <c r="WW36" s="188">
        <v>0</v>
      </c>
      <c r="WX36" s="188">
        <v>0</v>
      </c>
      <c r="WY36" s="188">
        <f t="shared" si="339"/>
        <v>0</v>
      </c>
      <c r="WZ36" s="188">
        <v>0</v>
      </c>
      <c r="XA36" s="188">
        <v>0</v>
      </c>
      <c r="XB36" s="188">
        <v>0</v>
      </c>
      <c r="XC36" s="188">
        <f t="shared" si="255"/>
        <v>0</v>
      </c>
      <c r="XD36" s="188">
        <v>0</v>
      </c>
      <c r="XE36" s="188">
        <v>0</v>
      </c>
      <c r="XF36" s="188">
        <f t="shared" si="256"/>
        <v>0</v>
      </c>
      <c r="XG36" s="188">
        <v>0</v>
      </c>
      <c r="XI36">
        <v>-1</v>
      </c>
      <c r="XJ36" s="228">
        <v>-1</v>
      </c>
      <c r="XK36" s="228">
        <v>1</v>
      </c>
      <c r="XL36" s="228">
        <v>-1</v>
      </c>
      <c r="XM36" s="203">
        <v>1</v>
      </c>
      <c r="XN36" s="229">
        <v>-2</v>
      </c>
      <c r="XO36">
        <f t="shared" si="257"/>
        <v>1</v>
      </c>
      <c r="XP36">
        <v>-1</v>
      </c>
      <c r="XQ36" s="203">
        <v>1</v>
      </c>
      <c r="XR36">
        <v>1</v>
      </c>
      <c r="XS36">
        <v>1</v>
      </c>
      <c r="XT36">
        <v>0</v>
      </c>
      <c r="XU36">
        <v>0</v>
      </c>
      <c r="XV36" s="238">
        <v>4.9838026414000002E-5</v>
      </c>
      <c r="XW36" s="194">
        <v>42565</v>
      </c>
      <c r="XX36">
        <f t="shared" si="258"/>
        <v>1</v>
      </c>
      <c r="XY36">
        <f t="shared" si="259"/>
        <v>1</v>
      </c>
      <c r="XZ36">
        <v>0</v>
      </c>
      <c r="YA36">
        <v>1</v>
      </c>
      <c r="YB36">
        <v>0</v>
      </c>
      <c r="YC36" s="137">
        <v>0</v>
      </c>
      <c r="YD36" s="137">
        <v>0</v>
      </c>
      <c r="YE36" s="188">
        <v>0</v>
      </c>
      <c r="YF36" s="188">
        <v>0</v>
      </c>
      <c r="YG36" s="188">
        <v>0</v>
      </c>
      <c r="YH36" s="188">
        <f t="shared" si="260"/>
        <v>0</v>
      </c>
      <c r="YI36" s="188">
        <v>0</v>
      </c>
      <c r="YJ36" s="188">
        <v>0</v>
      </c>
      <c r="YK36" s="188">
        <v>0</v>
      </c>
      <c r="YL36" s="188">
        <f t="shared" si="261"/>
        <v>0</v>
      </c>
      <c r="YM36" s="188">
        <v>0</v>
      </c>
      <c r="YN36" s="188">
        <v>0</v>
      </c>
      <c r="YO36" s="188">
        <f t="shared" si="262"/>
        <v>0</v>
      </c>
      <c r="YP36" s="188">
        <v>0</v>
      </c>
      <c r="YR36">
        <v>1</v>
      </c>
      <c r="YS36" s="228">
        <v>-1</v>
      </c>
      <c r="YT36" s="228">
        <v>1</v>
      </c>
      <c r="YU36" s="228">
        <v>-1</v>
      </c>
      <c r="YV36" s="203">
        <v>1</v>
      </c>
      <c r="YW36" s="229">
        <v>-13</v>
      </c>
      <c r="YX36">
        <v>-1</v>
      </c>
      <c r="YY36">
        <v>-1</v>
      </c>
      <c r="YZ36" s="203">
        <v>1</v>
      </c>
      <c r="ZA36">
        <v>1</v>
      </c>
      <c r="ZB36">
        <v>1</v>
      </c>
      <c r="ZC36">
        <v>0</v>
      </c>
      <c r="ZD36">
        <v>0</v>
      </c>
      <c r="ZE36" s="238">
        <v>0</v>
      </c>
      <c r="ZF36" s="194">
        <v>42559</v>
      </c>
      <c r="ZG36">
        <f t="shared" si="263"/>
        <v>-1</v>
      </c>
      <c r="ZH36">
        <f t="shared" si="264"/>
        <v>-1</v>
      </c>
      <c r="ZI36">
        <v>0</v>
      </c>
      <c r="ZJ36">
        <v>-1</v>
      </c>
      <c r="ZK36">
        <v>0</v>
      </c>
      <c r="ZL36" s="137">
        <v>0</v>
      </c>
      <c r="ZM36" s="137">
        <v>0</v>
      </c>
      <c r="ZN36" s="188">
        <v>0</v>
      </c>
      <c r="ZO36" s="188">
        <v>0</v>
      </c>
      <c r="ZP36" s="188">
        <v>0</v>
      </c>
      <c r="ZQ36" s="188">
        <v>0</v>
      </c>
      <c r="ZR36" s="188">
        <v>0</v>
      </c>
      <c r="ZS36" s="188">
        <v>0</v>
      </c>
      <c r="ZT36" s="188">
        <v>0</v>
      </c>
      <c r="ZU36" s="188">
        <v>0</v>
      </c>
      <c r="ZV36" s="188">
        <f t="shared" si="265"/>
        <v>0</v>
      </c>
      <c r="ZW36" s="188">
        <v>0</v>
      </c>
      <c r="ZX36" s="188">
        <f t="shared" si="266"/>
        <v>0</v>
      </c>
      <c r="ZY36" s="188">
        <v>0</v>
      </c>
      <c r="AAA36">
        <f t="shared" si="267"/>
        <v>1</v>
      </c>
      <c r="AAB36" s="228">
        <v>-1</v>
      </c>
      <c r="AAC36" s="228">
        <v>1</v>
      </c>
      <c r="AAD36" s="228">
        <v>-1</v>
      </c>
      <c r="AAE36" s="203">
        <v>1</v>
      </c>
      <c r="AAF36" s="229">
        <v>-13</v>
      </c>
      <c r="AAG36">
        <f t="shared" si="268"/>
        <v>-1</v>
      </c>
      <c r="AAH36">
        <f t="shared" si="269"/>
        <v>-1</v>
      </c>
      <c r="AAI36" s="203">
        <v>-1</v>
      </c>
      <c r="AAJ36">
        <f t="shared" si="270"/>
        <v>0</v>
      </c>
      <c r="AAK36">
        <f t="shared" si="136"/>
        <v>0</v>
      </c>
      <c r="AAL36">
        <f t="shared" si="340"/>
        <v>1</v>
      </c>
      <c r="AAM36">
        <f t="shared" si="271"/>
        <v>1</v>
      </c>
      <c r="AAN36" s="238">
        <v>-4.9835542709E-5</v>
      </c>
      <c r="AAO36" s="194">
        <v>42559</v>
      </c>
      <c r="AAP36">
        <f t="shared" si="272"/>
        <v>-1</v>
      </c>
      <c r="AAQ36">
        <f t="shared" si="273"/>
        <v>-1</v>
      </c>
      <c r="AAR36">
        <f>VLOOKUP($A36,'FuturesInfo (3)'!$A$2:$V$80,22)</f>
        <v>0</v>
      </c>
      <c r="AAS36">
        <f t="shared" si="274"/>
        <v>-1</v>
      </c>
      <c r="AAT36">
        <f t="shared" si="275"/>
        <v>0</v>
      </c>
      <c r="AAU36" s="137">
        <f>VLOOKUP($A36,'FuturesInfo (3)'!$A$2:$O$80,15)*AAR36</f>
        <v>0</v>
      </c>
      <c r="AAV36" s="137">
        <f>VLOOKUP($A36,'FuturesInfo (3)'!$A$2:$O$80,15)*AAT36</f>
        <v>0</v>
      </c>
      <c r="AAW36" s="188">
        <f t="shared" si="276"/>
        <v>0</v>
      </c>
      <c r="AAX36" s="188">
        <f t="shared" si="137"/>
        <v>0</v>
      </c>
      <c r="AAY36" s="188">
        <f t="shared" si="277"/>
        <v>0</v>
      </c>
      <c r="AAZ36" s="188">
        <f t="shared" si="278"/>
        <v>0</v>
      </c>
      <c r="ABA36" s="188">
        <f t="shared" si="279"/>
        <v>0</v>
      </c>
      <c r="ABB36" s="188">
        <f t="shared" si="349"/>
        <v>0</v>
      </c>
      <c r="ABC36" s="188">
        <f t="shared" si="281"/>
        <v>0</v>
      </c>
      <c r="ABD36" s="188">
        <f t="shared" si="341"/>
        <v>0</v>
      </c>
      <c r="ABE36" s="188">
        <f t="shared" si="282"/>
        <v>0</v>
      </c>
      <c r="ABF36" s="188">
        <f>IF(IF(sym!$Q25=AAI36,1,0)=1,ABS(AAU36*AAN36),-ABS(AAU36*AAN36))</f>
        <v>0</v>
      </c>
      <c r="ABG36" s="188">
        <f t="shared" si="283"/>
        <v>0</v>
      </c>
      <c r="ABH36" s="188">
        <f t="shared" si="284"/>
        <v>0</v>
      </c>
      <c r="ABJ36">
        <f t="shared" si="285"/>
        <v>-1</v>
      </c>
      <c r="ABK36" s="228">
        <v>-1</v>
      </c>
      <c r="ABL36" s="228">
        <v>1</v>
      </c>
      <c r="ABM36" s="228">
        <v>-1</v>
      </c>
      <c r="ABN36" s="203">
        <v>1</v>
      </c>
      <c r="ABO36" s="229">
        <v>-14</v>
      </c>
      <c r="ABP36">
        <f t="shared" si="286"/>
        <v>1</v>
      </c>
      <c r="ABQ36">
        <f t="shared" si="287"/>
        <v>-1</v>
      </c>
      <c r="ABR36" s="203"/>
      <c r="ABS36">
        <f t="shared" si="288"/>
        <v>0</v>
      </c>
      <c r="ABT36">
        <f t="shared" si="138"/>
        <v>0</v>
      </c>
      <c r="ABU36">
        <f t="shared" si="342"/>
        <v>0</v>
      </c>
      <c r="ABV36">
        <f t="shared" si="289"/>
        <v>0</v>
      </c>
      <c r="ABW36" s="238"/>
      <c r="ABX36" s="194">
        <v>42559</v>
      </c>
      <c r="ABY36">
        <f t="shared" si="290"/>
        <v>1</v>
      </c>
      <c r="ABZ36">
        <f t="shared" si="291"/>
        <v>1</v>
      </c>
      <c r="ACA36">
        <f>VLOOKUP($A36,'FuturesInfo (3)'!$A$2:$V$80,22)</f>
        <v>0</v>
      </c>
      <c r="ACB36">
        <f t="shared" si="292"/>
        <v>1</v>
      </c>
      <c r="ACC36">
        <f t="shared" si="293"/>
        <v>0</v>
      </c>
      <c r="ACD36" s="137">
        <f>VLOOKUP($A36,'FuturesInfo (3)'!$A$2:$O$80,15)*ACA36</f>
        <v>0</v>
      </c>
      <c r="ACE36" s="137">
        <f>VLOOKUP($A36,'FuturesInfo (3)'!$A$2:$O$80,15)*ACC36</f>
        <v>0</v>
      </c>
      <c r="ACF36" s="188">
        <f t="shared" si="294"/>
        <v>0</v>
      </c>
      <c r="ACG36" s="188">
        <f t="shared" si="139"/>
        <v>0</v>
      </c>
      <c r="ACH36" s="188">
        <f t="shared" si="295"/>
        <v>0</v>
      </c>
      <c r="ACI36" s="188">
        <f t="shared" si="296"/>
        <v>0</v>
      </c>
      <c r="ACJ36" s="188">
        <f t="shared" si="297"/>
        <v>0</v>
      </c>
      <c r="ACK36" s="188">
        <f t="shared" si="350"/>
        <v>0</v>
      </c>
      <c r="ACL36" s="188">
        <f t="shared" si="299"/>
        <v>0</v>
      </c>
      <c r="ACM36" s="188">
        <f t="shared" si="343"/>
        <v>0</v>
      </c>
      <c r="ACN36" s="188">
        <f t="shared" si="300"/>
        <v>0</v>
      </c>
      <c r="ACO36" s="188">
        <f>IF(IF(sym!$Q25=ABR36,1,0)=1,ABS(ACD36*ABW36),-ABS(ACD36*ABW36))</f>
        <v>0</v>
      </c>
      <c r="ACP36" s="188">
        <f t="shared" si="301"/>
        <v>0</v>
      </c>
      <c r="ACQ36" s="188">
        <f t="shared" si="302"/>
        <v>0</v>
      </c>
      <c r="ACT36">
        <f t="shared" si="303"/>
        <v>0</v>
      </c>
      <c r="ACU36" s="228"/>
      <c r="ACV36" s="228"/>
      <c r="ACW36" s="228"/>
      <c r="ACX36" s="203"/>
      <c r="ACY36" s="229"/>
      <c r="ACZ36">
        <f t="shared" si="304"/>
        <v>-1</v>
      </c>
      <c r="ADA36">
        <f t="shared" si="305"/>
        <v>0</v>
      </c>
      <c r="ADB36" s="203"/>
      <c r="ADC36">
        <f t="shared" si="306"/>
        <v>1</v>
      </c>
      <c r="ADD36">
        <f t="shared" si="140"/>
        <v>1</v>
      </c>
      <c r="ADE36">
        <f t="shared" si="344"/>
        <v>0</v>
      </c>
      <c r="ADF36">
        <f t="shared" si="307"/>
        <v>1</v>
      </c>
      <c r="ADG36" s="238"/>
      <c r="ADH36" s="194"/>
      <c r="ADI36">
        <f t="shared" si="308"/>
        <v>-1</v>
      </c>
      <c r="ADJ36">
        <f t="shared" si="309"/>
        <v>-1</v>
      </c>
      <c r="ADK36">
        <f>VLOOKUP($A36,'FuturesInfo (3)'!$A$2:$V$80,22)</f>
        <v>0</v>
      </c>
      <c r="ADL36">
        <f t="shared" si="310"/>
        <v>-1</v>
      </c>
      <c r="ADM36">
        <f t="shared" si="311"/>
        <v>0</v>
      </c>
      <c r="ADN36" s="137">
        <f>VLOOKUP($A36,'FuturesInfo (3)'!$A$2:$O$80,15)*ADK36</f>
        <v>0</v>
      </c>
      <c r="ADO36" s="137">
        <f>VLOOKUP($A36,'FuturesInfo (3)'!$A$2:$O$80,15)*ADM36</f>
        <v>0</v>
      </c>
      <c r="ADP36" s="188">
        <f t="shared" si="312"/>
        <v>0</v>
      </c>
      <c r="ADQ36" s="188">
        <f t="shared" si="141"/>
        <v>0</v>
      </c>
      <c r="ADR36" s="188">
        <f t="shared" si="313"/>
        <v>0</v>
      </c>
      <c r="ADS36" s="188">
        <f t="shared" si="314"/>
        <v>0</v>
      </c>
      <c r="ADT36" s="188">
        <f t="shared" si="315"/>
        <v>0</v>
      </c>
      <c r="ADU36" s="188">
        <f t="shared" si="351"/>
        <v>0</v>
      </c>
      <c r="ADV36" s="188">
        <f t="shared" si="317"/>
        <v>0</v>
      </c>
      <c r="ADW36" s="188">
        <f t="shared" si="345"/>
        <v>0</v>
      </c>
      <c r="ADX36" s="188">
        <f t="shared" si="318"/>
        <v>0</v>
      </c>
      <c r="ADY36" s="188">
        <f>IF(IF(sym!$Q25=ADB36,1,0)=1,ABS(ADN36*ADG36),-ABS(ADN36*ADG36))</f>
        <v>0</v>
      </c>
      <c r="ADZ36" s="188">
        <f t="shared" si="319"/>
        <v>0</v>
      </c>
      <c r="AEA36" s="188">
        <f t="shared" si="320"/>
        <v>0</v>
      </c>
    </row>
    <row r="37" spans="1:807"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f t="shared" si="142"/>
        <v>-1</v>
      </c>
      <c r="T37">
        <f t="shared" si="143"/>
        <v>-1</v>
      </c>
      <c r="U37">
        <v>1</v>
      </c>
      <c r="V37">
        <f t="shared" si="144"/>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f t="shared" si="145"/>
        <v>-1898.8130195008146</v>
      </c>
      <c r="AG37" s="188">
        <v>1898.8130195008146</v>
      </c>
      <c r="AH37" s="188">
        <f t="shared" si="146"/>
        <v>1898.8130195008146</v>
      </c>
      <c r="AI37" s="188">
        <v>-1898.8130195008146</v>
      </c>
      <c r="AJ37" s="188">
        <v>1898.8130195008146</v>
      </c>
      <c r="AL37">
        <v>1</v>
      </c>
      <c r="AM37" s="228">
        <v>-1</v>
      </c>
      <c r="AN37" s="228">
        <v>-1</v>
      </c>
      <c r="AO37" s="228">
        <v>-1</v>
      </c>
      <c r="AP37" s="203">
        <v>1</v>
      </c>
      <c r="AQ37" s="229">
        <v>1</v>
      </c>
      <c r="AR37">
        <f t="shared" si="147"/>
        <v>-1</v>
      </c>
      <c r="AS37">
        <v>1</v>
      </c>
      <c r="AT37" s="203">
        <v>1</v>
      </c>
      <c r="AU37">
        <v>0</v>
      </c>
      <c r="AV37">
        <v>1</v>
      </c>
      <c r="AW37">
        <v>0</v>
      </c>
      <c r="AX37">
        <v>1</v>
      </c>
      <c r="AY37" s="237">
        <v>1.5959517321899999E-2</v>
      </c>
      <c r="AZ37" s="194">
        <v>42544</v>
      </c>
      <c r="BA37">
        <f t="shared" si="148"/>
        <v>1</v>
      </c>
      <c r="BB37">
        <f t="shared" si="149"/>
        <v>-1</v>
      </c>
      <c r="BC37">
        <v>1</v>
      </c>
      <c r="BD37">
        <f t="shared" si="150"/>
        <v>-1</v>
      </c>
      <c r="BE37">
        <v>1</v>
      </c>
      <c r="BF37" s="137">
        <v>85982.536250000005</v>
      </c>
      <c r="BG37" s="137">
        <v>85982.536250000005</v>
      </c>
      <c r="BH37" s="188">
        <v>-1372.2397766627696</v>
      </c>
      <c r="BI37" s="188">
        <v>1372.2397766627696</v>
      </c>
      <c r="BJ37" s="188">
        <v>1372.2397766627696</v>
      </c>
      <c r="BK37" s="188">
        <f t="shared" si="321"/>
        <v>-1372.2397766627696</v>
      </c>
      <c r="BL37" s="188">
        <v>1372.2397766627696</v>
      </c>
      <c r="BM37" s="188">
        <v>-1372.2397766627696</v>
      </c>
      <c r="BN37" s="188">
        <v>-1372.2397766627696</v>
      </c>
      <c r="BO37" s="188">
        <f t="shared" si="322"/>
        <v>1372.2397766627696</v>
      </c>
      <c r="BP37" s="188">
        <v>1372.2397766627696</v>
      </c>
      <c r="BQ37" s="188">
        <f t="shared" si="151"/>
        <v>-1372.2397766627696</v>
      </c>
      <c r="BR37" s="188">
        <f t="shared" si="152"/>
        <v>-1372.2397766627696</v>
      </c>
      <c r="BS37" s="188">
        <v>1372.2397766627696</v>
      </c>
      <c r="BU37">
        <v>1</v>
      </c>
      <c r="BV37" s="228">
        <v>1</v>
      </c>
      <c r="BW37" s="228">
        <v>1</v>
      </c>
      <c r="BX37" s="228">
        <v>1</v>
      </c>
      <c r="BY37" s="203">
        <v>1</v>
      </c>
      <c r="BZ37" s="229">
        <v>2</v>
      </c>
      <c r="CA37">
        <f t="shared" si="153"/>
        <v>1</v>
      </c>
      <c r="CB37">
        <v>1</v>
      </c>
      <c r="CC37" s="203">
        <v>-1</v>
      </c>
      <c r="CD37">
        <v>0</v>
      </c>
      <c r="CE37">
        <v>0</v>
      </c>
      <c r="CF37">
        <v>1</v>
      </c>
      <c r="CG37">
        <v>0</v>
      </c>
      <c r="CH37" s="237">
        <v>-8.6590038314200007E-3</v>
      </c>
      <c r="CI37" s="194">
        <v>42548</v>
      </c>
      <c r="CJ37">
        <f t="shared" si="154"/>
        <v>-1</v>
      </c>
      <c r="CK37">
        <f t="shared" si="155"/>
        <v>1</v>
      </c>
      <c r="CL37">
        <v>1</v>
      </c>
      <c r="CM37">
        <f t="shared" si="156"/>
        <v>1</v>
      </c>
      <c r="CN37">
        <v>1</v>
      </c>
      <c r="CO37" s="137">
        <v>84447.561200000011</v>
      </c>
      <c r="CP37" s="137">
        <v>84447.561200000011</v>
      </c>
      <c r="CQ37" s="188">
        <v>-731.23175598487512</v>
      </c>
      <c r="CR37" s="188">
        <v>-731.23175598487512</v>
      </c>
      <c r="CS37" s="188">
        <v>-731.23175598487512</v>
      </c>
      <c r="CT37" s="188">
        <f t="shared" si="323"/>
        <v>-731.23175598487512</v>
      </c>
      <c r="CU37" s="188">
        <v>-731.23175598487512</v>
      </c>
      <c r="CV37" s="188">
        <v>-731.23175598487512</v>
      </c>
      <c r="CW37" s="188">
        <v>-731.23175598487512</v>
      </c>
      <c r="CX37" s="188">
        <f t="shared" si="157"/>
        <v>731.23175598487512</v>
      </c>
      <c r="CY37" s="188">
        <v>-731.23175598487512</v>
      </c>
      <c r="CZ37" s="188">
        <f t="shared" si="158"/>
        <v>-731.23175598487512</v>
      </c>
      <c r="DA37" s="188">
        <f t="shared" si="159"/>
        <v>-731.23175598487512</v>
      </c>
      <c r="DB37" s="188">
        <v>731.23175598487512</v>
      </c>
      <c r="DD37">
        <v>-1</v>
      </c>
      <c r="DE37" s="228">
        <v>1</v>
      </c>
      <c r="DF37" s="228">
        <v>-1</v>
      </c>
      <c r="DG37" s="228">
        <v>1</v>
      </c>
      <c r="DH37" s="203">
        <v>1</v>
      </c>
      <c r="DI37" s="229">
        <v>3</v>
      </c>
      <c r="DJ37">
        <f t="shared" si="160"/>
        <v>1</v>
      </c>
      <c r="DK37">
        <v>1</v>
      </c>
      <c r="DL37" s="203">
        <v>1</v>
      </c>
      <c r="DM37">
        <v>1</v>
      </c>
      <c r="DN37">
        <v>1</v>
      </c>
      <c r="DO37">
        <v>0</v>
      </c>
      <c r="DP37">
        <v>1</v>
      </c>
      <c r="DQ37" s="237">
        <v>4.9470510937599998E-3</v>
      </c>
      <c r="DR37" s="194">
        <v>42548</v>
      </c>
      <c r="DS37">
        <f t="shared" si="161"/>
        <v>1</v>
      </c>
      <c r="DT37">
        <f t="shared" si="162"/>
        <v>1</v>
      </c>
      <c r="DU37">
        <v>1</v>
      </c>
      <c r="DV37">
        <f t="shared" si="163"/>
        <v>1</v>
      </c>
      <c r="DW37">
        <v>1</v>
      </c>
      <c r="DX37" s="137">
        <v>84141.171900000001</v>
      </c>
      <c r="DY37" s="137">
        <v>84141.171900000001</v>
      </c>
      <c r="DZ37" s="188">
        <v>416.25067647814319</v>
      </c>
      <c r="EA37" s="188">
        <v>-416.25067647814319</v>
      </c>
      <c r="EB37" s="188">
        <v>416.25067647814319</v>
      </c>
      <c r="EC37" s="188">
        <f t="shared" si="324"/>
        <v>416.25067647814319</v>
      </c>
      <c r="ED37" s="188">
        <v>416.25067647814319</v>
      </c>
      <c r="EE37" s="188">
        <v>-416.25067647814319</v>
      </c>
      <c r="EF37" s="188">
        <v>416.25067647814319</v>
      </c>
      <c r="EG37" s="188">
        <f t="shared" si="164"/>
        <v>416.25067647814319</v>
      </c>
      <c r="EH37" s="188">
        <v>416.25067647814319</v>
      </c>
      <c r="EI37" s="188">
        <f t="shared" si="165"/>
        <v>416.25067647814319</v>
      </c>
      <c r="EJ37" s="188">
        <f t="shared" si="166"/>
        <v>416.25067647814319</v>
      </c>
      <c r="EK37" s="188">
        <v>416.25067647814319</v>
      </c>
      <c r="EM37">
        <v>1</v>
      </c>
      <c r="EN37" s="228">
        <v>1</v>
      </c>
      <c r="EO37" s="228">
        <v>-1</v>
      </c>
      <c r="EP37" s="228">
        <v>1</v>
      </c>
      <c r="EQ37" s="203">
        <v>1</v>
      </c>
      <c r="ER37" s="229">
        <v>4</v>
      </c>
      <c r="ES37">
        <f t="shared" si="167"/>
        <v>-1</v>
      </c>
      <c r="ET37">
        <v>1</v>
      </c>
      <c r="EU37" s="203">
        <v>-1</v>
      </c>
      <c r="EV37">
        <v>0</v>
      </c>
      <c r="EW37">
        <v>0</v>
      </c>
      <c r="EX37">
        <v>1</v>
      </c>
      <c r="EY37">
        <v>0</v>
      </c>
      <c r="EZ37" s="237">
        <v>-1.30759172371E-2</v>
      </c>
      <c r="FA37" s="194">
        <v>42550</v>
      </c>
      <c r="FB37">
        <f t="shared" si="168"/>
        <v>-1</v>
      </c>
      <c r="FC37">
        <f t="shared" si="169"/>
        <v>-1</v>
      </c>
      <c r="FD37">
        <v>1</v>
      </c>
      <c r="FE37">
        <f t="shared" si="170"/>
        <v>1</v>
      </c>
      <c r="FF37">
        <v>1</v>
      </c>
      <c r="FG37" s="137">
        <v>82856.18250000001</v>
      </c>
      <c r="FH37" s="137">
        <v>82856.18250000001</v>
      </c>
      <c r="FI37" s="188">
        <v>-1083.4205849520536</v>
      </c>
      <c r="FJ37" s="188">
        <v>-1083.4205849520536</v>
      </c>
      <c r="FK37" s="188">
        <v>-1083.4205849520536</v>
      </c>
      <c r="FL37" s="188">
        <f t="shared" si="325"/>
        <v>1083.4205849520536</v>
      </c>
      <c r="FM37" s="188">
        <v>-1083.4205849520536</v>
      </c>
      <c r="FN37" s="188">
        <v>1083.4205849520536</v>
      </c>
      <c r="FO37" s="188">
        <v>-1083.4205849520536</v>
      </c>
      <c r="FP37" s="188">
        <f t="shared" si="171"/>
        <v>1083.4205849520536</v>
      </c>
      <c r="FQ37" s="188">
        <v>-1083.4205849520536</v>
      </c>
      <c r="FR37" s="188">
        <f t="shared" si="172"/>
        <v>-1083.4205849520536</v>
      </c>
      <c r="FS37" s="188">
        <f t="shared" si="173"/>
        <v>1083.4205849520536</v>
      </c>
      <c r="FT37" s="188">
        <v>1083.4205849520536</v>
      </c>
      <c r="FV37">
        <v>-1</v>
      </c>
      <c r="FW37" s="228">
        <v>1</v>
      </c>
      <c r="FX37" s="228">
        <v>-1</v>
      </c>
      <c r="FY37" s="228">
        <v>1</v>
      </c>
      <c r="FZ37" s="203">
        <v>1</v>
      </c>
      <c r="GA37" s="229">
        <v>5</v>
      </c>
      <c r="GB37">
        <f t="shared" si="174"/>
        <v>1</v>
      </c>
      <c r="GC37">
        <v>1</v>
      </c>
      <c r="GD37">
        <v>1</v>
      </c>
      <c r="GE37">
        <v>1</v>
      </c>
      <c r="GF37">
        <v>1</v>
      </c>
      <c r="GG37">
        <v>0</v>
      </c>
      <c r="GH37">
        <v>1</v>
      </c>
      <c r="GI37">
        <v>1.1690437222399999E-2</v>
      </c>
      <c r="GJ37" s="194">
        <v>42550</v>
      </c>
      <c r="GK37">
        <f t="shared" si="175"/>
        <v>1</v>
      </c>
      <c r="GL37">
        <f t="shared" si="176"/>
        <v>1</v>
      </c>
      <c r="GM37">
        <v>1</v>
      </c>
      <c r="GN37">
        <f t="shared" si="177"/>
        <v>1</v>
      </c>
      <c r="GO37">
        <v>1</v>
      </c>
      <c r="GP37" s="137">
        <v>83824.80750000001</v>
      </c>
      <c r="GQ37" s="137">
        <v>83824.80750000001</v>
      </c>
      <c r="GR37" s="188">
        <v>979.94864975851476</v>
      </c>
      <c r="GS37" s="188">
        <v>-979.94864975851476</v>
      </c>
      <c r="GT37" s="188">
        <v>979.94864975851476</v>
      </c>
      <c r="GU37" s="188">
        <f t="shared" si="326"/>
        <v>979.94864975851476</v>
      </c>
      <c r="GV37" s="188">
        <v>979.94864975851476</v>
      </c>
      <c r="GW37" s="188">
        <v>-979.94864975851476</v>
      </c>
      <c r="GX37" s="188">
        <v>979.94864975851476</v>
      </c>
      <c r="GY37" s="188">
        <f t="shared" si="178"/>
        <v>979.94864975851476</v>
      </c>
      <c r="GZ37" s="188">
        <v>979.94864975851476</v>
      </c>
      <c r="HA37" s="188">
        <f t="shared" si="179"/>
        <v>979.94864975851476</v>
      </c>
      <c r="HB37" s="188">
        <f t="shared" si="180"/>
        <v>979.94864975851476</v>
      </c>
      <c r="HC37" s="188">
        <v>979.94864975851476</v>
      </c>
      <c r="HE37">
        <v>1</v>
      </c>
      <c r="HF37">
        <v>1</v>
      </c>
      <c r="HG37">
        <v>-1</v>
      </c>
      <c r="HH37">
        <v>1</v>
      </c>
      <c r="HI37">
        <v>1</v>
      </c>
      <c r="HJ37">
        <v>6</v>
      </c>
      <c r="HK37">
        <f t="shared" si="181"/>
        <v>-1</v>
      </c>
      <c r="HL37">
        <v>1</v>
      </c>
      <c r="HM37" s="203">
        <v>1</v>
      </c>
      <c r="HN37">
        <v>1</v>
      </c>
      <c r="HO37">
        <v>1</v>
      </c>
      <c r="HP37">
        <v>0</v>
      </c>
      <c r="HQ37">
        <v>1</v>
      </c>
      <c r="HR37" s="237">
        <v>9.0131730991399994E-3</v>
      </c>
      <c r="HS37" s="194">
        <v>42550</v>
      </c>
      <c r="HT37">
        <f t="shared" si="182"/>
        <v>-1</v>
      </c>
      <c r="HU37">
        <f t="shared" si="183"/>
        <v>-1</v>
      </c>
      <c r="HV37">
        <v>1</v>
      </c>
      <c r="HW37">
        <f t="shared" si="184"/>
        <v>1</v>
      </c>
      <c r="HX37">
        <v>1</v>
      </c>
      <c r="HY37" s="137">
        <v>84829.196999999986</v>
      </c>
      <c r="HZ37" s="137">
        <v>84829.196999999986</v>
      </c>
      <c r="IA37" s="188">
        <v>764.58023642204739</v>
      </c>
      <c r="IB37" s="188">
        <v>764.58023642204739</v>
      </c>
      <c r="IC37" s="188">
        <v>764.58023642204739</v>
      </c>
      <c r="ID37" s="188">
        <f t="shared" si="327"/>
        <v>-764.58023642204739</v>
      </c>
      <c r="IE37" s="188">
        <v>764.58023642204739</v>
      </c>
      <c r="IF37" s="188">
        <v>-764.58023642204739</v>
      </c>
      <c r="IG37" s="188">
        <v>764.58023642204739</v>
      </c>
      <c r="IH37" s="188">
        <f t="shared" si="185"/>
        <v>-764.58023642204739</v>
      </c>
      <c r="II37" s="188">
        <v>764.58023642204739</v>
      </c>
      <c r="IJ37" s="188">
        <f t="shared" si="186"/>
        <v>764.58023642204739</v>
      </c>
      <c r="IK37" s="188">
        <f t="shared" si="187"/>
        <v>-764.58023642204739</v>
      </c>
      <c r="IL37" s="188">
        <v>764.58023642204739</v>
      </c>
      <c r="IN37">
        <v>1</v>
      </c>
      <c r="IO37" s="228">
        <v>1</v>
      </c>
      <c r="IP37" s="228">
        <v>1</v>
      </c>
      <c r="IQ37" s="228">
        <v>1</v>
      </c>
      <c r="IR37" s="203">
        <v>1</v>
      </c>
      <c r="IS37" s="229">
        <v>7</v>
      </c>
      <c r="IT37">
        <f t="shared" si="188"/>
        <v>1</v>
      </c>
      <c r="IU37">
        <v>1</v>
      </c>
      <c r="IV37" s="203">
        <v>1</v>
      </c>
      <c r="IW37">
        <v>1</v>
      </c>
      <c r="IX37">
        <v>1</v>
      </c>
      <c r="IY37">
        <v>0</v>
      </c>
      <c r="IZ37">
        <v>1</v>
      </c>
      <c r="JA37" s="237">
        <v>1.24446480379E-2</v>
      </c>
      <c r="JB37" s="194">
        <v>42550</v>
      </c>
      <c r="JC37">
        <f t="shared" si="189"/>
        <v>-1</v>
      </c>
      <c r="JD37">
        <f t="shared" si="190"/>
        <v>1</v>
      </c>
      <c r="JE37">
        <v>1</v>
      </c>
      <c r="JF37">
        <f t="shared" si="191"/>
        <v>1</v>
      </c>
      <c r="JG37">
        <v>1</v>
      </c>
      <c r="JH37" s="137">
        <v>86136.825499999992</v>
      </c>
      <c r="JI37" s="137">
        <v>86136.825499999992</v>
      </c>
      <c r="JJ37" s="188">
        <v>1071.9424764495095</v>
      </c>
      <c r="JK37" s="188">
        <v>1071.9424764495095</v>
      </c>
      <c r="JL37" s="188">
        <v>1071.9424764495095</v>
      </c>
      <c r="JM37" s="188">
        <f t="shared" si="328"/>
        <v>1071.9424764495095</v>
      </c>
      <c r="JN37" s="188">
        <v>1071.9424764495095</v>
      </c>
      <c r="JO37" s="188">
        <v>1071.9424764495095</v>
      </c>
      <c r="JP37" s="188">
        <v>1071.9424764495095</v>
      </c>
      <c r="JQ37" s="188">
        <f t="shared" si="192"/>
        <v>-1071.9424764495095</v>
      </c>
      <c r="JR37" s="188">
        <v>1071.9424764495095</v>
      </c>
      <c r="JS37" s="188">
        <f t="shared" si="193"/>
        <v>1071.9424764495095</v>
      </c>
      <c r="JT37" s="188">
        <f t="shared" si="329"/>
        <v>1071.9424764495095</v>
      </c>
      <c r="JU37" s="188">
        <v>1071.9424764495095</v>
      </c>
      <c r="JW37">
        <v>1</v>
      </c>
      <c r="JX37" s="228">
        <v>1</v>
      </c>
      <c r="JY37" s="228">
        <v>1</v>
      </c>
      <c r="JZ37" s="228">
        <v>1</v>
      </c>
      <c r="KA37" s="203">
        <v>1</v>
      </c>
      <c r="KB37" s="229">
        <v>8</v>
      </c>
      <c r="KC37">
        <f t="shared" si="194"/>
        <v>1</v>
      </c>
      <c r="KD37">
        <v>1</v>
      </c>
      <c r="KE37" s="203">
        <v>-1</v>
      </c>
      <c r="KF37">
        <v>0</v>
      </c>
      <c r="KG37">
        <v>0</v>
      </c>
      <c r="KH37">
        <v>1</v>
      </c>
      <c r="KI37">
        <v>0</v>
      </c>
      <c r="KJ37" s="237">
        <v>-9.0490913204099995E-4</v>
      </c>
      <c r="KK37" s="194">
        <v>42550</v>
      </c>
      <c r="KL37">
        <f t="shared" si="195"/>
        <v>-1</v>
      </c>
      <c r="KM37">
        <f t="shared" si="196"/>
        <v>1</v>
      </c>
      <c r="KN37">
        <v>1</v>
      </c>
      <c r="KO37">
        <f t="shared" si="197"/>
        <v>1</v>
      </c>
      <c r="KP37">
        <v>1</v>
      </c>
      <c r="KQ37" s="137">
        <v>87185.044500000004</v>
      </c>
      <c r="KR37" s="137">
        <v>87185.044500000004</v>
      </c>
      <c r="KS37" s="188">
        <v>-78.894542945450965</v>
      </c>
      <c r="KT37" s="188">
        <v>-78.894542945450965</v>
      </c>
      <c r="KU37" s="188">
        <v>-78.894542945450965</v>
      </c>
      <c r="KV37" s="188">
        <f t="shared" si="330"/>
        <v>-78.894542945450965</v>
      </c>
      <c r="KW37" s="188">
        <v>-78.894542945450965</v>
      </c>
      <c r="KX37" s="188">
        <v>-78.894542945450965</v>
      </c>
      <c r="KY37" s="188">
        <v>-78.894542945450965</v>
      </c>
      <c r="KZ37" s="188">
        <f t="shared" si="198"/>
        <v>78.894542945450965</v>
      </c>
      <c r="LA37" s="188">
        <v>-78.894542945450965</v>
      </c>
      <c r="LB37" s="188">
        <f t="shared" si="199"/>
        <v>-78.894542945450965</v>
      </c>
      <c r="LC37" s="188">
        <f t="shared" si="200"/>
        <v>-78.894542945450965</v>
      </c>
      <c r="LD37" s="188">
        <v>78.894542945450965</v>
      </c>
      <c r="LF37">
        <v>-1</v>
      </c>
      <c r="LG37" s="228">
        <v>1</v>
      </c>
      <c r="LH37" s="228">
        <v>-1</v>
      </c>
      <c r="LI37" s="228">
        <v>1</v>
      </c>
      <c r="LJ37" s="203">
        <v>-1</v>
      </c>
      <c r="LK37" s="229">
        <v>9</v>
      </c>
      <c r="LL37">
        <f t="shared" si="201"/>
        <v>-1</v>
      </c>
      <c r="LM37">
        <v>-1</v>
      </c>
      <c r="LN37" s="203">
        <v>1</v>
      </c>
      <c r="LO37">
        <v>0</v>
      </c>
      <c r="LP37">
        <v>0</v>
      </c>
      <c r="LQ37">
        <v>1</v>
      </c>
      <c r="LR37">
        <v>0</v>
      </c>
      <c r="LS37" s="237">
        <v>2.4152766246500002E-3</v>
      </c>
      <c r="LT37" s="194">
        <v>42550</v>
      </c>
      <c r="LU37">
        <f t="shared" si="202"/>
        <v>-1</v>
      </c>
      <c r="LV37">
        <f t="shared" si="203"/>
        <v>-1</v>
      </c>
      <c r="LW37">
        <v>1</v>
      </c>
      <c r="LX37">
        <f t="shared" si="204"/>
        <v>1</v>
      </c>
      <c r="LY37">
        <v>1</v>
      </c>
      <c r="LZ37" s="137">
        <v>87262.810500000007</v>
      </c>
      <c r="MA37" s="137">
        <v>87262.810500000007</v>
      </c>
      <c r="MB37" s="188">
        <v>210.76382640191261</v>
      </c>
      <c r="MC37" s="188">
        <v>-210.76382640191261</v>
      </c>
      <c r="MD37" s="188">
        <v>-210.76382640191261</v>
      </c>
      <c r="ME37" s="188">
        <f t="shared" si="331"/>
        <v>-210.76382640191261</v>
      </c>
      <c r="MF37" s="188">
        <v>-210.76382640191261</v>
      </c>
      <c r="MG37" s="188">
        <v>-210.76382640191261</v>
      </c>
      <c r="MH37" s="188">
        <v>210.76382640191261</v>
      </c>
      <c r="MI37" s="188">
        <f t="shared" si="205"/>
        <v>-210.76382640191261</v>
      </c>
      <c r="MJ37" s="188">
        <v>210.76382640191261</v>
      </c>
      <c r="MK37" s="188">
        <f t="shared" si="206"/>
        <v>210.76382640191261</v>
      </c>
      <c r="ML37" s="188">
        <f t="shared" si="207"/>
        <v>-210.76382640191261</v>
      </c>
      <c r="MM37" s="188">
        <v>210.76382640191261</v>
      </c>
      <c r="MO37">
        <v>1</v>
      </c>
      <c r="MP37" s="228">
        <v>1</v>
      </c>
      <c r="MQ37" s="228">
        <v>-1</v>
      </c>
      <c r="MR37" s="203">
        <v>1</v>
      </c>
      <c r="MS37" s="203">
        <v>-1</v>
      </c>
      <c r="MT37" s="229">
        <v>10</v>
      </c>
      <c r="MU37">
        <f t="shared" si="208"/>
        <v>-1</v>
      </c>
      <c r="MV37">
        <v>-1</v>
      </c>
      <c r="MW37" s="203">
        <v>-1</v>
      </c>
      <c r="MX37">
        <v>1</v>
      </c>
      <c r="MY37">
        <v>1</v>
      </c>
      <c r="MZ37">
        <v>0</v>
      </c>
      <c r="NA37">
        <v>1</v>
      </c>
      <c r="NB37" s="237">
        <v>-4.7436187034100002E-3</v>
      </c>
      <c r="NC37" s="194">
        <v>42550</v>
      </c>
      <c r="ND37">
        <f t="shared" si="209"/>
        <v>-1</v>
      </c>
      <c r="NE37">
        <f t="shared" si="210"/>
        <v>-1</v>
      </c>
      <c r="NF37">
        <v>1</v>
      </c>
      <c r="NG37">
        <f t="shared" si="211"/>
        <v>-1</v>
      </c>
      <c r="NH37">
        <v>1</v>
      </c>
      <c r="NI37" s="137">
        <v>88190.495999999999</v>
      </c>
      <c r="NJ37" s="137">
        <v>88190.495999999999</v>
      </c>
      <c r="NK37" s="188">
        <v>-418.34208628860478</v>
      </c>
      <c r="NL37" s="188">
        <v>-418.34208628860478</v>
      </c>
      <c r="NM37" s="188">
        <v>418.34208628860478</v>
      </c>
      <c r="NN37" s="188">
        <f t="shared" si="332"/>
        <v>418.34208628860478</v>
      </c>
      <c r="NO37" s="188">
        <v>418.34208628860478</v>
      </c>
      <c r="NP37" s="188">
        <v>418.34208628860478</v>
      </c>
      <c r="NQ37" s="188">
        <v>-418.34208628860478</v>
      </c>
      <c r="NR37" s="188">
        <f t="shared" si="212"/>
        <v>418.34208628860478</v>
      </c>
      <c r="NS37" s="188">
        <v>-418.34208628860478</v>
      </c>
      <c r="NT37" s="188">
        <f t="shared" si="213"/>
        <v>418.34208628860478</v>
      </c>
      <c r="NU37" s="188">
        <f t="shared" si="214"/>
        <v>418.34208628860478</v>
      </c>
      <c r="NV37" s="188">
        <v>418.34208628860478</v>
      </c>
      <c r="NX37">
        <v>-1</v>
      </c>
      <c r="NY37" s="228">
        <v>1</v>
      </c>
      <c r="NZ37" s="228">
        <v>-1</v>
      </c>
      <c r="OA37" s="228">
        <v>1</v>
      </c>
      <c r="OB37" s="203">
        <v>-1</v>
      </c>
      <c r="OC37" s="229">
        <v>-1</v>
      </c>
      <c r="OD37">
        <f t="shared" si="346"/>
        <v>1</v>
      </c>
      <c r="OE37">
        <v>1</v>
      </c>
      <c r="OF37" s="203">
        <v>1</v>
      </c>
      <c r="OG37">
        <v>0</v>
      </c>
      <c r="OH37">
        <v>0</v>
      </c>
      <c r="OI37">
        <v>1</v>
      </c>
      <c r="OJ37">
        <v>1</v>
      </c>
      <c r="OK37">
        <v>1.51308821304E-4</v>
      </c>
      <c r="OL37" s="194">
        <v>42550</v>
      </c>
      <c r="OM37">
        <f t="shared" si="215"/>
        <v>1</v>
      </c>
      <c r="ON37">
        <f t="shared" si="216"/>
        <v>1</v>
      </c>
      <c r="OO37">
        <v>2</v>
      </c>
      <c r="OP37">
        <f t="shared" si="217"/>
        <v>1</v>
      </c>
      <c r="OQ37">
        <v>2</v>
      </c>
      <c r="OR37" s="137">
        <v>175386.51</v>
      </c>
      <c r="OS37" s="137">
        <v>175386.51</v>
      </c>
      <c r="OT37" s="188">
        <v>26.537526100722211</v>
      </c>
      <c r="OU37" s="188">
        <v>-26.537526100722211</v>
      </c>
      <c r="OV37" s="188">
        <v>-26.537526100722211</v>
      </c>
      <c r="OW37" s="188">
        <f t="shared" si="333"/>
        <v>26.537526100722211</v>
      </c>
      <c r="OX37" s="188">
        <v>26.537526100722211</v>
      </c>
      <c r="OY37" s="188">
        <v>-26.537526100722211</v>
      </c>
      <c r="OZ37" s="188">
        <v>26.537526100722211</v>
      </c>
      <c r="PA37" s="188">
        <f t="shared" si="218"/>
        <v>26.537526100722211</v>
      </c>
      <c r="PB37" s="188">
        <v>26.537526100722211</v>
      </c>
      <c r="PC37" s="188">
        <f t="shared" si="219"/>
        <v>26.537526100722211</v>
      </c>
      <c r="PD37" s="188">
        <f t="shared" si="220"/>
        <v>26.537526100722211</v>
      </c>
      <c r="PE37" s="188">
        <v>26.537526100722211</v>
      </c>
      <c r="PG37">
        <v>1</v>
      </c>
      <c r="PH37" s="228">
        <v>1</v>
      </c>
      <c r="PI37" s="228">
        <v>-1</v>
      </c>
      <c r="PJ37" s="228">
        <v>1</v>
      </c>
      <c r="PK37" s="203">
        <v>-1</v>
      </c>
      <c r="PL37" s="229">
        <v>-1</v>
      </c>
      <c r="PM37">
        <f t="shared" si="347"/>
        <v>-1</v>
      </c>
      <c r="PN37">
        <v>1</v>
      </c>
      <c r="PO37" s="203">
        <v>1</v>
      </c>
      <c r="PP37">
        <v>0</v>
      </c>
      <c r="PQ37">
        <v>0</v>
      </c>
      <c r="PR37">
        <v>1</v>
      </c>
      <c r="PS37">
        <v>1</v>
      </c>
      <c r="PT37" s="237">
        <v>6.4296520423600002E-3</v>
      </c>
      <c r="PU37" s="194">
        <v>42550</v>
      </c>
      <c r="PV37">
        <f t="shared" si="221"/>
        <v>-1</v>
      </c>
      <c r="PW37">
        <f t="shared" si="222"/>
        <v>-1</v>
      </c>
      <c r="PX37">
        <v>2</v>
      </c>
      <c r="PY37">
        <f t="shared" si="223"/>
        <v>-1</v>
      </c>
      <c r="PZ37">
        <v>2</v>
      </c>
      <c r="QA37" s="137">
        <v>174046.785</v>
      </c>
      <c r="QB37" s="137">
        <v>174046.785</v>
      </c>
      <c r="QC37" s="188">
        <v>1119.0602666414418</v>
      </c>
      <c r="QD37" s="188">
        <v>1119.0602666414418</v>
      </c>
      <c r="QE37" s="188">
        <v>-1119.0602666414418</v>
      </c>
      <c r="QF37" s="188">
        <f t="shared" si="334"/>
        <v>-1119.0602666414418</v>
      </c>
      <c r="QG37" s="188">
        <v>1119.0602666414418</v>
      </c>
      <c r="QH37" s="188">
        <v>-1119.0602666414418</v>
      </c>
      <c r="QI37" s="188">
        <v>1119.0602666414418</v>
      </c>
      <c r="QJ37" s="188">
        <f t="shared" si="224"/>
        <v>-1119.0602666414418</v>
      </c>
      <c r="QK37" s="188">
        <v>1119.0602666414418</v>
      </c>
      <c r="QL37" s="188">
        <f t="shared" si="225"/>
        <v>-1119.0602666414418</v>
      </c>
      <c r="QM37" s="188">
        <f t="shared" si="226"/>
        <v>-1119.0602666414418</v>
      </c>
      <c r="QN37" s="188">
        <v>1119.0602666414418</v>
      </c>
      <c r="QP37">
        <v>1</v>
      </c>
      <c r="QQ37" s="228">
        <v>1</v>
      </c>
      <c r="QR37" s="228">
        <v>-1</v>
      </c>
      <c r="QS37" s="228">
        <v>1</v>
      </c>
      <c r="QT37" s="203">
        <v>-1</v>
      </c>
      <c r="QU37" s="229">
        <v>-2</v>
      </c>
      <c r="QV37">
        <f t="shared" si="348"/>
        <v>-1</v>
      </c>
      <c r="QW37">
        <v>1</v>
      </c>
      <c r="QX37">
        <v>-1</v>
      </c>
      <c r="QY37">
        <v>1</v>
      </c>
      <c r="QZ37">
        <v>1</v>
      </c>
      <c r="RA37">
        <v>0</v>
      </c>
      <c r="RB37">
        <v>0</v>
      </c>
      <c r="RC37">
        <v>-1.50319428786E-3</v>
      </c>
      <c r="RD37" s="194">
        <v>42550</v>
      </c>
      <c r="RE37">
        <f t="shared" si="227"/>
        <v>-1</v>
      </c>
      <c r="RF37">
        <f t="shared" si="228"/>
        <v>-1</v>
      </c>
      <c r="RG37">
        <v>2</v>
      </c>
      <c r="RH37">
        <f t="shared" si="229"/>
        <v>-1</v>
      </c>
      <c r="RI37">
        <v>2</v>
      </c>
      <c r="RJ37" s="137">
        <v>174046.785</v>
      </c>
      <c r="RK37" s="137">
        <v>174046.785</v>
      </c>
      <c r="RL37" s="188">
        <v>-261.62613303239755</v>
      </c>
      <c r="RM37" s="188">
        <v>-261.62613303239755</v>
      </c>
      <c r="RN37" s="188">
        <v>261.62613303239755</v>
      </c>
      <c r="RO37" s="188">
        <f t="shared" si="335"/>
        <v>261.62613303239755</v>
      </c>
      <c r="RP37" s="188">
        <v>-261.62613303239755</v>
      </c>
      <c r="RQ37" s="188">
        <v>261.62613303239755</v>
      </c>
      <c r="RR37" s="188">
        <v>-261.62613303239755</v>
      </c>
      <c r="RS37" s="188">
        <f t="shared" si="230"/>
        <v>261.62613303239755</v>
      </c>
      <c r="RT37" s="188">
        <v>-261.62613303239755</v>
      </c>
      <c r="RU37" s="188">
        <f t="shared" si="231"/>
        <v>261.62613303239755</v>
      </c>
      <c r="RV37" s="188">
        <f t="shared" si="232"/>
        <v>261.62613303239755</v>
      </c>
      <c r="RW37" s="188">
        <v>261.62613303239755</v>
      </c>
      <c r="RY37">
        <v>-1</v>
      </c>
      <c r="RZ37">
        <v>1</v>
      </c>
      <c r="SA37">
        <v>-1</v>
      </c>
      <c r="SB37">
        <v>1</v>
      </c>
      <c r="SC37">
        <v>-1</v>
      </c>
      <c r="SD37">
        <v>-3</v>
      </c>
      <c r="SE37">
        <f t="shared" si="233"/>
        <v>1</v>
      </c>
      <c r="SF37">
        <v>1</v>
      </c>
      <c r="SG37">
        <v>1</v>
      </c>
      <c r="SH37">
        <v>0</v>
      </c>
      <c r="SI37">
        <v>0</v>
      </c>
      <c r="SJ37">
        <v>1</v>
      </c>
      <c r="SK37">
        <v>1</v>
      </c>
      <c r="SL37">
        <v>5.4196462175400001E-3</v>
      </c>
      <c r="SM37" s="194">
        <v>42550</v>
      </c>
      <c r="SN37">
        <f t="shared" si="234"/>
        <v>1</v>
      </c>
      <c r="SO37">
        <f t="shared" si="235"/>
        <v>1</v>
      </c>
      <c r="SP37">
        <v>2</v>
      </c>
      <c r="SQ37">
        <f t="shared" si="236"/>
        <v>1</v>
      </c>
      <c r="SR37">
        <v>2</v>
      </c>
      <c r="SS37" s="137">
        <v>176064.51199999999</v>
      </c>
      <c r="ST37" s="137">
        <v>176064.51199999999</v>
      </c>
      <c r="SU37" s="188">
        <v>954.20736650382594</v>
      </c>
      <c r="SV37" s="188">
        <v>-954.20736650382594</v>
      </c>
      <c r="SW37" s="188">
        <v>-954.20736650382594</v>
      </c>
      <c r="SX37" s="188">
        <f t="shared" si="336"/>
        <v>954.20736650382594</v>
      </c>
      <c r="SY37" s="188">
        <v>954.20736650382594</v>
      </c>
      <c r="SZ37" s="188">
        <v>-954.20736650382594</v>
      </c>
      <c r="TA37" s="188">
        <v>954.20736650382594</v>
      </c>
      <c r="TB37" s="188">
        <f t="shared" si="237"/>
        <v>954.20736650382594</v>
      </c>
      <c r="TC37" s="188">
        <v>954.20736650382594</v>
      </c>
      <c r="TD37" s="188">
        <f t="shared" si="238"/>
        <v>954.20736650382594</v>
      </c>
      <c r="TE37" s="188">
        <f t="shared" si="239"/>
        <v>954.20736650382594</v>
      </c>
      <c r="TF37" s="188">
        <v>954.20736650382594</v>
      </c>
      <c r="TH37">
        <v>1</v>
      </c>
      <c r="TI37" s="228">
        <v>1</v>
      </c>
      <c r="TJ37" s="228">
        <v>1</v>
      </c>
      <c r="TK37" s="228">
        <v>1</v>
      </c>
      <c r="TL37" s="203">
        <v>-1</v>
      </c>
      <c r="TM37" s="229">
        <v>-4</v>
      </c>
      <c r="TN37">
        <f t="shared" si="240"/>
        <v>1</v>
      </c>
      <c r="TO37">
        <v>1</v>
      </c>
      <c r="TP37">
        <v>-1</v>
      </c>
      <c r="TQ37">
        <v>0</v>
      </c>
      <c r="TR37">
        <v>1</v>
      </c>
      <c r="TS37">
        <v>0</v>
      </c>
      <c r="TT37">
        <v>0</v>
      </c>
      <c r="TU37">
        <v>-3.3690199895199998E-3</v>
      </c>
      <c r="TV37" s="194">
        <v>42565</v>
      </c>
      <c r="TW37">
        <f t="shared" si="241"/>
        <v>-1</v>
      </c>
      <c r="TX37">
        <f t="shared" si="242"/>
        <v>-1</v>
      </c>
      <c r="TY37">
        <v>2</v>
      </c>
      <c r="TZ37">
        <f t="shared" si="243"/>
        <v>-1</v>
      </c>
      <c r="UA37">
        <v>2</v>
      </c>
      <c r="UB37" s="137">
        <v>176064.51199999999</v>
      </c>
      <c r="UC37" s="137">
        <v>176064.51199999999</v>
      </c>
      <c r="UD37" s="188">
        <v>-593.1648603730838</v>
      </c>
      <c r="UE37" s="188">
        <v>-593.1648603730838</v>
      </c>
      <c r="UF37" s="188">
        <v>593.1648603730838</v>
      </c>
      <c r="UG37" s="188">
        <f t="shared" si="337"/>
        <v>-593.1648603730838</v>
      </c>
      <c r="UH37" s="188">
        <v>-593.1648603730838</v>
      </c>
      <c r="UI37" s="188">
        <v>-593.1648603730838</v>
      </c>
      <c r="UJ37" s="188">
        <v>-593.1648603730838</v>
      </c>
      <c r="UK37" s="188">
        <f t="shared" si="244"/>
        <v>593.1648603730838</v>
      </c>
      <c r="UL37" s="188">
        <v>-593.1648603730838</v>
      </c>
      <c r="UM37" s="188">
        <f t="shared" si="245"/>
        <v>593.1648603730838</v>
      </c>
      <c r="UN37" s="188">
        <f t="shared" si="246"/>
        <v>593.1648603730838</v>
      </c>
      <c r="UO37" s="188">
        <v>593.1648603730838</v>
      </c>
      <c r="UQ37">
        <v>-1</v>
      </c>
      <c r="UR37" s="228">
        <v>1</v>
      </c>
      <c r="US37" s="228">
        <v>-1</v>
      </c>
      <c r="UT37" s="228">
        <v>1</v>
      </c>
      <c r="UU37" s="203">
        <v>-1</v>
      </c>
      <c r="UV37" s="229">
        <v>-5</v>
      </c>
      <c r="UW37">
        <f t="shared" si="247"/>
        <v>1</v>
      </c>
      <c r="UX37">
        <v>1</v>
      </c>
      <c r="UY37" s="203">
        <v>1</v>
      </c>
      <c r="UZ37">
        <v>0</v>
      </c>
      <c r="VA37">
        <v>0</v>
      </c>
      <c r="VB37">
        <v>1</v>
      </c>
      <c r="VC37">
        <v>1</v>
      </c>
      <c r="VD37" s="237">
        <v>2.7794471153799998E-3</v>
      </c>
      <c r="VE37" s="194">
        <v>42565</v>
      </c>
      <c r="VF37">
        <f t="shared" si="248"/>
        <v>1</v>
      </c>
      <c r="VG37">
        <f t="shared" si="249"/>
        <v>1</v>
      </c>
      <c r="VH37">
        <v>2</v>
      </c>
      <c r="VI37">
        <v>1</v>
      </c>
      <c r="VJ37">
        <v>3</v>
      </c>
      <c r="VK37" s="137">
        <v>175005.39</v>
      </c>
      <c r="VL37" s="137">
        <v>262508.08500000002</v>
      </c>
      <c r="VM37" s="188">
        <v>486.41822641145188</v>
      </c>
      <c r="VN37" s="188">
        <v>-486.41822641145188</v>
      </c>
      <c r="VO37" s="188">
        <v>-486.41822641145188</v>
      </c>
      <c r="VP37" s="188">
        <f t="shared" si="338"/>
        <v>486.41822641145188</v>
      </c>
      <c r="VQ37" s="188">
        <v>486.41822641145188</v>
      </c>
      <c r="VR37" s="188">
        <v>-486.41822641145188</v>
      </c>
      <c r="VS37" s="188">
        <v>486.41822641145188</v>
      </c>
      <c r="VT37" s="188">
        <f t="shared" si="250"/>
        <v>486.41822641145188</v>
      </c>
      <c r="VU37" s="188">
        <v>486.41822641145188</v>
      </c>
      <c r="VV37" s="188">
        <v>486.41822641145188</v>
      </c>
      <c r="VW37" s="188">
        <f t="shared" si="251"/>
        <v>486.41822641145188</v>
      </c>
      <c r="VX37" s="188">
        <v>486.41822641145188</v>
      </c>
      <c r="VZ37">
        <v>1</v>
      </c>
      <c r="WA37" s="228">
        <v>1</v>
      </c>
      <c r="WB37" s="228">
        <v>-1</v>
      </c>
      <c r="WC37" s="228">
        <v>1</v>
      </c>
      <c r="WD37" s="203">
        <v>1</v>
      </c>
      <c r="WE37" s="229">
        <v>-6</v>
      </c>
      <c r="WF37">
        <f t="shared" si="252"/>
        <v>-1</v>
      </c>
      <c r="WG37">
        <v>-1</v>
      </c>
      <c r="WH37" s="203">
        <v>-1</v>
      </c>
      <c r="WI37">
        <v>1</v>
      </c>
      <c r="WJ37">
        <v>0</v>
      </c>
      <c r="WK37">
        <v>1</v>
      </c>
      <c r="WL37">
        <v>1</v>
      </c>
      <c r="WM37" s="237">
        <v>-3.0713911154400001E-3</v>
      </c>
      <c r="WN37" s="194">
        <v>42565</v>
      </c>
      <c r="WO37">
        <f t="shared" si="253"/>
        <v>-1</v>
      </c>
      <c r="WP37">
        <f t="shared" si="254"/>
        <v>-1</v>
      </c>
      <c r="WQ37">
        <v>2</v>
      </c>
      <c r="WR37">
        <v>1</v>
      </c>
      <c r="WS37">
        <v>3</v>
      </c>
      <c r="WT37" s="137">
        <v>175390.76699999999</v>
      </c>
      <c r="WU37" s="137">
        <v>263086.15049999999</v>
      </c>
      <c r="WV37" s="188">
        <v>-538.69364349400712</v>
      </c>
      <c r="WW37" s="188">
        <v>-538.69364349400712</v>
      </c>
      <c r="WX37" s="188">
        <v>-538.69364349400712</v>
      </c>
      <c r="WY37" s="188">
        <f t="shared" si="339"/>
        <v>538.69364349400712</v>
      </c>
      <c r="WZ37" s="188">
        <v>538.69364349400712</v>
      </c>
      <c r="XA37" s="188">
        <v>538.69364349400712</v>
      </c>
      <c r="XB37" s="188">
        <v>-538.69364349400712</v>
      </c>
      <c r="XC37" s="188">
        <f t="shared" si="255"/>
        <v>538.69364349400712</v>
      </c>
      <c r="XD37" s="188">
        <v>-538.69364349400712</v>
      </c>
      <c r="XE37" s="188">
        <v>-538.69364349400712</v>
      </c>
      <c r="XF37" s="188">
        <f t="shared" si="256"/>
        <v>538.69364349400712</v>
      </c>
      <c r="XG37" s="188">
        <v>538.69364349400712</v>
      </c>
      <c r="XI37">
        <v>-1</v>
      </c>
      <c r="XJ37" s="228">
        <v>1</v>
      </c>
      <c r="XK37" s="228">
        <v>-1</v>
      </c>
      <c r="XL37" s="228">
        <v>1</v>
      </c>
      <c r="XM37" s="203">
        <v>1</v>
      </c>
      <c r="XN37" s="229">
        <v>-7</v>
      </c>
      <c r="XO37">
        <f t="shared" si="257"/>
        <v>-1</v>
      </c>
      <c r="XP37">
        <v>-1</v>
      </c>
      <c r="XQ37" s="203">
        <v>1</v>
      </c>
      <c r="XR37">
        <v>0</v>
      </c>
      <c r="XS37">
        <v>1</v>
      </c>
      <c r="XT37">
        <v>1</v>
      </c>
      <c r="XU37">
        <v>0</v>
      </c>
      <c r="XV37" s="237">
        <v>3.6819957919999998E-3</v>
      </c>
      <c r="XW37" s="194">
        <v>42565</v>
      </c>
      <c r="XX37">
        <f t="shared" si="258"/>
        <v>-1</v>
      </c>
      <c r="XY37">
        <f t="shared" si="259"/>
        <v>-1</v>
      </c>
      <c r="XZ37">
        <v>2</v>
      </c>
      <c r="YA37">
        <v>1</v>
      </c>
      <c r="YB37">
        <v>3</v>
      </c>
      <c r="YC37" s="137">
        <v>175390.76699999999</v>
      </c>
      <c r="YD37" s="137">
        <v>263086.15049999999</v>
      </c>
      <c r="YE37" s="188">
        <v>645.78806604965246</v>
      </c>
      <c r="YF37" s="188">
        <v>-645.78806604965246</v>
      </c>
      <c r="YG37" s="188">
        <v>645.78806604965246</v>
      </c>
      <c r="YH37" s="188">
        <f t="shared" si="260"/>
        <v>-645.78806604965246</v>
      </c>
      <c r="YI37" s="188">
        <v>-645.78806604965246</v>
      </c>
      <c r="YJ37" s="188">
        <v>-645.78806604965246</v>
      </c>
      <c r="YK37" s="188">
        <v>645.78806604965246</v>
      </c>
      <c r="YL37" s="188">
        <f t="shared" si="261"/>
        <v>-645.78806604965246</v>
      </c>
      <c r="YM37" s="188">
        <v>645.78806604965246</v>
      </c>
      <c r="YN37" s="188">
        <v>645.78806604965246</v>
      </c>
      <c r="YO37" s="188">
        <f t="shared" si="262"/>
        <v>-645.78806604965246</v>
      </c>
      <c r="YP37" s="188">
        <v>645.78806604965246</v>
      </c>
      <c r="YR37">
        <v>1</v>
      </c>
      <c r="YS37" s="228">
        <v>1</v>
      </c>
      <c r="YT37" s="228">
        <v>1</v>
      </c>
      <c r="YU37" s="228">
        <v>1</v>
      </c>
      <c r="YV37" s="203">
        <v>1</v>
      </c>
      <c r="YW37" s="229">
        <v>-9</v>
      </c>
      <c r="YX37">
        <v>-1</v>
      </c>
      <c r="YY37">
        <v>-1</v>
      </c>
      <c r="YZ37" s="203">
        <v>1</v>
      </c>
      <c r="ZA37">
        <v>1</v>
      </c>
      <c r="ZB37">
        <v>1</v>
      </c>
      <c r="ZC37">
        <v>0</v>
      </c>
      <c r="ZD37">
        <v>0</v>
      </c>
      <c r="ZE37" s="237">
        <v>2.3208804372200002E-3</v>
      </c>
      <c r="ZF37" s="194">
        <v>42565</v>
      </c>
      <c r="ZG37">
        <f t="shared" si="263"/>
        <v>-1</v>
      </c>
      <c r="ZH37">
        <f t="shared" si="264"/>
        <v>-1</v>
      </c>
      <c r="ZI37">
        <v>2</v>
      </c>
      <c r="ZJ37">
        <v>1</v>
      </c>
      <c r="ZK37">
        <v>3</v>
      </c>
      <c r="ZL37" s="137">
        <v>175390.76699999999</v>
      </c>
      <c r="ZM37" s="137">
        <v>263086.15049999999</v>
      </c>
      <c r="ZN37" s="188">
        <v>407.06099999931115</v>
      </c>
      <c r="ZO37" s="188">
        <v>407.06099999931115</v>
      </c>
      <c r="ZP37" s="188">
        <v>407.06099999931115</v>
      </c>
      <c r="ZQ37" s="188">
        <v>407.06099999931115</v>
      </c>
      <c r="ZR37" s="188">
        <v>-407.06099999931115</v>
      </c>
      <c r="ZS37" s="188">
        <v>-407.06099999931115</v>
      </c>
      <c r="ZT37" s="188">
        <v>407.06099999931115</v>
      </c>
      <c r="ZU37" s="188">
        <v>407.06099999931115</v>
      </c>
      <c r="ZV37" s="188">
        <f t="shared" si="265"/>
        <v>-407.06099999931115</v>
      </c>
      <c r="ZW37" s="188">
        <v>407.06099999931115</v>
      </c>
      <c r="ZX37" s="188">
        <f t="shared" si="266"/>
        <v>-407.06099999931115</v>
      </c>
      <c r="ZY37" s="188">
        <v>407.06099999931115</v>
      </c>
      <c r="AAA37">
        <f t="shared" si="267"/>
        <v>1</v>
      </c>
      <c r="AAB37" s="228">
        <v>1</v>
      </c>
      <c r="AAC37" s="228">
        <v>-1</v>
      </c>
      <c r="AAD37" s="228">
        <v>1</v>
      </c>
      <c r="AAE37" s="203">
        <v>1</v>
      </c>
      <c r="AAF37" s="229">
        <v>-9</v>
      </c>
      <c r="AAG37">
        <f t="shared" si="268"/>
        <v>-1</v>
      </c>
      <c r="AAH37">
        <f t="shared" si="269"/>
        <v>-1</v>
      </c>
      <c r="AAI37" s="203">
        <v>-1</v>
      </c>
      <c r="AAJ37">
        <f t="shared" si="270"/>
        <v>1</v>
      </c>
      <c r="AAK37">
        <f t="shared" si="136"/>
        <v>0</v>
      </c>
      <c r="AAL37">
        <f t="shared" si="340"/>
        <v>1</v>
      </c>
      <c r="AAM37">
        <f t="shared" si="271"/>
        <v>1</v>
      </c>
      <c r="AAN37" s="237">
        <v>-1.4938751120400001E-3</v>
      </c>
      <c r="AAO37" s="194">
        <v>42565</v>
      </c>
      <c r="AAP37">
        <f t="shared" si="272"/>
        <v>-1</v>
      </c>
      <c r="AAQ37">
        <f t="shared" si="273"/>
        <v>-1</v>
      </c>
      <c r="AAR37">
        <f>VLOOKUP($A37,'FuturesInfo (3)'!$A$2:$V$80,22)</f>
        <v>3</v>
      </c>
      <c r="AAS37">
        <f t="shared" si="274"/>
        <v>1</v>
      </c>
      <c r="AAT37">
        <f t="shared" si="275"/>
        <v>4</v>
      </c>
      <c r="AAU37" s="137">
        <f>VLOOKUP($A37,'FuturesInfo (3)'!$A$2:$O$80,15)*AAR37</f>
        <v>263302.81199999998</v>
      </c>
      <c r="AAV37" s="137">
        <f>VLOOKUP($A37,'FuturesInfo (3)'!$A$2:$O$80,15)*AAT37</f>
        <v>351070.41599999997</v>
      </c>
      <c r="AAW37" s="188">
        <f t="shared" si="276"/>
        <v>-393.34151777694706</v>
      </c>
      <c r="AAX37" s="188">
        <f t="shared" si="137"/>
        <v>-393.34151777694706</v>
      </c>
      <c r="AAY37" s="188">
        <f t="shared" si="277"/>
        <v>-393.34151777694706</v>
      </c>
      <c r="AAZ37" s="188">
        <f t="shared" si="278"/>
        <v>-393.34151777694706</v>
      </c>
      <c r="ABA37" s="188">
        <f t="shared" si="279"/>
        <v>393.34151777694706</v>
      </c>
      <c r="ABB37" s="188">
        <f t="shared" si="349"/>
        <v>393.34151777694706</v>
      </c>
      <c r="ABC37" s="188">
        <f t="shared" si="281"/>
        <v>393.34151777694706</v>
      </c>
      <c r="ABD37" s="188">
        <f t="shared" si="341"/>
        <v>-393.34151777694706</v>
      </c>
      <c r="ABE37" s="188">
        <f t="shared" si="282"/>
        <v>393.34151777694706</v>
      </c>
      <c r="ABF37" s="188">
        <f>IF(IF(sym!$Q26=AAI37,1,0)=1,ABS(AAU37*AAN37),-ABS(AAU37*AAN37))</f>
        <v>-393.34151777694706</v>
      </c>
      <c r="ABG37" s="188">
        <f t="shared" si="283"/>
        <v>393.34151777694706</v>
      </c>
      <c r="ABH37" s="188">
        <f t="shared" si="284"/>
        <v>393.34151777694706</v>
      </c>
      <c r="ABJ37">
        <f t="shared" si="285"/>
        <v>-1</v>
      </c>
      <c r="ABK37" s="228">
        <v>1</v>
      </c>
      <c r="ABL37" s="228">
        <v>-1</v>
      </c>
      <c r="ABM37" s="228">
        <v>1</v>
      </c>
      <c r="ABN37" s="203">
        <v>1</v>
      </c>
      <c r="ABO37" s="229">
        <v>-10</v>
      </c>
      <c r="ABP37">
        <f t="shared" si="286"/>
        <v>-1</v>
      </c>
      <c r="ABQ37">
        <f t="shared" si="287"/>
        <v>-1</v>
      </c>
      <c r="ABR37" s="203"/>
      <c r="ABS37">
        <f t="shared" si="288"/>
        <v>0</v>
      </c>
      <c r="ABT37">
        <f t="shared" si="138"/>
        <v>0</v>
      </c>
      <c r="ABU37">
        <f t="shared" si="342"/>
        <v>0</v>
      </c>
      <c r="ABV37">
        <f t="shared" si="289"/>
        <v>0</v>
      </c>
      <c r="ABW37" s="237"/>
      <c r="ABX37" s="194">
        <v>42565</v>
      </c>
      <c r="ABY37">
        <f t="shared" si="290"/>
        <v>-1</v>
      </c>
      <c r="ABZ37">
        <f t="shared" si="291"/>
        <v>-1</v>
      </c>
      <c r="ACA37">
        <f>VLOOKUP($A37,'FuturesInfo (3)'!$A$2:$V$80,22)</f>
        <v>3</v>
      </c>
      <c r="ACB37">
        <f t="shared" si="292"/>
        <v>1</v>
      </c>
      <c r="ACC37">
        <f t="shared" si="293"/>
        <v>4</v>
      </c>
      <c r="ACD37" s="137">
        <f>VLOOKUP($A37,'FuturesInfo (3)'!$A$2:$O$80,15)*ACA37</f>
        <v>263302.81199999998</v>
      </c>
      <c r="ACE37" s="137">
        <f>VLOOKUP($A37,'FuturesInfo (3)'!$A$2:$O$80,15)*ACC37</f>
        <v>351070.41599999997</v>
      </c>
      <c r="ACF37" s="188">
        <f t="shared" si="294"/>
        <v>0</v>
      </c>
      <c r="ACG37" s="188">
        <f t="shared" si="139"/>
        <v>0</v>
      </c>
      <c r="ACH37" s="188">
        <f t="shared" si="295"/>
        <v>0</v>
      </c>
      <c r="ACI37" s="188">
        <f t="shared" si="296"/>
        <v>0</v>
      </c>
      <c r="ACJ37" s="188">
        <f t="shared" si="297"/>
        <v>0</v>
      </c>
      <c r="ACK37" s="188">
        <f t="shared" si="350"/>
        <v>0</v>
      </c>
      <c r="ACL37" s="188">
        <f t="shared" si="299"/>
        <v>0</v>
      </c>
      <c r="ACM37" s="188">
        <f t="shared" si="343"/>
        <v>0</v>
      </c>
      <c r="ACN37" s="188">
        <f t="shared" si="300"/>
        <v>0</v>
      </c>
      <c r="ACO37" s="188">
        <f>IF(IF(sym!$Q26=ABR37,1,0)=1,ABS(ACD37*ABW37),-ABS(ACD37*ABW37))</f>
        <v>0</v>
      </c>
      <c r="ACP37" s="188">
        <f t="shared" si="301"/>
        <v>0</v>
      </c>
      <c r="ACQ37" s="188">
        <f t="shared" si="302"/>
        <v>0</v>
      </c>
      <c r="ACT37">
        <f t="shared" si="303"/>
        <v>0</v>
      </c>
      <c r="ACU37" s="228"/>
      <c r="ACV37" s="228"/>
      <c r="ACW37" s="228"/>
      <c r="ACX37" s="203"/>
      <c r="ACY37" s="229"/>
      <c r="ACZ37">
        <f t="shared" si="304"/>
        <v>-1</v>
      </c>
      <c r="ADA37">
        <f t="shared" si="305"/>
        <v>0</v>
      </c>
      <c r="ADB37" s="203"/>
      <c r="ADC37">
        <f t="shared" si="306"/>
        <v>1</v>
      </c>
      <c r="ADD37">
        <f t="shared" si="140"/>
        <v>1</v>
      </c>
      <c r="ADE37">
        <f t="shared" si="344"/>
        <v>0</v>
      </c>
      <c r="ADF37">
        <f t="shared" si="307"/>
        <v>1</v>
      </c>
      <c r="ADG37" s="237"/>
      <c r="ADH37" s="194"/>
      <c r="ADI37">
        <f t="shared" si="308"/>
        <v>-1</v>
      </c>
      <c r="ADJ37">
        <f t="shared" si="309"/>
        <v>-1</v>
      </c>
      <c r="ADK37">
        <f>VLOOKUP($A37,'FuturesInfo (3)'!$A$2:$V$80,22)</f>
        <v>3</v>
      </c>
      <c r="ADL37">
        <f t="shared" si="310"/>
        <v>-1</v>
      </c>
      <c r="ADM37">
        <f t="shared" si="311"/>
        <v>2</v>
      </c>
      <c r="ADN37" s="137">
        <f>VLOOKUP($A37,'FuturesInfo (3)'!$A$2:$O$80,15)*ADK37</f>
        <v>263302.81199999998</v>
      </c>
      <c r="ADO37" s="137">
        <f>VLOOKUP($A37,'FuturesInfo (3)'!$A$2:$O$80,15)*ADM37</f>
        <v>175535.20799999998</v>
      </c>
      <c r="ADP37" s="188">
        <f t="shared" si="312"/>
        <v>0</v>
      </c>
      <c r="ADQ37" s="188">
        <f t="shared" si="141"/>
        <v>0</v>
      </c>
      <c r="ADR37" s="188">
        <f t="shared" si="313"/>
        <v>0</v>
      </c>
      <c r="ADS37" s="188">
        <f t="shared" si="314"/>
        <v>0</v>
      </c>
      <c r="ADT37" s="188">
        <f t="shared" si="315"/>
        <v>0</v>
      </c>
      <c r="ADU37" s="188">
        <f t="shared" si="351"/>
        <v>0</v>
      </c>
      <c r="ADV37" s="188">
        <f t="shared" si="317"/>
        <v>0</v>
      </c>
      <c r="ADW37" s="188">
        <f t="shared" si="345"/>
        <v>0</v>
      </c>
      <c r="ADX37" s="188">
        <f t="shared" si="318"/>
        <v>0</v>
      </c>
      <c r="ADY37" s="188">
        <f>IF(IF(sym!$Q26=ADB37,1,0)=1,ABS(ADN37*ADG37),-ABS(ADN37*ADG37))</f>
        <v>0</v>
      </c>
      <c r="ADZ37" s="188">
        <f t="shared" si="319"/>
        <v>0</v>
      </c>
      <c r="AEA37" s="188">
        <f t="shared" si="320"/>
        <v>0</v>
      </c>
    </row>
    <row r="38" spans="1:807"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f t="shared" si="142"/>
        <v>-1</v>
      </c>
      <c r="T38">
        <f t="shared" si="143"/>
        <v>-1</v>
      </c>
      <c r="U38">
        <v>2</v>
      </c>
      <c r="V38">
        <f t="shared" si="144"/>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f t="shared" si="145"/>
        <v>-1064.6984944954229</v>
      </c>
      <c r="AG38" s="188">
        <v>-1064.6984944954229</v>
      </c>
      <c r="AH38" s="188">
        <f t="shared" si="146"/>
        <v>1064.6984944954229</v>
      </c>
      <c r="AI38" s="188">
        <v>-1064.6984944954229</v>
      </c>
      <c r="AJ38" s="188">
        <v>1064.6984944954229</v>
      </c>
      <c r="AL38">
        <v>1</v>
      </c>
      <c r="AM38" s="228">
        <v>1</v>
      </c>
      <c r="AN38" s="228">
        <v>-1</v>
      </c>
      <c r="AO38" s="228">
        <v>1</v>
      </c>
      <c r="AP38" s="203">
        <v>1</v>
      </c>
      <c r="AQ38" s="229">
        <v>5</v>
      </c>
      <c r="AR38">
        <f t="shared" si="147"/>
        <v>-1</v>
      </c>
      <c r="AS38">
        <v>1</v>
      </c>
      <c r="AT38" s="203">
        <v>1</v>
      </c>
      <c r="AU38">
        <v>1</v>
      </c>
      <c r="AV38">
        <v>1</v>
      </c>
      <c r="AW38">
        <v>0</v>
      </c>
      <c r="AX38">
        <v>1</v>
      </c>
      <c r="AY38" s="237">
        <v>2.5682932523900001E-3</v>
      </c>
      <c r="AZ38" s="194">
        <v>42544</v>
      </c>
      <c r="BA38">
        <f t="shared" si="148"/>
        <v>-1</v>
      </c>
      <c r="BB38">
        <f t="shared" si="149"/>
        <v>-1</v>
      </c>
      <c r="BC38">
        <v>2</v>
      </c>
      <c r="BD38">
        <f t="shared" si="150"/>
        <v>1</v>
      </c>
      <c r="BE38">
        <v>2</v>
      </c>
      <c r="BF38" s="137">
        <v>343425.03</v>
      </c>
      <c r="BG38" s="137">
        <v>343425.03</v>
      </c>
      <c r="BH38" s="188">
        <v>882.01618725083347</v>
      </c>
      <c r="BI38" s="188">
        <v>882.01618725083347</v>
      </c>
      <c r="BJ38" s="188">
        <v>882.01618725083347</v>
      </c>
      <c r="BK38" s="188">
        <f t="shared" si="321"/>
        <v>-882.01618725083347</v>
      </c>
      <c r="BL38" s="188">
        <v>882.01618725083347</v>
      </c>
      <c r="BM38" s="188">
        <v>-882.01618725083347</v>
      </c>
      <c r="BN38" s="188">
        <v>882.01618725083347</v>
      </c>
      <c r="BO38" s="188">
        <f t="shared" si="322"/>
        <v>-882.01618725083347</v>
      </c>
      <c r="BP38" s="188">
        <v>-882.01618725083347</v>
      </c>
      <c r="BQ38" s="188">
        <f t="shared" si="151"/>
        <v>882.01618725083347</v>
      </c>
      <c r="BR38" s="188">
        <f t="shared" si="152"/>
        <v>-882.01618725083347</v>
      </c>
      <c r="BS38" s="188">
        <v>882.01618725083347</v>
      </c>
      <c r="BU38">
        <v>1</v>
      </c>
      <c r="BV38" s="228">
        <v>1</v>
      </c>
      <c r="BW38" s="228">
        <v>1</v>
      </c>
      <c r="BX38" s="228">
        <v>1</v>
      </c>
      <c r="BY38" s="203">
        <v>1</v>
      </c>
      <c r="BZ38" s="229">
        <v>6</v>
      </c>
      <c r="CA38">
        <f t="shared" si="153"/>
        <v>1</v>
      </c>
      <c r="CB38">
        <v>1</v>
      </c>
      <c r="CC38" s="203">
        <v>1</v>
      </c>
      <c r="CD38">
        <v>1</v>
      </c>
      <c r="CE38">
        <v>1</v>
      </c>
      <c r="CF38">
        <v>0</v>
      </c>
      <c r="CG38">
        <v>1</v>
      </c>
      <c r="CH38" s="237">
        <v>2.7945971122499999E-3</v>
      </c>
      <c r="CI38" s="194">
        <v>42544</v>
      </c>
      <c r="CJ38">
        <f t="shared" si="154"/>
        <v>-1</v>
      </c>
      <c r="CK38">
        <f t="shared" si="155"/>
        <v>1</v>
      </c>
      <c r="CL38">
        <v>2</v>
      </c>
      <c r="CM38">
        <f t="shared" si="156"/>
        <v>1</v>
      </c>
      <c r="CN38">
        <v>3</v>
      </c>
      <c r="CO38" s="137">
        <v>337294.14720000001</v>
      </c>
      <c r="CP38" s="137">
        <v>505941.22080000001</v>
      </c>
      <c r="CQ38" s="188">
        <v>942.60124974394637</v>
      </c>
      <c r="CR38" s="188">
        <v>942.60124974394637</v>
      </c>
      <c r="CS38" s="188">
        <v>942.60124974394637</v>
      </c>
      <c r="CT38" s="188">
        <f t="shared" si="323"/>
        <v>942.60124974394637</v>
      </c>
      <c r="CU38" s="188">
        <v>942.60124974394637</v>
      </c>
      <c r="CV38" s="188">
        <v>942.60124974394637</v>
      </c>
      <c r="CW38" s="188">
        <v>942.60124974394637</v>
      </c>
      <c r="CX38" s="188">
        <f t="shared" si="157"/>
        <v>-942.60124974394637</v>
      </c>
      <c r="CY38" s="188">
        <v>-942.60124974394637</v>
      </c>
      <c r="CZ38" s="188">
        <f t="shared" si="158"/>
        <v>942.60124974394637</v>
      </c>
      <c r="DA38" s="188">
        <f t="shared" si="159"/>
        <v>942.60124974394637</v>
      </c>
      <c r="DB38" s="188">
        <v>942.60124974394637</v>
      </c>
      <c r="DD38">
        <v>1</v>
      </c>
      <c r="DE38" s="228">
        <v>-1</v>
      </c>
      <c r="DF38" s="228">
        <v>-1</v>
      </c>
      <c r="DG38" s="228">
        <v>1</v>
      </c>
      <c r="DH38" s="203">
        <v>1</v>
      </c>
      <c r="DI38" s="229">
        <v>7</v>
      </c>
      <c r="DJ38">
        <f t="shared" si="160"/>
        <v>-1</v>
      </c>
      <c r="DK38">
        <v>1</v>
      </c>
      <c r="DL38" s="203">
        <v>1</v>
      </c>
      <c r="DM38">
        <v>0</v>
      </c>
      <c r="DN38">
        <v>1</v>
      </c>
      <c r="DO38">
        <v>0</v>
      </c>
      <c r="DP38">
        <v>1</v>
      </c>
      <c r="DQ38" s="237">
        <v>5.1091500232200004E-3</v>
      </c>
      <c r="DR38" s="194">
        <v>42544</v>
      </c>
      <c r="DS38">
        <f t="shared" si="161"/>
        <v>-1</v>
      </c>
      <c r="DT38">
        <f t="shared" si="162"/>
        <v>-1</v>
      </c>
      <c r="DU38">
        <v>2</v>
      </c>
      <c r="DV38">
        <f t="shared" si="163"/>
        <v>-1</v>
      </c>
      <c r="DW38">
        <v>3</v>
      </c>
      <c r="DX38" s="137">
        <v>336124.59840000002</v>
      </c>
      <c r="DY38" s="137">
        <v>504186.89760000003</v>
      </c>
      <c r="DZ38" s="188">
        <v>-1717.3109997201734</v>
      </c>
      <c r="EA38" s="188">
        <v>1717.3109997201734</v>
      </c>
      <c r="EB38" s="188">
        <v>1717.3109997201734</v>
      </c>
      <c r="EC38" s="188">
        <f t="shared" si="324"/>
        <v>-1717.3109997201734</v>
      </c>
      <c r="ED38" s="188">
        <v>1717.3109997201734</v>
      </c>
      <c r="EE38" s="188">
        <v>-1717.3109997201734</v>
      </c>
      <c r="EF38" s="188">
        <v>1717.3109997201734</v>
      </c>
      <c r="EG38" s="188">
        <f t="shared" si="164"/>
        <v>-1717.3109997201734</v>
      </c>
      <c r="EH38" s="188">
        <v>-1717.3109997201734</v>
      </c>
      <c r="EI38" s="188">
        <f t="shared" si="165"/>
        <v>-1717.3109997201734</v>
      </c>
      <c r="EJ38" s="188">
        <f t="shared" si="166"/>
        <v>-1717.3109997201734</v>
      </c>
      <c r="EK38" s="188">
        <v>1717.3109997201734</v>
      </c>
      <c r="EM38">
        <v>1</v>
      </c>
      <c r="EN38" s="228">
        <v>-1</v>
      </c>
      <c r="EO38" s="228">
        <v>-1</v>
      </c>
      <c r="EP38" s="228">
        <v>1</v>
      </c>
      <c r="EQ38" s="203">
        <v>1</v>
      </c>
      <c r="ER38" s="229">
        <v>8</v>
      </c>
      <c r="ES38">
        <f t="shared" si="167"/>
        <v>-1</v>
      </c>
      <c r="ET38">
        <v>1</v>
      </c>
      <c r="EU38" s="203">
        <v>1</v>
      </c>
      <c r="EV38">
        <v>0</v>
      </c>
      <c r="EW38">
        <v>1</v>
      </c>
      <c r="EX38">
        <v>0</v>
      </c>
      <c r="EY38">
        <v>1</v>
      </c>
      <c r="EZ38" s="237">
        <v>1.1552680221799999E-3</v>
      </c>
      <c r="FA38" s="194">
        <v>42544</v>
      </c>
      <c r="FB38">
        <f t="shared" si="168"/>
        <v>-1</v>
      </c>
      <c r="FC38">
        <f t="shared" si="169"/>
        <v>-1</v>
      </c>
      <c r="FD38">
        <v>2</v>
      </c>
      <c r="FE38">
        <f t="shared" si="170"/>
        <v>-1</v>
      </c>
      <c r="FF38">
        <v>2</v>
      </c>
      <c r="FG38" s="137">
        <v>335764.17000000004</v>
      </c>
      <c r="FH38" s="137">
        <v>335764.17000000004</v>
      </c>
      <c r="FI38" s="188">
        <v>-387.8976085948093</v>
      </c>
      <c r="FJ38" s="188">
        <v>387.8976085948093</v>
      </c>
      <c r="FK38" s="188">
        <v>387.8976085948093</v>
      </c>
      <c r="FL38" s="188">
        <f t="shared" si="325"/>
        <v>-387.8976085948093</v>
      </c>
      <c r="FM38" s="188">
        <v>387.8976085948093</v>
      </c>
      <c r="FN38" s="188">
        <v>-387.8976085948093</v>
      </c>
      <c r="FO38" s="188">
        <v>387.8976085948093</v>
      </c>
      <c r="FP38" s="188">
        <f t="shared" si="171"/>
        <v>-387.8976085948093</v>
      </c>
      <c r="FQ38" s="188">
        <v>-387.8976085948093</v>
      </c>
      <c r="FR38" s="188">
        <f t="shared" si="172"/>
        <v>-387.8976085948093</v>
      </c>
      <c r="FS38" s="188">
        <f t="shared" si="173"/>
        <v>-387.8976085948093</v>
      </c>
      <c r="FT38" s="188">
        <v>387.8976085948093</v>
      </c>
      <c r="FV38">
        <v>1</v>
      </c>
      <c r="FW38" s="228">
        <v>-1</v>
      </c>
      <c r="FX38" s="228">
        <v>-1</v>
      </c>
      <c r="FY38" s="228">
        <v>1</v>
      </c>
      <c r="FZ38" s="203">
        <v>1</v>
      </c>
      <c r="GA38" s="229">
        <v>9</v>
      </c>
      <c r="GB38">
        <f t="shared" si="174"/>
        <v>-1</v>
      </c>
      <c r="GC38">
        <v>1</v>
      </c>
      <c r="GD38">
        <v>-1</v>
      </c>
      <c r="GE38">
        <v>1</v>
      </c>
      <c r="GF38">
        <v>0</v>
      </c>
      <c r="GG38">
        <v>1</v>
      </c>
      <c r="GH38">
        <v>0</v>
      </c>
      <c r="GI38">
        <v>-1.2308639126099999E-3</v>
      </c>
      <c r="GJ38" s="194">
        <v>42544</v>
      </c>
      <c r="GK38">
        <f t="shared" si="175"/>
        <v>-1</v>
      </c>
      <c r="GL38">
        <f t="shared" si="176"/>
        <v>-1</v>
      </c>
      <c r="GM38">
        <v>2</v>
      </c>
      <c r="GN38">
        <f t="shared" si="177"/>
        <v>-1</v>
      </c>
      <c r="GO38">
        <v>3</v>
      </c>
      <c r="GP38" s="137">
        <v>335350.89000000007</v>
      </c>
      <c r="GQ38" s="137">
        <v>503026.33500000008</v>
      </c>
      <c r="GR38" s="188">
        <v>412.7713085626458</v>
      </c>
      <c r="GS38" s="188">
        <v>-412.7713085626458</v>
      </c>
      <c r="GT38" s="188">
        <v>-412.7713085626458</v>
      </c>
      <c r="GU38" s="188">
        <f t="shared" si="326"/>
        <v>412.7713085626458</v>
      </c>
      <c r="GV38" s="188">
        <v>-412.7713085626458</v>
      </c>
      <c r="GW38" s="188">
        <v>412.7713085626458</v>
      </c>
      <c r="GX38" s="188">
        <v>-412.7713085626458</v>
      </c>
      <c r="GY38" s="188">
        <f t="shared" si="178"/>
        <v>412.7713085626458</v>
      </c>
      <c r="GZ38" s="188">
        <v>412.7713085626458</v>
      </c>
      <c r="HA38" s="188">
        <f t="shared" si="179"/>
        <v>412.7713085626458</v>
      </c>
      <c r="HB38" s="188">
        <f t="shared" si="180"/>
        <v>412.7713085626458</v>
      </c>
      <c r="HC38" s="188">
        <v>412.7713085626458</v>
      </c>
      <c r="HE38">
        <v>-1</v>
      </c>
      <c r="HF38">
        <v>1</v>
      </c>
      <c r="HG38">
        <v>1</v>
      </c>
      <c r="HH38">
        <v>1</v>
      </c>
      <c r="HI38">
        <v>1</v>
      </c>
      <c r="HJ38">
        <v>10</v>
      </c>
      <c r="HK38">
        <f t="shared" si="181"/>
        <v>1</v>
      </c>
      <c r="HL38">
        <v>1</v>
      </c>
      <c r="HM38" s="203">
        <v>1</v>
      </c>
      <c r="HN38">
        <v>1</v>
      </c>
      <c r="HO38">
        <v>1</v>
      </c>
      <c r="HP38">
        <v>0</v>
      </c>
      <c r="HQ38">
        <v>1</v>
      </c>
      <c r="HR38" s="237">
        <v>3.46607101594E-3</v>
      </c>
      <c r="HS38" s="194">
        <v>42544</v>
      </c>
      <c r="HT38">
        <f t="shared" si="182"/>
        <v>1</v>
      </c>
      <c r="HU38">
        <f t="shared" si="183"/>
        <v>1</v>
      </c>
      <c r="HV38">
        <v>2</v>
      </c>
      <c r="HW38">
        <f t="shared" si="184"/>
        <v>1</v>
      </c>
      <c r="HX38">
        <v>3</v>
      </c>
      <c r="HY38" s="137">
        <v>337503.36799999996</v>
      </c>
      <c r="HZ38" s="137">
        <v>506255.05199999991</v>
      </c>
      <c r="IA38" s="188">
        <v>1169.8106416069315</v>
      </c>
      <c r="IB38" s="188">
        <v>-1169.8106416069315</v>
      </c>
      <c r="IC38" s="188">
        <v>1169.8106416069315</v>
      </c>
      <c r="ID38" s="188">
        <f t="shared" si="327"/>
        <v>1169.8106416069315</v>
      </c>
      <c r="IE38" s="188">
        <v>1169.8106416069315</v>
      </c>
      <c r="IF38" s="188">
        <v>1169.8106416069315</v>
      </c>
      <c r="IG38" s="188">
        <v>1169.8106416069315</v>
      </c>
      <c r="IH38" s="188">
        <f t="shared" si="185"/>
        <v>1169.8106416069315</v>
      </c>
      <c r="II38" s="188">
        <v>-1169.8106416069315</v>
      </c>
      <c r="IJ38" s="188">
        <f t="shared" si="186"/>
        <v>1169.8106416069315</v>
      </c>
      <c r="IK38" s="188">
        <f t="shared" si="187"/>
        <v>1169.8106416069315</v>
      </c>
      <c r="IL38" s="188">
        <v>1169.8106416069315</v>
      </c>
      <c r="IN38">
        <v>1</v>
      </c>
      <c r="IO38" s="228">
        <v>-1</v>
      </c>
      <c r="IP38" s="228">
        <v>-1</v>
      </c>
      <c r="IQ38" s="228">
        <v>1</v>
      </c>
      <c r="IR38" s="203">
        <v>1</v>
      </c>
      <c r="IS38" s="229">
        <v>11</v>
      </c>
      <c r="IT38">
        <f t="shared" si="188"/>
        <v>-1</v>
      </c>
      <c r="IU38">
        <v>1</v>
      </c>
      <c r="IV38" s="203">
        <v>-1</v>
      </c>
      <c r="IW38">
        <v>1</v>
      </c>
      <c r="IX38">
        <v>0</v>
      </c>
      <c r="IY38">
        <v>1</v>
      </c>
      <c r="IZ38">
        <v>0</v>
      </c>
      <c r="JA38" s="237">
        <v>-8.4433527786299996E-4</v>
      </c>
      <c r="JB38" s="194">
        <v>42544</v>
      </c>
      <c r="JC38">
        <f t="shared" si="189"/>
        <v>-1</v>
      </c>
      <c r="JD38">
        <f t="shared" si="190"/>
        <v>-1</v>
      </c>
      <c r="JE38">
        <v>2</v>
      </c>
      <c r="JF38">
        <f t="shared" si="191"/>
        <v>-1</v>
      </c>
      <c r="JG38">
        <v>3</v>
      </c>
      <c r="JH38" s="137">
        <v>338207.69399999996</v>
      </c>
      <c r="JI38" s="137">
        <v>507311.54099999997</v>
      </c>
      <c r="JJ38" s="188">
        <v>285.56068728889443</v>
      </c>
      <c r="JK38" s="188">
        <v>-285.56068728889443</v>
      </c>
      <c r="JL38" s="188">
        <v>-285.56068728889443</v>
      </c>
      <c r="JM38" s="188">
        <f t="shared" si="328"/>
        <v>285.56068728889443</v>
      </c>
      <c r="JN38" s="188">
        <v>-285.56068728889443</v>
      </c>
      <c r="JO38" s="188">
        <v>285.56068728889443</v>
      </c>
      <c r="JP38" s="188">
        <v>-285.56068728889443</v>
      </c>
      <c r="JQ38" s="188">
        <f t="shared" si="192"/>
        <v>285.56068728889443</v>
      </c>
      <c r="JR38" s="188">
        <v>285.56068728889443</v>
      </c>
      <c r="JS38" s="188">
        <f t="shared" si="193"/>
        <v>285.56068728889443</v>
      </c>
      <c r="JT38" s="188">
        <f t="shared" si="329"/>
        <v>285.56068728889443</v>
      </c>
      <c r="JU38" s="188">
        <v>285.56068728889443</v>
      </c>
      <c r="JW38">
        <v>-1</v>
      </c>
      <c r="JX38" s="228">
        <v>1</v>
      </c>
      <c r="JY38" s="228">
        <v>1</v>
      </c>
      <c r="JZ38" s="228">
        <v>1</v>
      </c>
      <c r="KA38" s="203">
        <v>1</v>
      </c>
      <c r="KB38" s="229">
        <v>12</v>
      </c>
      <c r="KC38">
        <f t="shared" si="194"/>
        <v>1</v>
      </c>
      <c r="KD38">
        <v>1</v>
      </c>
      <c r="KE38" s="203">
        <v>-1</v>
      </c>
      <c r="KF38">
        <v>0</v>
      </c>
      <c r="KG38">
        <v>0</v>
      </c>
      <c r="KH38">
        <v>1</v>
      </c>
      <c r="KI38">
        <v>0</v>
      </c>
      <c r="KJ38" s="237">
        <v>-4.4557117615399997E-3</v>
      </c>
      <c r="KK38" s="194">
        <v>42544</v>
      </c>
      <c r="KL38">
        <f t="shared" si="195"/>
        <v>1</v>
      </c>
      <c r="KM38">
        <f t="shared" si="196"/>
        <v>1</v>
      </c>
      <c r="KN38">
        <v>2</v>
      </c>
      <c r="KO38">
        <f t="shared" si="197"/>
        <v>1</v>
      </c>
      <c r="KP38">
        <v>3</v>
      </c>
      <c r="KQ38" s="137">
        <v>341106.79800000001</v>
      </c>
      <c r="KR38" s="137">
        <v>511660.19700000004</v>
      </c>
      <c r="KS38" s="188">
        <v>-1519.8735717898489</v>
      </c>
      <c r="KT38" s="188">
        <v>1519.8735717898489</v>
      </c>
      <c r="KU38" s="188">
        <v>-1519.8735717898489</v>
      </c>
      <c r="KV38" s="188">
        <f t="shared" si="330"/>
        <v>-1519.8735717898489</v>
      </c>
      <c r="KW38" s="188">
        <v>-1519.8735717898489</v>
      </c>
      <c r="KX38" s="188">
        <v>-1519.8735717898489</v>
      </c>
      <c r="KY38" s="188">
        <v>-1519.8735717898489</v>
      </c>
      <c r="KZ38" s="188">
        <f t="shared" si="198"/>
        <v>-1519.8735717898489</v>
      </c>
      <c r="LA38" s="188">
        <v>1519.8735717898489</v>
      </c>
      <c r="LB38" s="188">
        <f t="shared" si="199"/>
        <v>-1519.8735717898489</v>
      </c>
      <c r="LC38" s="188">
        <f t="shared" si="200"/>
        <v>-1519.8735717898489</v>
      </c>
      <c r="LD38" s="188">
        <v>1519.8735717898489</v>
      </c>
      <c r="LF38">
        <v>-1</v>
      </c>
      <c r="LG38" s="228">
        <v>1</v>
      </c>
      <c r="LH38" s="228">
        <v>-1</v>
      </c>
      <c r="LI38" s="228">
        <v>1</v>
      </c>
      <c r="LJ38" s="203">
        <v>1</v>
      </c>
      <c r="LK38" s="229">
        <v>13</v>
      </c>
      <c r="LL38">
        <f t="shared" si="201"/>
        <v>1</v>
      </c>
      <c r="LM38">
        <v>1</v>
      </c>
      <c r="LN38" s="203">
        <v>1</v>
      </c>
      <c r="LO38">
        <v>0</v>
      </c>
      <c r="LP38">
        <v>1</v>
      </c>
      <c r="LQ38">
        <v>0</v>
      </c>
      <c r="LR38">
        <v>1</v>
      </c>
      <c r="LS38" s="237">
        <v>5.40165136199E-3</v>
      </c>
      <c r="LT38" s="194">
        <v>42544</v>
      </c>
      <c r="LU38">
        <f t="shared" si="202"/>
        <v>1</v>
      </c>
      <c r="LV38">
        <f t="shared" si="203"/>
        <v>1</v>
      </c>
      <c r="LW38">
        <v>2</v>
      </c>
      <c r="LX38">
        <f t="shared" si="204"/>
        <v>1</v>
      </c>
      <c r="LY38">
        <v>2</v>
      </c>
      <c r="LZ38" s="137">
        <v>342428.17799999996</v>
      </c>
      <c r="MA38" s="137">
        <v>342428.17799999996</v>
      </c>
      <c r="MB38" s="188">
        <v>1849.6776340774538</v>
      </c>
      <c r="MC38" s="188">
        <v>-1849.6776340774538</v>
      </c>
      <c r="MD38" s="188">
        <v>1849.6776340774538</v>
      </c>
      <c r="ME38" s="188">
        <f t="shared" si="331"/>
        <v>1849.6776340774538</v>
      </c>
      <c r="MF38" s="188">
        <v>1849.6776340774538</v>
      </c>
      <c r="MG38" s="188">
        <v>-1849.6776340774538</v>
      </c>
      <c r="MH38" s="188">
        <v>1849.6776340774538</v>
      </c>
      <c r="MI38" s="188">
        <f t="shared" si="205"/>
        <v>1849.6776340774538</v>
      </c>
      <c r="MJ38" s="188">
        <v>-1849.6776340774538</v>
      </c>
      <c r="MK38" s="188">
        <f t="shared" si="206"/>
        <v>1849.6776340774538</v>
      </c>
      <c r="ML38" s="188">
        <f t="shared" si="207"/>
        <v>1849.6776340774538</v>
      </c>
      <c r="MM38" s="188">
        <v>1849.6776340774538</v>
      </c>
      <c r="MO38">
        <v>1</v>
      </c>
      <c r="MP38" s="228">
        <v>1</v>
      </c>
      <c r="MQ38" s="228">
        <v>-1</v>
      </c>
      <c r="MR38" s="203">
        <v>1</v>
      </c>
      <c r="MS38" s="203">
        <v>1</v>
      </c>
      <c r="MT38" s="229">
        <v>14</v>
      </c>
      <c r="MU38">
        <f t="shared" si="208"/>
        <v>-1</v>
      </c>
      <c r="MV38">
        <v>1</v>
      </c>
      <c r="MW38" s="203">
        <v>-1</v>
      </c>
      <c r="MX38">
        <v>1</v>
      </c>
      <c r="MY38">
        <v>0</v>
      </c>
      <c r="MZ38">
        <v>1</v>
      </c>
      <c r="NA38">
        <v>0</v>
      </c>
      <c r="NB38" s="237">
        <v>-4.2213523677900001E-3</v>
      </c>
      <c r="NC38" s="194">
        <v>42544</v>
      </c>
      <c r="ND38">
        <f t="shared" si="209"/>
        <v>-1</v>
      </c>
      <c r="NE38">
        <f t="shared" si="210"/>
        <v>-1</v>
      </c>
      <c r="NF38">
        <v>2</v>
      </c>
      <c r="NG38">
        <f t="shared" si="211"/>
        <v>1</v>
      </c>
      <c r="NH38">
        <v>2</v>
      </c>
      <c r="NI38" s="137">
        <v>346250.11200000002</v>
      </c>
      <c r="NJ38" s="137">
        <v>346250.11200000002</v>
      </c>
      <c r="NK38" s="188">
        <v>-1461.6437301387527</v>
      </c>
      <c r="NL38" s="188">
        <v>-1461.6437301387527</v>
      </c>
      <c r="NM38" s="188">
        <v>-1461.6437301387527</v>
      </c>
      <c r="NN38" s="188">
        <f t="shared" si="332"/>
        <v>1461.6437301387527</v>
      </c>
      <c r="NO38" s="188">
        <v>-1461.6437301387527</v>
      </c>
      <c r="NP38" s="188">
        <v>1461.6437301387527</v>
      </c>
      <c r="NQ38" s="188">
        <v>-1461.6437301387527</v>
      </c>
      <c r="NR38" s="188">
        <f t="shared" si="212"/>
        <v>1461.6437301387527</v>
      </c>
      <c r="NS38" s="188">
        <v>1461.6437301387527</v>
      </c>
      <c r="NT38" s="188">
        <f t="shared" si="213"/>
        <v>-1461.6437301387527</v>
      </c>
      <c r="NU38" s="188">
        <f t="shared" si="214"/>
        <v>1461.6437301387527</v>
      </c>
      <c r="NV38" s="188">
        <v>1461.6437301387527</v>
      </c>
      <c r="NX38">
        <v>-1</v>
      </c>
      <c r="NY38" s="228">
        <v>1</v>
      </c>
      <c r="NZ38" s="228">
        <v>1</v>
      </c>
      <c r="OA38" s="228">
        <v>1</v>
      </c>
      <c r="OB38" s="203">
        <v>1</v>
      </c>
      <c r="OC38" s="229">
        <v>-2</v>
      </c>
      <c r="OD38">
        <f t="shared" si="346"/>
        <v>1</v>
      </c>
      <c r="OE38">
        <v>-1</v>
      </c>
      <c r="OF38" s="203">
        <v>-1</v>
      </c>
      <c r="OG38">
        <v>0</v>
      </c>
      <c r="OH38">
        <v>0</v>
      </c>
      <c r="OI38">
        <v>1</v>
      </c>
      <c r="OJ38">
        <v>1</v>
      </c>
      <c r="OK38">
        <v>-3.3143209495899999E-3</v>
      </c>
      <c r="OL38" s="194">
        <v>42544</v>
      </c>
      <c r="OM38">
        <f t="shared" si="215"/>
        <v>-1</v>
      </c>
      <c r="ON38">
        <f t="shared" si="216"/>
        <v>1</v>
      </c>
      <c r="OO38">
        <v>2</v>
      </c>
      <c r="OP38">
        <f t="shared" si="217"/>
        <v>1</v>
      </c>
      <c r="OQ38">
        <v>2</v>
      </c>
      <c r="OR38" s="137">
        <v>341545.62000000005</v>
      </c>
      <c r="OS38" s="137">
        <v>341545.62000000005</v>
      </c>
      <c r="OT38" s="188">
        <v>-1131.9918036067054</v>
      </c>
      <c r="OU38" s="188">
        <v>1131.9918036067054</v>
      </c>
      <c r="OV38" s="188">
        <v>-1131.9918036067054</v>
      </c>
      <c r="OW38" s="188">
        <f t="shared" si="333"/>
        <v>-1131.9918036067054</v>
      </c>
      <c r="OX38" s="188">
        <v>1131.9918036067054</v>
      </c>
      <c r="OY38" s="188">
        <v>-1131.9918036067054</v>
      </c>
      <c r="OZ38" s="188">
        <v>-1131.9918036067054</v>
      </c>
      <c r="PA38" s="188">
        <f t="shared" si="218"/>
        <v>1131.9918036067054</v>
      </c>
      <c r="PB38" s="188">
        <v>1131.9918036067054</v>
      </c>
      <c r="PC38" s="188">
        <f t="shared" si="219"/>
        <v>-1131.9918036067054</v>
      </c>
      <c r="PD38" s="188">
        <f t="shared" si="220"/>
        <v>-1131.9918036067054</v>
      </c>
      <c r="PE38" s="188">
        <v>1131.9918036067054</v>
      </c>
      <c r="PG38">
        <v>-1</v>
      </c>
      <c r="PH38" s="228">
        <v>1</v>
      </c>
      <c r="PI38" s="228">
        <v>-1</v>
      </c>
      <c r="PJ38" s="228">
        <v>1</v>
      </c>
      <c r="PK38" s="203">
        <v>1</v>
      </c>
      <c r="PL38" s="229">
        <v>-3</v>
      </c>
      <c r="PM38">
        <f t="shared" si="347"/>
        <v>-1</v>
      </c>
      <c r="PN38">
        <v>-1</v>
      </c>
      <c r="PO38" s="203">
        <v>1</v>
      </c>
      <c r="PP38">
        <v>0</v>
      </c>
      <c r="PQ38">
        <v>1</v>
      </c>
      <c r="PR38">
        <v>0</v>
      </c>
      <c r="PS38">
        <v>0</v>
      </c>
      <c r="PT38" s="237">
        <v>1.8560049493499999E-3</v>
      </c>
      <c r="PU38" s="194">
        <v>42544</v>
      </c>
      <c r="PV38">
        <f t="shared" si="221"/>
        <v>-1</v>
      </c>
      <c r="PW38">
        <f t="shared" si="222"/>
        <v>-1</v>
      </c>
      <c r="PX38">
        <v>2</v>
      </c>
      <c r="PY38">
        <f t="shared" si="223"/>
        <v>1</v>
      </c>
      <c r="PZ38">
        <v>2</v>
      </c>
      <c r="QA38" s="137">
        <v>339787.53600000002</v>
      </c>
      <c r="QB38" s="137">
        <v>339787.53600000002</v>
      </c>
      <c r="QC38" s="188">
        <v>630.64734854344135</v>
      </c>
      <c r="QD38" s="188">
        <v>-630.64734854344135</v>
      </c>
      <c r="QE38" s="188">
        <v>630.64734854344135</v>
      </c>
      <c r="QF38" s="188">
        <f t="shared" si="334"/>
        <v>-630.64734854344135</v>
      </c>
      <c r="QG38" s="188">
        <v>-630.64734854344135</v>
      </c>
      <c r="QH38" s="188">
        <v>-630.64734854344135</v>
      </c>
      <c r="QI38" s="188">
        <v>630.64734854344135</v>
      </c>
      <c r="QJ38" s="188">
        <f t="shared" si="224"/>
        <v>-630.64734854344135</v>
      </c>
      <c r="QK38" s="188">
        <v>-630.64734854344135</v>
      </c>
      <c r="QL38" s="188">
        <f t="shared" si="225"/>
        <v>630.64734854344135</v>
      </c>
      <c r="QM38" s="188">
        <f t="shared" si="226"/>
        <v>-630.64734854344135</v>
      </c>
      <c r="QN38" s="188">
        <v>630.64734854344135</v>
      </c>
      <c r="QP38">
        <v>1</v>
      </c>
      <c r="QQ38" s="228">
        <v>-1</v>
      </c>
      <c r="QR38" s="228">
        <v>1</v>
      </c>
      <c r="QS38" s="228">
        <v>-1</v>
      </c>
      <c r="QT38" s="203">
        <v>1</v>
      </c>
      <c r="QU38" s="229">
        <v>-4</v>
      </c>
      <c r="QV38">
        <f t="shared" si="348"/>
        <v>-1</v>
      </c>
      <c r="QW38">
        <v>-1</v>
      </c>
      <c r="QX38">
        <v>1</v>
      </c>
      <c r="QY38">
        <v>1</v>
      </c>
      <c r="QZ38">
        <v>1</v>
      </c>
      <c r="RA38">
        <v>0</v>
      </c>
      <c r="RB38">
        <v>0</v>
      </c>
      <c r="RC38">
        <v>1.00347356233E-3</v>
      </c>
      <c r="RD38" s="194">
        <v>42563</v>
      </c>
      <c r="RE38">
        <f t="shared" si="227"/>
        <v>-1</v>
      </c>
      <c r="RF38">
        <f t="shared" si="228"/>
        <v>-1</v>
      </c>
      <c r="RG38">
        <v>2</v>
      </c>
      <c r="RH38">
        <f t="shared" si="229"/>
        <v>-1</v>
      </c>
      <c r="RI38">
        <v>2</v>
      </c>
      <c r="RJ38" s="137">
        <v>339787.53600000002</v>
      </c>
      <c r="RK38" s="137">
        <v>339787.53600000002</v>
      </c>
      <c r="RL38" s="188">
        <v>-340.96780918525315</v>
      </c>
      <c r="RM38" s="188">
        <v>340.96780918525315</v>
      </c>
      <c r="RN38" s="188">
        <v>340.96780918525315</v>
      </c>
      <c r="RO38" s="188">
        <f t="shared" si="335"/>
        <v>-340.96780918525315</v>
      </c>
      <c r="RP38" s="188">
        <v>-340.96780918525315</v>
      </c>
      <c r="RQ38" s="188">
        <v>340.96780918525315</v>
      </c>
      <c r="RR38" s="188">
        <v>-340.96780918525315</v>
      </c>
      <c r="RS38" s="188">
        <f t="shared" si="230"/>
        <v>-340.96780918525315</v>
      </c>
      <c r="RT38" s="188">
        <v>-340.96780918525315</v>
      </c>
      <c r="RU38" s="188">
        <f t="shared" si="231"/>
        <v>-340.96780918525315</v>
      </c>
      <c r="RV38" s="188">
        <f t="shared" si="232"/>
        <v>-340.96780918525315</v>
      </c>
      <c r="RW38" s="188">
        <v>340.96780918525315</v>
      </c>
      <c r="RY38">
        <v>1</v>
      </c>
      <c r="RZ38">
        <v>1</v>
      </c>
      <c r="SA38">
        <v>-1</v>
      </c>
      <c r="SB38">
        <v>1</v>
      </c>
      <c r="SC38">
        <v>1</v>
      </c>
      <c r="SD38">
        <v>18</v>
      </c>
      <c r="SE38">
        <f t="shared" si="233"/>
        <v>-1</v>
      </c>
      <c r="SF38">
        <v>1</v>
      </c>
      <c r="SG38">
        <v>-1</v>
      </c>
      <c r="SH38">
        <v>1</v>
      </c>
      <c r="SI38">
        <v>0</v>
      </c>
      <c r="SJ38">
        <v>1</v>
      </c>
      <c r="SK38">
        <v>0</v>
      </c>
      <c r="SL38">
        <v>-2.3133867982700002E-3</v>
      </c>
      <c r="SM38" s="194">
        <v>42544</v>
      </c>
      <c r="SN38">
        <f t="shared" si="234"/>
        <v>-1</v>
      </c>
      <c r="SO38">
        <f t="shared" si="235"/>
        <v>-1</v>
      </c>
      <c r="SP38">
        <v>2</v>
      </c>
      <c r="SQ38">
        <f t="shared" si="236"/>
        <v>1</v>
      </c>
      <c r="SR38">
        <v>2</v>
      </c>
      <c r="SS38" s="137">
        <v>341945.00400000002</v>
      </c>
      <c r="ST38" s="137">
        <v>341945.00400000002</v>
      </c>
      <c r="SU38" s="188">
        <v>-791.0510579879824</v>
      </c>
      <c r="SV38" s="188">
        <v>-791.0510579879824</v>
      </c>
      <c r="SW38" s="188">
        <v>-791.0510579879824</v>
      </c>
      <c r="SX38" s="188">
        <f t="shared" si="336"/>
        <v>791.0510579879824</v>
      </c>
      <c r="SY38" s="188">
        <v>-791.0510579879824</v>
      </c>
      <c r="SZ38" s="188">
        <v>791.0510579879824</v>
      </c>
      <c r="TA38" s="188">
        <v>-791.0510579879824</v>
      </c>
      <c r="TB38" s="188">
        <f t="shared" si="237"/>
        <v>791.0510579879824</v>
      </c>
      <c r="TC38" s="188">
        <v>791.0510579879824</v>
      </c>
      <c r="TD38" s="188">
        <f t="shared" si="238"/>
        <v>-791.0510579879824</v>
      </c>
      <c r="TE38" s="188">
        <f t="shared" si="239"/>
        <v>791.0510579879824</v>
      </c>
      <c r="TF38" s="188">
        <v>791.0510579879824</v>
      </c>
      <c r="TH38">
        <v>-1</v>
      </c>
      <c r="TI38" s="228">
        <v>1</v>
      </c>
      <c r="TJ38" s="228">
        <v>1</v>
      </c>
      <c r="TK38" s="228">
        <v>1</v>
      </c>
      <c r="TL38" s="203">
        <v>1</v>
      </c>
      <c r="TM38" s="229">
        <v>19</v>
      </c>
      <c r="TN38">
        <f t="shared" si="240"/>
        <v>1</v>
      </c>
      <c r="TO38">
        <v>1</v>
      </c>
      <c r="TP38">
        <v>-1</v>
      </c>
      <c r="TQ38">
        <v>0</v>
      </c>
      <c r="TR38">
        <v>0</v>
      </c>
      <c r="TS38">
        <v>1</v>
      </c>
      <c r="TT38">
        <v>0</v>
      </c>
      <c r="TU38">
        <v>-8.5020868758700001E-4</v>
      </c>
      <c r="TV38" s="194">
        <v>42544</v>
      </c>
      <c r="TW38">
        <f t="shared" si="241"/>
        <v>1</v>
      </c>
      <c r="TX38">
        <f t="shared" si="242"/>
        <v>1</v>
      </c>
      <c r="TY38">
        <v>2</v>
      </c>
      <c r="TZ38">
        <f t="shared" si="243"/>
        <v>1</v>
      </c>
      <c r="UA38">
        <v>2</v>
      </c>
      <c r="UB38" s="137">
        <v>341945.00400000002</v>
      </c>
      <c r="UC38" s="137">
        <v>341945.00400000002</v>
      </c>
      <c r="UD38" s="188">
        <v>-290.72461307777149</v>
      </c>
      <c r="UE38" s="188">
        <v>290.72461307777149</v>
      </c>
      <c r="UF38" s="188">
        <v>-290.72461307777149</v>
      </c>
      <c r="UG38" s="188">
        <f t="shared" si="337"/>
        <v>-290.72461307777149</v>
      </c>
      <c r="UH38" s="188">
        <v>-290.72461307777149</v>
      </c>
      <c r="UI38" s="188">
        <v>-290.72461307777149</v>
      </c>
      <c r="UJ38" s="188">
        <v>-290.72461307777149</v>
      </c>
      <c r="UK38" s="188">
        <f t="shared" si="244"/>
        <v>-290.72461307777149</v>
      </c>
      <c r="UL38" s="188">
        <v>290.72461307777149</v>
      </c>
      <c r="UM38" s="188">
        <f t="shared" si="245"/>
        <v>-290.72461307777149</v>
      </c>
      <c r="UN38" s="188">
        <f t="shared" si="246"/>
        <v>-290.72461307777149</v>
      </c>
      <c r="UO38" s="188">
        <v>290.72461307777149</v>
      </c>
      <c r="UQ38">
        <v>-1</v>
      </c>
      <c r="UR38" s="228">
        <v>-1</v>
      </c>
      <c r="US38" s="228">
        <v>1</v>
      </c>
      <c r="UT38" s="228">
        <v>-1</v>
      </c>
      <c r="UU38" s="203">
        <v>1</v>
      </c>
      <c r="UV38" s="229">
        <v>-7</v>
      </c>
      <c r="UW38">
        <f t="shared" si="247"/>
        <v>1</v>
      </c>
      <c r="UX38">
        <v>-1</v>
      </c>
      <c r="UY38" s="203">
        <v>1</v>
      </c>
      <c r="UZ38">
        <v>1</v>
      </c>
      <c r="VA38">
        <v>1</v>
      </c>
      <c r="VB38">
        <v>1</v>
      </c>
      <c r="VC38">
        <v>0</v>
      </c>
      <c r="VD38" s="237">
        <v>3.01694128568E-3</v>
      </c>
      <c r="VE38" s="194">
        <v>42563</v>
      </c>
      <c r="VF38">
        <f t="shared" si="248"/>
        <v>1</v>
      </c>
      <c r="VG38">
        <f t="shared" si="249"/>
        <v>1</v>
      </c>
      <c r="VH38">
        <v>3</v>
      </c>
      <c r="VI38">
        <v>1</v>
      </c>
      <c r="VJ38">
        <v>4</v>
      </c>
      <c r="VK38" s="137">
        <v>509952.78</v>
      </c>
      <c r="VL38" s="137">
        <v>679937.04</v>
      </c>
      <c r="VM38" s="188">
        <v>-1538.4975957292902</v>
      </c>
      <c r="VN38" s="188">
        <v>-1538.4975957292902</v>
      </c>
      <c r="VO38" s="188">
        <v>1538.4975957292902</v>
      </c>
      <c r="VP38" s="188">
        <f t="shared" si="338"/>
        <v>1538.4975957292902</v>
      </c>
      <c r="VQ38" s="188">
        <v>-1538.4975957292902</v>
      </c>
      <c r="VR38" s="188">
        <v>1538.4975957292902</v>
      </c>
      <c r="VS38" s="188">
        <v>-1538.4975957292902</v>
      </c>
      <c r="VT38" s="188">
        <f t="shared" si="250"/>
        <v>1538.4975957292902</v>
      </c>
      <c r="VU38" s="188">
        <v>-1538.4975957292902</v>
      </c>
      <c r="VV38" s="188">
        <v>1538.4975957292902</v>
      </c>
      <c r="VW38" s="188">
        <f t="shared" si="251"/>
        <v>1538.4975957292902</v>
      </c>
      <c r="VX38" s="188">
        <v>1538.4975957292902</v>
      </c>
      <c r="VZ38">
        <v>1</v>
      </c>
      <c r="WA38" s="228">
        <v>1</v>
      </c>
      <c r="WB38" s="228">
        <v>-1</v>
      </c>
      <c r="WC38" s="228">
        <v>1</v>
      </c>
      <c r="WD38" s="203">
        <v>1</v>
      </c>
      <c r="WE38" s="229">
        <v>21</v>
      </c>
      <c r="WF38">
        <f t="shared" si="252"/>
        <v>-1</v>
      </c>
      <c r="WG38">
        <v>1</v>
      </c>
      <c r="WH38" s="203">
        <v>1</v>
      </c>
      <c r="WI38">
        <v>0</v>
      </c>
      <c r="WJ38">
        <v>1</v>
      </c>
      <c r="WK38">
        <v>0</v>
      </c>
      <c r="WL38">
        <v>1</v>
      </c>
      <c r="WM38" s="237">
        <v>0</v>
      </c>
      <c r="WN38" s="194">
        <v>42544</v>
      </c>
      <c r="WO38">
        <f t="shared" si="253"/>
        <v>-1</v>
      </c>
      <c r="WP38">
        <f t="shared" si="254"/>
        <v>-1</v>
      </c>
      <c r="WQ38">
        <v>3</v>
      </c>
      <c r="WR38">
        <v>1</v>
      </c>
      <c r="WS38">
        <v>4</v>
      </c>
      <c r="WT38" s="137">
        <v>509784.81299999997</v>
      </c>
      <c r="WU38" s="137">
        <v>679713.08399999992</v>
      </c>
      <c r="WV38" s="188">
        <v>0</v>
      </c>
      <c r="WW38" s="188">
        <v>0</v>
      </c>
      <c r="WX38" s="188">
        <v>0</v>
      </c>
      <c r="WY38" s="188">
        <f t="shared" si="339"/>
        <v>0</v>
      </c>
      <c r="WZ38" s="188">
        <v>0</v>
      </c>
      <c r="XA38" s="188">
        <v>0</v>
      </c>
      <c r="XB38" s="188">
        <v>0</v>
      </c>
      <c r="XC38" s="188">
        <f t="shared" si="255"/>
        <v>0</v>
      </c>
      <c r="XD38" s="188">
        <v>0</v>
      </c>
      <c r="XE38" s="188">
        <v>0</v>
      </c>
      <c r="XF38" s="188">
        <f t="shared" si="256"/>
        <v>0</v>
      </c>
      <c r="XG38" s="188">
        <v>0</v>
      </c>
      <c r="XI38">
        <v>1</v>
      </c>
      <c r="XJ38" s="228">
        <v>1</v>
      </c>
      <c r="XK38" s="228">
        <v>-1</v>
      </c>
      <c r="XL38" s="228">
        <v>1</v>
      </c>
      <c r="XM38" s="203">
        <v>1</v>
      </c>
      <c r="XN38" s="229">
        <v>22</v>
      </c>
      <c r="XO38">
        <f t="shared" si="257"/>
        <v>-1</v>
      </c>
      <c r="XP38">
        <v>1</v>
      </c>
      <c r="XQ38" s="203">
        <v>-1</v>
      </c>
      <c r="XR38">
        <v>1</v>
      </c>
      <c r="XS38">
        <v>0</v>
      </c>
      <c r="XT38">
        <v>0</v>
      </c>
      <c r="XU38">
        <v>0</v>
      </c>
      <c r="XV38" s="237">
        <v>-1.92811969767E-3</v>
      </c>
      <c r="XW38" s="194">
        <v>42544</v>
      </c>
      <c r="XX38">
        <f t="shared" si="258"/>
        <v>-1</v>
      </c>
      <c r="XY38">
        <f t="shared" si="259"/>
        <v>-1</v>
      </c>
      <c r="XZ38">
        <v>3</v>
      </c>
      <c r="YA38">
        <v>1</v>
      </c>
      <c r="YB38">
        <v>4</v>
      </c>
      <c r="YC38" s="137">
        <v>509784.81299999997</v>
      </c>
      <c r="YD38" s="137">
        <v>679713.08399999992</v>
      </c>
      <c r="YE38" s="188">
        <v>-982.92613951831743</v>
      </c>
      <c r="YF38" s="188">
        <v>-982.92613951831743</v>
      </c>
      <c r="YG38" s="188">
        <v>-982.92613951831743</v>
      </c>
      <c r="YH38" s="188">
        <f t="shared" si="260"/>
        <v>982.92613951831743</v>
      </c>
      <c r="YI38" s="188">
        <v>-982.92613951831743</v>
      </c>
      <c r="YJ38" s="188">
        <v>982.92613951831743</v>
      </c>
      <c r="YK38" s="188">
        <v>-982.92613951831743</v>
      </c>
      <c r="YL38" s="188">
        <f t="shared" si="261"/>
        <v>982.92613951831743</v>
      </c>
      <c r="YM38" s="188">
        <v>982.92613951831743</v>
      </c>
      <c r="YN38" s="188">
        <v>-982.92613951831743</v>
      </c>
      <c r="YO38" s="188">
        <f t="shared" si="262"/>
        <v>982.92613951831743</v>
      </c>
      <c r="YP38" s="188">
        <v>982.92613951831743</v>
      </c>
      <c r="YR38">
        <v>-1</v>
      </c>
      <c r="YS38" s="228">
        <v>1</v>
      </c>
      <c r="YT38" s="228">
        <v>-1</v>
      </c>
      <c r="YU38" s="228">
        <v>1</v>
      </c>
      <c r="YV38" s="203">
        <v>1</v>
      </c>
      <c r="YW38" s="229">
        <v>24</v>
      </c>
      <c r="YX38">
        <v>1</v>
      </c>
      <c r="YY38">
        <v>1</v>
      </c>
      <c r="YZ38" s="203">
        <v>1</v>
      </c>
      <c r="ZA38">
        <v>0</v>
      </c>
      <c r="ZB38">
        <v>1</v>
      </c>
      <c r="ZC38">
        <v>1</v>
      </c>
      <c r="ZD38">
        <v>1</v>
      </c>
      <c r="ZE38" s="237">
        <v>8.0364732246299992E-3</v>
      </c>
      <c r="ZF38" s="194">
        <v>42544</v>
      </c>
      <c r="ZG38">
        <f t="shared" si="263"/>
        <v>1</v>
      </c>
      <c r="ZH38">
        <f t="shared" si="264"/>
        <v>1</v>
      </c>
      <c r="ZI38">
        <v>3</v>
      </c>
      <c r="ZJ38">
        <v>1</v>
      </c>
      <c r="ZK38">
        <v>4</v>
      </c>
      <c r="ZL38" s="137">
        <v>509784.81299999997</v>
      </c>
      <c r="ZM38" s="137">
        <v>679713.08399999992</v>
      </c>
      <c r="ZN38" s="188">
        <v>4096.871999997511</v>
      </c>
      <c r="ZO38" s="188">
        <v>4096.871999997511</v>
      </c>
      <c r="ZP38" s="188">
        <v>-4096.871999997511</v>
      </c>
      <c r="ZQ38" s="188">
        <v>4096.871999997511</v>
      </c>
      <c r="ZR38" s="188">
        <v>4096.871999997511</v>
      </c>
      <c r="ZS38" s="188">
        <v>4096.871999997511</v>
      </c>
      <c r="ZT38" s="188">
        <v>-4096.871999997511</v>
      </c>
      <c r="ZU38" s="188">
        <v>4096.871999997511</v>
      </c>
      <c r="ZV38" s="188">
        <f t="shared" si="265"/>
        <v>4096.871999997511</v>
      </c>
      <c r="ZW38" s="188">
        <v>-4096.871999997511</v>
      </c>
      <c r="ZX38" s="188">
        <f t="shared" si="266"/>
        <v>4096.871999997511</v>
      </c>
      <c r="ZY38" s="188">
        <v>4096.871999997511</v>
      </c>
      <c r="AAA38">
        <f t="shared" si="267"/>
        <v>1</v>
      </c>
      <c r="AAB38" s="228">
        <v>1</v>
      </c>
      <c r="AAC38" s="228">
        <v>1</v>
      </c>
      <c r="AAD38" s="228">
        <v>1</v>
      </c>
      <c r="AAE38" s="203">
        <v>1</v>
      </c>
      <c r="AAF38" s="229">
        <v>24</v>
      </c>
      <c r="AAG38">
        <f t="shared" si="268"/>
        <v>1</v>
      </c>
      <c r="AAH38">
        <f t="shared" si="269"/>
        <v>1</v>
      </c>
      <c r="AAI38" s="203">
        <v>1</v>
      </c>
      <c r="AAJ38">
        <f t="shared" si="270"/>
        <v>1</v>
      </c>
      <c r="AAK38">
        <f t="shared" si="136"/>
        <v>1</v>
      </c>
      <c r="AAL38">
        <f t="shared" si="340"/>
        <v>1</v>
      </c>
      <c r="AAM38">
        <f t="shared" si="271"/>
        <v>1</v>
      </c>
      <c r="AAN38" s="237">
        <v>1.8397853583699999E-3</v>
      </c>
      <c r="AAO38" s="194">
        <v>42544</v>
      </c>
      <c r="AAP38">
        <f t="shared" si="272"/>
        <v>-1</v>
      </c>
      <c r="AAQ38">
        <f t="shared" si="273"/>
        <v>1</v>
      </c>
      <c r="AAR38">
        <f>VLOOKUP($A38,'FuturesInfo (3)'!$A$2:$V$80,22)</f>
        <v>3</v>
      </c>
      <c r="AAS38">
        <f t="shared" si="274"/>
        <v>1</v>
      </c>
      <c r="AAT38">
        <f t="shared" si="275"/>
        <v>4</v>
      </c>
      <c r="AAU38" s="137">
        <f>VLOOKUP($A38,'FuturesInfo (3)'!$A$2:$O$80,15)*AAR38</f>
        <v>514827.11699999997</v>
      </c>
      <c r="AAV38" s="137">
        <f>VLOOKUP($A38,'FuturesInfo (3)'!$A$2:$O$80,15)*AAT38</f>
        <v>686436.15599999996</v>
      </c>
      <c r="AAW38" s="188">
        <f t="shared" si="276"/>
        <v>947.17139194843878</v>
      </c>
      <c r="AAX38" s="188">
        <f t="shared" si="137"/>
        <v>947.17139194843878</v>
      </c>
      <c r="AAY38" s="188">
        <f t="shared" si="277"/>
        <v>947.17139194843878</v>
      </c>
      <c r="AAZ38" s="188">
        <f t="shared" si="278"/>
        <v>947.17139194843878</v>
      </c>
      <c r="ABA38" s="188">
        <f t="shared" si="279"/>
        <v>947.17139194843878</v>
      </c>
      <c r="ABB38" s="188">
        <f t="shared" si="349"/>
        <v>947.17139194843878</v>
      </c>
      <c r="ABC38" s="188">
        <f t="shared" si="281"/>
        <v>947.17139194843878</v>
      </c>
      <c r="ABD38" s="188">
        <f t="shared" si="341"/>
        <v>947.17139194843878</v>
      </c>
      <c r="ABE38" s="188">
        <f t="shared" si="282"/>
        <v>-947.17139194843878</v>
      </c>
      <c r="ABF38" s="188">
        <f>IF(IF(sym!$Q27=AAI38,1,0)=1,ABS(AAU38*AAN38),-ABS(AAU38*AAN38))</f>
        <v>-947.17139194843878</v>
      </c>
      <c r="ABG38" s="188">
        <f t="shared" si="283"/>
        <v>947.17139194843878</v>
      </c>
      <c r="ABH38" s="188">
        <f t="shared" si="284"/>
        <v>947.17139194843878</v>
      </c>
      <c r="ABJ38">
        <f t="shared" si="285"/>
        <v>1</v>
      </c>
      <c r="ABK38" s="228">
        <v>1</v>
      </c>
      <c r="ABL38" s="228">
        <v>1</v>
      </c>
      <c r="ABM38" s="228">
        <v>1</v>
      </c>
      <c r="ABN38" s="203">
        <v>1</v>
      </c>
      <c r="ABO38" s="229">
        <v>25</v>
      </c>
      <c r="ABP38">
        <f t="shared" si="286"/>
        <v>1</v>
      </c>
      <c r="ABQ38">
        <f t="shared" si="287"/>
        <v>1</v>
      </c>
      <c r="ABR38" s="203"/>
      <c r="ABS38">
        <f t="shared" si="288"/>
        <v>0</v>
      </c>
      <c r="ABT38">
        <f t="shared" si="138"/>
        <v>0</v>
      </c>
      <c r="ABU38">
        <f t="shared" si="342"/>
        <v>0</v>
      </c>
      <c r="ABV38">
        <f t="shared" si="289"/>
        <v>0</v>
      </c>
      <c r="ABW38" s="237"/>
      <c r="ABX38" s="194">
        <v>42544</v>
      </c>
      <c r="ABY38">
        <f t="shared" si="290"/>
        <v>-1</v>
      </c>
      <c r="ABZ38">
        <f t="shared" si="291"/>
        <v>1</v>
      </c>
      <c r="ACA38">
        <f>VLOOKUP($A38,'FuturesInfo (3)'!$A$2:$V$80,22)</f>
        <v>3</v>
      </c>
      <c r="ACB38">
        <f t="shared" si="292"/>
        <v>1</v>
      </c>
      <c r="ACC38">
        <f t="shared" si="293"/>
        <v>4</v>
      </c>
      <c r="ACD38" s="137">
        <f>VLOOKUP($A38,'FuturesInfo (3)'!$A$2:$O$80,15)*ACA38</f>
        <v>514827.11699999997</v>
      </c>
      <c r="ACE38" s="137">
        <f>VLOOKUP($A38,'FuturesInfo (3)'!$A$2:$O$80,15)*ACC38</f>
        <v>686436.15599999996</v>
      </c>
      <c r="ACF38" s="188">
        <f t="shared" si="294"/>
        <v>0</v>
      </c>
      <c r="ACG38" s="188">
        <f t="shared" si="139"/>
        <v>0</v>
      </c>
      <c r="ACH38" s="188">
        <f t="shared" si="295"/>
        <v>0</v>
      </c>
      <c r="ACI38" s="188">
        <f t="shared" si="296"/>
        <v>0</v>
      </c>
      <c r="ACJ38" s="188">
        <f t="shared" si="297"/>
        <v>0</v>
      </c>
      <c r="ACK38" s="188">
        <f t="shared" si="350"/>
        <v>0</v>
      </c>
      <c r="ACL38" s="188">
        <f t="shared" si="299"/>
        <v>0</v>
      </c>
      <c r="ACM38" s="188">
        <f t="shared" si="343"/>
        <v>0</v>
      </c>
      <c r="ACN38" s="188">
        <f t="shared" si="300"/>
        <v>0</v>
      </c>
      <c r="ACO38" s="188">
        <f>IF(IF(sym!$Q27=ABR38,1,0)=1,ABS(ACD38*ABW38),-ABS(ACD38*ABW38))</f>
        <v>0</v>
      </c>
      <c r="ACP38" s="188">
        <f t="shared" si="301"/>
        <v>0</v>
      </c>
      <c r="ACQ38" s="188">
        <f t="shared" si="302"/>
        <v>0</v>
      </c>
      <c r="ACT38">
        <f t="shared" si="303"/>
        <v>0</v>
      </c>
      <c r="ACU38" s="228"/>
      <c r="ACV38" s="228"/>
      <c r="ACW38" s="228"/>
      <c r="ACX38" s="203"/>
      <c r="ACY38" s="229"/>
      <c r="ACZ38">
        <f t="shared" si="304"/>
        <v>-1</v>
      </c>
      <c r="ADA38">
        <f t="shared" si="305"/>
        <v>0</v>
      </c>
      <c r="ADB38" s="203"/>
      <c r="ADC38">
        <f t="shared" si="306"/>
        <v>1</v>
      </c>
      <c r="ADD38">
        <f t="shared" si="140"/>
        <v>1</v>
      </c>
      <c r="ADE38">
        <f t="shared" si="344"/>
        <v>0</v>
      </c>
      <c r="ADF38">
        <f t="shared" si="307"/>
        <v>1</v>
      </c>
      <c r="ADG38" s="237"/>
      <c r="ADH38" s="194"/>
      <c r="ADI38">
        <f t="shared" si="308"/>
        <v>-1</v>
      </c>
      <c r="ADJ38">
        <f t="shared" si="309"/>
        <v>-1</v>
      </c>
      <c r="ADK38">
        <f>VLOOKUP($A38,'FuturesInfo (3)'!$A$2:$V$80,22)</f>
        <v>3</v>
      </c>
      <c r="ADL38">
        <f t="shared" si="310"/>
        <v>-1</v>
      </c>
      <c r="ADM38">
        <f t="shared" si="311"/>
        <v>2</v>
      </c>
      <c r="ADN38" s="137">
        <f>VLOOKUP($A38,'FuturesInfo (3)'!$A$2:$O$80,15)*ADK38</f>
        <v>514827.11699999997</v>
      </c>
      <c r="ADO38" s="137">
        <f>VLOOKUP($A38,'FuturesInfo (3)'!$A$2:$O$80,15)*ADM38</f>
        <v>343218.07799999998</v>
      </c>
      <c r="ADP38" s="188">
        <f t="shared" si="312"/>
        <v>0</v>
      </c>
      <c r="ADQ38" s="188">
        <f t="shared" si="141"/>
        <v>0</v>
      </c>
      <c r="ADR38" s="188">
        <f t="shared" si="313"/>
        <v>0</v>
      </c>
      <c r="ADS38" s="188">
        <f t="shared" si="314"/>
        <v>0</v>
      </c>
      <c r="ADT38" s="188">
        <f t="shared" si="315"/>
        <v>0</v>
      </c>
      <c r="ADU38" s="188">
        <f t="shared" si="351"/>
        <v>0</v>
      </c>
      <c r="ADV38" s="188">
        <f t="shared" si="317"/>
        <v>0</v>
      </c>
      <c r="ADW38" s="188">
        <f t="shared" si="345"/>
        <v>0</v>
      </c>
      <c r="ADX38" s="188">
        <f t="shared" si="318"/>
        <v>0</v>
      </c>
      <c r="ADY38" s="188">
        <f>IF(IF(sym!$Q27=ADB38,1,0)=1,ABS(ADN38*ADG38),-ABS(ADN38*ADG38))</f>
        <v>0</v>
      </c>
      <c r="ADZ38" s="188">
        <f t="shared" si="319"/>
        <v>0</v>
      </c>
      <c r="AEA38" s="188">
        <f t="shared" si="320"/>
        <v>0</v>
      </c>
    </row>
    <row r="39" spans="1:807"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f t="shared" si="142"/>
        <v>-1</v>
      </c>
      <c r="T39">
        <f t="shared" si="143"/>
        <v>1</v>
      </c>
      <c r="U39">
        <v>0</v>
      </c>
      <c r="V39">
        <f t="shared" si="144"/>
        <v>1</v>
      </c>
      <c r="W39">
        <v>0</v>
      </c>
      <c r="X39" s="137">
        <v>0</v>
      </c>
      <c r="Y39" s="137">
        <v>0</v>
      </c>
      <c r="Z39" s="188">
        <v>0</v>
      </c>
      <c r="AA39" s="188">
        <v>0</v>
      </c>
      <c r="AB39" s="188">
        <v>0</v>
      </c>
      <c r="AC39" s="188">
        <v>0</v>
      </c>
      <c r="AD39" s="188">
        <v>0</v>
      </c>
      <c r="AE39" s="188">
        <v>0</v>
      </c>
      <c r="AF39" s="188">
        <f t="shared" si="145"/>
        <v>0</v>
      </c>
      <c r="AG39" s="188">
        <v>0</v>
      </c>
      <c r="AH39" s="188">
        <f t="shared" si="146"/>
        <v>0</v>
      </c>
      <c r="AI39" s="188">
        <v>0</v>
      </c>
      <c r="AJ39" s="188">
        <v>0</v>
      </c>
      <c r="AL39">
        <v>1</v>
      </c>
      <c r="AM39" s="228">
        <v>1</v>
      </c>
      <c r="AN39" s="228">
        <v>-1</v>
      </c>
      <c r="AO39" s="228">
        <v>1</v>
      </c>
      <c r="AP39" s="203">
        <v>1</v>
      </c>
      <c r="AQ39" s="229">
        <v>8</v>
      </c>
      <c r="AR39">
        <f t="shared" si="147"/>
        <v>-1</v>
      </c>
      <c r="AS39">
        <v>1</v>
      </c>
      <c r="AT39" s="203">
        <v>1</v>
      </c>
      <c r="AU39">
        <v>1</v>
      </c>
      <c r="AV39">
        <v>1</v>
      </c>
      <c r="AW39">
        <v>0</v>
      </c>
      <c r="AX39">
        <v>1</v>
      </c>
      <c r="AY39" s="237">
        <v>3.0102347983200001E-4</v>
      </c>
      <c r="AZ39" s="194">
        <v>42541</v>
      </c>
      <c r="BA39">
        <f t="shared" si="148"/>
        <v>-1</v>
      </c>
      <c r="BB39">
        <f t="shared" si="149"/>
        <v>-1</v>
      </c>
      <c r="BC39">
        <v>0</v>
      </c>
      <c r="BD39">
        <f t="shared" si="150"/>
        <v>1</v>
      </c>
      <c r="BE39">
        <v>0</v>
      </c>
      <c r="BF39" s="137">
        <v>0</v>
      </c>
      <c r="BG39" s="137">
        <v>0</v>
      </c>
      <c r="BH39" s="188">
        <v>0</v>
      </c>
      <c r="BI39" s="188">
        <v>0</v>
      </c>
      <c r="BJ39" s="188">
        <v>0</v>
      </c>
      <c r="BK39" s="188">
        <f t="shared" si="321"/>
        <v>0</v>
      </c>
      <c r="BL39" s="188">
        <v>0</v>
      </c>
      <c r="BM39" s="188">
        <v>0</v>
      </c>
      <c r="BN39" s="188">
        <v>0</v>
      </c>
      <c r="BO39" s="188">
        <f t="shared" si="322"/>
        <v>0</v>
      </c>
      <c r="BP39" s="188">
        <v>0</v>
      </c>
      <c r="BQ39" s="188">
        <f t="shared" si="151"/>
        <v>0</v>
      </c>
      <c r="BR39" s="188">
        <f t="shared" si="152"/>
        <v>0</v>
      </c>
      <c r="BS39" s="188">
        <v>0</v>
      </c>
      <c r="BU39">
        <v>1</v>
      </c>
      <c r="BV39" s="228">
        <v>-1</v>
      </c>
      <c r="BW39" s="228">
        <v>-1</v>
      </c>
      <c r="BX39" s="228">
        <v>-1</v>
      </c>
      <c r="BY39" s="203">
        <v>1</v>
      </c>
      <c r="BZ39" s="229">
        <v>9</v>
      </c>
      <c r="CA39">
        <f t="shared" si="153"/>
        <v>-1</v>
      </c>
      <c r="CB39">
        <v>1</v>
      </c>
      <c r="CC39" s="203">
        <v>1</v>
      </c>
      <c r="CD39">
        <v>0</v>
      </c>
      <c r="CE39">
        <v>1</v>
      </c>
      <c r="CF39">
        <v>0</v>
      </c>
      <c r="CG39">
        <v>1</v>
      </c>
      <c r="CH39" s="237">
        <v>2.0062192797699999E-4</v>
      </c>
      <c r="CI39" s="194">
        <v>42541</v>
      </c>
      <c r="CJ39">
        <f t="shared" si="154"/>
        <v>1</v>
      </c>
      <c r="CK39">
        <f t="shared" si="155"/>
        <v>-1</v>
      </c>
      <c r="CL39">
        <v>0</v>
      </c>
      <c r="CM39">
        <f t="shared" si="156"/>
        <v>-1</v>
      </c>
      <c r="CN39">
        <v>0</v>
      </c>
      <c r="CO39" s="137">
        <v>0</v>
      </c>
      <c r="CP39" s="137">
        <v>0</v>
      </c>
      <c r="CQ39" s="188">
        <v>0</v>
      </c>
      <c r="CR39" s="188">
        <v>0</v>
      </c>
      <c r="CS39" s="188">
        <v>0</v>
      </c>
      <c r="CT39" s="188">
        <f t="shared" si="323"/>
        <v>0</v>
      </c>
      <c r="CU39" s="188">
        <v>0</v>
      </c>
      <c r="CV39" s="188">
        <v>0</v>
      </c>
      <c r="CW39" s="188">
        <v>0</v>
      </c>
      <c r="CX39" s="188">
        <f t="shared" si="157"/>
        <v>0</v>
      </c>
      <c r="CY39" s="188">
        <v>0</v>
      </c>
      <c r="CZ39" s="188">
        <f t="shared" si="158"/>
        <v>0</v>
      </c>
      <c r="DA39" s="188">
        <f t="shared" si="159"/>
        <v>0</v>
      </c>
      <c r="DB39" s="188">
        <v>0</v>
      </c>
      <c r="DD39">
        <v>1</v>
      </c>
      <c r="DE39" s="228">
        <v>-1</v>
      </c>
      <c r="DF39" s="228">
        <v>-1</v>
      </c>
      <c r="DG39" s="228">
        <v>1</v>
      </c>
      <c r="DH39" s="203">
        <v>1</v>
      </c>
      <c r="DI39" s="229">
        <v>10</v>
      </c>
      <c r="DJ39">
        <f t="shared" si="160"/>
        <v>-1</v>
      </c>
      <c r="DK39">
        <v>1</v>
      </c>
      <c r="DL39" s="203">
        <v>1</v>
      </c>
      <c r="DM39">
        <v>0</v>
      </c>
      <c r="DN39">
        <v>1</v>
      </c>
      <c r="DO39">
        <v>0</v>
      </c>
      <c r="DP39">
        <v>1</v>
      </c>
      <c r="DQ39" s="237">
        <v>2.0058168689200001E-4</v>
      </c>
      <c r="DR39" s="194">
        <v>42541</v>
      </c>
      <c r="DS39">
        <f t="shared" si="161"/>
        <v>-1</v>
      </c>
      <c r="DT39">
        <f t="shared" si="162"/>
        <v>-1</v>
      </c>
      <c r="DU39">
        <v>0</v>
      </c>
      <c r="DV39">
        <f t="shared" si="163"/>
        <v>-1</v>
      </c>
      <c r="DW39">
        <v>0</v>
      </c>
      <c r="DX39" s="137">
        <v>0</v>
      </c>
      <c r="DY39" s="137">
        <v>0</v>
      </c>
      <c r="DZ39" s="188">
        <v>0</v>
      </c>
      <c r="EA39" s="188">
        <v>0</v>
      </c>
      <c r="EB39" s="188">
        <v>0</v>
      </c>
      <c r="EC39" s="188">
        <f t="shared" si="324"/>
        <v>0</v>
      </c>
      <c r="ED39" s="188">
        <v>0</v>
      </c>
      <c r="EE39" s="188">
        <v>0</v>
      </c>
      <c r="EF39" s="188">
        <v>0</v>
      </c>
      <c r="EG39" s="188">
        <f t="shared" si="164"/>
        <v>0</v>
      </c>
      <c r="EH39" s="188">
        <v>0</v>
      </c>
      <c r="EI39" s="188">
        <f t="shared" si="165"/>
        <v>0</v>
      </c>
      <c r="EJ39" s="188">
        <f t="shared" si="166"/>
        <v>0</v>
      </c>
      <c r="EK39" s="188">
        <v>0</v>
      </c>
      <c r="EM39">
        <v>1</v>
      </c>
      <c r="EN39" s="228">
        <v>-1</v>
      </c>
      <c r="EO39" s="228">
        <v>-1</v>
      </c>
      <c r="EP39" s="228">
        <v>-1</v>
      </c>
      <c r="EQ39" s="203">
        <v>1</v>
      </c>
      <c r="ER39" s="229">
        <v>11</v>
      </c>
      <c r="ES39">
        <f t="shared" si="167"/>
        <v>-1</v>
      </c>
      <c r="ET39">
        <v>1</v>
      </c>
      <c r="EU39" s="203">
        <v>-1</v>
      </c>
      <c r="EV39">
        <v>1</v>
      </c>
      <c r="EW39">
        <v>0</v>
      </c>
      <c r="EX39">
        <v>1</v>
      </c>
      <c r="EY39">
        <v>0</v>
      </c>
      <c r="EZ39" s="237">
        <v>-2.0054146194700001E-4</v>
      </c>
      <c r="FA39" s="194">
        <v>42541</v>
      </c>
      <c r="FB39">
        <f t="shared" si="168"/>
        <v>1</v>
      </c>
      <c r="FC39">
        <f t="shared" si="169"/>
        <v>-1</v>
      </c>
      <c r="FD39">
        <v>0</v>
      </c>
      <c r="FE39">
        <f t="shared" si="170"/>
        <v>-1</v>
      </c>
      <c r="FF39">
        <v>0</v>
      </c>
      <c r="FG39" s="137">
        <v>0</v>
      </c>
      <c r="FH39" s="137">
        <v>0</v>
      </c>
      <c r="FI39" s="188">
        <v>0</v>
      </c>
      <c r="FJ39" s="188">
        <v>0</v>
      </c>
      <c r="FK39" s="188">
        <v>0</v>
      </c>
      <c r="FL39" s="188">
        <f t="shared" si="325"/>
        <v>0</v>
      </c>
      <c r="FM39" s="188">
        <v>0</v>
      </c>
      <c r="FN39" s="188">
        <v>0</v>
      </c>
      <c r="FO39" s="188">
        <v>0</v>
      </c>
      <c r="FP39" s="188">
        <f t="shared" si="171"/>
        <v>0</v>
      </c>
      <c r="FQ39" s="188">
        <v>0</v>
      </c>
      <c r="FR39" s="188">
        <f t="shared" si="172"/>
        <v>0</v>
      </c>
      <c r="FS39" s="188">
        <f t="shared" si="173"/>
        <v>0</v>
      </c>
      <c r="FT39" s="188">
        <v>0</v>
      </c>
      <c r="FV39">
        <v>-1</v>
      </c>
      <c r="FW39" s="228">
        <v>-1</v>
      </c>
      <c r="FX39" s="228">
        <v>-1</v>
      </c>
      <c r="FY39" s="228">
        <v>-1</v>
      </c>
      <c r="FZ39" s="203">
        <v>1</v>
      </c>
      <c r="GA39" s="229">
        <v>12</v>
      </c>
      <c r="GB39">
        <f t="shared" si="174"/>
        <v>1</v>
      </c>
      <c r="GC39">
        <v>1</v>
      </c>
      <c r="GD39">
        <v>-1</v>
      </c>
      <c r="GE39">
        <v>1</v>
      </c>
      <c r="GF39">
        <v>0</v>
      </c>
      <c r="GG39">
        <v>1</v>
      </c>
      <c r="GH39">
        <v>0</v>
      </c>
      <c r="GI39">
        <v>-1.00290843446E-4</v>
      </c>
      <c r="GJ39" s="194">
        <v>42541</v>
      </c>
      <c r="GK39">
        <f t="shared" si="175"/>
        <v>1</v>
      </c>
      <c r="GL39">
        <f t="shared" si="176"/>
        <v>1</v>
      </c>
      <c r="GM39">
        <v>0</v>
      </c>
      <c r="GN39">
        <f t="shared" si="177"/>
        <v>1</v>
      </c>
      <c r="GO39">
        <v>0</v>
      </c>
      <c r="GP39" s="137">
        <v>0</v>
      </c>
      <c r="GQ39" s="137">
        <v>0</v>
      </c>
      <c r="GR39" s="188">
        <v>0</v>
      </c>
      <c r="GS39" s="188">
        <v>0</v>
      </c>
      <c r="GT39" s="188">
        <v>0</v>
      </c>
      <c r="GU39" s="188">
        <f t="shared" si="326"/>
        <v>0</v>
      </c>
      <c r="GV39" s="188">
        <v>0</v>
      </c>
      <c r="GW39" s="188">
        <v>0</v>
      </c>
      <c r="GX39" s="188">
        <v>0</v>
      </c>
      <c r="GY39" s="188">
        <f t="shared" si="178"/>
        <v>0</v>
      </c>
      <c r="GZ39" s="188">
        <v>0</v>
      </c>
      <c r="HA39" s="188">
        <f t="shared" si="179"/>
        <v>0</v>
      </c>
      <c r="HB39" s="188">
        <f t="shared" si="180"/>
        <v>0</v>
      </c>
      <c r="HC39" s="188">
        <v>0</v>
      </c>
      <c r="HE39">
        <v>-1</v>
      </c>
      <c r="HF39">
        <v>-1</v>
      </c>
      <c r="HG39">
        <v>-1</v>
      </c>
      <c r="HH39">
        <v>1</v>
      </c>
      <c r="HI39">
        <v>1</v>
      </c>
      <c r="HJ39">
        <v>13</v>
      </c>
      <c r="HK39">
        <f t="shared" si="181"/>
        <v>1</v>
      </c>
      <c r="HL39">
        <v>1</v>
      </c>
      <c r="HM39" s="203">
        <v>1</v>
      </c>
      <c r="HN39">
        <v>0</v>
      </c>
      <c r="HO39">
        <v>1</v>
      </c>
      <c r="HP39">
        <v>0</v>
      </c>
      <c r="HQ39">
        <v>1</v>
      </c>
      <c r="HR39" s="237">
        <v>0</v>
      </c>
      <c r="HS39" s="194">
        <v>42541</v>
      </c>
      <c r="HT39">
        <f t="shared" si="182"/>
        <v>1</v>
      </c>
      <c r="HU39">
        <f t="shared" si="183"/>
        <v>1</v>
      </c>
      <c r="HV39">
        <v>0</v>
      </c>
      <c r="HW39">
        <f t="shared" si="184"/>
        <v>1</v>
      </c>
      <c r="HX39">
        <v>0</v>
      </c>
      <c r="HY39" s="137">
        <v>0</v>
      </c>
      <c r="HZ39" s="137">
        <v>0</v>
      </c>
      <c r="IA39" s="188">
        <v>0</v>
      </c>
      <c r="IB39" s="188">
        <v>0</v>
      </c>
      <c r="IC39" s="188">
        <v>0</v>
      </c>
      <c r="ID39" s="188">
        <f t="shared" si="327"/>
        <v>0</v>
      </c>
      <c r="IE39" s="188">
        <v>0</v>
      </c>
      <c r="IF39" s="188">
        <v>0</v>
      </c>
      <c r="IG39" s="188">
        <v>0</v>
      </c>
      <c r="IH39" s="188">
        <f t="shared" si="185"/>
        <v>0</v>
      </c>
      <c r="II39" s="188">
        <v>0</v>
      </c>
      <c r="IJ39" s="188">
        <f t="shared" si="186"/>
        <v>0</v>
      </c>
      <c r="IK39" s="188">
        <f t="shared" si="187"/>
        <v>0</v>
      </c>
      <c r="IL39" s="188">
        <v>0</v>
      </c>
      <c r="IN39">
        <v>1</v>
      </c>
      <c r="IO39" s="228">
        <v>-1</v>
      </c>
      <c r="IP39" s="228">
        <v>-1</v>
      </c>
      <c r="IQ39" s="228">
        <v>1</v>
      </c>
      <c r="IR39" s="203">
        <v>1</v>
      </c>
      <c r="IS39" s="229">
        <v>14</v>
      </c>
      <c r="IT39">
        <f t="shared" si="188"/>
        <v>-1</v>
      </c>
      <c r="IU39">
        <v>1</v>
      </c>
      <c r="IV39" s="203">
        <v>1</v>
      </c>
      <c r="IW39">
        <v>0</v>
      </c>
      <c r="IX39">
        <v>1</v>
      </c>
      <c r="IY39">
        <v>0</v>
      </c>
      <c r="IZ39">
        <v>1</v>
      </c>
      <c r="JA39" s="237">
        <v>1.00300902708E-4</v>
      </c>
      <c r="JB39" s="194">
        <v>42541</v>
      </c>
      <c r="JC39">
        <f t="shared" si="189"/>
        <v>-1</v>
      </c>
      <c r="JD39">
        <f t="shared" si="190"/>
        <v>-1</v>
      </c>
      <c r="JE39">
        <v>0</v>
      </c>
      <c r="JF39">
        <f t="shared" si="191"/>
        <v>-1</v>
      </c>
      <c r="JG39">
        <v>0</v>
      </c>
      <c r="JH39" s="137">
        <v>0</v>
      </c>
      <c r="JI39" s="137">
        <v>0</v>
      </c>
      <c r="JJ39" s="188">
        <v>0</v>
      </c>
      <c r="JK39" s="188">
        <v>0</v>
      </c>
      <c r="JL39" s="188">
        <v>0</v>
      </c>
      <c r="JM39" s="188">
        <f t="shared" si="328"/>
        <v>0</v>
      </c>
      <c r="JN39" s="188">
        <v>0</v>
      </c>
      <c r="JO39" s="188">
        <v>0</v>
      </c>
      <c r="JP39" s="188">
        <v>0</v>
      </c>
      <c r="JQ39" s="188">
        <f t="shared" si="192"/>
        <v>0</v>
      </c>
      <c r="JR39" s="188">
        <v>0</v>
      </c>
      <c r="JS39" s="188">
        <f t="shared" si="193"/>
        <v>0</v>
      </c>
      <c r="JT39" s="188">
        <f t="shared" si="329"/>
        <v>0</v>
      </c>
      <c r="JU39" s="188">
        <v>0</v>
      </c>
      <c r="JW39">
        <v>1</v>
      </c>
      <c r="JX39" s="228">
        <v>-1</v>
      </c>
      <c r="JY39" s="228">
        <v>-1</v>
      </c>
      <c r="JZ39" s="228">
        <v>-1</v>
      </c>
      <c r="KA39" s="203">
        <v>-1</v>
      </c>
      <c r="KB39" s="229">
        <v>15</v>
      </c>
      <c r="KC39">
        <f t="shared" si="194"/>
        <v>-1</v>
      </c>
      <c r="KD39">
        <v>-1</v>
      </c>
      <c r="KE39" s="203">
        <v>1</v>
      </c>
      <c r="KF39">
        <v>0</v>
      </c>
      <c r="KG39">
        <v>0</v>
      </c>
      <c r="KH39">
        <v>1</v>
      </c>
      <c r="KI39">
        <v>0</v>
      </c>
      <c r="KJ39" s="237">
        <v>0</v>
      </c>
      <c r="KK39" s="194">
        <v>42541</v>
      </c>
      <c r="KL39">
        <f t="shared" si="195"/>
        <v>-1</v>
      </c>
      <c r="KM39">
        <f t="shared" si="196"/>
        <v>-1</v>
      </c>
      <c r="KN39">
        <v>0</v>
      </c>
      <c r="KO39">
        <f t="shared" si="197"/>
        <v>-1</v>
      </c>
      <c r="KP39">
        <v>0</v>
      </c>
      <c r="KQ39" s="137">
        <v>0</v>
      </c>
      <c r="KR39" s="137">
        <v>0</v>
      </c>
      <c r="KS39" s="188">
        <v>0</v>
      </c>
      <c r="KT39" s="188">
        <v>0</v>
      </c>
      <c r="KU39" s="188">
        <v>0</v>
      </c>
      <c r="KV39" s="188">
        <f t="shared" si="330"/>
        <v>0</v>
      </c>
      <c r="KW39" s="188">
        <v>0</v>
      </c>
      <c r="KX39" s="188">
        <v>0</v>
      </c>
      <c r="KY39" s="188">
        <v>0</v>
      </c>
      <c r="KZ39" s="188">
        <f t="shared" si="198"/>
        <v>0</v>
      </c>
      <c r="LA39" s="188">
        <v>0</v>
      </c>
      <c r="LB39" s="188">
        <f t="shared" si="199"/>
        <v>0</v>
      </c>
      <c r="LC39" s="188">
        <f t="shared" si="200"/>
        <v>0</v>
      </c>
      <c r="LD39" s="188">
        <v>0</v>
      </c>
      <c r="LF39">
        <v>1</v>
      </c>
      <c r="LG39" s="228">
        <v>-1</v>
      </c>
      <c r="LH39" s="228">
        <v>-1</v>
      </c>
      <c r="LI39" s="228">
        <v>-1</v>
      </c>
      <c r="LJ39" s="203">
        <v>-1</v>
      </c>
      <c r="LK39" s="229">
        <v>16</v>
      </c>
      <c r="LL39">
        <f t="shared" si="201"/>
        <v>-1</v>
      </c>
      <c r="LM39">
        <v>-1</v>
      </c>
      <c r="LN39" s="203">
        <v>1</v>
      </c>
      <c r="LO39">
        <v>0</v>
      </c>
      <c r="LP39">
        <v>0</v>
      </c>
      <c r="LQ39">
        <v>1</v>
      </c>
      <c r="LR39">
        <v>0</v>
      </c>
      <c r="LS39" s="237">
        <v>0</v>
      </c>
      <c r="LT39" s="194">
        <v>42541</v>
      </c>
      <c r="LU39">
        <f t="shared" si="202"/>
        <v>-1</v>
      </c>
      <c r="LV39">
        <f t="shared" si="203"/>
        <v>-1</v>
      </c>
      <c r="LW39">
        <v>0</v>
      </c>
      <c r="LX39">
        <f t="shared" si="204"/>
        <v>-1</v>
      </c>
      <c r="LY39">
        <v>0</v>
      </c>
      <c r="LZ39" s="137">
        <v>0</v>
      </c>
      <c r="MA39" s="137">
        <v>0</v>
      </c>
      <c r="MB39" s="188">
        <v>0</v>
      </c>
      <c r="MC39" s="188">
        <v>0</v>
      </c>
      <c r="MD39" s="188">
        <v>0</v>
      </c>
      <c r="ME39" s="188">
        <f t="shared" si="331"/>
        <v>0</v>
      </c>
      <c r="MF39" s="188">
        <v>0</v>
      </c>
      <c r="MG39" s="188">
        <v>0</v>
      </c>
      <c r="MH39" s="188">
        <v>0</v>
      </c>
      <c r="MI39" s="188">
        <f t="shared" si="205"/>
        <v>0</v>
      </c>
      <c r="MJ39" s="188">
        <v>0</v>
      </c>
      <c r="MK39" s="188">
        <f t="shared" si="206"/>
        <v>0</v>
      </c>
      <c r="ML39" s="188">
        <f t="shared" si="207"/>
        <v>0</v>
      </c>
      <c r="MM39" s="188">
        <v>0</v>
      </c>
      <c r="MO39">
        <v>1</v>
      </c>
      <c r="MP39" s="228">
        <v>1</v>
      </c>
      <c r="MQ39" s="228">
        <v>-1</v>
      </c>
      <c r="MR39" s="203">
        <v>1</v>
      </c>
      <c r="MS39" s="203">
        <v>-1</v>
      </c>
      <c r="MT39" s="229">
        <v>17</v>
      </c>
      <c r="MU39">
        <f t="shared" si="208"/>
        <v>-1</v>
      </c>
      <c r="MV39">
        <v>-1</v>
      </c>
      <c r="MW39" s="203">
        <v>-1</v>
      </c>
      <c r="MX39">
        <v>1</v>
      </c>
      <c r="MY39">
        <v>1</v>
      </c>
      <c r="MZ39">
        <v>0</v>
      </c>
      <c r="NA39">
        <v>1</v>
      </c>
      <c r="NB39" s="237">
        <v>-5.0145421722999997E-4</v>
      </c>
      <c r="NC39" s="194">
        <v>42541</v>
      </c>
      <c r="ND39">
        <f t="shared" si="209"/>
        <v>-1</v>
      </c>
      <c r="NE39">
        <f t="shared" si="210"/>
        <v>-1</v>
      </c>
      <c r="NF39">
        <v>0</v>
      </c>
      <c r="NG39">
        <f t="shared" si="211"/>
        <v>-1</v>
      </c>
      <c r="NH39">
        <v>0</v>
      </c>
      <c r="NI39" s="137">
        <v>0</v>
      </c>
      <c r="NJ39" s="137">
        <v>0</v>
      </c>
      <c r="NK39" s="188">
        <v>0</v>
      </c>
      <c r="NL39" s="188">
        <v>0</v>
      </c>
      <c r="NM39" s="188">
        <v>0</v>
      </c>
      <c r="NN39" s="188">
        <f t="shared" si="332"/>
        <v>0</v>
      </c>
      <c r="NO39" s="188">
        <v>0</v>
      </c>
      <c r="NP39" s="188">
        <v>0</v>
      </c>
      <c r="NQ39" s="188">
        <v>0</v>
      </c>
      <c r="NR39" s="188">
        <f t="shared" si="212"/>
        <v>0</v>
      </c>
      <c r="NS39" s="188">
        <v>0</v>
      </c>
      <c r="NT39" s="188">
        <f t="shared" si="213"/>
        <v>0</v>
      </c>
      <c r="NU39" s="188">
        <f t="shared" si="214"/>
        <v>0</v>
      </c>
      <c r="NV39" s="188">
        <v>0</v>
      </c>
      <c r="NX39">
        <v>-1</v>
      </c>
      <c r="NY39" s="228">
        <v>1</v>
      </c>
      <c r="NZ39" s="228">
        <v>-1</v>
      </c>
      <c r="OA39" s="228">
        <v>1</v>
      </c>
      <c r="OB39" s="203">
        <v>-1</v>
      </c>
      <c r="OC39" s="229">
        <v>-7</v>
      </c>
      <c r="OD39">
        <f t="shared" si="346"/>
        <v>1</v>
      </c>
      <c r="OE39">
        <v>1</v>
      </c>
      <c r="OF39" s="203">
        <v>1</v>
      </c>
      <c r="OG39">
        <v>0</v>
      </c>
      <c r="OH39">
        <v>0</v>
      </c>
      <c r="OI39">
        <v>1</v>
      </c>
      <c r="OJ39">
        <v>1</v>
      </c>
      <c r="OK39">
        <v>3.0102347983200001E-4</v>
      </c>
      <c r="OL39" s="194">
        <v>42556</v>
      </c>
      <c r="OM39">
        <f t="shared" si="215"/>
        <v>1</v>
      </c>
      <c r="ON39">
        <f t="shared" si="216"/>
        <v>1</v>
      </c>
      <c r="OO39">
        <v>0</v>
      </c>
      <c r="OP39">
        <f t="shared" si="217"/>
        <v>1</v>
      </c>
      <c r="OQ39">
        <v>0</v>
      </c>
      <c r="OR39" s="137">
        <v>0</v>
      </c>
      <c r="OS39" s="137">
        <v>0</v>
      </c>
      <c r="OT39" s="188">
        <v>0</v>
      </c>
      <c r="OU39" s="188">
        <v>0</v>
      </c>
      <c r="OV39" s="188">
        <v>0</v>
      </c>
      <c r="OW39" s="188">
        <f t="shared" si="333"/>
        <v>0</v>
      </c>
      <c r="OX39" s="188">
        <v>0</v>
      </c>
      <c r="OY39" s="188">
        <v>0</v>
      </c>
      <c r="OZ39" s="188">
        <v>0</v>
      </c>
      <c r="PA39" s="188">
        <f t="shared" si="218"/>
        <v>0</v>
      </c>
      <c r="PB39" s="188">
        <v>0</v>
      </c>
      <c r="PC39" s="188">
        <f t="shared" si="219"/>
        <v>0</v>
      </c>
      <c r="PD39" s="188">
        <f t="shared" si="220"/>
        <v>0</v>
      </c>
      <c r="PE39" s="188">
        <v>0</v>
      </c>
      <c r="PG39">
        <v>1</v>
      </c>
      <c r="PH39" s="228">
        <v>1</v>
      </c>
      <c r="PI39" s="228">
        <v>-1</v>
      </c>
      <c r="PJ39" s="228">
        <v>1</v>
      </c>
      <c r="PK39" s="203">
        <v>-1</v>
      </c>
      <c r="PL39" s="229">
        <v>3</v>
      </c>
      <c r="PM39">
        <f t="shared" si="347"/>
        <v>-1</v>
      </c>
      <c r="PN39">
        <v>-1</v>
      </c>
      <c r="PO39" s="203">
        <v>-1</v>
      </c>
      <c r="PP39">
        <v>1</v>
      </c>
      <c r="PQ39">
        <v>1</v>
      </c>
      <c r="PR39">
        <v>0</v>
      </c>
      <c r="PS39">
        <v>1</v>
      </c>
      <c r="PT39" s="237">
        <v>-1.00310963988E-4</v>
      </c>
      <c r="PU39" s="194">
        <v>42556</v>
      </c>
      <c r="PV39">
        <f t="shared" si="221"/>
        <v>-1</v>
      </c>
      <c r="PW39">
        <f t="shared" si="222"/>
        <v>-1</v>
      </c>
      <c r="PX39">
        <v>0</v>
      </c>
      <c r="PY39">
        <f t="shared" si="223"/>
        <v>-1</v>
      </c>
      <c r="PZ39">
        <v>0</v>
      </c>
      <c r="QA39" s="137">
        <v>0</v>
      </c>
      <c r="QB39" s="137">
        <v>0</v>
      </c>
      <c r="QC39" s="188">
        <v>0</v>
      </c>
      <c r="QD39" s="188">
        <v>0</v>
      </c>
      <c r="QE39" s="188">
        <v>0</v>
      </c>
      <c r="QF39" s="188">
        <f t="shared" si="334"/>
        <v>0</v>
      </c>
      <c r="QG39" s="188">
        <v>0</v>
      </c>
      <c r="QH39" s="188">
        <v>0</v>
      </c>
      <c r="QI39" s="188">
        <v>0</v>
      </c>
      <c r="QJ39" s="188">
        <f t="shared" si="224"/>
        <v>0</v>
      </c>
      <c r="QK39" s="188">
        <v>0</v>
      </c>
      <c r="QL39" s="188">
        <f t="shared" si="225"/>
        <v>0</v>
      </c>
      <c r="QM39" s="188">
        <f t="shared" si="226"/>
        <v>0</v>
      </c>
      <c r="QN39" s="188">
        <v>0</v>
      </c>
      <c r="QP39">
        <v>-1</v>
      </c>
      <c r="QQ39" s="228">
        <v>1</v>
      </c>
      <c r="QR39" s="228">
        <v>-1</v>
      </c>
      <c r="QS39" s="228">
        <v>1</v>
      </c>
      <c r="QT39" s="203">
        <v>-1</v>
      </c>
      <c r="QU39" s="229">
        <v>4</v>
      </c>
      <c r="QV39">
        <f t="shared" si="348"/>
        <v>-1</v>
      </c>
      <c r="QW39">
        <v>-1</v>
      </c>
      <c r="QX39">
        <v>1</v>
      </c>
      <c r="QY39">
        <v>0</v>
      </c>
      <c r="QZ39">
        <v>0</v>
      </c>
      <c r="RA39">
        <v>1</v>
      </c>
      <c r="RB39">
        <v>0</v>
      </c>
      <c r="RC39">
        <v>0</v>
      </c>
      <c r="RD39" s="194">
        <v>42563</v>
      </c>
      <c r="RE39">
        <f t="shared" si="227"/>
        <v>-1</v>
      </c>
      <c r="RF39">
        <f t="shared" si="228"/>
        <v>-1</v>
      </c>
      <c r="RG39">
        <v>0</v>
      </c>
      <c r="RH39">
        <f t="shared" si="229"/>
        <v>1</v>
      </c>
      <c r="RI39">
        <v>0</v>
      </c>
      <c r="RJ39" s="137">
        <v>0</v>
      </c>
      <c r="RK39" s="137">
        <v>0</v>
      </c>
      <c r="RL39" s="188">
        <v>0</v>
      </c>
      <c r="RM39" s="188">
        <v>0</v>
      </c>
      <c r="RN39" s="188">
        <v>0</v>
      </c>
      <c r="RO39" s="188">
        <f t="shared" si="335"/>
        <v>0</v>
      </c>
      <c r="RP39" s="188">
        <v>0</v>
      </c>
      <c r="RQ39" s="188">
        <v>0</v>
      </c>
      <c r="RR39" s="188">
        <v>0</v>
      </c>
      <c r="RS39" s="188">
        <f t="shared" si="230"/>
        <v>0</v>
      </c>
      <c r="RT39" s="188">
        <v>0</v>
      </c>
      <c r="RU39" s="188">
        <f t="shared" si="231"/>
        <v>0</v>
      </c>
      <c r="RV39" s="188">
        <f t="shared" si="232"/>
        <v>0</v>
      </c>
      <c r="RW39" s="188">
        <v>0</v>
      </c>
      <c r="RY39">
        <v>1</v>
      </c>
      <c r="RZ39">
        <v>1</v>
      </c>
      <c r="SA39">
        <v>-1</v>
      </c>
      <c r="SB39">
        <v>1</v>
      </c>
      <c r="SC39">
        <v>-1</v>
      </c>
      <c r="SD39">
        <v>5</v>
      </c>
      <c r="SE39">
        <f t="shared" si="233"/>
        <v>-1</v>
      </c>
      <c r="SF39">
        <v>-1</v>
      </c>
      <c r="SG39">
        <v>1</v>
      </c>
      <c r="SH39">
        <v>0</v>
      </c>
      <c r="SI39">
        <v>0</v>
      </c>
      <c r="SJ39">
        <v>1</v>
      </c>
      <c r="SK39">
        <v>0</v>
      </c>
      <c r="SL39">
        <v>0</v>
      </c>
      <c r="SM39" s="194">
        <v>42563</v>
      </c>
      <c r="SN39">
        <f t="shared" si="234"/>
        <v>-1</v>
      </c>
      <c r="SO39">
        <f t="shared" si="235"/>
        <v>-1</v>
      </c>
      <c r="SP39">
        <v>0</v>
      </c>
      <c r="SQ39">
        <f t="shared" si="236"/>
        <v>-1</v>
      </c>
      <c r="SR39">
        <v>0</v>
      </c>
      <c r="SS39" s="137">
        <v>0</v>
      </c>
      <c r="ST39" s="137">
        <v>0</v>
      </c>
      <c r="SU39" s="188">
        <v>0</v>
      </c>
      <c r="SV39" s="188">
        <v>0</v>
      </c>
      <c r="SW39" s="188">
        <v>0</v>
      </c>
      <c r="SX39" s="188">
        <f t="shared" si="336"/>
        <v>0</v>
      </c>
      <c r="SY39" s="188">
        <v>0</v>
      </c>
      <c r="SZ39" s="188">
        <v>0</v>
      </c>
      <c r="TA39" s="188">
        <v>0</v>
      </c>
      <c r="TB39" s="188">
        <f t="shared" si="237"/>
        <v>0</v>
      </c>
      <c r="TC39" s="188">
        <v>0</v>
      </c>
      <c r="TD39" s="188">
        <f t="shared" si="238"/>
        <v>0</v>
      </c>
      <c r="TE39" s="188">
        <f t="shared" si="239"/>
        <v>0</v>
      </c>
      <c r="TF39" s="188">
        <v>0</v>
      </c>
      <c r="TH39">
        <v>1</v>
      </c>
      <c r="TI39" s="228">
        <v>1</v>
      </c>
      <c r="TJ39" s="228">
        <v>1</v>
      </c>
      <c r="TK39" s="228">
        <v>1</v>
      </c>
      <c r="TL39" s="203">
        <v>-1</v>
      </c>
      <c r="TM39" s="229">
        <v>6</v>
      </c>
      <c r="TN39">
        <f t="shared" si="240"/>
        <v>-1</v>
      </c>
      <c r="TO39">
        <v>-1</v>
      </c>
      <c r="TP39">
        <v>-1</v>
      </c>
      <c r="TQ39">
        <v>0</v>
      </c>
      <c r="TR39">
        <v>1</v>
      </c>
      <c r="TS39">
        <v>0</v>
      </c>
      <c r="TT39">
        <v>1</v>
      </c>
      <c r="TU39">
        <v>-2.0064205457499999E-4</v>
      </c>
      <c r="TV39" s="194">
        <v>42563</v>
      </c>
      <c r="TW39">
        <f t="shared" si="241"/>
        <v>-1</v>
      </c>
      <c r="TX39">
        <f t="shared" si="242"/>
        <v>-1</v>
      </c>
      <c r="TY39">
        <v>0</v>
      </c>
      <c r="TZ39">
        <f t="shared" si="243"/>
        <v>-1</v>
      </c>
      <c r="UA39">
        <v>0</v>
      </c>
      <c r="UB39" s="137">
        <v>0</v>
      </c>
      <c r="UC39" s="137">
        <v>0</v>
      </c>
      <c r="UD39" s="188">
        <v>0</v>
      </c>
      <c r="UE39" s="188">
        <v>0</v>
      </c>
      <c r="UF39" s="188">
        <v>0</v>
      </c>
      <c r="UG39" s="188">
        <f t="shared" si="337"/>
        <v>0</v>
      </c>
      <c r="UH39" s="188">
        <v>0</v>
      </c>
      <c r="UI39" s="188">
        <v>0</v>
      </c>
      <c r="UJ39" s="188">
        <v>0</v>
      </c>
      <c r="UK39" s="188">
        <f t="shared" si="244"/>
        <v>0</v>
      </c>
      <c r="UL39" s="188">
        <v>0</v>
      </c>
      <c r="UM39" s="188">
        <f t="shared" si="245"/>
        <v>0</v>
      </c>
      <c r="UN39" s="188">
        <f t="shared" si="246"/>
        <v>0</v>
      </c>
      <c r="UO39" s="188">
        <v>0</v>
      </c>
      <c r="UQ39">
        <v>-1</v>
      </c>
      <c r="UR39" s="228">
        <v>1</v>
      </c>
      <c r="US39" s="228">
        <v>1</v>
      </c>
      <c r="UT39" s="228">
        <v>1</v>
      </c>
      <c r="UU39" s="203">
        <v>-1</v>
      </c>
      <c r="UV39" s="229">
        <v>7</v>
      </c>
      <c r="UW39">
        <f t="shared" si="247"/>
        <v>1</v>
      </c>
      <c r="UX39">
        <v>-1</v>
      </c>
      <c r="UY39" s="203">
        <v>1</v>
      </c>
      <c r="UZ39">
        <v>1</v>
      </c>
      <c r="VA39">
        <v>0</v>
      </c>
      <c r="VB39">
        <v>1</v>
      </c>
      <c r="VC39">
        <v>0</v>
      </c>
      <c r="VD39" s="237">
        <v>1.00341159944E-4</v>
      </c>
      <c r="VE39" s="194">
        <v>42563</v>
      </c>
      <c r="VF39">
        <f t="shared" si="248"/>
        <v>-1</v>
      </c>
      <c r="VG39">
        <f t="shared" si="249"/>
        <v>1</v>
      </c>
      <c r="VH39">
        <v>0</v>
      </c>
      <c r="VI39">
        <v>1</v>
      </c>
      <c r="VJ39">
        <v>0</v>
      </c>
      <c r="VK39" s="137">
        <v>0</v>
      </c>
      <c r="VL39" s="137">
        <v>0</v>
      </c>
      <c r="VM39" s="188">
        <v>0</v>
      </c>
      <c r="VN39" s="188">
        <v>0</v>
      </c>
      <c r="VO39" s="188">
        <v>0</v>
      </c>
      <c r="VP39" s="188">
        <f t="shared" si="338"/>
        <v>0</v>
      </c>
      <c r="VQ39" s="188">
        <v>0</v>
      </c>
      <c r="VR39" s="188">
        <v>0</v>
      </c>
      <c r="VS39" s="188">
        <v>0</v>
      </c>
      <c r="VT39" s="188">
        <f t="shared" si="250"/>
        <v>0</v>
      </c>
      <c r="VU39" s="188">
        <v>0</v>
      </c>
      <c r="VV39" s="188">
        <v>0</v>
      </c>
      <c r="VW39" s="188">
        <f t="shared" si="251"/>
        <v>0</v>
      </c>
      <c r="VX39" s="188">
        <v>0</v>
      </c>
      <c r="VZ39">
        <v>1</v>
      </c>
      <c r="WA39" s="228">
        <v>1</v>
      </c>
      <c r="WB39" s="228">
        <v>1</v>
      </c>
      <c r="WC39" s="228">
        <v>1</v>
      </c>
      <c r="WD39" s="203">
        <v>-1</v>
      </c>
      <c r="WE39" s="229">
        <v>8</v>
      </c>
      <c r="WF39">
        <f t="shared" si="252"/>
        <v>-1</v>
      </c>
      <c r="WG39">
        <v>-1</v>
      </c>
      <c r="WH39" s="203">
        <v>1</v>
      </c>
      <c r="WI39">
        <v>1</v>
      </c>
      <c r="WJ39">
        <v>0</v>
      </c>
      <c r="WK39">
        <v>0</v>
      </c>
      <c r="WL39">
        <v>0</v>
      </c>
      <c r="WM39" s="237">
        <v>1.00331092606E-4</v>
      </c>
      <c r="WN39" s="194">
        <v>42563</v>
      </c>
      <c r="WO39">
        <f t="shared" si="253"/>
        <v>-1</v>
      </c>
      <c r="WP39">
        <f t="shared" si="254"/>
        <v>-1</v>
      </c>
      <c r="WQ39">
        <v>0</v>
      </c>
      <c r="WR39">
        <v>-1</v>
      </c>
      <c r="WS39">
        <v>0</v>
      </c>
      <c r="WT39" s="137">
        <v>0</v>
      </c>
      <c r="WU39" s="137">
        <v>0</v>
      </c>
      <c r="WV39" s="188">
        <v>0</v>
      </c>
      <c r="WW39" s="188">
        <v>0</v>
      </c>
      <c r="WX39" s="188">
        <v>0</v>
      </c>
      <c r="WY39" s="188">
        <f t="shared" si="339"/>
        <v>0</v>
      </c>
      <c r="WZ39" s="188">
        <v>0</v>
      </c>
      <c r="XA39" s="188">
        <v>0</v>
      </c>
      <c r="XB39" s="188">
        <v>0</v>
      </c>
      <c r="XC39" s="188">
        <f t="shared" si="255"/>
        <v>0</v>
      </c>
      <c r="XD39" s="188">
        <v>0</v>
      </c>
      <c r="XE39" s="188">
        <v>0</v>
      </c>
      <c r="XF39" s="188">
        <f t="shared" si="256"/>
        <v>0</v>
      </c>
      <c r="XG39" s="188">
        <v>0</v>
      </c>
      <c r="XI39">
        <v>1</v>
      </c>
      <c r="XJ39" s="228">
        <v>1</v>
      </c>
      <c r="XK39" s="228">
        <v>-1</v>
      </c>
      <c r="XL39" s="228">
        <v>1</v>
      </c>
      <c r="XM39" s="203">
        <v>-1</v>
      </c>
      <c r="XN39" s="229">
        <v>9</v>
      </c>
      <c r="XO39">
        <f t="shared" si="257"/>
        <v>-1</v>
      </c>
      <c r="XP39">
        <v>-1</v>
      </c>
      <c r="XQ39" s="203">
        <v>1</v>
      </c>
      <c r="XR39">
        <v>0</v>
      </c>
      <c r="XS39">
        <v>0</v>
      </c>
      <c r="XT39">
        <v>0</v>
      </c>
      <c r="XU39">
        <v>0</v>
      </c>
      <c r="XV39" s="237">
        <v>2.0064205457499999E-4</v>
      </c>
      <c r="XW39" s="194">
        <v>42563</v>
      </c>
      <c r="XX39">
        <f t="shared" si="258"/>
        <v>-1</v>
      </c>
      <c r="XY39">
        <f t="shared" si="259"/>
        <v>-1</v>
      </c>
      <c r="XZ39">
        <v>0</v>
      </c>
      <c r="YA39">
        <v>-1</v>
      </c>
      <c r="YB39">
        <v>0</v>
      </c>
      <c r="YC39" s="137">
        <v>0</v>
      </c>
      <c r="YD39" s="137">
        <v>0</v>
      </c>
      <c r="YE39" s="188">
        <v>0</v>
      </c>
      <c r="YF39" s="188">
        <v>0</v>
      </c>
      <c r="YG39" s="188">
        <v>0</v>
      </c>
      <c r="YH39" s="188">
        <f t="shared" si="260"/>
        <v>0</v>
      </c>
      <c r="YI39" s="188">
        <v>0</v>
      </c>
      <c r="YJ39" s="188">
        <v>0</v>
      </c>
      <c r="YK39" s="188">
        <v>0</v>
      </c>
      <c r="YL39" s="188">
        <f t="shared" si="261"/>
        <v>0</v>
      </c>
      <c r="YM39" s="188">
        <v>0</v>
      </c>
      <c r="YN39" s="188">
        <v>0</v>
      </c>
      <c r="YO39" s="188">
        <f t="shared" si="262"/>
        <v>0</v>
      </c>
      <c r="YP39" s="188">
        <v>0</v>
      </c>
      <c r="YR39">
        <v>1</v>
      </c>
      <c r="YS39" s="228">
        <v>1</v>
      </c>
      <c r="YT39" s="228">
        <v>-1</v>
      </c>
      <c r="YU39" s="228">
        <v>1</v>
      </c>
      <c r="YV39" s="203">
        <v>-1</v>
      </c>
      <c r="YW39" s="229">
        <v>11</v>
      </c>
      <c r="YX39">
        <v>-1</v>
      </c>
      <c r="YY39">
        <v>-1</v>
      </c>
      <c r="YZ39" s="203">
        <v>1</v>
      </c>
      <c r="ZA39">
        <v>0</v>
      </c>
      <c r="ZB39">
        <v>0</v>
      </c>
      <c r="ZC39">
        <v>0</v>
      </c>
      <c r="ZD39">
        <v>0</v>
      </c>
      <c r="ZE39" s="237">
        <v>0</v>
      </c>
      <c r="ZF39" s="194">
        <v>42563</v>
      </c>
      <c r="ZG39">
        <f t="shared" si="263"/>
        <v>-1</v>
      </c>
      <c r="ZH39">
        <f t="shared" si="264"/>
        <v>-1</v>
      </c>
      <c r="ZI39">
        <v>0</v>
      </c>
      <c r="ZJ39">
        <v>-1</v>
      </c>
      <c r="ZK39">
        <v>0</v>
      </c>
      <c r="ZL39" s="137">
        <v>0</v>
      </c>
      <c r="ZM39" s="137">
        <v>0</v>
      </c>
      <c r="ZN39" s="188">
        <v>0</v>
      </c>
      <c r="ZO39" s="188">
        <v>0</v>
      </c>
      <c r="ZP39" s="188">
        <v>0</v>
      </c>
      <c r="ZQ39" s="188">
        <v>0</v>
      </c>
      <c r="ZR39" s="188">
        <v>0</v>
      </c>
      <c r="ZS39" s="188">
        <v>0</v>
      </c>
      <c r="ZT39" s="188">
        <v>0</v>
      </c>
      <c r="ZU39" s="188">
        <v>0</v>
      </c>
      <c r="ZV39" s="188">
        <f t="shared" si="265"/>
        <v>0</v>
      </c>
      <c r="ZW39" s="188">
        <v>0</v>
      </c>
      <c r="ZX39" s="188">
        <f t="shared" si="266"/>
        <v>0</v>
      </c>
      <c r="ZY39" s="188">
        <v>0</v>
      </c>
      <c r="AAA39">
        <f t="shared" si="267"/>
        <v>1</v>
      </c>
      <c r="AAB39" s="228">
        <v>1</v>
      </c>
      <c r="AAC39" s="228">
        <v>-1</v>
      </c>
      <c r="AAD39" s="228">
        <v>1</v>
      </c>
      <c r="AAE39" s="203">
        <v>-1</v>
      </c>
      <c r="AAF39" s="229">
        <v>11</v>
      </c>
      <c r="AAG39">
        <f t="shared" si="268"/>
        <v>-1</v>
      </c>
      <c r="AAH39">
        <f t="shared" si="269"/>
        <v>-1</v>
      </c>
      <c r="AAI39" s="203">
        <v>1</v>
      </c>
      <c r="AAJ39">
        <f t="shared" si="270"/>
        <v>0</v>
      </c>
      <c r="AAK39">
        <f t="shared" si="136"/>
        <v>0</v>
      </c>
      <c r="AAL39">
        <f t="shared" si="340"/>
        <v>0</v>
      </c>
      <c r="AAM39">
        <f t="shared" si="271"/>
        <v>0</v>
      </c>
      <c r="AAN39" s="237">
        <v>0</v>
      </c>
      <c r="AAO39" s="194">
        <v>42563</v>
      </c>
      <c r="AAP39">
        <f t="shared" si="272"/>
        <v>-1</v>
      </c>
      <c r="AAQ39">
        <f t="shared" si="273"/>
        <v>-1</v>
      </c>
      <c r="AAR39">
        <f>VLOOKUP($A39,'FuturesInfo (3)'!$A$2:$V$80,22)</f>
        <v>0</v>
      </c>
      <c r="AAS39">
        <f t="shared" si="274"/>
        <v>-1</v>
      </c>
      <c r="AAT39">
        <f t="shared" si="275"/>
        <v>0</v>
      </c>
      <c r="AAU39" s="137">
        <f>VLOOKUP($A39,'FuturesInfo (3)'!$A$2:$O$80,15)*AAR39</f>
        <v>0</v>
      </c>
      <c r="AAV39" s="137">
        <f>VLOOKUP($A39,'FuturesInfo (3)'!$A$2:$O$80,15)*AAT39</f>
        <v>0</v>
      </c>
      <c r="AAW39" s="188">
        <f>IF(IF(AAB39=AAI39,1,0)=1,ABS(AAU39*AAN39),-ABS(AAU39*AAN39))</f>
        <v>0</v>
      </c>
      <c r="AAX39" s="188">
        <f t="shared" si="137"/>
        <v>0</v>
      </c>
      <c r="AAY39" s="188">
        <f t="shared" si="277"/>
        <v>0</v>
      </c>
      <c r="AAZ39" s="188">
        <f t="shared" si="278"/>
        <v>0</v>
      </c>
      <c r="ABA39" s="188">
        <f t="shared" si="279"/>
        <v>0</v>
      </c>
      <c r="ABB39" s="188">
        <f t="shared" si="349"/>
        <v>0</v>
      </c>
      <c r="ABC39" s="188">
        <f t="shared" si="281"/>
        <v>0</v>
      </c>
      <c r="ABD39" s="188">
        <f t="shared" si="341"/>
        <v>0</v>
      </c>
      <c r="ABE39" s="188">
        <f t="shared" si="282"/>
        <v>0</v>
      </c>
      <c r="ABF39" s="188">
        <f>IF(IF(sym!$Q28=AAI39,1,0)=1,ABS(AAU39*AAN39),-ABS(AAU39*AAN39))</f>
        <v>0</v>
      </c>
      <c r="ABG39" s="188">
        <f t="shared" si="283"/>
        <v>0</v>
      </c>
      <c r="ABH39" s="188">
        <f t="shared" si="284"/>
        <v>0</v>
      </c>
      <c r="ABJ39">
        <f t="shared" si="285"/>
        <v>1</v>
      </c>
      <c r="ABK39" s="228">
        <v>1</v>
      </c>
      <c r="ABL39" s="228">
        <v>-1</v>
      </c>
      <c r="ABM39" s="228">
        <v>1</v>
      </c>
      <c r="ABN39" s="203">
        <v>-1</v>
      </c>
      <c r="ABO39" s="229">
        <v>12</v>
      </c>
      <c r="ABP39">
        <f t="shared" si="286"/>
        <v>-1</v>
      </c>
      <c r="ABQ39">
        <f t="shared" si="287"/>
        <v>-1</v>
      </c>
      <c r="ABR39" s="203"/>
      <c r="ABS39">
        <f t="shared" si="288"/>
        <v>0</v>
      </c>
      <c r="ABT39">
        <f t="shared" si="138"/>
        <v>0</v>
      </c>
      <c r="ABU39">
        <f t="shared" si="342"/>
        <v>0</v>
      </c>
      <c r="ABV39">
        <f t="shared" si="289"/>
        <v>0</v>
      </c>
      <c r="ABW39" s="237"/>
      <c r="ABX39" s="194">
        <v>42563</v>
      </c>
      <c r="ABY39">
        <f t="shared" si="290"/>
        <v>-1</v>
      </c>
      <c r="ABZ39">
        <f t="shared" si="291"/>
        <v>-1</v>
      </c>
      <c r="ACA39">
        <f>VLOOKUP($A39,'FuturesInfo (3)'!$A$2:$V$80,22)</f>
        <v>0</v>
      </c>
      <c r="ACB39">
        <f t="shared" si="292"/>
        <v>-1</v>
      </c>
      <c r="ACC39">
        <f t="shared" si="293"/>
        <v>0</v>
      </c>
      <c r="ACD39" s="137">
        <f>VLOOKUP($A39,'FuturesInfo (3)'!$A$2:$O$80,15)*ACA39</f>
        <v>0</v>
      </c>
      <c r="ACE39" s="137">
        <f>VLOOKUP($A39,'FuturesInfo (3)'!$A$2:$O$80,15)*ACC39</f>
        <v>0</v>
      </c>
      <c r="ACF39" s="188">
        <f>IF(IF(ABK39=ABR39,1,0)=1,ABS(ACD39*ABW39),-ABS(ACD39*ABW39))</f>
        <v>0</v>
      </c>
      <c r="ACG39" s="188">
        <f t="shared" si="139"/>
        <v>0</v>
      </c>
      <c r="ACH39" s="188">
        <f t="shared" si="295"/>
        <v>0</v>
      </c>
      <c r="ACI39" s="188">
        <f t="shared" si="296"/>
        <v>0</v>
      </c>
      <c r="ACJ39" s="188">
        <f t="shared" si="297"/>
        <v>0</v>
      </c>
      <c r="ACK39" s="188">
        <f t="shared" si="350"/>
        <v>0</v>
      </c>
      <c r="ACL39" s="188">
        <f t="shared" si="299"/>
        <v>0</v>
      </c>
      <c r="ACM39" s="188">
        <f t="shared" si="343"/>
        <v>0</v>
      </c>
      <c r="ACN39" s="188">
        <f t="shared" si="300"/>
        <v>0</v>
      </c>
      <c r="ACO39" s="188">
        <f>IF(IF(sym!$Q28=ABR39,1,0)=1,ABS(ACD39*ABW39),-ABS(ACD39*ABW39))</f>
        <v>0</v>
      </c>
      <c r="ACP39" s="188">
        <f t="shared" si="301"/>
        <v>0</v>
      </c>
      <c r="ACQ39" s="188">
        <f t="shared" si="302"/>
        <v>0</v>
      </c>
      <c r="ACT39">
        <f t="shared" si="303"/>
        <v>0</v>
      </c>
      <c r="ACU39" s="228"/>
      <c r="ACV39" s="228"/>
      <c r="ACW39" s="228"/>
      <c r="ACX39" s="203"/>
      <c r="ACY39" s="229"/>
      <c r="ACZ39">
        <f t="shared" si="304"/>
        <v>-1</v>
      </c>
      <c r="ADA39">
        <f t="shared" si="305"/>
        <v>0</v>
      </c>
      <c r="ADB39" s="203"/>
      <c r="ADC39">
        <f t="shared" si="306"/>
        <v>1</v>
      </c>
      <c r="ADD39">
        <f t="shared" si="140"/>
        <v>1</v>
      </c>
      <c r="ADE39">
        <f t="shared" si="344"/>
        <v>0</v>
      </c>
      <c r="ADF39">
        <f t="shared" si="307"/>
        <v>1</v>
      </c>
      <c r="ADG39" s="237"/>
      <c r="ADH39" s="194"/>
      <c r="ADI39">
        <f t="shared" si="308"/>
        <v>-1</v>
      </c>
      <c r="ADJ39">
        <f t="shared" si="309"/>
        <v>-1</v>
      </c>
      <c r="ADK39">
        <f>VLOOKUP($A39,'FuturesInfo (3)'!$A$2:$V$80,22)</f>
        <v>0</v>
      </c>
      <c r="ADL39">
        <f t="shared" si="310"/>
        <v>-1</v>
      </c>
      <c r="ADM39">
        <f t="shared" si="311"/>
        <v>0</v>
      </c>
      <c r="ADN39" s="137">
        <f>VLOOKUP($A39,'FuturesInfo (3)'!$A$2:$O$80,15)*ADK39</f>
        <v>0</v>
      </c>
      <c r="ADO39" s="137">
        <f>VLOOKUP($A39,'FuturesInfo (3)'!$A$2:$O$80,15)*ADM39</f>
        <v>0</v>
      </c>
      <c r="ADP39" s="188">
        <f>IF(IF(ACU39=ADB39,1,0)=1,ABS(ADN39*ADG39),-ABS(ADN39*ADG39))</f>
        <v>0</v>
      </c>
      <c r="ADQ39" s="188">
        <f t="shared" si="141"/>
        <v>0</v>
      </c>
      <c r="ADR39" s="188">
        <f t="shared" si="313"/>
        <v>0</v>
      </c>
      <c r="ADS39" s="188">
        <f t="shared" si="314"/>
        <v>0</v>
      </c>
      <c r="ADT39" s="188">
        <f t="shared" si="315"/>
        <v>0</v>
      </c>
      <c r="ADU39" s="188">
        <f t="shared" si="351"/>
        <v>0</v>
      </c>
      <c r="ADV39" s="188">
        <f t="shared" si="317"/>
        <v>0</v>
      </c>
      <c r="ADW39" s="188">
        <f t="shared" si="345"/>
        <v>0</v>
      </c>
      <c r="ADX39" s="188">
        <f t="shared" si="318"/>
        <v>0</v>
      </c>
      <c r="ADY39" s="188">
        <f>IF(IF(sym!$Q28=ADB39,1,0)=1,ABS(ADN39*ADG39),-ABS(ADN39*ADG39))</f>
        <v>0</v>
      </c>
      <c r="ADZ39" s="188">
        <f t="shared" si="319"/>
        <v>0</v>
      </c>
      <c r="AEA39" s="188">
        <f t="shared" si="320"/>
        <v>0</v>
      </c>
    </row>
    <row r="40" spans="1:807"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f t="shared" si="142"/>
        <v>-1</v>
      </c>
      <c r="T40">
        <f t="shared" si="143"/>
        <v>1</v>
      </c>
      <c r="U40">
        <v>5</v>
      </c>
      <c r="V40">
        <f t="shared" si="144"/>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f t="shared" si="145"/>
        <v>-390.87496800384019</v>
      </c>
      <c r="AG40" s="188">
        <v>-390.87496800384019</v>
      </c>
      <c r="AH40" s="188">
        <f t="shared" si="146"/>
        <v>390.87496800384019</v>
      </c>
      <c r="AI40" s="188">
        <v>-390.87496800384019</v>
      </c>
      <c r="AJ40" s="188">
        <v>390.87496800384019</v>
      </c>
      <c r="AL40">
        <v>1</v>
      </c>
      <c r="AM40" s="228">
        <v>1</v>
      </c>
      <c r="AN40" s="228">
        <v>-1</v>
      </c>
      <c r="AO40" s="228">
        <v>1</v>
      </c>
      <c r="AP40" s="203">
        <v>1</v>
      </c>
      <c r="AQ40" s="229">
        <v>5</v>
      </c>
      <c r="AR40">
        <f t="shared" si="147"/>
        <v>-1</v>
      </c>
      <c r="AS40">
        <v>1</v>
      </c>
      <c r="AT40" s="203">
        <v>-1</v>
      </c>
      <c r="AU40">
        <v>0</v>
      </c>
      <c r="AV40">
        <v>0</v>
      </c>
      <c r="AW40">
        <v>1</v>
      </c>
      <c r="AX40">
        <v>0</v>
      </c>
      <c r="AY40" s="237">
        <v>-1.9185265715899999E-4</v>
      </c>
      <c r="AZ40" s="194">
        <v>42544</v>
      </c>
      <c r="BA40">
        <f t="shared" si="148"/>
        <v>-1</v>
      </c>
      <c r="BB40">
        <f t="shared" si="149"/>
        <v>-1</v>
      </c>
      <c r="BC40">
        <v>5</v>
      </c>
      <c r="BD40">
        <f t="shared" si="150"/>
        <v>1</v>
      </c>
      <c r="BE40">
        <v>6</v>
      </c>
      <c r="BF40" s="137">
        <v>610703.125</v>
      </c>
      <c r="BG40" s="137">
        <v>732843.75</v>
      </c>
      <c r="BH40" s="188">
        <v>-117.16501726655491</v>
      </c>
      <c r="BI40" s="188">
        <v>-117.16501726655491</v>
      </c>
      <c r="BJ40" s="188">
        <v>-117.16501726655491</v>
      </c>
      <c r="BK40" s="188">
        <f t="shared" si="321"/>
        <v>117.16501726655491</v>
      </c>
      <c r="BL40" s="188">
        <v>-117.16501726655491</v>
      </c>
      <c r="BM40" s="188">
        <v>117.16501726655491</v>
      </c>
      <c r="BN40" s="188">
        <v>-117.16501726655491</v>
      </c>
      <c r="BO40" s="188">
        <f t="shared" si="322"/>
        <v>117.16501726655491</v>
      </c>
      <c r="BP40" s="188">
        <v>117.16501726655491</v>
      </c>
      <c r="BQ40" s="188">
        <f t="shared" si="151"/>
        <v>-117.16501726655491</v>
      </c>
      <c r="BR40" s="188">
        <f t="shared" si="152"/>
        <v>117.16501726655491</v>
      </c>
      <c r="BS40" s="188">
        <v>117.16501726655491</v>
      </c>
      <c r="BU40">
        <v>-1</v>
      </c>
      <c r="BV40" s="228">
        <v>1</v>
      </c>
      <c r="BW40" s="228">
        <v>1</v>
      </c>
      <c r="BX40" s="228">
        <v>1</v>
      </c>
      <c r="BY40" s="203">
        <v>1</v>
      </c>
      <c r="BZ40" s="229">
        <v>6</v>
      </c>
      <c r="CA40">
        <f t="shared" si="153"/>
        <v>1</v>
      </c>
      <c r="CB40">
        <v>1</v>
      </c>
      <c r="CC40" s="203">
        <v>-1</v>
      </c>
      <c r="CD40">
        <v>0</v>
      </c>
      <c r="CE40">
        <v>0</v>
      </c>
      <c r="CF40">
        <v>1</v>
      </c>
      <c r="CG40">
        <v>0</v>
      </c>
      <c r="CH40" s="237"/>
      <c r="CI40" s="194">
        <v>42544</v>
      </c>
      <c r="CJ40">
        <f t="shared" si="154"/>
        <v>1</v>
      </c>
      <c r="CK40">
        <f t="shared" si="155"/>
        <v>1</v>
      </c>
      <c r="CL40">
        <v>6</v>
      </c>
      <c r="CM40">
        <f t="shared" si="156"/>
        <v>1</v>
      </c>
      <c r="CN40">
        <v>8</v>
      </c>
      <c r="CO40" s="137">
        <v>732843.75</v>
      </c>
      <c r="CP40" s="137">
        <v>977125</v>
      </c>
      <c r="CQ40" s="188">
        <v>0</v>
      </c>
      <c r="CR40" s="188">
        <v>0</v>
      </c>
      <c r="CS40" s="188">
        <v>0</v>
      </c>
      <c r="CT40" s="188">
        <f t="shared" si="323"/>
        <v>0</v>
      </c>
      <c r="CU40" s="188">
        <v>0</v>
      </c>
      <c r="CV40" s="188">
        <v>0</v>
      </c>
      <c r="CW40" s="188">
        <v>0</v>
      </c>
      <c r="CX40" s="188">
        <f t="shared" si="157"/>
        <v>0</v>
      </c>
      <c r="CY40" s="188">
        <v>0</v>
      </c>
      <c r="CZ40" s="188">
        <f t="shared" si="158"/>
        <v>0</v>
      </c>
      <c r="DA40" s="188">
        <f t="shared" si="159"/>
        <v>0</v>
      </c>
      <c r="DB40" s="188">
        <v>0</v>
      </c>
      <c r="DD40">
        <v>-1</v>
      </c>
      <c r="DE40" s="228">
        <v>1</v>
      </c>
      <c r="DF40" s="228">
        <v>1</v>
      </c>
      <c r="DG40" s="228">
        <v>1</v>
      </c>
      <c r="DH40" s="203">
        <v>1</v>
      </c>
      <c r="DI40" s="229">
        <v>6</v>
      </c>
      <c r="DJ40">
        <f t="shared" si="160"/>
        <v>1</v>
      </c>
      <c r="DK40">
        <v>1</v>
      </c>
      <c r="DL40" s="203">
        <v>1</v>
      </c>
      <c r="DM40">
        <v>1</v>
      </c>
      <c r="DN40">
        <v>1</v>
      </c>
      <c r="DO40">
        <v>0</v>
      </c>
      <c r="DP40">
        <v>1</v>
      </c>
      <c r="DQ40" s="237">
        <v>2.8143789177400001E-3</v>
      </c>
      <c r="DR40" s="194">
        <v>42544</v>
      </c>
      <c r="DS40">
        <f t="shared" si="161"/>
        <v>1</v>
      </c>
      <c r="DT40">
        <f t="shared" si="162"/>
        <v>1</v>
      </c>
      <c r="DU40">
        <v>5</v>
      </c>
      <c r="DV40">
        <f t="shared" si="163"/>
        <v>1</v>
      </c>
      <c r="DW40">
        <v>6</v>
      </c>
      <c r="DX40" s="137">
        <v>612421.875</v>
      </c>
      <c r="DY40" s="137">
        <v>734906.25</v>
      </c>
      <c r="DZ40" s="188">
        <v>1723.5872137628016</v>
      </c>
      <c r="EA40" s="188">
        <v>-1723.5872137628016</v>
      </c>
      <c r="EB40" s="188">
        <v>1723.5872137628016</v>
      </c>
      <c r="EC40" s="188">
        <f t="shared" si="324"/>
        <v>1723.5872137628016</v>
      </c>
      <c r="ED40" s="188">
        <v>1723.5872137628016</v>
      </c>
      <c r="EE40" s="188">
        <v>1723.5872137628016</v>
      </c>
      <c r="EF40" s="188">
        <v>1723.5872137628016</v>
      </c>
      <c r="EG40" s="188">
        <f t="shared" si="164"/>
        <v>1723.5872137628016</v>
      </c>
      <c r="EH40" s="188">
        <v>-1723.5872137628016</v>
      </c>
      <c r="EI40" s="188">
        <f t="shared" si="165"/>
        <v>1723.5872137628016</v>
      </c>
      <c r="EJ40" s="188">
        <f t="shared" si="166"/>
        <v>1723.5872137628016</v>
      </c>
      <c r="EK40" s="188">
        <v>1723.5872137628016</v>
      </c>
      <c r="EM40">
        <v>1</v>
      </c>
      <c r="EN40" s="228">
        <v>1</v>
      </c>
      <c r="EO40" s="228">
        <v>-1</v>
      </c>
      <c r="EP40" s="228">
        <v>1</v>
      </c>
      <c r="EQ40" s="203">
        <v>1</v>
      </c>
      <c r="ER40" s="229">
        <v>7</v>
      </c>
      <c r="ES40">
        <f t="shared" si="167"/>
        <v>-1</v>
      </c>
      <c r="ET40">
        <v>1</v>
      </c>
      <c r="EU40" s="203">
        <v>-1</v>
      </c>
      <c r="EV40">
        <v>0</v>
      </c>
      <c r="EW40">
        <v>0</v>
      </c>
      <c r="EX40">
        <v>1</v>
      </c>
      <c r="EY40">
        <v>0</v>
      </c>
      <c r="EZ40" s="237">
        <v>-1.08432197984E-3</v>
      </c>
      <c r="FA40" s="194">
        <v>42544</v>
      </c>
      <c r="FB40">
        <f t="shared" si="168"/>
        <v>-1</v>
      </c>
      <c r="FC40">
        <f t="shared" si="169"/>
        <v>-1</v>
      </c>
      <c r="FD40">
        <v>5</v>
      </c>
      <c r="FE40">
        <f t="shared" si="170"/>
        <v>1</v>
      </c>
      <c r="FF40">
        <v>5</v>
      </c>
      <c r="FG40" s="137">
        <v>611757.8125</v>
      </c>
      <c r="FH40" s="137">
        <v>611757.8125</v>
      </c>
      <c r="FI40" s="188">
        <v>-663.34244243258752</v>
      </c>
      <c r="FJ40" s="188">
        <v>-663.34244243258752</v>
      </c>
      <c r="FK40" s="188">
        <v>-663.34244243258752</v>
      </c>
      <c r="FL40" s="188">
        <f t="shared" si="325"/>
        <v>663.34244243258752</v>
      </c>
      <c r="FM40" s="188">
        <v>-663.34244243258752</v>
      </c>
      <c r="FN40" s="188">
        <v>663.34244243258752</v>
      </c>
      <c r="FO40" s="188">
        <v>-663.34244243258752</v>
      </c>
      <c r="FP40" s="188">
        <f t="shared" si="171"/>
        <v>663.34244243258752</v>
      </c>
      <c r="FQ40" s="188">
        <v>663.34244243258752</v>
      </c>
      <c r="FR40" s="188">
        <f t="shared" si="172"/>
        <v>-663.34244243258752</v>
      </c>
      <c r="FS40" s="188">
        <f t="shared" si="173"/>
        <v>663.34244243258752</v>
      </c>
      <c r="FT40" s="188">
        <v>663.34244243258752</v>
      </c>
      <c r="FV40">
        <v>-1</v>
      </c>
      <c r="FW40" s="228">
        <v>1</v>
      </c>
      <c r="FX40" s="228">
        <v>-1</v>
      </c>
      <c r="FY40" s="228">
        <v>1</v>
      </c>
      <c r="FZ40" s="203">
        <v>1</v>
      </c>
      <c r="GA40" s="229">
        <v>8</v>
      </c>
      <c r="GB40">
        <f t="shared" si="174"/>
        <v>1</v>
      </c>
      <c r="GC40">
        <v>1</v>
      </c>
      <c r="GD40">
        <v>1</v>
      </c>
      <c r="GE40">
        <v>1</v>
      </c>
      <c r="GF40">
        <v>1</v>
      </c>
      <c r="GG40">
        <v>0</v>
      </c>
      <c r="GH40">
        <v>1</v>
      </c>
      <c r="GI40">
        <v>1.27705765915E-4</v>
      </c>
      <c r="GJ40" s="194">
        <v>42544</v>
      </c>
      <c r="GK40">
        <f t="shared" si="175"/>
        <v>1</v>
      </c>
      <c r="GL40">
        <f t="shared" si="176"/>
        <v>1</v>
      </c>
      <c r="GM40">
        <v>5</v>
      </c>
      <c r="GN40">
        <f t="shared" si="177"/>
        <v>1</v>
      </c>
      <c r="GO40">
        <v>6</v>
      </c>
      <c r="GP40" s="137">
        <v>611835.9375</v>
      </c>
      <c r="GQ40" s="137">
        <v>734203.125</v>
      </c>
      <c r="GR40" s="188">
        <v>78.134977012759563</v>
      </c>
      <c r="GS40" s="188">
        <v>-78.134977012759563</v>
      </c>
      <c r="GT40" s="188">
        <v>78.134977012759563</v>
      </c>
      <c r="GU40" s="188">
        <f t="shared" si="326"/>
        <v>78.134977012759563</v>
      </c>
      <c r="GV40" s="188">
        <v>78.134977012759563</v>
      </c>
      <c r="GW40" s="188">
        <v>-78.134977012759563</v>
      </c>
      <c r="GX40" s="188">
        <v>78.134977012759563</v>
      </c>
      <c r="GY40" s="188">
        <f t="shared" si="178"/>
        <v>78.134977012759563</v>
      </c>
      <c r="GZ40" s="188">
        <v>-78.134977012759563</v>
      </c>
      <c r="HA40" s="188">
        <f t="shared" si="179"/>
        <v>78.134977012759563</v>
      </c>
      <c r="HB40" s="188">
        <f t="shared" si="180"/>
        <v>78.134977012759563</v>
      </c>
      <c r="HC40" s="188">
        <v>78.134977012759563</v>
      </c>
      <c r="HE40">
        <v>1</v>
      </c>
      <c r="HF40">
        <v>1</v>
      </c>
      <c r="HG40">
        <v>-1</v>
      </c>
      <c r="HH40">
        <v>1</v>
      </c>
      <c r="HI40">
        <v>1</v>
      </c>
      <c r="HJ40">
        <v>9</v>
      </c>
      <c r="HK40">
        <f t="shared" si="181"/>
        <v>-1</v>
      </c>
      <c r="HL40">
        <v>1</v>
      </c>
      <c r="HM40" s="203">
        <v>1</v>
      </c>
      <c r="HN40">
        <v>1</v>
      </c>
      <c r="HO40">
        <v>1</v>
      </c>
      <c r="HP40">
        <v>0</v>
      </c>
      <c r="HQ40">
        <v>1</v>
      </c>
      <c r="HR40" s="237">
        <v>2.5537891846999999E-4</v>
      </c>
      <c r="HS40" s="194">
        <v>42544</v>
      </c>
      <c r="HT40">
        <f t="shared" si="182"/>
        <v>-1</v>
      </c>
      <c r="HU40">
        <f t="shared" si="183"/>
        <v>-1</v>
      </c>
      <c r="HV40">
        <v>5</v>
      </c>
      <c r="HW40">
        <f t="shared" si="184"/>
        <v>1</v>
      </c>
      <c r="HX40">
        <v>6</v>
      </c>
      <c r="HY40" s="137">
        <v>611992.1875</v>
      </c>
      <c r="HZ40" s="137">
        <v>734390.625</v>
      </c>
      <c r="IA40" s="188">
        <v>156.28990295583944</v>
      </c>
      <c r="IB40" s="188">
        <v>156.28990295583944</v>
      </c>
      <c r="IC40" s="188">
        <v>156.28990295583944</v>
      </c>
      <c r="ID40" s="188">
        <f t="shared" si="327"/>
        <v>-156.28990295583944</v>
      </c>
      <c r="IE40" s="188">
        <v>156.28990295583944</v>
      </c>
      <c r="IF40" s="188">
        <v>-156.28990295583944</v>
      </c>
      <c r="IG40" s="188">
        <v>156.28990295583944</v>
      </c>
      <c r="IH40" s="188">
        <f t="shared" si="185"/>
        <v>-156.28990295583944</v>
      </c>
      <c r="II40" s="188">
        <v>-156.28990295583944</v>
      </c>
      <c r="IJ40" s="188">
        <f t="shared" si="186"/>
        <v>156.28990295583944</v>
      </c>
      <c r="IK40" s="188">
        <f t="shared" si="187"/>
        <v>-156.28990295583944</v>
      </c>
      <c r="IL40" s="188">
        <v>156.28990295583944</v>
      </c>
      <c r="IN40">
        <v>1</v>
      </c>
      <c r="IO40" s="228">
        <v>1</v>
      </c>
      <c r="IP40" s="228">
        <v>-1</v>
      </c>
      <c r="IQ40" s="228">
        <v>1</v>
      </c>
      <c r="IR40" s="203">
        <v>1</v>
      </c>
      <c r="IS40" s="229">
        <v>10</v>
      </c>
      <c r="IT40">
        <f t="shared" si="188"/>
        <v>-1</v>
      </c>
      <c r="IU40">
        <v>1</v>
      </c>
      <c r="IV40" s="203">
        <v>-1</v>
      </c>
      <c r="IW40">
        <v>0</v>
      </c>
      <c r="IX40">
        <v>0</v>
      </c>
      <c r="IY40">
        <v>1</v>
      </c>
      <c r="IZ40">
        <v>0</v>
      </c>
      <c r="JA40" s="237">
        <v>-2.9999361715699999E-3</v>
      </c>
      <c r="JB40" s="194">
        <v>42544</v>
      </c>
      <c r="JC40">
        <f t="shared" si="189"/>
        <v>-1</v>
      </c>
      <c r="JD40">
        <f t="shared" si="190"/>
        <v>-1</v>
      </c>
      <c r="JE40">
        <v>5</v>
      </c>
      <c r="JF40">
        <f t="shared" si="191"/>
        <v>1</v>
      </c>
      <c r="JG40">
        <v>6</v>
      </c>
      <c r="JH40" s="137">
        <v>610156.25</v>
      </c>
      <c r="JI40" s="137">
        <v>732187.5</v>
      </c>
      <c r="JJ40" s="188">
        <v>-1830.4298046845076</v>
      </c>
      <c r="JK40" s="188">
        <v>-1830.4298046845076</v>
      </c>
      <c r="JL40" s="188">
        <v>-1830.4298046845076</v>
      </c>
      <c r="JM40" s="188">
        <f t="shared" si="328"/>
        <v>1830.4298046845076</v>
      </c>
      <c r="JN40" s="188">
        <v>-1830.4298046845076</v>
      </c>
      <c r="JO40" s="188">
        <v>1830.4298046845076</v>
      </c>
      <c r="JP40" s="188">
        <v>-1830.4298046845076</v>
      </c>
      <c r="JQ40" s="188">
        <f t="shared" si="192"/>
        <v>1830.4298046845076</v>
      </c>
      <c r="JR40" s="188">
        <v>1830.4298046845076</v>
      </c>
      <c r="JS40" s="188">
        <f t="shared" si="193"/>
        <v>-1830.4298046845076</v>
      </c>
      <c r="JT40" s="188">
        <f t="shared" si="329"/>
        <v>1830.4298046845076</v>
      </c>
      <c r="JU40" s="188">
        <v>1830.4298046845076</v>
      </c>
      <c r="JW40">
        <v>-1</v>
      </c>
      <c r="JX40" s="228">
        <v>1</v>
      </c>
      <c r="JY40" s="228">
        <v>-1</v>
      </c>
      <c r="JZ40" s="228">
        <v>1</v>
      </c>
      <c r="KA40" s="203">
        <v>1</v>
      </c>
      <c r="KB40" s="229">
        <v>11</v>
      </c>
      <c r="KC40">
        <f t="shared" si="194"/>
        <v>1</v>
      </c>
      <c r="KD40">
        <v>1</v>
      </c>
      <c r="KE40" s="203">
        <v>-1</v>
      </c>
      <c r="KF40">
        <v>0</v>
      </c>
      <c r="KG40">
        <v>0</v>
      </c>
      <c r="KH40">
        <v>1</v>
      </c>
      <c r="KI40">
        <v>0</v>
      </c>
      <c r="KJ40" s="237">
        <v>-2.3687580025599998E-3</v>
      </c>
      <c r="KK40" s="194">
        <v>42544</v>
      </c>
      <c r="KL40">
        <f t="shared" si="195"/>
        <v>1</v>
      </c>
      <c r="KM40">
        <f t="shared" si="196"/>
        <v>1</v>
      </c>
      <c r="KN40">
        <v>5</v>
      </c>
      <c r="KO40">
        <f t="shared" si="197"/>
        <v>1</v>
      </c>
      <c r="KP40">
        <v>4</v>
      </c>
      <c r="KQ40" s="137">
        <v>608710.9375</v>
      </c>
      <c r="KR40" s="137">
        <v>486968.75</v>
      </c>
      <c r="KS40" s="188">
        <v>-1441.8889044489249</v>
      </c>
      <c r="KT40" s="188">
        <v>1441.8889044489249</v>
      </c>
      <c r="KU40" s="188">
        <v>-1441.8889044489249</v>
      </c>
      <c r="KV40" s="188">
        <f t="shared" si="330"/>
        <v>-1441.8889044489249</v>
      </c>
      <c r="KW40" s="188">
        <v>-1441.8889044489249</v>
      </c>
      <c r="KX40" s="188">
        <v>1441.8889044489249</v>
      </c>
      <c r="KY40" s="188">
        <v>-1441.8889044489249</v>
      </c>
      <c r="KZ40" s="188">
        <f t="shared" si="198"/>
        <v>-1441.8889044489249</v>
      </c>
      <c r="LA40" s="188">
        <v>1441.8889044489249</v>
      </c>
      <c r="LB40" s="188">
        <f t="shared" si="199"/>
        <v>-1441.8889044489249</v>
      </c>
      <c r="LC40" s="188">
        <f t="shared" si="200"/>
        <v>-1441.8889044489249</v>
      </c>
      <c r="LD40" s="188">
        <v>1441.8889044489249</v>
      </c>
      <c r="LF40">
        <v>-1</v>
      </c>
      <c r="LG40" s="228">
        <v>1</v>
      </c>
      <c r="LH40" s="228">
        <v>1</v>
      </c>
      <c r="LI40" s="228">
        <v>-1</v>
      </c>
      <c r="LJ40" s="203">
        <v>1</v>
      </c>
      <c r="LK40" s="229">
        <v>-5</v>
      </c>
      <c r="LL40">
        <f t="shared" si="201"/>
        <v>1</v>
      </c>
      <c r="LM40">
        <v>-1</v>
      </c>
      <c r="LN40" s="203">
        <v>1</v>
      </c>
      <c r="LO40">
        <v>1</v>
      </c>
      <c r="LP40">
        <v>1</v>
      </c>
      <c r="LQ40">
        <v>0</v>
      </c>
      <c r="LR40">
        <v>0</v>
      </c>
      <c r="LS40" s="237">
        <v>9.6258743502499996E-4</v>
      </c>
      <c r="LT40" s="194">
        <v>42556</v>
      </c>
      <c r="LU40">
        <f t="shared" si="202"/>
        <v>1</v>
      </c>
      <c r="LV40">
        <f t="shared" si="203"/>
        <v>1</v>
      </c>
      <c r="LW40">
        <v>5</v>
      </c>
      <c r="LX40">
        <f t="shared" si="204"/>
        <v>1</v>
      </c>
      <c r="LY40">
        <v>4</v>
      </c>
      <c r="LZ40" s="137">
        <v>609296.875</v>
      </c>
      <c r="MA40" s="137">
        <v>487437.5</v>
      </c>
      <c r="MB40" s="188">
        <v>586.50151607499799</v>
      </c>
      <c r="MC40" s="188">
        <v>-586.50151607499799</v>
      </c>
      <c r="MD40" s="188">
        <v>586.50151607499799</v>
      </c>
      <c r="ME40" s="188">
        <f t="shared" si="331"/>
        <v>586.50151607499799</v>
      </c>
      <c r="MF40" s="188">
        <v>-586.50151607499799</v>
      </c>
      <c r="MG40" s="188">
        <v>586.50151607499799</v>
      </c>
      <c r="MH40" s="188">
        <v>-586.50151607499799</v>
      </c>
      <c r="MI40" s="188">
        <f t="shared" si="205"/>
        <v>586.50151607499799</v>
      </c>
      <c r="MJ40" s="188">
        <v>-586.50151607499799</v>
      </c>
      <c r="MK40" s="188">
        <f t="shared" si="206"/>
        <v>586.50151607499799</v>
      </c>
      <c r="ML40" s="188">
        <f t="shared" si="207"/>
        <v>586.50151607499799</v>
      </c>
      <c r="MM40" s="188">
        <v>586.50151607499799</v>
      </c>
      <c r="MO40">
        <v>1</v>
      </c>
      <c r="MP40" s="228">
        <v>-1</v>
      </c>
      <c r="MQ40" s="228">
        <v>-1</v>
      </c>
      <c r="MR40" s="203">
        <v>-1</v>
      </c>
      <c r="MS40" s="203">
        <v>1</v>
      </c>
      <c r="MT40" s="229">
        <v>-6</v>
      </c>
      <c r="MU40">
        <f t="shared" si="208"/>
        <v>-1</v>
      </c>
      <c r="MV40">
        <v>-1</v>
      </c>
      <c r="MW40" s="203">
        <v>-1</v>
      </c>
      <c r="MX40">
        <v>1</v>
      </c>
      <c r="MY40">
        <v>0</v>
      </c>
      <c r="MZ40">
        <v>1</v>
      </c>
      <c r="NA40">
        <v>1</v>
      </c>
      <c r="NB40" s="237">
        <v>-1.53865880241E-3</v>
      </c>
      <c r="NC40" s="194">
        <v>42556</v>
      </c>
      <c r="ND40">
        <f t="shared" si="209"/>
        <v>-1</v>
      </c>
      <c r="NE40">
        <f t="shared" si="210"/>
        <v>-1</v>
      </c>
      <c r="NF40">
        <v>5</v>
      </c>
      <c r="NG40">
        <f t="shared" si="211"/>
        <v>-1</v>
      </c>
      <c r="NH40">
        <v>4</v>
      </c>
      <c r="NI40" s="137">
        <v>608359.375</v>
      </c>
      <c r="NJ40" s="137">
        <v>486687.5</v>
      </c>
      <c r="NK40" s="188">
        <v>936.05750737239612</v>
      </c>
      <c r="NL40" s="188">
        <v>-936.05750737239612</v>
      </c>
      <c r="NM40" s="188">
        <v>-936.05750737239612</v>
      </c>
      <c r="NN40" s="188">
        <f t="shared" si="332"/>
        <v>936.05750737239612</v>
      </c>
      <c r="NO40" s="188">
        <v>936.05750737239612</v>
      </c>
      <c r="NP40" s="188">
        <v>936.05750737239612</v>
      </c>
      <c r="NQ40" s="188">
        <v>936.05750737239612</v>
      </c>
      <c r="NR40" s="188">
        <f t="shared" si="212"/>
        <v>936.05750737239612</v>
      </c>
      <c r="NS40" s="188">
        <v>936.05750737239612</v>
      </c>
      <c r="NT40" s="188">
        <f t="shared" si="213"/>
        <v>936.05750737239612</v>
      </c>
      <c r="NU40" s="188">
        <f t="shared" si="214"/>
        <v>936.05750737239612</v>
      </c>
      <c r="NV40" s="188">
        <v>936.05750737239612</v>
      </c>
      <c r="NX40">
        <v>-1</v>
      </c>
      <c r="NY40" s="228">
        <v>1</v>
      </c>
      <c r="NZ40" s="228">
        <v>1</v>
      </c>
      <c r="OA40" s="228">
        <v>1</v>
      </c>
      <c r="OB40" s="203">
        <v>1</v>
      </c>
      <c r="OC40" s="229">
        <v>-7</v>
      </c>
      <c r="OD40">
        <f t="shared" si="346"/>
        <v>1</v>
      </c>
      <c r="OE40">
        <v>-1</v>
      </c>
      <c r="OF40" s="203">
        <v>-1</v>
      </c>
      <c r="OG40">
        <v>0</v>
      </c>
      <c r="OH40">
        <v>0</v>
      </c>
      <c r="OI40">
        <v>1</v>
      </c>
      <c r="OJ40">
        <v>1</v>
      </c>
      <c r="OK40">
        <v>-2.5041736226999998E-3</v>
      </c>
      <c r="OL40" s="194">
        <v>42556</v>
      </c>
      <c r="OM40">
        <f t="shared" si="215"/>
        <v>-1</v>
      </c>
      <c r="ON40">
        <f t="shared" si="216"/>
        <v>1</v>
      </c>
      <c r="OO40">
        <v>5</v>
      </c>
      <c r="OP40">
        <f t="shared" si="217"/>
        <v>1</v>
      </c>
      <c r="OQ40">
        <v>4</v>
      </c>
      <c r="OR40" s="137">
        <v>607343.75</v>
      </c>
      <c r="OS40" s="137">
        <v>485875</v>
      </c>
      <c r="OT40" s="188">
        <v>-1520.8941986617031</v>
      </c>
      <c r="OU40" s="188">
        <v>1520.8941986617031</v>
      </c>
      <c r="OV40" s="188">
        <v>-1520.8941986617031</v>
      </c>
      <c r="OW40" s="188">
        <f t="shared" si="333"/>
        <v>-1520.8941986617031</v>
      </c>
      <c r="OX40" s="188">
        <v>1520.8941986617031</v>
      </c>
      <c r="OY40" s="188">
        <v>-1520.8941986617031</v>
      </c>
      <c r="OZ40" s="188">
        <v>-1520.8941986617031</v>
      </c>
      <c r="PA40" s="188">
        <f t="shared" si="218"/>
        <v>1520.8941986617031</v>
      </c>
      <c r="PB40" s="188">
        <v>1520.8941986617031</v>
      </c>
      <c r="PC40" s="188">
        <f t="shared" si="219"/>
        <v>-1520.8941986617031</v>
      </c>
      <c r="PD40" s="188">
        <f t="shared" si="220"/>
        <v>-1520.8941986617031</v>
      </c>
      <c r="PE40" s="188">
        <v>1520.8941986617031</v>
      </c>
      <c r="PG40">
        <v>-1</v>
      </c>
      <c r="PH40" s="228">
        <v>1</v>
      </c>
      <c r="PI40" s="228">
        <v>1</v>
      </c>
      <c r="PJ40" s="228">
        <v>-1</v>
      </c>
      <c r="PK40" s="203">
        <v>1</v>
      </c>
      <c r="PL40" s="229">
        <v>-8</v>
      </c>
      <c r="PM40">
        <f t="shared" si="347"/>
        <v>1</v>
      </c>
      <c r="PN40">
        <v>-1</v>
      </c>
      <c r="PO40" s="203">
        <v>1</v>
      </c>
      <c r="PP40">
        <v>1</v>
      </c>
      <c r="PQ40">
        <v>1</v>
      </c>
      <c r="PR40">
        <v>0</v>
      </c>
      <c r="PS40">
        <v>0</v>
      </c>
      <c r="PT40" s="237">
        <v>8.3682008368199997E-4</v>
      </c>
      <c r="PU40" s="194">
        <v>42556</v>
      </c>
      <c r="PV40">
        <f t="shared" si="221"/>
        <v>1</v>
      </c>
      <c r="PW40">
        <f t="shared" si="222"/>
        <v>1</v>
      </c>
      <c r="PX40">
        <v>5</v>
      </c>
      <c r="PY40">
        <f t="shared" si="223"/>
        <v>1</v>
      </c>
      <c r="PZ40">
        <v>4</v>
      </c>
      <c r="QA40" s="137">
        <v>607656.25</v>
      </c>
      <c r="QB40" s="137">
        <v>486125</v>
      </c>
      <c r="QC40" s="188">
        <v>508.4989539748903</v>
      </c>
      <c r="QD40" s="188">
        <v>-508.4989539748903</v>
      </c>
      <c r="QE40" s="188">
        <v>508.4989539748903</v>
      </c>
      <c r="QF40" s="188">
        <f t="shared" si="334"/>
        <v>508.4989539748903</v>
      </c>
      <c r="QG40" s="188">
        <v>-508.4989539748903</v>
      </c>
      <c r="QH40" s="188">
        <v>508.4989539748903</v>
      </c>
      <c r="QI40" s="188">
        <v>-508.4989539748903</v>
      </c>
      <c r="QJ40" s="188">
        <f t="shared" si="224"/>
        <v>508.4989539748903</v>
      </c>
      <c r="QK40" s="188">
        <v>-508.4989539748903</v>
      </c>
      <c r="QL40" s="188">
        <f t="shared" si="225"/>
        <v>508.4989539748903</v>
      </c>
      <c r="QM40" s="188">
        <f t="shared" si="226"/>
        <v>508.4989539748903</v>
      </c>
      <c r="QN40" s="188">
        <v>508.4989539748903</v>
      </c>
      <c r="QP40">
        <v>1</v>
      </c>
      <c r="QQ40" s="228">
        <v>1</v>
      </c>
      <c r="QR40" s="228">
        <v>1</v>
      </c>
      <c r="QS40" s="228">
        <v>-1</v>
      </c>
      <c r="QT40" s="203">
        <v>1</v>
      </c>
      <c r="QU40" s="229">
        <v>-9</v>
      </c>
      <c r="QV40">
        <f t="shared" si="348"/>
        <v>-1</v>
      </c>
      <c r="QW40">
        <v>-1</v>
      </c>
      <c r="QX40">
        <v>1</v>
      </c>
      <c r="QY40">
        <v>1</v>
      </c>
      <c r="QZ40">
        <v>1</v>
      </c>
      <c r="RA40">
        <v>0</v>
      </c>
      <c r="RB40">
        <v>0</v>
      </c>
      <c r="RC40">
        <v>5.1453563159300001E-4</v>
      </c>
      <c r="RD40" s="194">
        <v>42556</v>
      </c>
      <c r="RE40">
        <f t="shared" si="227"/>
        <v>-1</v>
      </c>
      <c r="RF40">
        <f t="shared" si="228"/>
        <v>-1</v>
      </c>
      <c r="RG40">
        <v>5</v>
      </c>
      <c r="RH40">
        <f t="shared" si="229"/>
        <v>1</v>
      </c>
      <c r="RI40">
        <v>4</v>
      </c>
      <c r="RJ40" s="137">
        <v>607656.25</v>
      </c>
      <c r="RK40" s="137">
        <v>486125</v>
      </c>
      <c r="RL40" s="188">
        <v>312.66079238518392</v>
      </c>
      <c r="RM40" s="188">
        <v>312.66079238518392</v>
      </c>
      <c r="RN40" s="188">
        <v>312.66079238518392</v>
      </c>
      <c r="RO40" s="188">
        <f t="shared" si="335"/>
        <v>-312.66079238518392</v>
      </c>
      <c r="RP40" s="188">
        <v>-312.66079238518392</v>
      </c>
      <c r="RQ40" s="188">
        <v>312.66079238518392</v>
      </c>
      <c r="RR40" s="188">
        <v>-312.66079238518392</v>
      </c>
      <c r="RS40" s="188">
        <f t="shared" si="230"/>
        <v>-312.66079238518392</v>
      </c>
      <c r="RT40" s="188">
        <v>-312.66079238518392</v>
      </c>
      <c r="RU40" s="188">
        <f t="shared" si="231"/>
        <v>312.66079238518392</v>
      </c>
      <c r="RV40" s="188">
        <f t="shared" si="232"/>
        <v>-312.66079238518392</v>
      </c>
      <c r="RW40" s="188">
        <v>312.66079238518392</v>
      </c>
      <c r="RY40">
        <v>1</v>
      </c>
      <c r="RZ40">
        <v>-1</v>
      </c>
      <c r="SA40">
        <v>-1</v>
      </c>
      <c r="SB40">
        <v>-1</v>
      </c>
      <c r="SC40">
        <v>1</v>
      </c>
      <c r="SD40">
        <v>-10</v>
      </c>
      <c r="SE40">
        <f t="shared" si="233"/>
        <v>-1</v>
      </c>
      <c r="SF40">
        <v>-1</v>
      </c>
      <c r="SG40">
        <v>-1</v>
      </c>
      <c r="SH40">
        <v>1</v>
      </c>
      <c r="SI40">
        <v>0</v>
      </c>
      <c r="SJ40">
        <v>1</v>
      </c>
      <c r="SK40">
        <v>1</v>
      </c>
      <c r="SL40">
        <v>-1.2213936744699999E-3</v>
      </c>
      <c r="SM40" s="194">
        <v>42556</v>
      </c>
      <c r="SN40">
        <f t="shared" si="234"/>
        <v>-1</v>
      </c>
      <c r="SO40">
        <f t="shared" si="235"/>
        <v>-1</v>
      </c>
      <c r="SP40">
        <v>5</v>
      </c>
      <c r="SQ40">
        <f t="shared" si="236"/>
        <v>-1</v>
      </c>
      <c r="SR40">
        <v>4</v>
      </c>
      <c r="SS40" s="137">
        <v>607929.6875</v>
      </c>
      <c r="ST40" s="137">
        <v>486343.75</v>
      </c>
      <c r="SU40" s="188">
        <v>742.52147483502381</v>
      </c>
      <c r="SV40" s="188">
        <v>-742.52147483502381</v>
      </c>
      <c r="SW40" s="188">
        <v>-742.52147483502381</v>
      </c>
      <c r="SX40" s="188">
        <f t="shared" si="336"/>
        <v>742.52147483502381</v>
      </c>
      <c r="SY40" s="188">
        <v>742.52147483502381</v>
      </c>
      <c r="SZ40" s="188">
        <v>742.52147483502381</v>
      </c>
      <c r="TA40" s="188">
        <v>742.52147483502381</v>
      </c>
      <c r="TB40" s="188">
        <f t="shared" si="237"/>
        <v>742.52147483502381</v>
      </c>
      <c r="TC40" s="188">
        <v>742.52147483502381</v>
      </c>
      <c r="TD40" s="188">
        <f t="shared" si="238"/>
        <v>742.52147483502381</v>
      </c>
      <c r="TE40" s="188">
        <f t="shared" si="239"/>
        <v>742.52147483502381</v>
      </c>
      <c r="TF40" s="188">
        <v>742.52147483502381</v>
      </c>
      <c r="TH40">
        <v>-1</v>
      </c>
      <c r="TI40" s="228">
        <v>1</v>
      </c>
      <c r="TJ40" s="228">
        <v>1</v>
      </c>
      <c r="TK40" s="228">
        <v>-1</v>
      </c>
      <c r="TL40" s="203">
        <v>1</v>
      </c>
      <c r="TM40" s="229">
        <v>-11</v>
      </c>
      <c r="TN40">
        <f t="shared" si="240"/>
        <v>1</v>
      </c>
      <c r="TO40">
        <v>-1</v>
      </c>
      <c r="TP40">
        <v>1</v>
      </c>
      <c r="TQ40">
        <v>1</v>
      </c>
      <c r="TR40">
        <v>1</v>
      </c>
      <c r="TS40">
        <v>0</v>
      </c>
      <c r="TT40">
        <v>0</v>
      </c>
      <c r="TU40">
        <v>1.6734247280700001E-3</v>
      </c>
      <c r="TV40" s="194">
        <v>42556</v>
      </c>
      <c r="TW40">
        <f t="shared" si="241"/>
        <v>1</v>
      </c>
      <c r="TX40">
        <f t="shared" si="242"/>
        <v>1</v>
      </c>
      <c r="TY40">
        <v>5</v>
      </c>
      <c r="TZ40">
        <f t="shared" si="243"/>
        <v>1</v>
      </c>
      <c r="UA40">
        <v>4</v>
      </c>
      <c r="UB40" s="137">
        <v>607929.6875</v>
      </c>
      <c r="UC40" s="137">
        <v>486343.75</v>
      </c>
      <c r="UD40" s="188">
        <v>1017.3245719903676</v>
      </c>
      <c r="UE40" s="188">
        <v>-1017.3245719903676</v>
      </c>
      <c r="UF40" s="188">
        <v>1017.3245719903676</v>
      </c>
      <c r="UG40" s="188">
        <f t="shared" si="337"/>
        <v>1017.3245719903676</v>
      </c>
      <c r="UH40" s="188">
        <v>-1017.3245719903676</v>
      </c>
      <c r="UI40" s="188">
        <v>1017.3245719903676</v>
      </c>
      <c r="UJ40" s="188">
        <v>-1017.3245719903676</v>
      </c>
      <c r="UK40" s="188">
        <f t="shared" si="244"/>
        <v>1017.3245719903676</v>
      </c>
      <c r="UL40" s="188">
        <v>-1017.3245719903676</v>
      </c>
      <c r="UM40" s="188">
        <f t="shared" si="245"/>
        <v>1017.3245719903676</v>
      </c>
      <c r="UN40" s="188">
        <f t="shared" si="246"/>
        <v>1017.3245719903676</v>
      </c>
      <c r="UO40" s="188">
        <v>1017.3245719903676</v>
      </c>
      <c r="UQ40">
        <v>1</v>
      </c>
      <c r="UR40" s="228">
        <v>1</v>
      </c>
      <c r="US40" s="228">
        <v>1</v>
      </c>
      <c r="UT40" s="228">
        <v>1</v>
      </c>
      <c r="UU40" s="203">
        <v>1</v>
      </c>
      <c r="UV40" s="229">
        <v>-12</v>
      </c>
      <c r="UW40">
        <f t="shared" si="247"/>
        <v>-1</v>
      </c>
      <c r="UX40">
        <v>-1</v>
      </c>
      <c r="UY40" s="203">
        <v>-1</v>
      </c>
      <c r="UZ40">
        <v>0</v>
      </c>
      <c r="VA40">
        <v>0</v>
      </c>
      <c r="VB40">
        <v>1</v>
      </c>
      <c r="VC40">
        <v>1</v>
      </c>
      <c r="VD40" s="237">
        <v>-7.7105956435100001E-4</v>
      </c>
      <c r="VE40" s="194">
        <v>42556</v>
      </c>
      <c r="VF40">
        <f t="shared" si="248"/>
        <v>-1</v>
      </c>
      <c r="VG40">
        <f t="shared" si="249"/>
        <v>-1</v>
      </c>
      <c r="VH40">
        <v>6</v>
      </c>
      <c r="VI40">
        <v>1</v>
      </c>
      <c r="VJ40">
        <v>8</v>
      </c>
      <c r="VK40" s="137">
        <v>728953.125</v>
      </c>
      <c r="VL40" s="137">
        <v>971937.5</v>
      </c>
      <c r="VM40" s="188">
        <v>-562.06627899480009</v>
      </c>
      <c r="VN40" s="188">
        <v>-562.06627899480009</v>
      </c>
      <c r="VO40" s="188">
        <v>-562.06627899480009</v>
      </c>
      <c r="VP40" s="188">
        <f t="shared" si="338"/>
        <v>562.06627899480009</v>
      </c>
      <c r="VQ40" s="188">
        <v>562.06627899480009</v>
      </c>
      <c r="VR40" s="188">
        <v>-562.06627899480009</v>
      </c>
      <c r="VS40" s="188">
        <v>-562.06627899480009</v>
      </c>
      <c r="VT40" s="188">
        <f t="shared" si="250"/>
        <v>562.06627899480009</v>
      </c>
      <c r="VU40" s="188">
        <v>562.06627899480009</v>
      </c>
      <c r="VV40" s="188">
        <v>-562.06627899480009</v>
      </c>
      <c r="VW40" s="188">
        <f t="shared" si="251"/>
        <v>562.06627899480009</v>
      </c>
      <c r="VX40" s="188">
        <v>562.06627899480009</v>
      </c>
      <c r="VZ40">
        <v>-1</v>
      </c>
      <c r="WA40" s="228">
        <v>1</v>
      </c>
      <c r="WB40" s="228">
        <v>1</v>
      </c>
      <c r="WC40" s="228">
        <v>1</v>
      </c>
      <c r="WD40" s="203">
        <v>1</v>
      </c>
      <c r="WE40" s="229">
        <v>-13</v>
      </c>
      <c r="WF40">
        <f t="shared" si="252"/>
        <v>1</v>
      </c>
      <c r="WG40">
        <v>-1</v>
      </c>
      <c r="WH40" s="203">
        <v>-1</v>
      </c>
      <c r="WI40">
        <v>0</v>
      </c>
      <c r="WJ40">
        <v>0</v>
      </c>
      <c r="WK40">
        <v>0</v>
      </c>
      <c r="WL40">
        <v>1</v>
      </c>
      <c r="WM40" s="237">
        <v>-7.7165455597699999E-4</v>
      </c>
      <c r="WN40" s="194">
        <v>42556</v>
      </c>
      <c r="WO40">
        <f t="shared" si="253"/>
        <v>-1</v>
      </c>
      <c r="WP40">
        <f t="shared" si="254"/>
        <v>1</v>
      </c>
      <c r="WQ40">
        <v>6</v>
      </c>
      <c r="WR40">
        <v>1</v>
      </c>
      <c r="WS40">
        <v>8</v>
      </c>
      <c r="WT40" s="137">
        <v>728531.25</v>
      </c>
      <c r="WU40" s="137">
        <v>971375</v>
      </c>
      <c r="WV40" s="188">
        <v>-562.17445823411879</v>
      </c>
      <c r="WW40" s="188">
        <v>562.17445823411879</v>
      </c>
      <c r="WX40" s="188">
        <v>-562.17445823411879</v>
      </c>
      <c r="WY40" s="188">
        <f t="shared" si="339"/>
        <v>-562.17445823411879</v>
      </c>
      <c r="WZ40" s="188">
        <v>562.17445823411879</v>
      </c>
      <c r="XA40" s="188">
        <v>-562.17445823411879</v>
      </c>
      <c r="XB40" s="188">
        <v>-562.17445823411879</v>
      </c>
      <c r="XC40" s="188">
        <f t="shared" si="255"/>
        <v>562.17445823411879</v>
      </c>
      <c r="XD40" s="188">
        <v>562.17445823411879</v>
      </c>
      <c r="XE40" s="188">
        <v>-562.17445823411879</v>
      </c>
      <c r="XF40" s="188">
        <f t="shared" si="256"/>
        <v>-562.17445823411879</v>
      </c>
      <c r="XG40" s="188">
        <v>562.17445823411879</v>
      </c>
      <c r="XI40">
        <v>-1</v>
      </c>
      <c r="XJ40" s="228">
        <v>-1</v>
      </c>
      <c r="XK40" s="228">
        <v>1</v>
      </c>
      <c r="XL40" s="228">
        <v>-1</v>
      </c>
      <c r="XM40" s="203">
        <v>1</v>
      </c>
      <c r="XN40" s="229">
        <v>-14</v>
      </c>
      <c r="XO40">
        <f t="shared" si="257"/>
        <v>1</v>
      </c>
      <c r="XP40">
        <v>-1</v>
      </c>
      <c r="XQ40" s="203">
        <v>1</v>
      </c>
      <c r="XR40">
        <v>1</v>
      </c>
      <c r="XS40">
        <v>1</v>
      </c>
      <c r="XT40">
        <v>0</v>
      </c>
      <c r="XU40">
        <v>0</v>
      </c>
      <c r="XV40" s="237">
        <v>1.93062616642E-4</v>
      </c>
      <c r="XW40" s="194">
        <v>42556</v>
      </c>
      <c r="XX40">
        <f t="shared" si="258"/>
        <v>1</v>
      </c>
      <c r="XY40">
        <f t="shared" si="259"/>
        <v>1</v>
      </c>
      <c r="XZ40">
        <v>6</v>
      </c>
      <c r="YA40">
        <v>1</v>
      </c>
      <c r="YB40">
        <v>8</v>
      </c>
      <c r="YC40" s="137">
        <v>728531.25</v>
      </c>
      <c r="YD40" s="137">
        <v>971375</v>
      </c>
      <c r="YE40" s="188">
        <v>-140.65214943046706</v>
      </c>
      <c r="YF40" s="188">
        <v>-140.65214943046706</v>
      </c>
      <c r="YG40" s="188">
        <v>140.65214943046706</v>
      </c>
      <c r="YH40" s="188">
        <f t="shared" si="260"/>
        <v>140.65214943046706</v>
      </c>
      <c r="YI40" s="188">
        <v>-140.65214943046706</v>
      </c>
      <c r="YJ40" s="188">
        <v>140.65214943046706</v>
      </c>
      <c r="YK40" s="188">
        <v>-140.65214943046706</v>
      </c>
      <c r="YL40" s="188">
        <f t="shared" si="261"/>
        <v>140.65214943046706</v>
      </c>
      <c r="YM40" s="188">
        <v>-140.65214943046706</v>
      </c>
      <c r="YN40" s="188">
        <v>140.65214943046706</v>
      </c>
      <c r="YO40" s="188">
        <f t="shared" si="262"/>
        <v>140.65214943046706</v>
      </c>
      <c r="YP40" s="188">
        <v>140.65214943046706</v>
      </c>
      <c r="YR40">
        <v>1</v>
      </c>
      <c r="YS40" s="228">
        <v>-1</v>
      </c>
      <c r="YT40" s="228">
        <v>1</v>
      </c>
      <c r="YU40" s="228">
        <v>-1</v>
      </c>
      <c r="YV40" s="203">
        <v>1</v>
      </c>
      <c r="YW40" s="229">
        <v>-16</v>
      </c>
      <c r="YX40">
        <v>-1</v>
      </c>
      <c r="YY40">
        <v>-1</v>
      </c>
      <c r="YZ40" s="203">
        <v>1</v>
      </c>
      <c r="ZA40">
        <v>1</v>
      </c>
      <c r="ZB40">
        <v>1</v>
      </c>
      <c r="ZC40">
        <v>0</v>
      </c>
      <c r="ZD40">
        <v>0</v>
      </c>
      <c r="ZE40" s="237">
        <v>2.1876206408399999E-3</v>
      </c>
      <c r="ZF40" s="194">
        <v>42556</v>
      </c>
      <c r="ZG40">
        <f t="shared" si="263"/>
        <v>-1</v>
      </c>
      <c r="ZH40">
        <f t="shared" si="264"/>
        <v>-1</v>
      </c>
      <c r="ZI40">
        <v>6</v>
      </c>
      <c r="ZJ40">
        <v>-1</v>
      </c>
      <c r="ZK40">
        <v>5</v>
      </c>
      <c r="ZL40" s="137">
        <v>728531.25</v>
      </c>
      <c r="ZM40" s="137">
        <v>607109.375</v>
      </c>
      <c r="ZN40" s="188">
        <v>-1593.7499999969662</v>
      </c>
      <c r="ZO40" s="188">
        <v>-1593.7499999969662</v>
      </c>
      <c r="ZP40" s="188">
        <v>1593.7499999969662</v>
      </c>
      <c r="ZQ40" s="188">
        <v>1593.7499999969662</v>
      </c>
      <c r="ZR40" s="188">
        <v>-1593.7499999969662</v>
      </c>
      <c r="ZS40" s="188">
        <v>-1593.7499999969662</v>
      </c>
      <c r="ZT40" s="188">
        <v>1593.7499999969662</v>
      </c>
      <c r="ZU40" s="188">
        <v>-1593.7499999969662</v>
      </c>
      <c r="ZV40" s="188">
        <f t="shared" si="265"/>
        <v>-1593.7499999969662</v>
      </c>
      <c r="ZW40" s="188">
        <v>-1593.7499999969662</v>
      </c>
      <c r="ZX40" s="188">
        <f t="shared" si="266"/>
        <v>-1593.7499999969662</v>
      </c>
      <c r="ZY40" s="188">
        <v>1593.7499999969662</v>
      </c>
      <c r="AAA40">
        <f t="shared" si="267"/>
        <v>1</v>
      </c>
      <c r="AAB40" s="228">
        <v>1</v>
      </c>
      <c r="AAC40" s="228">
        <v>1</v>
      </c>
      <c r="AAD40" s="228">
        <v>1</v>
      </c>
      <c r="AAE40" s="203">
        <v>1</v>
      </c>
      <c r="AAF40" s="229">
        <v>-16</v>
      </c>
      <c r="AAG40">
        <f t="shared" si="268"/>
        <v>-1</v>
      </c>
      <c r="AAH40">
        <f t="shared" si="269"/>
        <v>-1</v>
      </c>
      <c r="AAI40" s="203">
        <v>1</v>
      </c>
      <c r="AAJ40">
        <f t="shared" si="270"/>
        <v>1</v>
      </c>
      <c r="AAK40">
        <f t="shared" si="136"/>
        <v>1</v>
      </c>
      <c r="AAL40">
        <f t="shared" si="340"/>
        <v>0</v>
      </c>
      <c r="AAM40">
        <f t="shared" si="271"/>
        <v>0</v>
      </c>
      <c r="AAN40" s="237">
        <v>1.2840267077599999E-4</v>
      </c>
      <c r="AAO40" s="194">
        <v>42556</v>
      </c>
      <c r="AAP40">
        <f t="shared" si="272"/>
        <v>-1</v>
      </c>
      <c r="AAQ40">
        <f t="shared" si="273"/>
        <v>-1</v>
      </c>
      <c r="AAR40">
        <f>VLOOKUP($A40,'FuturesInfo (3)'!$A$2:$V$80,22)</f>
        <v>6</v>
      </c>
      <c r="AAS40">
        <f t="shared" si="274"/>
        <v>1</v>
      </c>
      <c r="AAT40">
        <f t="shared" si="275"/>
        <v>8</v>
      </c>
      <c r="AAU40" s="137">
        <f>VLOOKUP($A40,'FuturesInfo (3)'!$A$2:$O$80,15)*AAR40</f>
        <v>730218.75</v>
      </c>
      <c r="AAV40" s="137">
        <f>VLOOKUP($A40,'FuturesInfo (3)'!$A$2:$O$80,15)*AAT40</f>
        <v>973625</v>
      </c>
      <c r="AAW40" s="188">
        <f t="shared" ref="AAW40:AAW92" si="352">IF(IF(AAB40=AAI40,1,0)=1,ABS(AAU40*AAN40),-ABS(AAU40*AAN40))</f>
        <v>93.762037750712238</v>
      </c>
      <c r="AAX40" s="188">
        <f t="shared" si="137"/>
        <v>93.762037750712238</v>
      </c>
      <c r="AAY40" s="188">
        <f t="shared" si="277"/>
        <v>93.762037750712238</v>
      </c>
      <c r="AAZ40" s="188">
        <f t="shared" si="278"/>
        <v>93.762037750712238</v>
      </c>
      <c r="ABA40" s="188">
        <f t="shared" si="279"/>
        <v>-93.762037750712238</v>
      </c>
      <c r="ABB40" s="188">
        <f t="shared" si="349"/>
        <v>-93.762037750712238</v>
      </c>
      <c r="ABC40" s="188">
        <f t="shared" si="281"/>
        <v>93.762037750712238</v>
      </c>
      <c r="ABD40" s="188">
        <f t="shared" si="341"/>
        <v>93.762037750712238</v>
      </c>
      <c r="ABE40" s="188">
        <f t="shared" si="282"/>
        <v>-93.762037750712238</v>
      </c>
      <c r="ABF40" s="188">
        <f>IF(IF(sym!$Q29=AAI40,1,0)=1,ABS(AAU40*AAN40),-ABS(AAU40*AAN40))</f>
        <v>-93.762037750712238</v>
      </c>
      <c r="ABG40" s="188">
        <f t="shared" si="283"/>
        <v>-93.762037750712238</v>
      </c>
      <c r="ABH40" s="188">
        <f t="shared" si="284"/>
        <v>93.762037750712238</v>
      </c>
      <c r="ABJ40">
        <f t="shared" si="285"/>
        <v>1</v>
      </c>
      <c r="ABK40" s="228">
        <v>1</v>
      </c>
      <c r="ABL40" s="228">
        <v>1</v>
      </c>
      <c r="ABM40" s="228">
        <v>1</v>
      </c>
      <c r="ABN40" s="203">
        <v>1</v>
      </c>
      <c r="ABO40" s="229">
        <v>-17</v>
      </c>
      <c r="ABP40">
        <f t="shared" si="286"/>
        <v>-1</v>
      </c>
      <c r="ABQ40">
        <f t="shared" si="287"/>
        <v>-1</v>
      </c>
      <c r="ABR40" s="203"/>
      <c r="ABS40">
        <f t="shared" si="288"/>
        <v>0</v>
      </c>
      <c r="ABT40">
        <f t="shared" si="138"/>
        <v>0</v>
      </c>
      <c r="ABU40">
        <f t="shared" si="342"/>
        <v>0</v>
      </c>
      <c r="ABV40">
        <f t="shared" si="289"/>
        <v>0</v>
      </c>
      <c r="ABW40" s="237"/>
      <c r="ABX40" s="194">
        <v>42556</v>
      </c>
      <c r="ABY40">
        <f t="shared" si="290"/>
        <v>-1</v>
      </c>
      <c r="ABZ40">
        <f t="shared" si="291"/>
        <v>-1</v>
      </c>
      <c r="ACA40">
        <f>VLOOKUP($A40,'FuturesInfo (3)'!$A$2:$V$80,22)</f>
        <v>6</v>
      </c>
      <c r="ACB40">
        <f t="shared" si="292"/>
        <v>1</v>
      </c>
      <c r="ACC40">
        <f t="shared" si="293"/>
        <v>8</v>
      </c>
      <c r="ACD40" s="137">
        <f>VLOOKUP($A40,'FuturesInfo (3)'!$A$2:$O$80,15)*ACA40</f>
        <v>730218.75</v>
      </c>
      <c r="ACE40" s="137">
        <f>VLOOKUP($A40,'FuturesInfo (3)'!$A$2:$O$80,15)*ACC40</f>
        <v>973625</v>
      </c>
      <c r="ACF40" s="188">
        <f t="shared" ref="ACF40:ACF92" si="353">IF(IF(ABK40=ABR40,1,0)=1,ABS(ACD40*ABW40),-ABS(ACD40*ABW40))</f>
        <v>0</v>
      </c>
      <c r="ACG40" s="188">
        <f t="shared" si="139"/>
        <v>0</v>
      </c>
      <c r="ACH40" s="188">
        <f t="shared" si="295"/>
        <v>0</v>
      </c>
      <c r="ACI40" s="188">
        <f t="shared" si="296"/>
        <v>0</v>
      </c>
      <c r="ACJ40" s="188">
        <f t="shared" si="297"/>
        <v>0</v>
      </c>
      <c r="ACK40" s="188">
        <f t="shared" si="350"/>
        <v>0</v>
      </c>
      <c r="ACL40" s="188">
        <f t="shared" si="299"/>
        <v>0</v>
      </c>
      <c r="ACM40" s="188">
        <f t="shared" si="343"/>
        <v>0</v>
      </c>
      <c r="ACN40" s="188">
        <f t="shared" si="300"/>
        <v>0</v>
      </c>
      <c r="ACO40" s="188">
        <f>IF(IF(sym!$Q29=ABR40,1,0)=1,ABS(ACD40*ABW40),-ABS(ACD40*ABW40))</f>
        <v>0</v>
      </c>
      <c r="ACP40" s="188">
        <f t="shared" si="301"/>
        <v>0</v>
      </c>
      <c r="ACQ40" s="188">
        <f t="shared" si="302"/>
        <v>0</v>
      </c>
      <c r="ACT40">
        <f t="shared" si="303"/>
        <v>0</v>
      </c>
      <c r="ACU40" s="228"/>
      <c r="ACV40" s="228"/>
      <c r="ACW40" s="228"/>
      <c r="ACX40" s="203"/>
      <c r="ACY40" s="229"/>
      <c r="ACZ40">
        <f t="shared" si="304"/>
        <v>-1</v>
      </c>
      <c r="ADA40">
        <f t="shared" si="305"/>
        <v>0</v>
      </c>
      <c r="ADB40" s="203"/>
      <c r="ADC40">
        <f t="shared" si="306"/>
        <v>1</v>
      </c>
      <c r="ADD40">
        <f t="shared" si="140"/>
        <v>1</v>
      </c>
      <c r="ADE40">
        <f t="shared" si="344"/>
        <v>0</v>
      </c>
      <c r="ADF40">
        <f t="shared" si="307"/>
        <v>1</v>
      </c>
      <c r="ADG40" s="237"/>
      <c r="ADH40" s="194"/>
      <c r="ADI40">
        <f t="shared" si="308"/>
        <v>-1</v>
      </c>
      <c r="ADJ40">
        <f t="shared" si="309"/>
        <v>-1</v>
      </c>
      <c r="ADK40">
        <f>VLOOKUP($A40,'FuturesInfo (3)'!$A$2:$V$80,22)</f>
        <v>6</v>
      </c>
      <c r="ADL40">
        <f t="shared" si="310"/>
        <v>-1</v>
      </c>
      <c r="ADM40">
        <f t="shared" si="311"/>
        <v>5</v>
      </c>
      <c r="ADN40" s="137">
        <f>VLOOKUP($A40,'FuturesInfo (3)'!$A$2:$O$80,15)*ADK40</f>
        <v>730218.75</v>
      </c>
      <c r="ADO40" s="137">
        <f>VLOOKUP($A40,'FuturesInfo (3)'!$A$2:$O$80,15)*ADM40</f>
        <v>608515.625</v>
      </c>
      <c r="ADP40" s="188">
        <f t="shared" ref="ADP40:ADP92" si="354">IF(IF(ACU40=ADB40,1,0)=1,ABS(ADN40*ADG40),-ABS(ADN40*ADG40))</f>
        <v>0</v>
      </c>
      <c r="ADQ40" s="188">
        <f t="shared" si="141"/>
        <v>0</v>
      </c>
      <c r="ADR40" s="188">
        <f t="shared" si="313"/>
        <v>0</v>
      </c>
      <c r="ADS40" s="188">
        <f t="shared" si="314"/>
        <v>0</v>
      </c>
      <c r="ADT40" s="188">
        <f t="shared" si="315"/>
        <v>0</v>
      </c>
      <c r="ADU40" s="188">
        <f t="shared" si="351"/>
        <v>0</v>
      </c>
      <c r="ADV40" s="188">
        <f t="shared" si="317"/>
        <v>0</v>
      </c>
      <c r="ADW40" s="188">
        <f t="shared" si="345"/>
        <v>0</v>
      </c>
      <c r="ADX40" s="188">
        <f t="shared" si="318"/>
        <v>0</v>
      </c>
      <c r="ADY40" s="188">
        <f>IF(IF(sym!$Q29=ADB40,1,0)=1,ABS(ADN40*ADG40),-ABS(ADN40*ADG40))</f>
        <v>0</v>
      </c>
      <c r="ADZ40" s="188">
        <f t="shared" si="319"/>
        <v>0</v>
      </c>
      <c r="AEA40" s="188">
        <f t="shared" si="320"/>
        <v>0</v>
      </c>
    </row>
    <row r="41" spans="1:807"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f t="shared" si="142"/>
        <v>-1</v>
      </c>
      <c r="T41">
        <f t="shared" si="143"/>
        <v>1</v>
      </c>
      <c r="U41">
        <v>1</v>
      </c>
      <c r="V41">
        <f t="shared" si="144"/>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f t="shared" si="145"/>
        <v>627.00881754451677</v>
      </c>
      <c r="AG41" s="188">
        <v>627.00881754451677</v>
      </c>
      <c r="AH41" s="188">
        <f t="shared" si="146"/>
        <v>627.00881754451677</v>
      </c>
      <c r="AI41" s="188">
        <v>-627.00881754451677</v>
      </c>
      <c r="AJ41" s="188">
        <v>627.00881754451677</v>
      </c>
      <c r="AL41">
        <v>-1</v>
      </c>
      <c r="AM41" s="228">
        <v>-1</v>
      </c>
      <c r="AN41" s="228">
        <v>1</v>
      </c>
      <c r="AO41" s="228">
        <v>-1</v>
      </c>
      <c r="AP41" s="203">
        <v>-1</v>
      </c>
      <c r="AQ41" s="229">
        <v>-5</v>
      </c>
      <c r="AR41">
        <f t="shared" si="147"/>
        <v>1</v>
      </c>
      <c r="AS41">
        <v>1</v>
      </c>
      <c r="AT41" s="203">
        <v>1</v>
      </c>
      <c r="AU41">
        <v>0</v>
      </c>
      <c r="AV41">
        <v>0</v>
      </c>
      <c r="AW41">
        <v>1</v>
      </c>
      <c r="AX41">
        <v>1</v>
      </c>
      <c r="AY41" s="237">
        <v>1.393306073E-2</v>
      </c>
      <c r="AZ41" s="194">
        <v>42544</v>
      </c>
      <c r="BA41">
        <f t="shared" si="148"/>
        <v>1</v>
      </c>
      <c r="BB41">
        <f t="shared" si="149"/>
        <v>1</v>
      </c>
      <c r="BC41">
        <v>1</v>
      </c>
      <c r="BD41">
        <f t="shared" si="150"/>
        <v>-1</v>
      </c>
      <c r="BE41">
        <v>1</v>
      </c>
      <c r="BF41" s="137">
        <v>133900</v>
      </c>
      <c r="BG41" s="137">
        <v>133900</v>
      </c>
      <c r="BH41" s="188">
        <v>-1865.6368317470001</v>
      </c>
      <c r="BI41" s="188">
        <v>-1865.6368317470001</v>
      </c>
      <c r="BJ41" s="188">
        <v>-1865.6368317470001</v>
      </c>
      <c r="BK41" s="188">
        <f t="shared" si="321"/>
        <v>1865.6368317470001</v>
      </c>
      <c r="BL41" s="188">
        <v>1865.6368317470001</v>
      </c>
      <c r="BM41" s="188">
        <v>1865.6368317470001</v>
      </c>
      <c r="BN41" s="188">
        <v>-1865.6368317470001</v>
      </c>
      <c r="BO41" s="188">
        <f t="shared" si="322"/>
        <v>1865.6368317470001</v>
      </c>
      <c r="BP41" s="188">
        <v>-1865.6368317470001</v>
      </c>
      <c r="BQ41" s="188">
        <f t="shared" si="151"/>
        <v>-1865.6368317470001</v>
      </c>
      <c r="BR41" s="188">
        <f t="shared" si="152"/>
        <v>1865.6368317470001</v>
      </c>
      <c r="BS41" s="188">
        <v>1865.6368317470001</v>
      </c>
      <c r="BU41">
        <v>1</v>
      </c>
      <c r="BV41" s="228">
        <v>1</v>
      </c>
      <c r="BW41" s="228">
        <v>-1</v>
      </c>
      <c r="BX41" s="228">
        <v>1</v>
      </c>
      <c r="BY41" s="203">
        <v>-1</v>
      </c>
      <c r="BZ41" s="229">
        <v>-6</v>
      </c>
      <c r="CA41">
        <f t="shared" si="153"/>
        <v>-1</v>
      </c>
      <c r="CB41">
        <v>1</v>
      </c>
      <c r="CC41" s="203">
        <v>1</v>
      </c>
      <c r="CD41">
        <v>1</v>
      </c>
      <c r="CE41">
        <v>0</v>
      </c>
      <c r="CF41">
        <v>1</v>
      </c>
      <c r="CG41">
        <v>1</v>
      </c>
      <c r="CH41" s="237"/>
      <c r="CI41" s="194">
        <v>42544</v>
      </c>
      <c r="CJ41">
        <f t="shared" si="154"/>
        <v>-1</v>
      </c>
      <c r="CK41">
        <f t="shared" si="155"/>
        <v>-1</v>
      </c>
      <c r="CL41">
        <v>1</v>
      </c>
      <c r="CM41">
        <f t="shared" si="156"/>
        <v>-1</v>
      </c>
      <c r="CN41">
        <v>1</v>
      </c>
      <c r="CO41" s="137">
        <v>133900</v>
      </c>
      <c r="CP41" s="137">
        <v>133900</v>
      </c>
      <c r="CQ41" s="188">
        <v>0</v>
      </c>
      <c r="CR41" s="188">
        <v>0</v>
      </c>
      <c r="CS41" s="188">
        <v>0</v>
      </c>
      <c r="CT41" s="188">
        <f t="shared" si="323"/>
        <v>0</v>
      </c>
      <c r="CU41" s="188">
        <v>0</v>
      </c>
      <c r="CV41" s="188">
        <v>0</v>
      </c>
      <c r="CW41" s="188">
        <v>0</v>
      </c>
      <c r="CX41" s="188">
        <f t="shared" si="157"/>
        <v>0</v>
      </c>
      <c r="CY41" s="188">
        <v>0</v>
      </c>
      <c r="CZ41" s="188">
        <f t="shared" si="158"/>
        <v>0</v>
      </c>
      <c r="DA41" s="188">
        <f t="shared" si="159"/>
        <v>0</v>
      </c>
      <c r="DB41" s="188">
        <v>0</v>
      </c>
      <c r="DD41">
        <v>1</v>
      </c>
      <c r="DE41" s="228">
        <v>1</v>
      </c>
      <c r="DF41" s="228">
        <v>-1</v>
      </c>
      <c r="DG41" s="228">
        <v>1</v>
      </c>
      <c r="DH41" s="203">
        <v>-1</v>
      </c>
      <c r="DI41" s="229">
        <v>-6</v>
      </c>
      <c r="DJ41">
        <f t="shared" si="160"/>
        <v>-1</v>
      </c>
      <c r="DK41">
        <v>1</v>
      </c>
      <c r="DL41" s="203">
        <v>1</v>
      </c>
      <c r="DM41">
        <v>1</v>
      </c>
      <c r="DN41">
        <v>0</v>
      </c>
      <c r="DO41">
        <v>1</v>
      </c>
      <c r="DP41">
        <v>1</v>
      </c>
      <c r="DQ41" s="237">
        <v>1.4712471994E-2</v>
      </c>
      <c r="DR41" s="194">
        <v>42544</v>
      </c>
      <c r="DS41">
        <f t="shared" si="161"/>
        <v>-1</v>
      </c>
      <c r="DT41">
        <f t="shared" si="162"/>
        <v>-1</v>
      </c>
      <c r="DU41">
        <v>1</v>
      </c>
      <c r="DV41">
        <f t="shared" si="163"/>
        <v>-1</v>
      </c>
      <c r="DW41">
        <v>1</v>
      </c>
      <c r="DX41" s="137">
        <v>135870</v>
      </c>
      <c r="DY41" s="137">
        <v>135870</v>
      </c>
      <c r="DZ41" s="188">
        <v>1998.98356982478</v>
      </c>
      <c r="EA41" s="188">
        <v>1998.98356982478</v>
      </c>
      <c r="EB41" s="188">
        <v>-1998.98356982478</v>
      </c>
      <c r="EC41" s="188">
        <f t="shared" si="324"/>
        <v>-1998.98356982478</v>
      </c>
      <c r="ED41" s="188">
        <v>1998.98356982478</v>
      </c>
      <c r="EE41" s="188">
        <v>-1998.98356982478</v>
      </c>
      <c r="EF41" s="188">
        <v>1998.98356982478</v>
      </c>
      <c r="EG41" s="188">
        <f t="shared" si="164"/>
        <v>-1998.98356982478</v>
      </c>
      <c r="EH41" s="188">
        <v>-1998.98356982478</v>
      </c>
      <c r="EI41" s="188">
        <f t="shared" si="165"/>
        <v>-1998.98356982478</v>
      </c>
      <c r="EJ41" s="188">
        <f t="shared" si="166"/>
        <v>-1998.98356982478</v>
      </c>
      <c r="EK41" s="188">
        <v>1998.98356982478</v>
      </c>
      <c r="EM41">
        <v>1</v>
      </c>
      <c r="EN41" s="228">
        <v>1</v>
      </c>
      <c r="EO41" s="228">
        <v>-1</v>
      </c>
      <c r="EP41" s="228">
        <v>1</v>
      </c>
      <c r="EQ41" s="203">
        <v>1</v>
      </c>
      <c r="ER41" s="229">
        <v>-7</v>
      </c>
      <c r="ES41">
        <f t="shared" si="167"/>
        <v>-1</v>
      </c>
      <c r="ET41">
        <v>-1</v>
      </c>
      <c r="EU41" s="203">
        <v>1</v>
      </c>
      <c r="EV41">
        <v>1</v>
      </c>
      <c r="EW41">
        <v>1</v>
      </c>
      <c r="EX41">
        <v>0</v>
      </c>
      <c r="EY41">
        <v>0</v>
      </c>
      <c r="EZ41" s="237">
        <v>6.1823802163800002E-3</v>
      </c>
      <c r="FA41" s="194">
        <v>42544</v>
      </c>
      <c r="FB41">
        <f t="shared" si="168"/>
        <v>-1</v>
      </c>
      <c r="FC41">
        <f t="shared" si="169"/>
        <v>-1</v>
      </c>
      <c r="FD41">
        <v>1</v>
      </c>
      <c r="FE41">
        <f t="shared" si="170"/>
        <v>1</v>
      </c>
      <c r="FF41">
        <v>1</v>
      </c>
      <c r="FG41" s="137">
        <v>136710</v>
      </c>
      <c r="FH41" s="137">
        <v>136710</v>
      </c>
      <c r="FI41" s="188">
        <v>845.1931993813098</v>
      </c>
      <c r="FJ41" s="188">
        <v>845.1931993813098</v>
      </c>
      <c r="FK41" s="188">
        <v>845.1931993813098</v>
      </c>
      <c r="FL41" s="188">
        <f t="shared" si="325"/>
        <v>-845.1931993813098</v>
      </c>
      <c r="FM41" s="188">
        <v>-845.1931993813098</v>
      </c>
      <c r="FN41" s="188">
        <v>-845.1931993813098</v>
      </c>
      <c r="FO41" s="188">
        <v>845.1931993813098</v>
      </c>
      <c r="FP41" s="188">
        <f t="shared" si="171"/>
        <v>-845.1931993813098</v>
      </c>
      <c r="FQ41" s="188">
        <v>-845.1931993813098</v>
      </c>
      <c r="FR41" s="188">
        <f t="shared" si="172"/>
        <v>845.1931993813098</v>
      </c>
      <c r="FS41" s="188">
        <f t="shared" si="173"/>
        <v>-845.1931993813098</v>
      </c>
      <c r="FT41" s="188">
        <v>845.1931993813098</v>
      </c>
      <c r="FV41">
        <v>1</v>
      </c>
      <c r="FW41" s="228">
        <v>1</v>
      </c>
      <c r="FX41" s="228">
        <v>-1</v>
      </c>
      <c r="FY41" s="228">
        <v>1</v>
      </c>
      <c r="FZ41" s="203">
        <v>1</v>
      </c>
      <c r="GA41" s="229">
        <v>-8</v>
      </c>
      <c r="GB41">
        <f t="shared" si="174"/>
        <v>-1</v>
      </c>
      <c r="GC41">
        <v>-1</v>
      </c>
      <c r="GD41">
        <v>-1</v>
      </c>
      <c r="GE41">
        <v>0</v>
      </c>
      <c r="GF41">
        <v>0</v>
      </c>
      <c r="GG41">
        <v>1</v>
      </c>
      <c r="GH41">
        <v>1</v>
      </c>
      <c r="GI41">
        <v>-3.6573769292699999E-3</v>
      </c>
      <c r="GJ41" s="194">
        <v>42544</v>
      </c>
      <c r="GK41">
        <f t="shared" si="175"/>
        <v>-1</v>
      </c>
      <c r="GL41">
        <f t="shared" si="176"/>
        <v>-1</v>
      </c>
      <c r="GM41">
        <v>1</v>
      </c>
      <c r="GN41">
        <f t="shared" si="177"/>
        <v>1</v>
      </c>
      <c r="GO41">
        <v>1</v>
      </c>
      <c r="GP41" s="137">
        <v>136210</v>
      </c>
      <c r="GQ41" s="137">
        <v>136210</v>
      </c>
      <c r="GR41" s="188">
        <v>-498.17131153586666</v>
      </c>
      <c r="GS41" s="188">
        <v>-498.17131153586666</v>
      </c>
      <c r="GT41" s="188">
        <v>-498.17131153586666</v>
      </c>
      <c r="GU41" s="188">
        <f t="shared" si="326"/>
        <v>498.17131153586666</v>
      </c>
      <c r="GV41" s="188">
        <v>498.17131153586666</v>
      </c>
      <c r="GW41" s="188">
        <v>498.17131153586666</v>
      </c>
      <c r="GX41" s="188">
        <v>-498.17131153586666</v>
      </c>
      <c r="GY41" s="188">
        <f t="shared" si="178"/>
        <v>498.17131153586666</v>
      </c>
      <c r="GZ41" s="188">
        <v>498.17131153586666</v>
      </c>
      <c r="HA41" s="188">
        <f t="shared" si="179"/>
        <v>-498.17131153586666</v>
      </c>
      <c r="HB41" s="188">
        <f t="shared" si="180"/>
        <v>498.17131153586666</v>
      </c>
      <c r="HC41" s="188">
        <v>498.17131153586666</v>
      </c>
      <c r="HE41">
        <v>-1</v>
      </c>
      <c r="HF41">
        <v>1</v>
      </c>
      <c r="HG41">
        <v>-1</v>
      </c>
      <c r="HH41">
        <v>1</v>
      </c>
      <c r="HI41">
        <v>1</v>
      </c>
      <c r="HJ41">
        <v>-9</v>
      </c>
      <c r="HK41">
        <f t="shared" si="181"/>
        <v>-1</v>
      </c>
      <c r="HL41">
        <v>-1</v>
      </c>
      <c r="HM41" s="203">
        <v>-1</v>
      </c>
      <c r="HN41">
        <v>0</v>
      </c>
      <c r="HO41">
        <v>0</v>
      </c>
      <c r="HP41">
        <v>1</v>
      </c>
      <c r="HQ41">
        <v>1</v>
      </c>
      <c r="HR41" s="237">
        <v>-2.7163938036900001E-3</v>
      </c>
      <c r="HS41" s="194">
        <v>42544</v>
      </c>
      <c r="HT41">
        <f t="shared" si="182"/>
        <v>-1</v>
      </c>
      <c r="HU41">
        <f t="shared" si="183"/>
        <v>-1</v>
      </c>
      <c r="HV41">
        <v>1</v>
      </c>
      <c r="HW41">
        <f t="shared" si="184"/>
        <v>1</v>
      </c>
      <c r="HX41">
        <v>1</v>
      </c>
      <c r="HY41" s="137">
        <v>135840</v>
      </c>
      <c r="HZ41" s="137">
        <v>135840</v>
      </c>
      <c r="IA41" s="188">
        <v>-368.99493429324963</v>
      </c>
      <c r="IB41" s="188">
        <v>368.99493429324963</v>
      </c>
      <c r="IC41" s="188">
        <v>-368.99493429324963</v>
      </c>
      <c r="ID41" s="188">
        <f t="shared" si="327"/>
        <v>368.99493429324963</v>
      </c>
      <c r="IE41" s="188">
        <v>368.99493429324963</v>
      </c>
      <c r="IF41" s="188">
        <v>368.99493429324963</v>
      </c>
      <c r="IG41" s="188">
        <v>-368.99493429324963</v>
      </c>
      <c r="IH41" s="188">
        <f t="shared" si="185"/>
        <v>368.99493429324963</v>
      </c>
      <c r="II41" s="188">
        <v>368.99493429324963</v>
      </c>
      <c r="IJ41" s="188">
        <f t="shared" si="186"/>
        <v>-368.99493429324963</v>
      </c>
      <c r="IK41" s="188">
        <f t="shared" si="187"/>
        <v>368.99493429324963</v>
      </c>
      <c r="IL41" s="188">
        <v>368.99493429324963</v>
      </c>
      <c r="IN41">
        <v>-1</v>
      </c>
      <c r="IO41" s="228">
        <v>-1</v>
      </c>
      <c r="IP41" s="228">
        <v>-1</v>
      </c>
      <c r="IQ41" s="228">
        <v>-1</v>
      </c>
      <c r="IR41" s="203">
        <v>1</v>
      </c>
      <c r="IS41" s="229">
        <v>-10</v>
      </c>
      <c r="IT41">
        <f t="shared" si="188"/>
        <v>-1</v>
      </c>
      <c r="IU41">
        <v>-1</v>
      </c>
      <c r="IV41" s="203">
        <v>-1</v>
      </c>
      <c r="IW41">
        <v>1</v>
      </c>
      <c r="IX41">
        <v>0</v>
      </c>
      <c r="IY41">
        <v>1</v>
      </c>
      <c r="IZ41">
        <v>1</v>
      </c>
      <c r="JA41" s="237">
        <v>-1.3250883392200001E-3</v>
      </c>
      <c r="JB41" s="194">
        <v>42544</v>
      </c>
      <c r="JC41">
        <f t="shared" si="189"/>
        <v>1</v>
      </c>
      <c r="JD41">
        <f t="shared" si="190"/>
        <v>1</v>
      </c>
      <c r="JE41">
        <v>1</v>
      </c>
      <c r="JF41">
        <f t="shared" si="191"/>
        <v>1</v>
      </c>
      <c r="JG41">
        <v>1</v>
      </c>
      <c r="JH41" s="137">
        <v>135660</v>
      </c>
      <c r="JI41" s="137">
        <v>135660</v>
      </c>
      <c r="JJ41" s="188">
        <v>179.76148409858521</v>
      </c>
      <c r="JK41" s="188">
        <v>179.76148409858521</v>
      </c>
      <c r="JL41" s="188">
        <v>-179.76148409858521</v>
      </c>
      <c r="JM41" s="188">
        <f t="shared" si="328"/>
        <v>179.76148409858521</v>
      </c>
      <c r="JN41" s="188">
        <v>179.76148409858521</v>
      </c>
      <c r="JO41" s="188">
        <v>179.76148409858521</v>
      </c>
      <c r="JP41" s="188">
        <v>179.76148409858521</v>
      </c>
      <c r="JQ41" s="188">
        <f t="shared" si="192"/>
        <v>-179.76148409858521</v>
      </c>
      <c r="JR41" s="188">
        <v>179.76148409858521</v>
      </c>
      <c r="JS41" s="188">
        <f t="shared" si="193"/>
        <v>-179.76148409858521</v>
      </c>
      <c r="JT41" s="188">
        <f t="shared" si="329"/>
        <v>-179.76148409858521</v>
      </c>
      <c r="JU41" s="188">
        <v>179.76148409858521</v>
      </c>
      <c r="JW41">
        <v>-1</v>
      </c>
      <c r="JX41" s="228">
        <v>-1</v>
      </c>
      <c r="JY41" s="228">
        <v>-1</v>
      </c>
      <c r="JZ41" s="228">
        <v>-1</v>
      </c>
      <c r="KA41" s="203">
        <v>1</v>
      </c>
      <c r="KB41" s="229">
        <v>-11</v>
      </c>
      <c r="KC41">
        <f t="shared" si="194"/>
        <v>-1</v>
      </c>
      <c r="KD41">
        <v>-1</v>
      </c>
      <c r="KE41" s="203">
        <v>-1</v>
      </c>
      <c r="KF41">
        <v>1</v>
      </c>
      <c r="KG41">
        <v>0</v>
      </c>
      <c r="KH41">
        <v>1</v>
      </c>
      <c r="KI41">
        <v>1</v>
      </c>
      <c r="KJ41" s="237">
        <v>-1.5701017248999999E-2</v>
      </c>
      <c r="KK41" s="194">
        <v>42544</v>
      </c>
      <c r="KL41">
        <f t="shared" si="195"/>
        <v>1</v>
      </c>
      <c r="KM41">
        <f t="shared" si="196"/>
        <v>1</v>
      </c>
      <c r="KN41">
        <v>1</v>
      </c>
      <c r="KO41">
        <f t="shared" si="197"/>
        <v>1</v>
      </c>
      <c r="KP41">
        <v>1</v>
      </c>
      <c r="KQ41" s="137">
        <v>133530</v>
      </c>
      <c r="KR41" s="137">
        <v>133530</v>
      </c>
      <c r="KS41" s="188">
        <v>2096.5568332589696</v>
      </c>
      <c r="KT41" s="188">
        <v>2096.5568332589696</v>
      </c>
      <c r="KU41" s="188">
        <v>-2096.5568332589696</v>
      </c>
      <c r="KV41" s="188">
        <f t="shared" si="330"/>
        <v>2096.5568332589696</v>
      </c>
      <c r="KW41" s="188">
        <v>2096.5568332589696</v>
      </c>
      <c r="KX41" s="188">
        <v>2096.5568332589696</v>
      </c>
      <c r="KY41" s="188">
        <v>2096.5568332589696</v>
      </c>
      <c r="KZ41" s="188">
        <f t="shared" si="198"/>
        <v>-2096.5568332589696</v>
      </c>
      <c r="LA41" s="188">
        <v>2096.5568332589696</v>
      </c>
      <c r="LB41" s="188">
        <f t="shared" si="199"/>
        <v>-2096.5568332589696</v>
      </c>
      <c r="LC41" s="188">
        <f t="shared" si="200"/>
        <v>-2096.5568332589696</v>
      </c>
      <c r="LD41" s="188">
        <v>2096.5568332589696</v>
      </c>
      <c r="LF41">
        <v>-1</v>
      </c>
      <c r="LG41" s="228">
        <v>-1</v>
      </c>
      <c r="LH41" s="228">
        <v>1</v>
      </c>
      <c r="LI41" s="228">
        <v>-1</v>
      </c>
      <c r="LJ41" s="203">
        <v>1</v>
      </c>
      <c r="LK41" s="229">
        <v>4</v>
      </c>
      <c r="LL41">
        <f t="shared" si="201"/>
        <v>1</v>
      </c>
      <c r="LM41">
        <v>1</v>
      </c>
      <c r="LN41" s="203">
        <v>1</v>
      </c>
      <c r="LO41">
        <v>1</v>
      </c>
      <c r="LP41">
        <v>1</v>
      </c>
      <c r="LQ41">
        <v>0</v>
      </c>
      <c r="LR41">
        <v>1</v>
      </c>
      <c r="LS41" s="237">
        <v>6.2158316483199999E-3</v>
      </c>
      <c r="LT41" s="194">
        <v>42557</v>
      </c>
      <c r="LU41">
        <f t="shared" si="202"/>
        <v>1</v>
      </c>
      <c r="LV41">
        <f t="shared" si="203"/>
        <v>1</v>
      </c>
      <c r="LW41">
        <v>1</v>
      </c>
      <c r="LX41">
        <f t="shared" si="204"/>
        <v>1</v>
      </c>
      <c r="LY41">
        <v>1</v>
      </c>
      <c r="LZ41" s="137">
        <v>134360</v>
      </c>
      <c r="MA41" s="137">
        <v>134360</v>
      </c>
      <c r="MB41" s="188">
        <v>-835.15914026827522</v>
      </c>
      <c r="MC41" s="188">
        <v>-835.15914026827522</v>
      </c>
      <c r="MD41" s="188">
        <v>835.15914026827522</v>
      </c>
      <c r="ME41" s="188">
        <f t="shared" si="331"/>
        <v>835.15914026827522</v>
      </c>
      <c r="MF41" s="188">
        <v>835.15914026827522</v>
      </c>
      <c r="MG41" s="188">
        <v>835.15914026827522</v>
      </c>
      <c r="MH41" s="188">
        <v>-835.15914026827522</v>
      </c>
      <c r="MI41" s="188">
        <f t="shared" si="205"/>
        <v>835.15914026827522</v>
      </c>
      <c r="MJ41" s="188">
        <v>-835.15914026827522</v>
      </c>
      <c r="MK41" s="188">
        <f t="shared" si="206"/>
        <v>835.15914026827522</v>
      </c>
      <c r="ML41" s="188">
        <f t="shared" si="207"/>
        <v>835.15914026827522</v>
      </c>
      <c r="MM41" s="188">
        <v>835.15914026827522</v>
      </c>
      <c r="MO41">
        <v>1</v>
      </c>
      <c r="MP41" s="228">
        <v>-1</v>
      </c>
      <c r="MQ41" s="228">
        <v>1</v>
      </c>
      <c r="MR41" s="203">
        <v>-1</v>
      </c>
      <c r="MS41" s="203">
        <v>1</v>
      </c>
      <c r="MT41" s="229">
        <v>5</v>
      </c>
      <c r="MU41">
        <f t="shared" si="208"/>
        <v>1</v>
      </c>
      <c r="MV41">
        <v>1</v>
      </c>
      <c r="MW41" s="203">
        <v>-1</v>
      </c>
      <c r="MX41">
        <v>0</v>
      </c>
      <c r="MY41">
        <v>0</v>
      </c>
      <c r="MZ41">
        <v>1</v>
      </c>
      <c r="NA41">
        <v>0</v>
      </c>
      <c r="NB41" s="237">
        <v>-8.4846680559700002E-3</v>
      </c>
      <c r="NC41" s="194">
        <v>42557</v>
      </c>
      <c r="ND41">
        <f t="shared" si="209"/>
        <v>1</v>
      </c>
      <c r="NE41">
        <f t="shared" si="210"/>
        <v>1</v>
      </c>
      <c r="NF41">
        <v>1</v>
      </c>
      <c r="NG41">
        <f t="shared" si="211"/>
        <v>-1</v>
      </c>
      <c r="NH41">
        <v>1</v>
      </c>
      <c r="NI41" s="137">
        <v>133220</v>
      </c>
      <c r="NJ41" s="137">
        <v>133220</v>
      </c>
      <c r="NK41" s="188">
        <v>1130.3274784163234</v>
      </c>
      <c r="NL41" s="188">
        <v>-1130.3274784163234</v>
      </c>
      <c r="NM41" s="188">
        <v>-1130.3274784163234</v>
      </c>
      <c r="NN41" s="188">
        <f t="shared" si="332"/>
        <v>-1130.3274784163234</v>
      </c>
      <c r="NO41" s="188">
        <v>-1130.3274784163234</v>
      </c>
      <c r="NP41" s="188">
        <v>-1130.3274784163234</v>
      </c>
      <c r="NQ41" s="188">
        <v>1130.3274784163234</v>
      </c>
      <c r="NR41" s="188">
        <f t="shared" si="212"/>
        <v>-1130.3274784163234</v>
      </c>
      <c r="NS41" s="188">
        <v>1130.3274784163234</v>
      </c>
      <c r="NT41" s="188">
        <f t="shared" si="213"/>
        <v>1130.3274784163234</v>
      </c>
      <c r="NU41" s="188">
        <f t="shared" si="214"/>
        <v>-1130.3274784163234</v>
      </c>
      <c r="NV41" s="188">
        <v>1130.3274784163234</v>
      </c>
      <c r="NX41">
        <v>-1</v>
      </c>
      <c r="NY41" s="228">
        <v>-1</v>
      </c>
      <c r="NZ41" s="228">
        <v>-1</v>
      </c>
      <c r="OA41" s="228">
        <v>-1</v>
      </c>
      <c r="OB41" s="203">
        <v>1</v>
      </c>
      <c r="OC41" s="229">
        <v>-6</v>
      </c>
      <c r="OD41">
        <f t="shared" si="346"/>
        <v>-1</v>
      </c>
      <c r="OE41">
        <v>-1</v>
      </c>
      <c r="OF41" s="203">
        <v>-1</v>
      </c>
      <c r="OG41">
        <v>1</v>
      </c>
      <c r="OH41">
        <v>0</v>
      </c>
      <c r="OI41">
        <v>1</v>
      </c>
      <c r="OJ41">
        <v>1</v>
      </c>
      <c r="OK41">
        <v>-3.6030626032099999E-3</v>
      </c>
      <c r="OL41" s="194">
        <v>42557</v>
      </c>
      <c r="OM41">
        <f t="shared" si="215"/>
        <v>1</v>
      </c>
      <c r="ON41">
        <f t="shared" si="216"/>
        <v>1</v>
      </c>
      <c r="OO41">
        <v>1</v>
      </c>
      <c r="OP41">
        <f t="shared" si="217"/>
        <v>1</v>
      </c>
      <c r="OQ41">
        <v>1</v>
      </c>
      <c r="OR41" s="137">
        <v>132930</v>
      </c>
      <c r="OS41" s="137">
        <v>132930</v>
      </c>
      <c r="OT41" s="188">
        <v>478.9551118447053</v>
      </c>
      <c r="OU41" s="188">
        <v>478.9551118447053</v>
      </c>
      <c r="OV41" s="188">
        <v>-478.9551118447053</v>
      </c>
      <c r="OW41" s="188">
        <f t="shared" si="333"/>
        <v>478.9551118447053</v>
      </c>
      <c r="OX41" s="188">
        <v>478.9551118447053</v>
      </c>
      <c r="OY41" s="188">
        <v>478.9551118447053</v>
      </c>
      <c r="OZ41" s="188">
        <v>478.9551118447053</v>
      </c>
      <c r="PA41" s="188">
        <f t="shared" si="218"/>
        <v>-478.9551118447053</v>
      </c>
      <c r="PB41" s="188">
        <v>478.9551118447053</v>
      </c>
      <c r="PC41" s="188">
        <f t="shared" si="219"/>
        <v>-478.9551118447053</v>
      </c>
      <c r="PD41" s="188">
        <f t="shared" si="220"/>
        <v>-478.9551118447053</v>
      </c>
      <c r="PE41" s="188">
        <v>478.9551118447053</v>
      </c>
      <c r="PG41">
        <v>-1</v>
      </c>
      <c r="PH41" s="228">
        <v>-1</v>
      </c>
      <c r="PI41" s="228">
        <v>-1</v>
      </c>
      <c r="PJ41" s="228">
        <v>-1</v>
      </c>
      <c r="PK41" s="203">
        <v>1</v>
      </c>
      <c r="PL41" s="229">
        <v>-7</v>
      </c>
      <c r="PM41">
        <f t="shared" si="347"/>
        <v>-1</v>
      </c>
      <c r="PN41">
        <v>-1</v>
      </c>
      <c r="PO41" s="203">
        <v>1</v>
      </c>
      <c r="PP41">
        <v>0</v>
      </c>
      <c r="PQ41">
        <v>1</v>
      </c>
      <c r="PR41">
        <v>0</v>
      </c>
      <c r="PS41">
        <v>0</v>
      </c>
      <c r="PT41" s="237">
        <v>1.4313695947E-3</v>
      </c>
      <c r="PU41" s="194">
        <v>42557</v>
      </c>
      <c r="PV41">
        <f t="shared" si="221"/>
        <v>1</v>
      </c>
      <c r="PW41">
        <f t="shared" si="222"/>
        <v>1</v>
      </c>
      <c r="PX41">
        <v>1</v>
      </c>
      <c r="PY41">
        <f t="shared" si="223"/>
        <v>1</v>
      </c>
      <c r="PZ41">
        <v>1</v>
      </c>
      <c r="QA41" s="137">
        <v>133230</v>
      </c>
      <c r="QB41" s="137">
        <v>133230</v>
      </c>
      <c r="QC41" s="188">
        <v>-190.70137110188099</v>
      </c>
      <c r="QD41" s="188">
        <v>-190.70137110188099</v>
      </c>
      <c r="QE41" s="188">
        <v>190.70137110188099</v>
      </c>
      <c r="QF41" s="188">
        <f t="shared" si="334"/>
        <v>-190.70137110188099</v>
      </c>
      <c r="QG41" s="188">
        <v>-190.70137110188099</v>
      </c>
      <c r="QH41" s="188">
        <v>-190.70137110188099</v>
      </c>
      <c r="QI41" s="188">
        <v>-190.70137110188099</v>
      </c>
      <c r="QJ41" s="188">
        <f t="shared" si="224"/>
        <v>190.70137110188099</v>
      </c>
      <c r="QK41" s="188">
        <v>-190.70137110188099</v>
      </c>
      <c r="QL41" s="188">
        <f t="shared" si="225"/>
        <v>190.70137110188099</v>
      </c>
      <c r="QM41" s="188">
        <f t="shared" si="226"/>
        <v>190.70137110188099</v>
      </c>
      <c r="QN41" s="188">
        <v>190.70137110188099</v>
      </c>
      <c r="QP41">
        <v>1</v>
      </c>
      <c r="QQ41" s="228">
        <v>1</v>
      </c>
      <c r="QR41" s="228">
        <v>1</v>
      </c>
      <c r="QS41" s="228">
        <v>-1</v>
      </c>
      <c r="QT41" s="203">
        <v>-1</v>
      </c>
      <c r="QU41" s="229">
        <v>-8</v>
      </c>
      <c r="QV41">
        <f t="shared" si="348"/>
        <v>1</v>
      </c>
      <c r="QW41">
        <v>1</v>
      </c>
      <c r="QX41">
        <v>1</v>
      </c>
      <c r="QY41">
        <v>1</v>
      </c>
      <c r="QZ41">
        <v>0</v>
      </c>
      <c r="RA41">
        <v>1</v>
      </c>
      <c r="RB41">
        <v>1</v>
      </c>
      <c r="RC41">
        <v>2.2568269013800001E-3</v>
      </c>
      <c r="RD41" s="194">
        <v>42557</v>
      </c>
      <c r="RE41">
        <f t="shared" si="227"/>
        <v>1</v>
      </c>
      <c r="RF41">
        <f t="shared" si="228"/>
        <v>1</v>
      </c>
      <c r="RG41">
        <v>1</v>
      </c>
      <c r="RH41">
        <f t="shared" si="229"/>
        <v>-1</v>
      </c>
      <c r="RI41">
        <v>1</v>
      </c>
      <c r="RJ41" s="137">
        <v>133230</v>
      </c>
      <c r="RK41" s="137">
        <v>133230</v>
      </c>
      <c r="RL41" s="188">
        <v>300.67704807085744</v>
      </c>
      <c r="RM41" s="188">
        <v>300.67704807085744</v>
      </c>
      <c r="RN41" s="188">
        <v>-300.67704807085744</v>
      </c>
      <c r="RO41" s="188">
        <f t="shared" si="335"/>
        <v>300.67704807085744</v>
      </c>
      <c r="RP41" s="188">
        <v>300.67704807085744</v>
      </c>
      <c r="RQ41" s="188">
        <v>300.67704807085744</v>
      </c>
      <c r="RR41" s="188">
        <v>-300.67704807085744</v>
      </c>
      <c r="RS41" s="188">
        <f t="shared" si="230"/>
        <v>300.67704807085744</v>
      </c>
      <c r="RT41" s="188">
        <v>-300.67704807085744</v>
      </c>
      <c r="RU41" s="188">
        <f t="shared" si="231"/>
        <v>-300.67704807085744</v>
      </c>
      <c r="RV41" s="188">
        <f t="shared" si="232"/>
        <v>300.67704807085744</v>
      </c>
      <c r="RW41" s="188">
        <v>300.67704807085744</v>
      </c>
      <c r="RY41">
        <v>1</v>
      </c>
      <c r="RZ41">
        <v>-1</v>
      </c>
      <c r="SA41">
        <v>-1</v>
      </c>
      <c r="SB41">
        <v>-1</v>
      </c>
      <c r="SC41">
        <v>-1</v>
      </c>
      <c r="SD41">
        <v>-9</v>
      </c>
      <c r="SE41">
        <f t="shared" si="233"/>
        <v>-1</v>
      </c>
      <c r="SF41">
        <v>1</v>
      </c>
      <c r="SG41">
        <v>-1</v>
      </c>
      <c r="SH41">
        <v>1</v>
      </c>
      <c r="SI41">
        <v>1</v>
      </c>
      <c r="SJ41">
        <v>0</v>
      </c>
      <c r="SK41">
        <v>0</v>
      </c>
      <c r="SL41">
        <v>-9.7575621106399998E-3</v>
      </c>
      <c r="SM41" s="194">
        <v>42557</v>
      </c>
      <c r="SN41">
        <f t="shared" si="234"/>
        <v>1</v>
      </c>
      <c r="SO41">
        <f t="shared" si="235"/>
        <v>-1</v>
      </c>
      <c r="SP41">
        <v>1</v>
      </c>
      <c r="SQ41">
        <f t="shared" si="236"/>
        <v>-1</v>
      </c>
      <c r="SR41">
        <v>1</v>
      </c>
      <c r="SS41" s="137">
        <v>133100</v>
      </c>
      <c r="ST41" s="137">
        <v>133100</v>
      </c>
      <c r="SU41" s="188">
        <v>1298.731516926184</v>
      </c>
      <c r="SV41" s="188">
        <v>-1298.731516926184</v>
      </c>
      <c r="SW41" s="188">
        <v>1298.731516926184</v>
      </c>
      <c r="SX41" s="188">
        <f t="shared" si="336"/>
        <v>1298.731516926184</v>
      </c>
      <c r="SY41" s="188">
        <v>-1298.731516926184</v>
      </c>
      <c r="SZ41" s="188">
        <v>1298.731516926184</v>
      </c>
      <c r="TA41" s="188">
        <v>1298.731516926184</v>
      </c>
      <c r="TB41" s="188">
        <f t="shared" si="237"/>
        <v>-1298.731516926184</v>
      </c>
      <c r="TC41" s="188">
        <v>1298.731516926184</v>
      </c>
      <c r="TD41" s="188">
        <f t="shared" si="238"/>
        <v>1298.731516926184</v>
      </c>
      <c r="TE41" s="188">
        <f t="shared" si="239"/>
        <v>1298.731516926184</v>
      </c>
      <c r="TF41" s="188">
        <v>1298.731516926184</v>
      </c>
      <c r="TH41">
        <v>-1</v>
      </c>
      <c r="TI41" s="228">
        <v>-1</v>
      </c>
      <c r="TJ41" s="228">
        <v>-1</v>
      </c>
      <c r="TK41" s="228">
        <v>-1</v>
      </c>
      <c r="TL41" s="203">
        <v>-1</v>
      </c>
      <c r="TM41" s="229">
        <v>-10</v>
      </c>
      <c r="TN41">
        <f t="shared" si="240"/>
        <v>1</v>
      </c>
      <c r="TO41">
        <v>1</v>
      </c>
      <c r="TP41">
        <v>1</v>
      </c>
      <c r="TQ41">
        <v>0</v>
      </c>
      <c r="TR41">
        <v>0</v>
      </c>
      <c r="TS41">
        <v>1</v>
      </c>
      <c r="TT41">
        <v>1</v>
      </c>
      <c r="TU41">
        <v>8.8683392708300002E-3</v>
      </c>
      <c r="TV41" s="194">
        <v>42557</v>
      </c>
      <c r="TW41">
        <f t="shared" si="241"/>
        <v>1</v>
      </c>
      <c r="TX41">
        <f t="shared" si="242"/>
        <v>1</v>
      </c>
      <c r="TY41">
        <v>1</v>
      </c>
      <c r="TZ41">
        <f t="shared" si="243"/>
        <v>-1</v>
      </c>
      <c r="UA41">
        <v>1</v>
      </c>
      <c r="UB41" s="137">
        <v>133100</v>
      </c>
      <c r="UC41" s="137">
        <v>133100</v>
      </c>
      <c r="UD41" s="188">
        <v>-1180.375956947473</v>
      </c>
      <c r="UE41" s="188">
        <v>-1180.375956947473</v>
      </c>
      <c r="UF41" s="188">
        <v>-1180.375956947473</v>
      </c>
      <c r="UG41" s="188">
        <f t="shared" si="337"/>
        <v>1180.375956947473</v>
      </c>
      <c r="UH41" s="188">
        <v>1180.375956947473</v>
      </c>
      <c r="UI41" s="188">
        <v>-1180.375956947473</v>
      </c>
      <c r="UJ41" s="188">
        <v>-1180.375956947473</v>
      </c>
      <c r="UK41" s="188">
        <f t="shared" si="244"/>
        <v>1180.375956947473</v>
      </c>
      <c r="UL41" s="188">
        <v>-1180.375956947473</v>
      </c>
      <c r="UM41" s="188">
        <f t="shared" si="245"/>
        <v>-1180.375956947473</v>
      </c>
      <c r="UN41" s="188">
        <f t="shared" si="246"/>
        <v>1180.375956947473</v>
      </c>
      <c r="UO41" s="188">
        <v>1180.375956947473</v>
      </c>
      <c r="UQ41">
        <v>1</v>
      </c>
      <c r="UR41" s="228">
        <v>1</v>
      </c>
      <c r="US41" s="228">
        <v>1</v>
      </c>
      <c r="UT41" s="228">
        <v>-1</v>
      </c>
      <c r="UU41" s="203">
        <v>-1</v>
      </c>
      <c r="UV41" s="229">
        <v>-11</v>
      </c>
      <c r="UW41">
        <f t="shared" si="247"/>
        <v>1</v>
      </c>
      <c r="UX41">
        <v>1</v>
      </c>
      <c r="UY41" s="203">
        <v>-1</v>
      </c>
      <c r="UZ41">
        <v>0</v>
      </c>
      <c r="VA41">
        <v>1</v>
      </c>
      <c r="VB41">
        <v>0</v>
      </c>
      <c r="VC41">
        <v>0</v>
      </c>
      <c r="VD41" s="237">
        <v>-5.7099924868500001E-3</v>
      </c>
      <c r="VE41" s="194">
        <v>42557</v>
      </c>
      <c r="VF41">
        <f t="shared" si="248"/>
        <v>1</v>
      </c>
      <c r="VG41">
        <f t="shared" si="249"/>
        <v>1</v>
      </c>
      <c r="VH41">
        <v>2</v>
      </c>
      <c r="VI41">
        <v>-1</v>
      </c>
      <c r="VJ41">
        <v>2</v>
      </c>
      <c r="VK41" s="137">
        <v>264680</v>
      </c>
      <c r="VL41" s="137">
        <v>264680</v>
      </c>
      <c r="VM41" s="188">
        <v>-1511.3208114194581</v>
      </c>
      <c r="VN41" s="188">
        <v>-1511.3208114194581</v>
      </c>
      <c r="VO41" s="188">
        <v>1511.3208114194581</v>
      </c>
      <c r="VP41" s="188">
        <f t="shared" si="338"/>
        <v>-1511.3208114194581</v>
      </c>
      <c r="VQ41" s="188">
        <v>-1511.3208114194581</v>
      </c>
      <c r="VR41" s="188">
        <v>-1511.3208114194581</v>
      </c>
      <c r="VS41" s="188">
        <v>1511.3208114194581</v>
      </c>
      <c r="VT41" s="188">
        <f t="shared" si="250"/>
        <v>-1511.3208114194581</v>
      </c>
      <c r="VU41" s="188">
        <v>1511.3208114194581</v>
      </c>
      <c r="VV41" s="188">
        <v>1511.3208114194581</v>
      </c>
      <c r="VW41" s="188">
        <f t="shared" si="251"/>
        <v>-1511.3208114194581</v>
      </c>
      <c r="VX41" s="188">
        <v>1511.3208114194581</v>
      </c>
      <c r="VZ41">
        <v>-1</v>
      </c>
      <c r="WA41" s="228">
        <v>-1</v>
      </c>
      <c r="WB41" s="228">
        <v>-1</v>
      </c>
      <c r="WC41" s="228">
        <v>-1</v>
      </c>
      <c r="WD41" s="203">
        <v>-1</v>
      </c>
      <c r="WE41" s="229">
        <v>-12</v>
      </c>
      <c r="WF41">
        <f t="shared" si="252"/>
        <v>1</v>
      </c>
      <c r="WG41">
        <v>1</v>
      </c>
      <c r="WH41" s="203">
        <v>-1</v>
      </c>
      <c r="WI41">
        <v>1</v>
      </c>
      <c r="WJ41">
        <v>1</v>
      </c>
      <c r="WK41">
        <v>0</v>
      </c>
      <c r="WL41">
        <v>0</v>
      </c>
      <c r="WM41" s="237">
        <v>-2.9469548128400001E-3</v>
      </c>
      <c r="WN41" s="194">
        <v>42557</v>
      </c>
      <c r="WO41">
        <f t="shared" si="253"/>
        <v>1</v>
      </c>
      <c r="WP41">
        <f t="shared" si="254"/>
        <v>1</v>
      </c>
      <c r="WQ41">
        <v>2</v>
      </c>
      <c r="WR41">
        <v>-1</v>
      </c>
      <c r="WS41">
        <v>2</v>
      </c>
      <c r="WT41" s="137">
        <v>265660</v>
      </c>
      <c r="WU41" s="137">
        <v>265660</v>
      </c>
      <c r="WV41" s="188">
        <v>782.88801557907436</v>
      </c>
      <c r="WW41" s="188">
        <v>782.88801557907436</v>
      </c>
      <c r="WX41" s="188">
        <v>782.88801557907436</v>
      </c>
      <c r="WY41" s="188">
        <f t="shared" si="339"/>
        <v>-782.88801557907436</v>
      </c>
      <c r="WZ41" s="188">
        <v>-782.88801557907436</v>
      </c>
      <c r="XA41" s="188">
        <v>782.88801557907436</v>
      </c>
      <c r="XB41" s="188">
        <v>782.88801557907436</v>
      </c>
      <c r="XC41" s="188">
        <f t="shared" si="255"/>
        <v>-782.88801557907436</v>
      </c>
      <c r="XD41" s="188">
        <v>782.88801557907436</v>
      </c>
      <c r="XE41" s="188">
        <v>782.88801557907436</v>
      </c>
      <c r="XF41" s="188">
        <f t="shared" si="256"/>
        <v>-782.88801557907436</v>
      </c>
      <c r="XG41" s="188">
        <v>782.88801557907436</v>
      </c>
      <c r="XI41">
        <v>-1</v>
      </c>
      <c r="XJ41" s="228">
        <v>-1</v>
      </c>
      <c r="XK41" s="228">
        <v>1</v>
      </c>
      <c r="XL41" s="228">
        <v>-1</v>
      </c>
      <c r="XM41" s="203">
        <v>1</v>
      </c>
      <c r="XN41" s="229">
        <v>3</v>
      </c>
      <c r="XO41">
        <f t="shared" si="257"/>
        <v>1</v>
      </c>
      <c r="XP41">
        <v>1</v>
      </c>
      <c r="XQ41" s="203">
        <v>1</v>
      </c>
      <c r="XR41">
        <v>1</v>
      </c>
      <c r="XS41">
        <v>1</v>
      </c>
      <c r="XT41">
        <v>1</v>
      </c>
      <c r="XU41">
        <v>1</v>
      </c>
      <c r="XV41" s="237">
        <v>8.2881253767300004E-4</v>
      </c>
      <c r="XW41" s="194">
        <v>42557</v>
      </c>
      <c r="XX41">
        <f t="shared" si="258"/>
        <v>1</v>
      </c>
      <c r="XY41">
        <f t="shared" si="259"/>
        <v>1</v>
      </c>
      <c r="XZ41">
        <v>2</v>
      </c>
      <c r="YA41">
        <v>1</v>
      </c>
      <c r="YB41">
        <v>3</v>
      </c>
      <c r="YC41" s="137">
        <v>265660</v>
      </c>
      <c r="YD41" s="137">
        <v>398490</v>
      </c>
      <c r="YE41" s="188">
        <v>-220.1823387582092</v>
      </c>
      <c r="YF41" s="188">
        <v>-220.1823387582092</v>
      </c>
      <c r="YG41" s="188">
        <v>220.1823387582092</v>
      </c>
      <c r="YH41" s="188">
        <f t="shared" si="260"/>
        <v>220.1823387582092</v>
      </c>
      <c r="YI41" s="188">
        <v>220.1823387582092</v>
      </c>
      <c r="YJ41" s="188">
        <v>220.1823387582092</v>
      </c>
      <c r="YK41" s="188">
        <v>-220.1823387582092</v>
      </c>
      <c r="YL41" s="188">
        <f t="shared" si="261"/>
        <v>220.1823387582092</v>
      </c>
      <c r="YM41" s="188">
        <v>-220.1823387582092</v>
      </c>
      <c r="YN41" s="188">
        <v>220.1823387582092</v>
      </c>
      <c r="YO41" s="188">
        <f t="shared" si="262"/>
        <v>220.1823387582092</v>
      </c>
      <c r="YP41" s="188">
        <v>220.1823387582092</v>
      </c>
      <c r="YR41">
        <v>1</v>
      </c>
      <c r="YS41" s="228">
        <v>1</v>
      </c>
      <c r="YT41" s="228">
        <v>1</v>
      </c>
      <c r="YU41" s="228">
        <v>1</v>
      </c>
      <c r="YV41" s="203">
        <v>1</v>
      </c>
      <c r="YW41" s="229">
        <v>5</v>
      </c>
      <c r="YX41">
        <v>1</v>
      </c>
      <c r="YY41">
        <v>1</v>
      </c>
      <c r="YZ41" s="203">
        <v>1</v>
      </c>
      <c r="ZA41">
        <v>1</v>
      </c>
      <c r="ZB41">
        <v>1</v>
      </c>
      <c r="ZC41">
        <v>1</v>
      </c>
      <c r="ZD41">
        <v>1</v>
      </c>
      <c r="ZE41" s="237">
        <v>4.6676202665099998E-3</v>
      </c>
      <c r="ZF41" s="194">
        <v>42571</v>
      </c>
      <c r="ZG41">
        <f t="shared" si="263"/>
        <v>-1</v>
      </c>
      <c r="ZH41">
        <f t="shared" si="264"/>
        <v>1</v>
      </c>
      <c r="ZI41">
        <v>2</v>
      </c>
      <c r="ZJ41">
        <v>1</v>
      </c>
      <c r="ZK41">
        <v>3</v>
      </c>
      <c r="ZL41" s="137">
        <v>265660</v>
      </c>
      <c r="ZM41" s="137">
        <v>398490</v>
      </c>
      <c r="ZN41" s="188">
        <v>1240.0000000010466</v>
      </c>
      <c r="ZO41" s="188">
        <v>1240.0000000010466</v>
      </c>
      <c r="ZP41" s="188">
        <v>1240.0000000010466</v>
      </c>
      <c r="ZQ41" s="188">
        <v>1240.0000000010466</v>
      </c>
      <c r="ZR41" s="188">
        <v>1240.0000000010466</v>
      </c>
      <c r="ZS41" s="188">
        <v>1240.0000000010466</v>
      </c>
      <c r="ZT41" s="188">
        <v>1240.0000000010466</v>
      </c>
      <c r="ZU41" s="188">
        <v>1240.0000000010466</v>
      </c>
      <c r="ZV41" s="188">
        <f t="shared" si="265"/>
        <v>-1240.0000000010466</v>
      </c>
      <c r="ZW41" s="188">
        <v>-1240.0000000010466</v>
      </c>
      <c r="ZX41" s="188">
        <f t="shared" si="266"/>
        <v>1240.0000000010466</v>
      </c>
      <c r="ZY41" s="188">
        <v>1240.0000000010466</v>
      </c>
      <c r="AAA41">
        <f t="shared" si="267"/>
        <v>1</v>
      </c>
      <c r="AAB41" s="228">
        <v>-1</v>
      </c>
      <c r="AAC41" s="228">
        <v>1</v>
      </c>
      <c r="AAD41" s="228">
        <v>-1</v>
      </c>
      <c r="AAE41" s="203">
        <v>1</v>
      </c>
      <c r="AAF41" s="229">
        <v>5</v>
      </c>
      <c r="AAG41">
        <f t="shared" si="268"/>
        <v>1</v>
      </c>
      <c r="AAH41">
        <f t="shared" si="269"/>
        <v>1</v>
      </c>
      <c r="AAI41" s="203">
        <v>1</v>
      </c>
      <c r="AAJ41">
        <f t="shared" si="270"/>
        <v>1</v>
      </c>
      <c r="AAK41">
        <f t="shared" si="136"/>
        <v>1</v>
      </c>
      <c r="AAL41">
        <f t="shared" si="340"/>
        <v>1</v>
      </c>
      <c r="AAM41">
        <f t="shared" si="271"/>
        <v>1</v>
      </c>
      <c r="AAN41" s="237">
        <v>5.0206069688999997E-3</v>
      </c>
      <c r="AAO41" s="194">
        <v>42571</v>
      </c>
      <c r="AAP41">
        <f t="shared" si="272"/>
        <v>1</v>
      </c>
      <c r="AAQ41">
        <f t="shared" si="273"/>
        <v>1</v>
      </c>
      <c r="AAR41">
        <f>VLOOKUP($A41,'FuturesInfo (3)'!$A$2:$V$80,22)</f>
        <v>2</v>
      </c>
      <c r="AAS41">
        <f t="shared" si="274"/>
        <v>-1</v>
      </c>
      <c r="AAT41">
        <f t="shared" si="275"/>
        <v>2</v>
      </c>
      <c r="AAU41" s="137">
        <f>VLOOKUP($A41,'FuturesInfo (3)'!$A$2:$O$80,15)*AAR41</f>
        <v>268240</v>
      </c>
      <c r="AAV41" s="137">
        <f>VLOOKUP($A41,'FuturesInfo (3)'!$A$2:$O$80,15)*AAT41</f>
        <v>268240</v>
      </c>
      <c r="AAW41" s="188">
        <f t="shared" si="352"/>
        <v>-1346.7276133377359</v>
      </c>
      <c r="AAX41" s="188">
        <f t="shared" si="137"/>
        <v>-1346.7276133377359</v>
      </c>
      <c r="AAY41" s="188">
        <f t="shared" si="277"/>
        <v>1346.7276133377359</v>
      </c>
      <c r="AAZ41" s="188">
        <f t="shared" si="278"/>
        <v>1346.7276133377359</v>
      </c>
      <c r="ABA41" s="188">
        <f t="shared" si="279"/>
        <v>1346.7276133377359</v>
      </c>
      <c r="ABB41" s="188">
        <f t="shared" si="349"/>
        <v>1346.7276133377359</v>
      </c>
      <c r="ABC41" s="188">
        <f t="shared" si="281"/>
        <v>1346.7276133377359</v>
      </c>
      <c r="ABD41" s="188">
        <f t="shared" si="341"/>
        <v>-1346.7276133377359</v>
      </c>
      <c r="ABE41" s="188">
        <f t="shared" si="282"/>
        <v>1346.7276133377359</v>
      </c>
      <c r="ABF41" s="188">
        <f>IF(IF(sym!$Q30=AAI41,1,0)=1,ABS(AAU41*AAN41),-ABS(AAU41*AAN41))</f>
        <v>-1346.7276133377359</v>
      </c>
      <c r="ABG41" s="188">
        <f t="shared" si="283"/>
        <v>1346.7276133377359</v>
      </c>
      <c r="ABH41" s="188">
        <f t="shared" si="284"/>
        <v>1346.7276133377359</v>
      </c>
      <c r="ABJ41">
        <f t="shared" si="285"/>
        <v>1</v>
      </c>
      <c r="ABK41" s="228">
        <v>1</v>
      </c>
      <c r="ABL41" s="228">
        <v>-1</v>
      </c>
      <c r="ABM41" s="228">
        <v>1</v>
      </c>
      <c r="ABN41" s="203">
        <v>1</v>
      </c>
      <c r="ABO41" s="229">
        <v>6</v>
      </c>
      <c r="ABP41">
        <f t="shared" si="286"/>
        <v>-1</v>
      </c>
      <c r="ABQ41">
        <f t="shared" si="287"/>
        <v>1</v>
      </c>
      <c r="ABR41" s="203"/>
      <c r="ABS41">
        <f t="shared" si="288"/>
        <v>0</v>
      </c>
      <c r="ABT41">
        <f t="shared" si="138"/>
        <v>0</v>
      </c>
      <c r="ABU41">
        <f t="shared" si="342"/>
        <v>0</v>
      </c>
      <c r="ABV41">
        <f t="shared" si="289"/>
        <v>0</v>
      </c>
      <c r="ABW41" s="237"/>
      <c r="ABX41" s="194">
        <v>42571</v>
      </c>
      <c r="ABY41">
        <f t="shared" si="290"/>
        <v>-1</v>
      </c>
      <c r="ABZ41">
        <f t="shared" si="291"/>
        <v>-1</v>
      </c>
      <c r="ACA41">
        <f>VLOOKUP($A41,'FuturesInfo (3)'!$A$2:$V$80,22)</f>
        <v>2</v>
      </c>
      <c r="ACB41">
        <f t="shared" si="292"/>
        <v>1</v>
      </c>
      <c r="ACC41">
        <f t="shared" si="293"/>
        <v>3</v>
      </c>
      <c r="ACD41" s="137">
        <f>VLOOKUP($A41,'FuturesInfo (3)'!$A$2:$O$80,15)*ACA41</f>
        <v>268240</v>
      </c>
      <c r="ACE41" s="137">
        <f>VLOOKUP($A41,'FuturesInfo (3)'!$A$2:$O$80,15)*ACC41</f>
        <v>402360</v>
      </c>
      <c r="ACF41" s="188">
        <f t="shared" si="353"/>
        <v>0</v>
      </c>
      <c r="ACG41" s="188">
        <f t="shared" si="139"/>
        <v>0</v>
      </c>
      <c r="ACH41" s="188">
        <f t="shared" si="295"/>
        <v>0</v>
      </c>
      <c r="ACI41" s="188">
        <f t="shared" si="296"/>
        <v>0</v>
      </c>
      <c r="ACJ41" s="188">
        <f t="shared" si="297"/>
        <v>0</v>
      </c>
      <c r="ACK41" s="188">
        <f t="shared" si="350"/>
        <v>0</v>
      </c>
      <c r="ACL41" s="188">
        <f t="shared" si="299"/>
        <v>0</v>
      </c>
      <c r="ACM41" s="188">
        <f t="shared" si="343"/>
        <v>0</v>
      </c>
      <c r="ACN41" s="188">
        <f t="shared" si="300"/>
        <v>0</v>
      </c>
      <c r="ACO41" s="188">
        <f>IF(IF(sym!$Q30=ABR41,1,0)=1,ABS(ACD41*ABW41),-ABS(ACD41*ABW41))</f>
        <v>0</v>
      </c>
      <c r="ACP41" s="188">
        <f t="shared" si="301"/>
        <v>0</v>
      </c>
      <c r="ACQ41" s="188">
        <f t="shared" si="302"/>
        <v>0</v>
      </c>
      <c r="ACT41">
        <f t="shared" si="303"/>
        <v>0</v>
      </c>
      <c r="ACU41" s="228"/>
      <c r="ACV41" s="228"/>
      <c r="ACW41" s="228"/>
      <c r="ACX41" s="203"/>
      <c r="ACY41" s="229"/>
      <c r="ACZ41">
        <f t="shared" si="304"/>
        <v>-1</v>
      </c>
      <c r="ADA41">
        <f t="shared" si="305"/>
        <v>0</v>
      </c>
      <c r="ADB41" s="203"/>
      <c r="ADC41">
        <f t="shared" si="306"/>
        <v>1</v>
      </c>
      <c r="ADD41">
        <f t="shared" si="140"/>
        <v>1</v>
      </c>
      <c r="ADE41">
        <f t="shared" si="344"/>
        <v>0</v>
      </c>
      <c r="ADF41">
        <f t="shared" si="307"/>
        <v>1</v>
      </c>
      <c r="ADG41" s="237"/>
      <c r="ADH41" s="194"/>
      <c r="ADI41">
        <f t="shared" si="308"/>
        <v>-1</v>
      </c>
      <c r="ADJ41">
        <f t="shared" si="309"/>
        <v>-1</v>
      </c>
      <c r="ADK41">
        <f>VLOOKUP($A41,'FuturesInfo (3)'!$A$2:$V$80,22)</f>
        <v>2</v>
      </c>
      <c r="ADL41">
        <f t="shared" si="310"/>
        <v>-1</v>
      </c>
      <c r="ADM41">
        <f t="shared" si="311"/>
        <v>2</v>
      </c>
      <c r="ADN41" s="137">
        <f>VLOOKUP($A41,'FuturesInfo (3)'!$A$2:$O$80,15)*ADK41</f>
        <v>268240</v>
      </c>
      <c r="ADO41" s="137">
        <f>VLOOKUP($A41,'FuturesInfo (3)'!$A$2:$O$80,15)*ADM41</f>
        <v>268240</v>
      </c>
      <c r="ADP41" s="188">
        <f t="shared" si="354"/>
        <v>0</v>
      </c>
      <c r="ADQ41" s="188">
        <f t="shared" si="141"/>
        <v>0</v>
      </c>
      <c r="ADR41" s="188">
        <f t="shared" si="313"/>
        <v>0</v>
      </c>
      <c r="ADS41" s="188">
        <f t="shared" si="314"/>
        <v>0</v>
      </c>
      <c r="ADT41" s="188">
        <f t="shared" si="315"/>
        <v>0</v>
      </c>
      <c r="ADU41" s="188">
        <f t="shared" si="351"/>
        <v>0</v>
      </c>
      <c r="ADV41" s="188">
        <f t="shared" si="317"/>
        <v>0</v>
      </c>
      <c r="ADW41" s="188">
        <f t="shared" si="345"/>
        <v>0</v>
      </c>
      <c r="ADX41" s="188">
        <f t="shared" si="318"/>
        <v>0</v>
      </c>
      <c r="ADY41" s="188">
        <f>IF(IF(sym!$Q30=ADB41,1,0)=1,ABS(ADN41*ADG41),-ABS(ADN41*ADG41))</f>
        <v>0</v>
      </c>
      <c r="ADZ41" s="188">
        <f t="shared" si="319"/>
        <v>0</v>
      </c>
      <c r="AEA41" s="188">
        <f t="shared" si="320"/>
        <v>0</v>
      </c>
    </row>
    <row r="42" spans="1:807"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f t="shared" si="142"/>
        <v>-1</v>
      </c>
      <c r="T42">
        <f t="shared" si="143"/>
        <v>-1</v>
      </c>
      <c r="U42">
        <v>2</v>
      </c>
      <c r="V42">
        <f t="shared" si="144"/>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f t="shared" si="145"/>
        <v>-1977.5974114682431</v>
      </c>
      <c r="AG42" s="188">
        <v>1977.5974114682431</v>
      </c>
      <c r="AH42" s="188">
        <f t="shared" si="146"/>
        <v>1977.5974114682431</v>
      </c>
      <c r="AI42" s="188">
        <v>-1977.5974114682431</v>
      </c>
      <c r="AJ42" s="188">
        <v>1977.5974114682431</v>
      </c>
      <c r="AL42">
        <v>1</v>
      </c>
      <c r="AM42" s="228">
        <v>1</v>
      </c>
      <c r="AN42" s="228">
        <v>1</v>
      </c>
      <c r="AO42" s="228">
        <v>1</v>
      </c>
      <c r="AP42" s="203">
        <v>1</v>
      </c>
      <c r="AQ42" s="229">
        <v>-5</v>
      </c>
      <c r="AR42">
        <f t="shared" si="147"/>
        <v>-1</v>
      </c>
      <c r="AS42">
        <v>-1</v>
      </c>
      <c r="AT42" s="203">
        <v>1</v>
      </c>
      <c r="AU42">
        <v>1</v>
      </c>
      <c r="AV42">
        <v>1</v>
      </c>
      <c r="AW42">
        <v>0</v>
      </c>
      <c r="AX42">
        <v>0</v>
      </c>
      <c r="AY42" s="237"/>
      <c r="AZ42" s="194">
        <v>42544</v>
      </c>
      <c r="BA42">
        <f t="shared" si="148"/>
        <v>-1</v>
      </c>
      <c r="BB42">
        <f t="shared" si="149"/>
        <v>-1</v>
      </c>
      <c r="BC42">
        <v>2</v>
      </c>
      <c r="BD42">
        <f t="shared" si="150"/>
        <v>1</v>
      </c>
      <c r="BE42">
        <v>2</v>
      </c>
      <c r="BF42" s="137">
        <v>112985.84298584299</v>
      </c>
      <c r="BG42" s="137">
        <v>112985.84298584299</v>
      </c>
      <c r="BH42" s="188">
        <v>0</v>
      </c>
      <c r="BI42" s="188">
        <v>0</v>
      </c>
      <c r="BJ42" s="188">
        <v>0</v>
      </c>
      <c r="BK42" s="188">
        <f t="shared" si="321"/>
        <v>0</v>
      </c>
      <c r="BL42" s="188">
        <v>0</v>
      </c>
      <c r="BM42" s="188">
        <v>0</v>
      </c>
      <c r="BN42" s="188">
        <v>0</v>
      </c>
      <c r="BO42" s="188">
        <f t="shared" si="322"/>
        <v>0</v>
      </c>
      <c r="BP42" s="188">
        <v>0</v>
      </c>
      <c r="BQ42" s="188">
        <f t="shared" si="151"/>
        <v>0</v>
      </c>
      <c r="BR42" s="188">
        <f t="shared" si="152"/>
        <v>0</v>
      </c>
      <c r="BS42" s="188">
        <v>0</v>
      </c>
      <c r="BU42">
        <v>1</v>
      </c>
      <c r="BV42" s="228">
        <v>1</v>
      </c>
      <c r="BW42" s="228">
        <v>1</v>
      </c>
      <c r="BX42" s="228">
        <v>1</v>
      </c>
      <c r="BY42" s="203">
        <v>1</v>
      </c>
      <c r="BZ42" s="229">
        <v>-5</v>
      </c>
      <c r="CA42">
        <f t="shared" si="153"/>
        <v>-1</v>
      </c>
      <c r="CB42">
        <v>-1</v>
      </c>
      <c r="CC42" s="203">
        <v>1</v>
      </c>
      <c r="CD42">
        <v>1</v>
      </c>
      <c r="CE42">
        <v>1</v>
      </c>
      <c r="CF42">
        <v>0</v>
      </c>
      <c r="CG42">
        <v>0</v>
      </c>
      <c r="CH42" s="237">
        <v>6.1891117478500004E-3</v>
      </c>
      <c r="CI42" s="194">
        <v>42544</v>
      </c>
      <c r="CJ42">
        <f t="shared" si="154"/>
        <v>-1</v>
      </c>
      <c r="CK42">
        <f t="shared" si="155"/>
        <v>-1</v>
      </c>
      <c r="CL42">
        <v>2</v>
      </c>
      <c r="CM42">
        <f t="shared" si="156"/>
        <v>1</v>
      </c>
      <c r="CN42">
        <v>2</v>
      </c>
      <c r="CO42" s="137">
        <v>112985.84298584299</v>
      </c>
      <c r="CP42" s="137">
        <v>112985.84298584299</v>
      </c>
      <c r="CQ42" s="188">
        <v>699.28200816441642</v>
      </c>
      <c r="CR42" s="188">
        <v>699.28200816441642</v>
      </c>
      <c r="CS42" s="188">
        <v>699.28200816441642</v>
      </c>
      <c r="CT42" s="188">
        <f t="shared" si="323"/>
        <v>-699.28200816441642</v>
      </c>
      <c r="CU42" s="188">
        <v>-699.28200816441642</v>
      </c>
      <c r="CV42" s="188">
        <v>699.28200816441642</v>
      </c>
      <c r="CW42" s="188">
        <v>699.28200816441642</v>
      </c>
      <c r="CX42" s="188">
        <f t="shared" si="157"/>
        <v>-699.28200816441642</v>
      </c>
      <c r="CY42" s="188">
        <v>699.28200816441642</v>
      </c>
      <c r="CZ42" s="188">
        <f t="shared" si="158"/>
        <v>699.28200816441642</v>
      </c>
      <c r="DA42" s="188">
        <f t="shared" si="159"/>
        <v>-699.28200816441642</v>
      </c>
      <c r="DB42" s="188">
        <v>699.28200816441642</v>
      </c>
      <c r="DD42">
        <v>1</v>
      </c>
      <c r="DE42" s="228">
        <v>1</v>
      </c>
      <c r="DF42" s="228">
        <v>-1</v>
      </c>
      <c r="DG42" s="228">
        <v>1</v>
      </c>
      <c r="DH42" s="203">
        <v>1</v>
      </c>
      <c r="DI42" s="229">
        <v>5</v>
      </c>
      <c r="DJ42">
        <f t="shared" si="160"/>
        <v>-1</v>
      </c>
      <c r="DK42">
        <v>1</v>
      </c>
      <c r="DL42" s="203">
        <v>-1</v>
      </c>
      <c r="DM42">
        <v>0</v>
      </c>
      <c r="DN42">
        <v>0</v>
      </c>
      <c r="DO42">
        <v>1</v>
      </c>
      <c r="DP42">
        <v>0</v>
      </c>
      <c r="DQ42" s="237">
        <v>-1.6744503929799998E-2</v>
      </c>
      <c r="DR42" s="194">
        <v>42545</v>
      </c>
      <c r="DS42">
        <f t="shared" si="161"/>
        <v>-1</v>
      </c>
      <c r="DT42">
        <f t="shared" si="162"/>
        <v>-1</v>
      </c>
      <c r="DU42">
        <v>2</v>
      </c>
      <c r="DV42">
        <f t="shared" si="163"/>
        <v>1</v>
      </c>
      <c r="DW42">
        <v>2</v>
      </c>
      <c r="DX42" s="137">
        <v>111093.95109395109</v>
      </c>
      <c r="DY42" s="137">
        <v>111093.95109395109</v>
      </c>
      <c r="DZ42" s="188">
        <v>-1860.2131006696729</v>
      </c>
      <c r="EA42" s="188">
        <v>-1860.2131006696729</v>
      </c>
      <c r="EB42" s="188">
        <v>-1860.2131006696729</v>
      </c>
      <c r="EC42" s="188">
        <f t="shared" si="324"/>
        <v>1860.2131006696729</v>
      </c>
      <c r="ED42" s="188">
        <v>-1860.2131006696729</v>
      </c>
      <c r="EE42" s="188">
        <v>1860.2131006696729</v>
      </c>
      <c r="EF42" s="188">
        <v>-1860.2131006696729</v>
      </c>
      <c r="EG42" s="188">
        <f t="shared" si="164"/>
        <v>1860.2131006696729</v>
      </c>
      <c r="EH42" s="188">
        <v>-1860.2131006696729</v>
      </c>
      <c r="EI42" s="188">
        <f t="shared" si="165"/>
        <v>-1860.2131006696729</v>
      </c>
      <c r="EJ42" s="188">
        <f t="shared" si="166"/>
        <v>1860.2131006696729</v>
      </c>
      <c r="EK42" s="188">
        <v>1860.2131006696729</v>
      </c>
      <c r="EM42">
        <v>-1</v>
      </c>
      <c r="EN42" s="228">
        <v>-1</v>
      </c>
      <c r="EO42" s="228">
        <v>-1</v>
      </c>
      <c r="EP42" s="228">
        <v>-1</v>
      </c>
      <c r="EQ42" s="203">
        <v>1</v>
      </c>
      <c r="ER42" s="229">
        <v>-1</v>
      </c>
      <c r="ES42">
        <f t="shared" si="167"/>
        <v>-1</v>
      </c>
      <c r="ET42">
        <v>-1</v>
      </c>
      <c r="EU42" s="203">
        <v>-1</v>
      </c>
      <c r="EV42">
        <v>1</v>
      </c>
      <c r="EW42">
        <v>0</v>
      </c>
      <c r="EX42">
        <v>1</v>
      </c>
      <c r="EY42">
        <v>1</v>
      </c>
      <c r="EZ42" s="237">
        <v>-1.5060240963900001E-2</v>
      </c>
      <c r="FA42" s="194">
        <v>42545</v>
      </c>
      <c r="FB42">
        <f t="shared" si="168"/>
        <v>1</v>
      </c>
      <c r="FC42">
        <f t="shared" si="169"/>
        <v>1</v>
      </c>
      <c r="FD42">
        <v>2</v>
      </c>
      <c r="FE42">
        <f t="shared" si="170"/>
        <v>1</v>
      </c>
      <c r="FF42">
        <v>2</v>
      </c>
      <c r="FG42" s="137">
        <v>109420.84942084942</v>
      </c>
      <c r="FH42" s="137">
        <v>109420.84942084942</v>
      </c>
      <c r="FI42" s="188">
        <v>1647.9043587526101</v>
      </c>
      <c r="FJ42" s="188">
        <v>1647.9043587526101</v>
      </c>
      <c r="FK42" s="188">
        <v>-1647.9043587526101</v>
      </c>
      <c r="FL42" s="188">
        <f t="shared" si="325"/>
        <v>1647.9043587526101</v>
      </c>
      <c r="FM42" s="188">
        <v>1647.9043587526101</v>
      </c>
      <c r="FN42" s="188">
        <v>1647.9043587526101</v>
      </c>
      <c r="FO42" s="188">
        <v>1647.9043587526101</v>
      </c>
      <c r="FP42" s="188">
        <f t="shared" si="171"/>
        <v>-1647.9043587526101</v>
      </c>
      <c r="FQ42" s="188">
        <v>-1647.9043587526101</v>
      </c>
      <c r="FR42" s="188">
        <f t="shared" si="172"/>
        <v>-1647.9043587526101</v>
      </c>
      <c r="FS42" s="188">
        <f t="shared" si="173"/>
        <v>-1647.9043587526101</v>
      </c>
      <c r="FT42" s="188">
        <v>1647.9043587526101</v>
      </c>
      <c r="FV42">
        <v>-1</v>
      </c>
      <c r="FW42" s="228">
        <v>-1</v>
      </c>
      <c r="FX42" s="228">
        <v>-1</v>
      </c>
      <c r="FY42" s="228">
        <v>-1</v>
      </c>
      <c r="FZ42" s="203">
        <v>1</v>
      </c>
      <c r="GA42" s="229">
        <v>-2</v>
      </c>
      <c r="GB42">
        <f t="shared" si="174"/>
        <v>-1</v>
      </c>
      <c r="GC42">
        <v>-1</v>
      </c>
      <c r="GD42">
        <v>1</v>
      </c>
      <c r="GE42">
        <v>0</v>
      </c>
      <c r="GF42">
        <v>1</v>
      </c>
      <c r="GG42">
        <v>0</v>
      </c>
      <c r="GH42">
        <v>0</v>
      </c>
      <c r="GI42">
        <v>9.9976476123299993E-3</v>
      </c>
      <c r="GJ42" s="194">
        <v>42545</v>
      </c>
      <c r="GK42">
        <f t="shared" si="175"/>
        <v>1</v>
      </c>
      <c r="GL42">
        <f t="shared" si="176"/>
        <v>1</v>
      </c>
      <c r="GM42">
        <v>2</v>
      </c>
      <c r="GN42">
        <f t="shared" si="177"/>
        <v>1</v>
      </c>
      <c r="GO42">
        <v>3</v>
      </c>
      <c r="GP42" s="137">
        <v>110514.80051480052</v>
      </c>
      <c r="GQ42" s="137">
        <v>165772.20077220077</v>
      </c>
      <c r="GR42" s="188">
        <v>-1104.8880314939215</v>
      </c>
      <c r="GS42" s="188">
        <v>-1104.8880314939215</v>
      </c>
      <c r="GT42" s="188">
        <v>1104.8880314939215</v>
      </c>
      <c r="GU42" s="188">
        <f t="shared" si="326"/>
        <v>-1104.8880314939215</v>
      </c>
      <c r="GV42" s="188">
        <v>-1104.8880314939215</v>
      </c>
      <c r="GW42" s="188">
        <v>-1104.8880314939215</v>
      </c>
      <c r="GX42" s="188">
        <v>-1104.8880314939215</v>
      </c>
      <c r="GY42" s="188">
        <f t="shared" si="178"/>
        <v>1104.8880314939215</v>
      </c>
      <c r="GZ42" s="188">
        <v>1104.8880314939215</v>
      </c>
      <c r="HA42" s="188">
        <f t="shared" si="179"/>
        <v>1104.8880314939215</v>
      </c>
      <c r="HB42" s="188">
        <f t="shared" si="180"/>
        <v>1104.8880314939215</v>
      </c>
      <c r="HC42" s="188">
        <v>1104.8880314939215</v>
      </c>
      <c r="HE42">
        <v>1</v>
      </c>
      <c r="HF42">
        <v>-1</v>
      </c>
      <c r="HG42">
        <v>1</v>
      </c>
      <c r="HH42">
        <v>-1</v>
      </c>
      <c r="HI42">
        <v>1</v>
      </c>
      <c r="HJ42">
        <v>-3</v>
      </c>
      <c r="HK42">
        <f t="shared" si="181"/>
        <v>-1</v>
      </c>
      <c r="HL42">
        <v>-1</v>
      </c>
      <c r="HM42" s="203">
        <v>-1</v>
      </c>
      <c r="HN42">
        <v>1</v>
      </c>
      <c r="HO42">
        <v>0</v>
      </c>
      <c r="HP42">
        <v>1</v>
      </c>
      <c r="HQ42">
        <v>1</v>
      </c>
      <c r="HR42" s="237">
        <v>-6.6379410737200002E-3</v>
      </c>
      <c r="HS42" s="194">
        <v>42545</v>
      </c>
      <c r="HT42">
        <f t="shared" si="182"/>
        <v>-1</v>
      </c>
      <c r="HU42">
        <f t="shared" si="183"/>
        <v>-1</v>
      </c>
      <c r="HV42">
        <v>2</v>
      </c>
      <c r="HW42">
        <f t="shared" si="184"/>
        <v>-1</v>
      </c>
      <c r="HX42">
        <v>3</v>
      </c>
      <c r="HY42" s="137">
        <v>109781.20978120979</v>
      </c>
      <c r="HZ42" s="137">
        <v>164671.81467181467</v>
      </c>
      <c r="IA42" s="188">
        <v>728.72120152936429</v>
      </c>
      <c r="IB42" s="188">
        <v>-728.72120152936429</v>
      </c>
      <c r="IC42" s="188">
        <v>-728.72120152936429</v>
      </c>
      <c r="ID42" s="188">
        <f t="shared" si="327"/>
        <v>728.72120152936429</v>
      </c>
      <c r="IE42" s="188">
        <v>728.72120152936429</v>
      </c>
      <c r="IF42" s="188">
        <v>-728.72120152936429</v>
      </c>
      <c r="IG42" s="188">
        <v>728.72120152936429</v>
      </c>
      <c r="IH42" s="188">
        <f t="shared" si="185"/>
        <v>728.72120152936429</v>
      </c>
      <c r="II42" s="188">
        <v>-728.72120152936429</v>
      </c>
      <c r="IJ42" s="188">
        <f t="shared" si="186"/>
        <v>728.72120152936429</v>
      </c>
      <c r="IK42" s="188">
        <f t="shared" si="187"/>
        <v>728.72120152936429</v>
      </c>
      <c r="IL42" s="188">
        <v>728.72120152936429</v>
      </c>
      <c r="IN42">
        <v>-1</v>
      </c>
      <c r="IO42" s="228">
        <v>-1</v>
      </c>
      <c r="IP42" s="228">
        <v>1</v>
      </c>
      <c r="IQ42" s="228">
        <v>-1</v>
      </c>
      <c r="IR42" s="203">
        <v>1</v>
      </c>
      <c r="IS42" s="229">
        <v>9</v>
      </c>
      <c r="IT42">
        <f t="shared" si="188"/>
        <v>1</v>
      </c>
      <c r="IU42">
        <v>1</v>
      </c>
      <c r="IV42" s="203">
        <v>1</v>
      </c>
      <c r="IW42">
        <v>0</v>
      </c>
      <c r="IX42">
        <v>1</v>
      </c>
      <c r="IY42">
        <v>0</v>
      </c>
      <c r="IZ42">
        <v>1</v>
      </c>
      <c r="JA42" s="237">
        <v>2.1570926143000001E-2</v>
      </c>
      <c r="JB42" s="194">
        <v>42545</v>
      </c>
      <c r="JC42">
        <f t="shared" si="189"/>
        <v>1</v>
      </c>
      <c r="JD42">
        <f t="shared" si="190"/>
        <v>1</v>
      </c>
      <c r="JE42">
        <v>2</v>
      </c>
      <c r="JF42">
        <f t="shared" si="191"/>
        <v>1</v>
      </c>
      <c r="JG42">
        <v>3</v>
      </c>
      <c r="JH42" s="137">
        <v>112149.29214929216</v>
      </c>
      <c r="JI42" s="137">
        <v>168223.93822393822</v>
      </c>
      <c r="JJ42" s="188">
        <v>-2419.1640979421109</v>
      </c>
      <c r="JK42" s="188">
        <v>-2419.1640979421109</v>
      </c>
      <c r="JL42" s="188">
        <v>2419.1640979421109</v>
      </c>
      <c r="JM42" s="188">
        <f t="shared" si="328"/>
        <v>2419.1640979421109</v>
      </c>
      <c r="JN42" s="188">
        <v>2419.1640979421109</v>
      </c>
      <c r="JO42" s="188">
        <v>2419.1640979421109</v>
      </c>
      <c r="JP42" s="188">
        <v>-2419.1640979421109</v>
      </c>
      <c r="JQ42" s="188">
        <f t="shared" si="192"/>
        <v>2419.1640979421109</v>
      </c>
      <c r="JR42" s="188">
        <v>2419.1640979421109</v>
      </c>
      <c r="JS42" s="188">
        <f t="shared" si="193"/>
        <v>2419.1640979421109</v>
      </c>
      <c r="JT42" s="188">
        <f t="shared" si="329"/>
        <v>2419.1640979421109</v>
      </c>
      <c r="JU42" s="188">
        <v>2419.1640979421109</v>
      </c>
      <c r="JW42">
        <v>1</v>
      </c>
      <c r="JX42" s="228">
        <v>-1</v>
      </c>
      <c r="JY42" s="228">
        <v>1</v>
      </c>
      <c r="JZ42" s="228">
        <v>-1</v>
      </c>
      <c r="KA42" s="203">
        <v>1</v>
      </c>
      <c r="KB42" s="229">
        <v>10</v>
      </c>
      <c r="KC42">
        <f t="shared" si="194"/>
        <v>1</v>
      </c>
      <c r="KD42">
        <v>1</v>
      </c>
      <c r="KE42" s="203">
        <v>1</v>
      </c>
      <c r="KF42">
        <v>0</v>
      </c>
      <c r="KG42">
        <v>1</v>
      </c>
      <c r="KH42">
        <v>0</v>
      </c>
      <c r="KI42">
        <v>1</v>
      </c>
      <c r="KJ42" s="237">
        <v>1.76727105807E-2</v>
      </c>
      <c r="KK42" s="194">
        <v>42545</v>
      </c>
      <c r="KL42">
        <f t="shared" si="195"/>
        <v>1</v>
      </c>
      <c r="KM42">
        <f t="shared" si="196"/>
        <v>1</v>
      </c>
      <c r="KN42">
        <v>2</v>
      </c>
      <c r="KO42">
        <f t="shared" si="197"/>
        <v>-1</v>
      </c>
      <c r="KP42">
        <v>2</v>
      </c>
      <c r="KQ42" s="137">
        <v>114131.27413127414</v>
      </c>
      <c r="KR42" s="137">
        <v>114131.27413127414</v>
      </c>
      <c r="KS42" s="188">
        <v>-2017.0089759285406</v>
      </c>
      <c r="KT42" s="188">
        <v>2017.0089759285406</v>
      </c>
      <c r="KU42" s="188">
        <v>2017.0089759285406</v>
      </c>
      <c r="KV42" s="188">
        <f t="shared" si="330"/>
        <v>2017.0089759285406</v>
      </c>
      <c r="KW42" s="188">
        <v>2017.0089759285406</v>
      </c>
      <c r="KX42" s="188">
        <v>2017.0089759285406</v>
      </c>
      <c r="KY42" s="188">
        <v>-2017.0089759285406</v>
      </c>
      <c r="KZ42" s="188">
        <f t="shared" si="198"/>
        <v>2017.0089759285406</v>
      </c>
      <c r="LA42" s="188">
        <v>2017.0089759285406</v>
      </c>
      <c r="LB42" s="188">
        <f t="shared" si="199"/>
        <v>-2017.0089759285406</v>
      </c>
      <c r="LC42" s="188">
        <f t="shared" si="200"/>
        <v>2017.0089759285406</v>
      </c>
      <c r="LD42" s="188">
        <v>2017.0089759285406</v>
      </c>
      <c r="LF42">
        <v>1</v>
      </c>
      <c r="LG42" s="228">
        <v>1</v>
      </c>
      <c r="LH42" s="228">
        <v>-1</v>
      </c>
      <c r="LI42" s="228">
        <v>1</v>
      </c>
      <c r="LJ42" s="203">
        <v>1</v>
      </c>
      <c r="LK42" s="229">
        <v>-6</v>
      </c>
      <c r="LL42">
        <f t="shared" si="201"/>
        <v>-1</v>
      </c>
      <c r="LM42">
        <v>-1</v>
      </c>
      <c r="LN42" s="203">
        <v>1</v>
      </c>
      <c r="LO42">
        <v>0</v>
      </c>
      <c r="LP42">
        <v>1</v>
      </c>
      <c r="LQ42">
        <v>0</v>
      </c>
      <c r="LR42">
        <v>0</v>
      </c>
      <c r="LS42" s="237">
        <v>2.93188994136E-3</v>
      </c>
      <c r="LT42" s="194">
        <v>42555</v>
      </c>
      <c r="LU42">
        <f t="shared" si="202"/>
        <v>-1</v>
      </c>
      <c r="LV42">
        <f t="shared" si="203"/>
        <v>-1</v>
      </c>
      <c r="LW42">
        <v>2</v>
      </c>
      <c r="LX42">
        <f t="shared" si="204"/>
        <v>1</v>
      </c>
      <c r="LY42">
        <v>2</v>
      </c>
      <c r="LZ42" s="137">
        <v>114465.89446589447</v>
      </c>
      <c r="MA42" s="137">
        <v>114465.89446589447</v>
      </c>
      <c r="MB42" s="188">
        <v>335.60140461333128</v>
      </c>
      <c r="MC42" s="188">
        <v>335.60140461333128</v>
      </c>
      <c r="MD42" s="188">
        <v>335.60140461333128</v>
      </c>
      <c r="ME42" s="188">
        <f t="shared" si="331"/>
        <v>-335.60140461333128</v>
      </c>
      <c r="MF42" s="188">
        <v>-335.60140461333128</v>
      </c>
      <c r="MG42" s="188">
        <v>-335.60140461333128</v>
      </c>
      <c r="MH42" s="188">
        <v>335.60140461333128</v>
      </c>
      <c r="MI42" s="188">
        <f t="shared" si="205"/>
        <v>-335.60140461333128</v>
      </c>
      <c r="MJ42" s="188">
        <v>335.60140461333128</v>
      </c>
      <c r="MK42" s="188">
        <f t="shared" si="206"/>
        <v>335.60140461333128</v>
      </c>
      <c r="ML42" s="188">
        <f t="shared" si="207"/>
        <v>-335.60140461333128</v>
      </c>
      <c r="MM42" s="188">
        <v>335.60140461333128</v>
      </c>
      <c r="MO42">
        <v>1</v>
      </c>
      <c r="MP42" s="228">
        <v>1</v>
      </c>
      <c r="MQ42" s="228">
        <v>1</v>
      </c>
      <c r="MR42" s="203">
        <v>1</v>
      </c>
      <c r="MS42" s="203">
        <v>1</v>
      </c>
      <c r="MT42" s="229">
        <v>12</v>
      </c>
      <c r="MU42">
        <f t="shared" si="208"/>
        <v>1</v>
      </c>
      <c r="MV42">
        <v>1</v>
      </c>
      <c r="MW42" s="203">
        <v>1</v>
      </c>
      <c r="MX42">
        <v>1</v>
      </c>
      <c r="MY42">
        <v>1</v>
      </c>
      <c r="MZ42">
        <v>0</v>
      </c>
      <c r="NA42">
        <v>1</v>
      </c>
      <c r="NB42" s="237">
        <v>1.29300652125E-2</v>
      </c>
      <c r="NC42" s="194">
        <v>42545</v>
      </c>
      <c r="ND42">
        <f t="shared" si="209"/>
        <v>-1</v>
      </c>
      <c r="NE42">
        <f t="shared" si="210"/>
        <v>1</v>
      </c>
      <c r="NF42">
        <v>2</v>
      </c>
      <c r="NG42">
        <f t="shared" si="211"/>
        <v>1</v>
      </c>
      <c r="NH42">
        <v>2</v>
      </c>
      <c r="NI42" s="137">
        <v>115945.94594594595</v>
      </c>
      <c r="NJ42" s="137">
        <v>115945.94594594595</v>
      </c>
      <c r="NK42" s="188">
        <v>1499.1886422060811</v>
      </c>
      <c r="NL42" s="188">
        <v>1499.1886422060811</v>
      </c>
      <c r="NM42" s="188">
        <v>1499.1886422060811</v>
      </c>
      <c r="NN42" s="188">
        <f t="shared" si="332"/>
        <v>1499.1886422060811</v>
      </c>
      <c r="NO42" s="188">
        <v>1499.1886422060811</v>
      </c>
      <c r="NP42" s="188">
        <v>1499.1886422060811</v>
      </c>
      <c r="NQ42" s="188">
        <v>1499.1886422060811</v>
      </c>
      <c r="NR42" s="188">
        <f t="shared" si="212"/>
        <v>-1499.1886422060811</v>
      </c>
      <c r="NS42" s="188">
        <v>1499.1886422060811</v>
      </c>
      <c r="NT42" s="188">
        <f t="shared" si="213"/>
        <v>1499.1886422060811</v>
      </c>
      <c r="NU42" s="188">
        <f t="shared" si="214"/>
        <v>1499.1886422060811</v>
      </c>
      <c r="NV42" s="188">
        <v>1499.1886422060811</v>
      </c>
      <c r="NX42">
        <v>1</v>
      </c>
      <c r="NY42" s="228">
        <v>1</v>
      </c>
      <c r="NZ42" s="228">
        <v>-1</v>
      </c>
      <c r="OA42" s="228">
        <v>1</v>
      </c>
      <c r="OB42" s="203">
        <v>1</v>
      </c>
      <c r="OC42" s="229">
        <v>13</v>
      </c>
      <c r="OD42">
        <f t="shared" si="346"/>
        <v>-1</v>
      </c>
      <c r="OE42">
        <v>1</v>
      </c>
      <c r="OF42" s="203">
        <v>1</v>
      </c>
      <c r="OG42">
        <v>0</v>
      </c>
      <c r="OH42">
        <v>1</v>
      </c>
      <c r="OI42">
        <v>0</v>
      </c>
      <c r="OJ42">
        <v>1</v>
      </c>
      <c r="OK42">
        <v>7.1040071040100001E-3</v>
      </c>
      <c r="OL42" s="194">
        <v>42545</v>
      </c>
      <c r="OM42">
        <f t="shared" si="215"/>
        <v>-1</v>
      </c>
      <c r="ON42">
        <f t="shared" si="216"/>
        <v>-1</v>
      </c>
      <c r="OO42">
        <v>2</v>
      </c>
      <c r="OP42">
        <f t="shared" si="217"/>
        <v>1</v>
      </c>
      <c r="OQ42">
        <v>2</v>
      </c>
      <c r="OR42" s="137">
        <v>116640.92664092664</v>
      </c>
      <c r="OS42" s="137">
        <v>116640.92664092664</v>
      </c>
      <c r="OT42" s="188">
        <v>828.61797147545212</v>
      </c>
      <c r="OU42" s="188">
        <v>828.61797147545212</v>
      </c>
      <c r="OV42" s="188">
        <v>828.61797147545212</v>
      </c>
      <c r="OW42" s="188">
        <f t="shared" si="333"/>
        <v>-828.61797147545212</v>
      </c>
      <c r="OX42" s="188">
        <v>828.61797147545212</v>
      </c>
      <c r="OY42" s="188">
        <v>-828.61797147545212</v>
      </c>
      <c r="OZ42" s="188">
        <v>828.61797147545212</v>
      </c>
      <c r="PA42" s="188">
        <f t="shared" si="218"/>
        <v>-828.61797147545212</v>
      </c>
      <c r="PB42" s="188">
        <v>828.61797147545212</v>
      </c>
      <c r="PC42" s="188">
        <f t="shared" si="219"/>
        <v>828.61797147545212</v>
      </c>
      <c r="PD42" s="188">
        <f t="shared" si="220"/>
        <v>-828.61797147545212</v>
      </c>
      <c r="PE42" s="188">
        <v>828.61797147545212</v>
      </c>
      <c r="PG42">
        <v>1</v>
      </c>
      <c r="PH42" s="228">
        <v>1</v>
      </c>
      <c r="PI42" s="228">
        <v>-1</v>
      </c>
      <c r="PJ42" s="228">
        <v>1</v>
      </c>
      <c r="PK42" s="203">
        <v>1</v>
      </c>
      <c r="PL42" s="229">
        <v>14</v>
      </c>
      <c r="PM42">
        <f t="shared" si="347"/>
        <v>-1</v>
      </c>
      <c r="PN42">
        <v>1</v>
      </c>
      <c r="PO42" s="203">
        <v>-1</v>
      </c>
      <c r="PP42">
        <v>1</v>
      </c>
      <c r="PQ42">
        <v>0</v>
      </c>
      <c r="PR42">
        <v>1</v>
      </c>
      <c r="PS42">
        <v>0</v>
      </c>
      <c r="PT42" s="237">
        <v>-1.10217127742E-3</v>
      </c>
      <c r="PU42" s="194">
        <v>42545</v>
      </c>
      <c r="PV42">
        <f t="shared" si="221"/>
        <v>-1</v>
      </c>
      <c r="PW42">
        <f t="shared" si="222"/>
        <v>-1</v>
      </c>
      <c r="PX42">
        <v>2</v>
      </c>
      <c r="PY42">
        <f t="shared" si="223"/>
        <v>1</v>
      </c>
      <c r="PZ42">
        <v>2</v>
      </c>
      <c r="QA42" s="137">
        <v>115379.66537966538</v>
      </c>
      <c r="QB42" s="137">
        <v>115379.66537966538</v>
      </c>
      <c r="QC42" s="188">
        <v>-127.16815317979795</v>
      </c>
      <c r="QD42" s="188">
        <v>-127.16815317979795</v>
      </c>
      <c r="QE42" s="188">
        <v>-127.16815317979795</v>
      </c>
      <c r="QF42" s="188">
        <f t="shared" si="334"/>
        <v>127.16815317979795</v>
      </c>
      <c r="QG42" s="188">
        <v>-127.16815317979795</v>
      </c>
      <c r="QH42" s="188">
        <v>127.16815317979795</v>
      </c>
      <c r="QI42" s="188">
        <v>-127.16815317979795</v>
      </c>
      <c r="QJ42" s="188">
        <f t="shared" si="224"/>
        <v>127.16815317979795</v>
      </c>
      <c r="QK42" s="188">
        <v>-127.16815317979795</v>
      </c>
      <c r="QL42" s="188">
        <f t="shared" si="225"/>
        <v>-127.16815317979795</v>
      </c>
      <c r="QM42" s="188">
        <f t="shared" si="226"/>
        <v>127.16815317979795</v>
      </c>
      <c r="QN42" s="188">
        <v>127.16815317979795</v>
      </c>
      <c r="QP42">
        <v>-1</v>
      </c>
      <c r="QQ42" s="228">
        <v>1</v>
      </c>
      <c r="QR42" s="228">
        <v>-1</v>
      </c>
      <c r="QS42" s="228">
        <v>1</v>
      </c>
      <c r="QT42" s="203">
        <v>1</v>
      </c>
      <c r="QU42" s="229">
        <v>15</v>
      </c>
      <c r="QV42">
        <f t="shared" si="348"/>
        <v>1</v>
      </c>
      <c r="QW42">
        <v>1</v>
      </c>
      <c r="QX42">
        <v>-1</v>
      </c>
      <c r="QY42">
        <v>1</v>
      </c>
      <c r="QZ42">
        <v>0</v>
      </c>
      <c r="RA42">
        <v>1</v>
      </c>
      <c r="RB42">
        <v>0</v>
      </c>
      <c r="RC42">
        <v>-1.08131965133E-2</v>
      </c>
      <c r="RD42" s="194">
        <v>42545</v>
      </c>
      <c r="RE42">
        <f t="shared" si="227"/>
        <v>1</v>
      </c>
      <c r="RF42">
        <f t="shared" si="228"/>
        <v>1</v>
      </c>
      <c r="RG42">
        <v>2</v>
      </c>
      <c r="RH42">
        <f t="shared" si="229"/>
        <v>1</v>
      </c>
      <c r="RI42">
        <v>2</v>
      </c>
      <c r="RJ42" s="137">
        <v>115379.66537966538</v>
      </c>
      <c r="RK42" s="137">
        <v>115379.66537966538</v>
      </c>
      <c r="RL42" s="188">
        <v>-1247.6229953891184</v>
      </c>
      <c r="RM42" s="188">
        <v>1247.6229953891184</v>
      </c>
      <c r="RN42" s="188">
        <v>-1247.6229953891184</v>
      </c>
      <c r="RO42" s="188">
        <f t="shared" si="335"/>
        <v>-1247.6229953891184</v>
      </c>
      <c r="RP42" s="188">
        <v>-1247.6229953891184</v>
      </c>
      <c r="RQ42" s="188">
        <v>1247.6229953891184</v>
      </c>
      <c r="RR42" s="188">
        <v>-1247.6229953891184</v>
      </c>
      <c r="RS42" s="188">
        <f t="shared" si="230"/>
        <v>-1247.6229953891184</v>
      </c>
      <c r="RT42" s="188">
        <v>-1247.6229953891184</v>
      </c>
      <c r="RU42" s="188">
        <f t="shared" si="231"/>
        <v>-1247.6229953891184</v>
      </c>
      <c r="RV42" s="188">
        <f t="shared" si="232"/>
        <v>-1247.6229953891184</v>
      </c>
      <c r="RW42" s="188">
        <v>1247.6229953891184</v>
      </c>
      <c r="RY42">
        <v>-1</v>
      </c>
      <c r="RZ42">
        <v>1</v>
      </c>
      <c r="SA42">
        <v>1</v>
      </c>
      <c r="SB42">
        <v>1</v>
      </c>
      <c r="SC42">
        <v>1</v>
      </c>
      <c r="SD42">
        <v>16</v>
      </c>
      <c r="SE42">
        <f t="shared" si="233"/>
        <v>1</v>
      </c>
      <c r="SF42">
        <v>1</v>
      </c>
      <c r="SG42">
        <v>1</v>
      </c>
      <c r="SH42">
        <v>1</v>
      </c>
      <c r="SI42">
        <v>1</v>
      </c>
      <c r="SJ42">
        <v>0</v>
      </c>
      <c r="SK42">
        <v>1</v>
      </c>
      <c r="SL42">
        <v>4.4617958728400001E-3</v>
      </c>
      <c r="SM42" s="194">
        <v>42545</v>
      </c>
      <c r="SN42">
        <f t="shared" si="234"/>
        <v>1</v>
      </c>
      <c r="SO42">
        <f t="shared" si="235"/>
        <v>1</v>
      </c>
      <c r="SP42">
        <v>2</v>
      </c>
      <c r="SQ42">
        <f t="shared" si="236"/>
        <v>1</v>
      </c>
      <c r="SR42">
        <v>2</v>
      </c>
      <c r="SS42" s="137">
        <v>116267.69626769627</v>
      </c>
      <c r="ST42" s="137">
        <v>116267.69626769627</v>
      </c>
      <c r="SU42" s="188">
        <v>518.76272735182192</v>
      </c>
      <c r="SV42" s="188">
        <v>-518.76272735182192</v>
      </c>
      <c r="SW42" s="188">
        <v>518.76272735182192</v>
      </c>
      <c r="SX42" s="188">
        <f t="shared" si="336"/>
        <v>518.76272735182192</v>
      </c>
      <c r="SY42" s="188">
        <v>518.76272735182192</v>
      </c>
      <c r="SZ42" s="188">
        <v>518.76272735182192</v>
      </c>
      <c r="TA42" s="188">
        <v>518.76272735182192</v>
      </c>
      <c r="TB42" s="188">
        <f t="shared" si="237"/>
        <v>518.76272735182192</v>
      </c>
      <c r="TC42" s="188">
        <v>518.76272735182192</v>
      </c>
      <c r="TD42" s="188">
        <f t="shared" si="238"/>
        <v>518.76272735182192</v>
      </c>
      <c r="TE42" s="188">
        <f t="shared" si="239"/>
        <v>518.76272735182192</v>
      </c>
      <c r="TF42" s="188">
        <v>518.76272735182192</v>
      </c>
      <c r="TH42">
        <v>1</v>
      </c>
      <c r="TI42" s="228">
        <v>1</v>
      </c>
      <c r="TJ42" s="228">
        <v>-1</v>
      </c>
      <c r="TK42" s="228">
        <v>1</v>
      </c>
      <c r="TL42" s="203">
        <v>1</v>
      </c>
      <c r="TM42" s="229">
        <v>17</v>
      </c>
      <c r="TN42">
        <f t="shared" si="240"/>
        <v>-1</v>
      </c>
      <c r="TO42">
        <v>1</v>
      </c>
      <c r="TP42">
        <v>1</v>
      </c>
      <c r="TQ42">
        <v>0</v>
      </c>
      <c r="TR42">
        <v>1</v>
      </c>
      <c r="TS42">
        <v>0</v>
      </c>
      <c r="TT42">
        <v>1</v>
      </c>
      <c r="TU42">
        <v>3.2204330927299999E-3</v>
      </c>
      <c r="TV42" s="194">
        <v>42545</v>
      </c>
      <c r="TW42">
        <f t="shared" si="241"/>
        <v>-1</v>
      </c>
      <c r="TX42">
        <f t="shared" si="242"/>
        <v>-1</v>
      </c>
      <c r="TY42">
        <v>2</v>
      </c>
      <c r="TZ42">
        <f t="shared" si="243"/>
        <v>1</v>
      </c>
      <c r="UA42">
        <v>2</v>
      </c>
      <c r="UB42" s="137">
        <v>116267.69626769627</v>
      </c>
      <c r="UC42" s="137">
        <v>116267.69626769627</v>
      </c>
      <c r="UD42" s="188">
        <v>374.4323366759694</v>
      </c>
      <c r="UE42" s="188">
        <v>374.4323366759694</v>
      </c>
      <c r="UF42" s="188">
        <v>374.4323366759694</v>
      </c>
      <c r="UG42" s="188">
        <f t="shared" si="337"/>
        <v>-374.4323366759694</v>
      </c>
      <c r="UH42" s="188">
        <v>374.4323366759694</v>
      </c>
      <c r="UI42" s="188">
        <v>-374.4323366759694</v>
      </c>
      <c r="UJ42" s="188">
        <v>374.4323366759694</v>
      </c>
      <c r="UK42" s="188">
        <f t="shared" si="244"/>
        <v>-374.4323366759694</v>
      </c>
      <c r="UL42" s="188">
        <v>374.4323366759694</v>
      </c>
      <c r="UM42" s="188">
        <f t="shared" si="245"/>
        <v>374.4323366759694</v>
      </c>
      <c r="UN42" s="188">
        <f t="shared" si="246"/>
        <v>-374.4323366759694</v>
      </c>
      <c r="UO42" s="188">
        <v>374.4323366759694</v>
      </c>
      <c r="UQ42">
        <v>1</v>
      </c>
      <c r="UR42" s="228">
        <v>1</v>
      </c>
      <c r="US42" s="228">
        <v>1</v>
      </c>
      <c r="UT42" s="228">
        <v>1</v>
      </c>
      <c r="UU42" s="203">
        <v>-1</v>
      </c>
      <c r="UV42" s="229">
        <v>-13</v>
      </c>
      <c r="UW42">
        <f t="shared" si="247"/>
        <v>1</v>
      </c>
      <c r="UX42">
        <v>1</v>
      </c>
      <c r="UY42" s="203">
        <v>-1</v>
      </c>
      <c r="UZ42">
        <v>0</v>
      </c>
      <c r="VA42">
        <v>1</v>
      </c>
      <c r="VB42">
        <v>0</v>
      </c>
      <c r="VC42">
        <v>0</v>
      </c>
      <c r="VD42" s="237">
        <v>-1.88177994244E-3</v>
      </c>
      <c r="VE42" s="194">
        <v>42555</v>
      </c>
      <c r="VF42">
        <f t="shared" si="248"/>
        <v>-1</v>
      </c>
      <c r="VG42">
        <f t="shared" si="249"/>
        <v>-1</v>
      </c>
      <c r="VH42">
        <v>3</v>
      </c>
      <c r="VI42">
        <v>-1</v>
      </c>
      <c r="VJ42">
        <v>2</v>
      </c>
      <c r="VK42" s="137">
        <v>174073.35907335908</v>
      </c>
      <c r="VL42" s="137">
        <v>116048.90604890605</v>
      </c>
      <c r="VM42" s="188">
        <v>-327.56775561740312</v>
      </c>
      <c r="VN42" s="188">
        <v>-327.56775561740312</v>
      </c>
      <c r="VO42" s="188">
        <v>327.56775561740312</v>
      </c>
      <c r="VP42" s="188">
        <f t="shared" si="338"/>
        <v>-327.56775561740312</v>
      </c>
      <c r="VQ42" s="188">
        <v>-327.56775561740312</v>
      </c>
      <c r="VR42" s="188">
        <v>-327.56775561740312</v>
      </c>
      <c r="VS42" s="188">
        <v>-327.56775561740312</v>
      </c>
      <c r="VT42" s="188">
        <f t="shared" si="250"/>
        <v>327.56775561740312</v>
      </c>
      <c r="VU42" s="188">
        <v>-327.56775561740312</v>
      </c>
      <c r="VV42" s="188">
        <v>327.56775561740312</v>
      </c>
      <c r="VW42" s="188">
        <f t="shared" si="251"/>
        <v>327.56775561740312</v>
      </c>
      <c r="VX42" s="188">
        <v>327.56775561740312</v>
      </c>
      <c r="VZ42">
        <v>-1</v>
      </c>
      <c r="WA42" s="228">
        <v>1</v>
      </c>
      <c r="WB42" s="228">
        <v>1</v>
      </c>
      <c r="WC42" s="228">
        <v>1</v>
      </c>
      <c r="WD42" s="203">
        <v>-1</v>
      </c>
      <c r="WE42" s="229">
        <v>-1</v>
      </c>
      <c r="WF42">
        <f t="shared" si="252"/>
        <v>1</v>
      </c>
      <c r="WG42">
        <v>1</v>
      </c>
      <c r="WH42" s="203">
        <v>1</v>
      </c>
      <c r="WI42">
        <v>1</v>
      </c>
      <c r="WJ42">
        <v>0</v>
      </c>
      <c r="WK42">
        <v>1</v>
      </c>
      <c r="WL42">
        <v>1</v>
      </c>
      <c r="WM42" s="237">
        <v>3.4379505378699998E-3</v>
      </c>
      <c r="WN42" s="194">
        <v>42545</v>
      </c>
      <c r="WO42">
        <f t="shared" si="253"/>
        <v>1</v>
      </c>
      <c r="WP42">
        <f t="shared" si="254"/>
        <v>1</v>
      </c>
      <c r="WQ42">
        <v>3</v>
      </c>
      <c r="WR42">
        <v>1</v>
      </c>
      <c r="WS42">
        <v>4</v>
      </c>
      <c r="WT42" s="137">
        <v>174633.20463320464</v>
      </c>
      <c r="WU42" s="137">
        <v>232844.27284427287</v>
      </c>
      <c r="WV42" s="188">
        <v>600.38031979868765</v>
      </c>
      <c r="WW42" s="188">
        <v>-600.38031979868765</v>
      </c>
      <c r="WX42" s="188">
        <v>-600.38031979868765</v>
      </c>
      <c r="WY42" s="188">
        <f t="shared" si="339"/>
        <v>600.38031979868765</v>
      </c>
      <c r="WZ42" s="188">
        <v>600.38031979868765</v>
      </c>
      <c r="XA42" s="188">
        <v>600.38031979868765</v>
      </c>
      <c r="XB42" s="188">
        <v>600.38031979868765</v>
      </c>
      <c r="XC42" s="188">
        <f t="shared" si="255"/>
        <v>600.38031979868765</v>
      </c>
      <c r="XD42" s="188">
        <v>600.38031979868765</v>
      </c>
      <c r="XE42" s="188">
        <v>600.38031979868765</v>
      </c>
      <c r="XF42" s="188">
        <f t="shared" si="256"/>
        <v>600.38031979868765</v>
      </c>
      <c r="XG42" s="188">
        <v>600.38031979868765</v>
      </c>
      <c r="XI42">
        <v>1</v>
      </c>
      <c r="XJ42" s="228">
        <v>1</v>
      </c>
      <c r="XK42" s="228">
        <v>-1</v>
      </c>
      <c r="XL42" s="228">
        <v>1</v>
      </c>
      <c r="XM42" s="203">
        <v>-1</v>
      </c>
      <c r="XN42" s="229">
        <v>-1</v>
      </c>
      <c r="XO42">
        <f t="shared" si="257"/>
        <v>-1</v>
      </c>
      <c r="XP42">
        <v>1</v>
      </c>
      <c r="XQ42" s="203">
        <v>-1</v>
      </c>
      <c r="XR42">
        <v>1</v>
      </c>
      <c r="XS42">
        <v>1</v>
      </c>
      <c r="XT42">
        <v>0</v>
      </c>
      <c r="XU42">
        <v>0</v>
      </c>
      <c r="XV42" s="237">
        <v>-2.2104332449200001E-4</v>
      </c>
      <c r="XW42" s="194">
        <v>42545</v>
      </c>
      <c r="XX42">
        <f t="shared" si="258"/>
        <v>-1</v>
      </c>
      <c r="XY42">
        <f t="shared" si="259"/>
        <v>-1</v>
      </c>
      <c r="XZ42">
        <v>3</v>
      </c>
      <c r="YA42">
        <v>-1</v>
      </c>
      <c r="YB42">
        <v>2</v>
      </c>
      <c r="YC42" s="137">
        <v>174633.20463320464</v>
      </c>
      <c r="YD42" s="137">
        <v>116422.13642213643</v>
      </c>
      <c r="YE42" s="188">
        <v>-38.601504118815292</v>
      </c>
      <c r="YF42" s="188">
        <v>-38.601504118815292</v>
      </c>
      <c r="YG42" s="188">
        <v>38.601504118815292</v>
      </c>
      <c r="YH42" s="188">
        <f t="shared" si="260"/>
        <v>38.601504118815292</v>
      </c>
      <c r="YI42" s="188">
        <v>-38.601504118815292</v>
      </c>
      <c r="YJ42" s="188">
        <v>38.601504118815292</v>
      </c>
      <c r="YK42" s="188">
        <v>-38.601504118815292</v>
      </c>
      <c r="YL42" s="188">
        <f t="shared" si="261"/>
        <v>38.601504118815292</v>
      </c>
      <c r="YM42" s="188">
        <v>-38.601504118815292</v>
      </c>
      <c r="YN42" s="188">
        <v>38.601504118815292</v>
      </c>
      <c r="YO42" s="188">
        <f t="shared" si="262"/>
        <v>38.601504118815292</v>
      </c>
      <c r="YP42" s="188">
        <v>38.601504118815292</v>
      </c>
      <c r="YR42">
        <v>-1</v>
      </c>
      <c r="YS42" s="228">
        <v>1</v>
      </c>
      <c r="YT42" s="228">
        <v>-1</v>
      </c>
      <c r="YU42" s="228">
        <v>1</v>
      </c>
      <c r="YV42" s="203">
        <v>-1</v>
      </c>
      <c r="YW42" s="229">
        <v>22</v>
      </c>
      <c r="YX42">
        <v>-1</v>
      </c>
      <c r="YY42">
        <v>-1</v>
      </c>
      <c r="YZ42" s="203">
        <v>1</v>
      </c>
      <c r="ZA42">
        <v>0</v>
      </c>
      <c r="ZB42">
        <v>0</v>
      </c>
      <c r="ZC42">
        <v>0</v>
      </c>
      <c r="ZD42">
        <v>0</v>
      </c>
      <c r="ZE42" s="237">
        <v>4.9745743975200003E-3</v>
      </c>
      <c r="ZF42" s="194">
        <v>42545</v>
      </c>
      <c r="ZG42">
        <f t="shared" si="263"/>
        <v>-1</v>
      </c>
      <c r="ZH42">
        <f t="shared" si="264"/>
        <v>-1</v>
      </c>
      <c r="ZI42">
        <v>3</v>
      </c>
      <c r="ZJ42">
        <v>1</v>
      </c>
      <c r="ZK42">
        <v>4</v>
      </c>
      <c r="ZL42" s="137">
        <v>174633.20463320464</v>
      </c>
      <c r="ZM42" s="137">
        <v>232844.27284427287</v>
      </c>
      <c r="ZN42" s="188">
        <v>868.72586872521094</v>
      </c>
      <c r="ZO42" s="188">
        <v>868.72586872521094</v>
      </c>
      <c r="ZP42" s="188">
        <v>-868.72586872521094</v>
      </c>
      <c r="ZQ42" s="188">
        <v>-868.72586872521094</v>
      </c>
      <c r="ZR42" s="188">
        <v>-868.72586872521094</v>
      </c>
      <c r="ZS42" s="188">
        <v>-868.72586872521094</v>
      </c>
      <c r="ZT42" s="188">
        <v>-868.72586872521094</v>
      </c>
      <c r="ZU42" s="188">
        <v>868.72586872521094</v>
      </c>
      <c r="ZV42" s="188">
        <f t="shared" si="265"/>
        <v>-868.72586872521094</v>
      </c>
      <c r="ZW42" s="188">
        <v>868.72586872521094</v>
      </c>
      <c r="ZX42" s="188">
        <f t="shared" si="266"/>
        <v>-868.72586872521094</v>
      </c>
      <c r="ZY42" s="188">
        <v>868.72586872521094</v>
      </c>
      <c r="AAA42">
        <f t="shared" si="267"/>
        <v>1</v>
      </c>
      <c r="AAB42" s="228">
        <v>1</v>
      </c>
      <c r="AAC42" s="228">
        <v>-1</v>
      </c>
      <c r="AAD42" s="228">
        <v>1</v>
      </c>
      <c r="AAE42" s="203">
        <v>-1</v>
      </c>
      <c r="AAF42" s="229">
        <v>22</v>
      </c>
      <c r="AAG42">
        <f t="shared" si="268"/>
        <v>-1</v>
      </c>
      <c r="AAH42">
        <f t="shared" si="269"/>
        <v>-1</v>
      </c>
      <c r="AAI42" s="203">
        <v>-1</v>
      </c>
      <c r="AAJ42">
        <f t="shared" si="270"/>
        <v>1</v>
      </c>
      <c r="AAK42">
        <f t="shared" si="136"/>
        <v>1</v>
      </c>
      <c r="AAL42">
        <f t="shared" si="340"/>
        <v>1</v>
      </c>
      <c r="AAM42">
        <f t="shared" si="271"/>
        <v>1</v>
      </c>
      <c r="AAN42" s="237">
        <v>-4.1799582004200002E-3</v>
      </c>
      <c r="AAO42" s="194">
        <v>42545</v>
      </c>
      <c r="AAP42">
        <f t="shared" si="272"/>
        <v>-1</v>
      </c>
      <c r="AAQ42">
        <f t="shared" si="273"/>
        <v>-1</v>
      </c>
      <c r="AAR42">
        <f>VLOOKUP($A42,'FuturesInfo (3)'!$A$2:$V$80,22)</f>
        <v>3</v>
      </c>
      <c r="AAS42">
        <f t="shared" si="274"/>
        <v>-1</v>
      </c>
      <c r="AAT42">
        <f t="shared" si="275"/>
        <v>2</v>
      </c>
      <c r="AAU42" s="137">
        <f>VLOOKUP($A42,'FuturesInfo (3)'!$A$2:$O$80,15)*AAR42</f>
        <v>174768.33976833979</v>
      </c>
      <c r="AAV42" s="137">
        <f>VLOOKUP($A42,'FuturesInfo (3)'!$A$2:$O$80,15)*AAT42</f>
        <v>116512.22651222652</v>
      </c>
      <c r="AAW42" s="188">
        <f t="shared" si="352"/>
        <v>-730.5243549884608</v>
      </c>
      <c r="AAX42" s="188">
        <f t="shared" si="137"/>
        <v>730.5243549884608</v>
      </c>
      <c r="AAY42" s="188">
        <f t="shared" si="277"/>
        <v>-730.5243549884608</v>
      </c>
      <c r="AAZ42" s="188">
        <f t="shared" si="278"/>
        <v>730.5243549884608</v>
      </c>
      <c r="ABA42" s="188">
        <f t="shared" si="279"/>
        <v>730.5243549884608</v>
      </c>
      <c r="ABB42" s="188">
        <f t="shared" si="349"/>
        <v>730.5243549884608</v>
      </c>
      <c r="ABC42" s="188">
        <f t="shared" si="281"/>
        <v>730.5243549884608</v>
      </c>
      <c r="ABD42" s="188">
        <f t="shared" si="341"/>
        <v>-730.5243549884608</v>
      </c>
      <c r="ABE42" s="188">
        <f t="shared" si="282"/>
        <v>730.5243549884608</v>
      </c>
      <c r="ABF42" s="188">
        <f>IF(IF(sym!$Q31=AAI42,1,0)=1,ABS(AAU42*AAN42),-ABS(AAU42*AAN42))</f>
        <v>-730.5243549884608</v>
      </c>
      <c r="ABG42" s="188">
        <f t="shared" si="283"/>
        <v>730.5243549884608</v>
      </c>
      <c r="ABH42" s="188">
        <f t="shared" si="284"/>
        <v>730.5243549884608</v>
      </c>
      <c r="ABJ42">
        <f t="shared" si="285"/>
        <v>-1</v>
      </c>
      <c r="ABK42" s="228">
        <v>1</v>
      </c>
      <c r="ABL42" s="228">
        <v>-1</v>
      </c>
      <c r="ABM42" s="228">
        <v>1</v>
      </c>
      <c r="ABN42" s="203">
        <v>-1</v>
      </c>
      <c r="ABO42" s="229">
        <v>23</v>
      </c>
      <c r="ABP42">
        <f t="shared" si="286"/>
        <v>-1</v>
      </c>
      <c r="ABQ42">
        <f t="shared" si="287"/>
        <v>-1</v>
      </c>
      <c r="ABR42" s="203"/>
      <c r="ABS42">
        <f t="shared" si="288"/>
        <v>0</v>
      </c>
      <c r="ABT42">
        <f t="shared" si="138"/>
        <v>0</v>
      </c>
      <c r="ABU42">
        <f t="shared" si="342"/>
        <v>0</v>
      </c>
      <c r="ABV42">
        <f t="shared" si="289"/>
        <v>0</v>
      </c>
      <c r="ABW42" s="237"/>
      <c r="ABX42" s="194">
        <v>42545</v>
      </c>
      <c r="ABY42">
        <f t="shared" si="290"/>
        <v>-1</v>
      </c>
      <c r="ABZ42">
        <f t="shared" si="291"/>
        <v>-1</v>
      </c>
      <c r="ACA42">
        <f>VLOOKUP($A42,'FuturesInfo (3)'!$A$2:$V$80,22)</f>
        <v>3</v>
      </c>
      <c r="ACB42">
        <f t="shared" si="292"/>
        <v>1</v>
      </c>
      <c r="ACC42">
        <f t="shared" si="293"/>
        <v>4</v>
      </c>
      <c r="ACD42" s="137">
        <f>VLOOKUP($A42,'FuturesInfo (3)'!$A$2:$O$80,15)*ACA42</f>
        <v>174768.33976833979</v>
      </c>
      <c r="ACE42" s="137">
        <f>VLOOKUP($A42,'FuturesInfo (3)'!$A$2:$O$80,15)*ACC42</f>
        <v>233024.45302445305</v>
      </c>
      <c r="ACF42" s="188">
        <f t="shared" si="353"/>
        <v>0</v>
      </c>
      <c r="ACG42" s="188">
        <f t="shared" si="139"/>
        <v>0</v>
      </c>
      <c r="ACH42" s="188">
        <f t="shared" si="295"/>
        <v>0</v>
      </c>
      <c r="ACI42" s="188">
        <f t="shared" si="296"/>
        <v>0</v>
      </c>
      <c r="ACJ42" s="188">
        <f t="shared" si="297"/>
        <v>0</v>
      </c>
      <c r="ACK42" s="188">
        <f t="shared" si="350"/>
        <v>0</v>
      </c>
      <c r="ACL42" s="188">
        <f t="shared" si="299"/>
        <v>0</v>
      </c>
      <c r="ACM42" s="188">
        <f t="shared" si="343"/>
        <v>0</v>
      </c>
      <c r="ACN42" s="188">
        <f t="shared" si="300"/>
        <v>0</v>
      </c>
      <c r="ACO42" s="188">
        <f>IF(IF(sym!$Q31=ABR42,1,0)=1,ABS(ACD42*ABW42),-ABS(ACD42*ABW42))</f>
        <v>0</v>
      </c>
      <c r="ACP42" s="188">
        <f t="shared" si="301"/>
        <v>0</v>
      </c>
      <c r="ACQ42" s="188">
        <f t="shared" si="302"/>
        <v>0</v>
      </c>
      <c r="ACT42">
        <f t="shared" si="303"/>
        <v>0</v>
      </c>
      <c r="ACU42" s="228"/>
      <c r="ACV42" s="228"/>
      <c r="ACW42" s="228"/>
      <c r="ACX42" s="203"/>
      <c r="ACY42" s="229"/>
      <c r="ACZ42">
        <f t="shared" si="304"/>
        <v>-1</v>
      </c>
      <c r="ADA42">
        <f t="shared" si="305"/>
        <v>0</v>
      </c>
      <c r="ADB42" s="203"/>
      <c r="ADC42">
        <f t="shared" si="306"/>
        <v>1</v>
      </c>
      <c r="ADD42">
        <f t="shared" si="140"/>
        <v>1</v>
      </c>
      <c r="ADE42">
        <f t="shared" si="344"/>
        <v>0</v>
      </c>
      <c r="ADF42">
        <f t="shared" si="307"/>
        <v>1</v>
      </c>
      <c r="ADG42" s="237"/>
      <c r="ADH42" s="194"/>
      <c r="ADI42">
        <f t="shared" si="308"/>
        <v>-1</v>
      </c>
      <c r="ADJ42">
        <f t="shared" si="309"/>
        <v>-1</v>
      </c>
      <c r="ADK42">
        <f>VLOOKUP($A42,'FuturesInfo (3)'!$A$2:$V$80,22)</f>
        <v>3</v>
      </c>
      <c r="ADL42">
        <f t="shared" si="310"/>
        <v>-1</v>
      </c>
      <c r="ADM42">
        <f t="shared" si="311"/>
        <v>2</v>
      </c>
      <c r="ADN42" s="137">
        <f>VLOOKUP($A42,'FuturesInfo (3)'!$A$2:$O$80,15)*ADK42</f>
        <v>174768.33976833979</v>
      </c>
      <c r="ADO42" s="137">
        <f>VLOOKUP($A42,'FuturesInfo (3)'!$A$2:$O$80,15)*ADM42</f>
        <v>116512.22651222652</v>
      </c>
      <c r="ADP42" s="188">
        <f t="shared" si="354"/>
        <v>0</v>
      </c>
      <c r="ADQ42" s="188">
        <f t="shared" si="141"/>
        <v>0</v>
      </c>
      <c r="ADR42" s="188">
        <f t="shared" si="313"/>
        <v>0</v>
      </c>
      <c r="ADS42" s="188">
        <f t="shared" si="314"/>
        <v>0</v>
      </c>
      <c r="ADT42" s="188">
        <f t="shared" si="315"/>
        <v>0</v>
      </c>
      <c r="ADU42" s="188">
        <f t="shared" si="351"/>
        <v>0</v>
      </c>
      <c r="ADV42" s="188">
        <f t="shared" si="317"/>
        <v>0</v>
      </c>
      <c r="ADW42" s="188">
        <f t="shared" si="345"/>
        <v>0</v>
      </c>
      <c r="ADX42" s="188">
        <f t="shared" si="318"/>
        <v>0</v>
      </c>
      <c r="ADY42" s="188">
        <f>IF(IF(sym!$Q31=ADB42,1,0)=1,ABS(ADN42*ADG42),-ABS(ADN42*ADG42))</f>
        <v>0</v>
      </c>
      <c r="ADZ42" s="188">
        <f t="shared" si="319"/>
        <v>0</v>
      </c>
      <c r="AEA42" s="188">
        <f t="shared" si="320"/>
        <v>0</v>
      </c>
    </row>
    <row r="43" spans="1:807"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f t="shared" si="142"/>
        <v>-1</v>
      </c>
      <c r="T43">
        <f t="shared" si="143"/>
        <v>1</v>
      </c>
      <c r="U43">
        <v>2</v>
      </c>
      <c r="V43">
        <f t="shared" si="144"/>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f t="shared" si="145"/>
        <v>-477.06427264396922</v>
      </c>
      <c r="AG43" s="188">
        <v>477.06427264396922</v>
      </c>
      <c r="AH43" s="188">
        <f t="shared" si="146"/>
        <v>477.06427264396922</v>
      </c>
      <c r="AI43" s="188">
        <v>-477.06427264396922</v>
      </c>
      <c r="AJ43" s="188">
        <v>477.06427264396922</v>
      </c>
      <c r="AL43">
        <v>1</v>
      </c>
      <c r="AM43" s="228">
        <v>1</v>
      </c>
      <c r="AN43" s="228">
        <v>1</v>
      </c>
      <c r="AO43" s="228">
        <v>1</v>
      </c>
      <c r="AP43" s="203">
        <v>1</v>
      </c>
      <c r="AQ43" s="229">
        <v>12</v>
      </c>
      <c r="AR43">
        <f t="shared" si="147"/>
        <v>1</v>
      </c>
      <c r="AS43">
        <v>1</v>
      </c>
      <c r="AT43" s="203">
        <v>1</v>
      </c>
      <c r="AU43">
        <v>1</v>
      </c>
      <c r="AV43">
        <v>1</v>
      </c>
      <c r="AW43">
        <v>0</v>
      </c>
      <c r="AX43">
        <v>1</v>
      </c>
      <c r="AY43" s="237">
        <v>9.7927579139100007E-3</v>
      </c>
      <c r="AZ43" s="194">
        <v>42535</v>
      </c>
      <c r="BA43">
        <f t="shared" si="148"/>
        <v>-1</v>
      </c>
      <c r="BB43">
        <f t="shared" si="149"/>
        <v>1</v>
      </c>
      <c r="BC43">
        <v>2</v>
      </c>
      <c r="BD43">
        <f t="shared" si="150"/>
        <v>1</v>
      </c>
      <c r="BE43">
        <v>2</v>
      </c>
      <c r="BF43" s="137">
        <v>110850</v>
      </c>
      <c r="BG43" s="137">
        <v>110850</v>
      </c>
      <c r="BH43" s="188">
        <v>1085.5272147569235</v>
      </c>
      <c r="BI43" s="188">
        <v>1085.5272147569235</v>
      </c>
      <c r="BJ43" s="188">
        <v>1085.5272147569235</v>
      </c>
      <c r="BK43" s="188">
        <f t="shared" si="321"/>
        <v>1085.5272147569235</v>
      </c>
      <c r="BL43" s="188">
        <v>1085.5272147569235</v>
      </c>
      <c r="BM43" s="188">
        <v>1085.5272147569235</v>
      </c>
      <c r="BN43" s="188">
        <v>1085.5272147569235</v>
      </c>
      <c r="BO43" s="188">
        <f t="shared" si="322"/>
        <v>-1085.5272147569235</v>
      </c>
      <c r="BP43" s="188">
        <v>1085.5272147569235</v>
      </c>
      <c r="BQ43" s="188">
        <f t="shared" si="151"/>
        <v>1085.5272147569235</v>
      </c>
      <c r="BR43" s="188">
        <f t="shared" si="152"/>
        <v>1085.5272147569235</v>
      </c>
      <c r="BS43" s="188">
        <v>1085.5272147569235</v>
      </c>
      <c r="BU43">
        <v>1</v>
      </c>
      <c r="BV43" s="228">
        <v>1</v>
      </c>
      <c r="BW43" s="228">
        <v>-1</v>
      </c>
      <c r="BX43" s="228">
        <v>1</v>
      </c>
      <c r="BY43" s="203">
        <v>1</v>
      </c>
      <c r="BZ43" s="229">
        <v>13</v>
      </c>
      <c r="CA43">
        <f t="shared" si="153"/>
        <v>-1</v>
      </c>
      <c r="CB43">
        <v>1</v>
      </c>
      <c r="CC43" s="203">
        <v>1</v>
      </c>
      <c r="CD43">
        <v>1</v>
      </c>
      <c r="CE43">
        <v>1</v>
      </c>
      <c r="CF43">
        <v>0</v>
      </c>
      <c r="CG43">
        <v>1</v>
      </c>
      <c r="CH43" s="237"/>
      <c r="CI43" s="194">
        <v>42535</v>
      </c>
      <c r="CJ43">
        <f t="shared" si="154"/>
        <v>-1</v>
      </c>
      <c r="CK43">
        <f t="shared" si="155"/>
        <v>-1</v>
      </c>
      <c r="CL43">
        <v>2</v>
      </c>
      <c r="CM43">
        <f t="shared" si="156"/>
        <v>1</v>
      </c>
      <c r="CN43">
        <v>2</v>
      </c>
      <c r="CO43" s="137">
        <v>110850</v>
      </c>
      <c r="CP43" s="137">
        <v>110850</v>
      </c>
      <c r="CQ43" s="188">
        <v>0</v>
      </c>
      <c r="CR43" s="188">
        <v>0</v>
      </c>
      <c r="CS43" s="188">
        <v>0</v>
      </c>
      <c r="CT43" s="188">
        <f t="shared" si="323"/>
        <v>0</v>
      </c>
      <c r="CU43" s="188">
        <v>0</v>
      </c>
      <c r="CV43" s="188">
        <v>0</v>
      </c>
      <c r="CW43" s="188">
        <v>0</v>
      </c>
      <c r="CX43" s="188">
        <f t="shared" si="157"/>
        <v>0</v>
      </c>
      <c r="CY43" s="188">
        <v>0</v>
      </c>
      <c r="CZ43" s="188">
        <f t="shared" si="158"/>
        <v>0</v>
      </c>
      <c r="DA43" s="188">
        <f t="shared" si="159"/>
        <v>0</v>
      </c>
      <c r="DB43" s="188">
        <v>0</v>
      </c>
      <c r="DD43">
        <v>1</v>
      </c>
      <c r="DE43" s="228">
        <v>1</v>
      </c>
      <c r="DF43" s="228">
        <v>-1</v>
      </c>
      <c r="DG43" s="228">
        <v>1</v>
      </c>
      <c r="DH43" s="203">
        <v>1</v>
      </c>
      <c r="DI43" s="229">
        <v>13</v>
      </c>
      <c r="DJ43">
        <f t="shared" si="160"/>
        <v>-1</v>
      </c>
      <c r="DK43">
        <v>1</v>
      </c>
      <c r="DL43" s="203">
        <v>-1</v>
      </c>
      <c r="DM43">
        <v>0</v>
      </c>
      <c r="DN43">
        <v>0</v>
      </c>
      <c r="DO43">
        <v>1</v>
      </c>
      <c r="DP43">
        <v>0</v>
      </c>
      <c r="DQ43" s="237">
        <v>-1.5110509697799999E-2</v>
      </c>
      <c r="DR43" s="194">
        <v>42535</v>
      </c>
      <c r="DS43">
        <f t="shared" si="161"/>
        <v>-1</v>
      </c>
      <c r="DT43">
        <f t="shared" si="162"/>
        <v>-1</v>
      </c>
      <c r="DU43">
        <v>2</v>
      </c>
      <c r="DV43">
        <f t="shared" si="163"/>
        <v>1</v>
      </c>
      <c r="DW43">
        <v>2</v>
      </c>
      <c r="DX43" s="137">
        <v>109175</v>
      </c>
      <c r="DY43" s="137">
        <v>109175</v>
      </c>
      <c r="DZ43" s="188">
        <v>-1649.689896257315</v>
      </c>
      <c r="EA43" s="188">
        <v>-1649.689896257315</v>
      </c>
      <c r="EB43" s="188">
        <v>-1649.689896257315</v>
      </c>
      <c r="EC43" s="188">
        <f t="shared" si="324"/>
        <v>1649.689896257315</v>
      </c>
      <c r="ED43" s="188">
        <v>-1649.689896257315</v>
      </c>
      <c r="EE43" s="188">
        <v>1649.689896257315</v>
      </c>
      <c r="EF43" s="188">
        <v>-1649.689896257315</v>
      </c>
      <c r="EG43" s="188">
        <f t="shared" si="164"/>
        <v>1649.689896257315</v>
      </c>
      <c r="EH43" s="188">
        <v>-1649.689896257315</v>
      </c>
      <c r="EI43" s="188">
        <f t="shared" si="165"/>
        <v>-1649.689896257315</v>
      </c>
      <c r="EJ43" s="188">
        <f t="shared" si="166"/>
        <v>1649.689896257315</v>
      </c>
      <c r="EK43" s="188">
        <v>1649.689896257315</v>
      </c>
      <c r="EM43">
        <v>-1</v>
      </c>
      <c r="EN43" s="228">
        <v>1</v>
      </c>
      <c r="EO43" s="228">
        <v>1</v>
      </c>
      <c r="EP43" s="228">
        <v>1</v>
      </c>
      <c r="EQ43" s="203">
        <v>1</v>
      </c>
      <c r="ER43" s="229">
        <v>14</v>
      </c>
      <c r="ES43">
        <f t="shared" si="167"/>
        <v>1</v>
      </c>
      <c r="ET43">
        <v>1</v>
      </c>
      <c r="EU43" s="203">
        <v>-1</v>
      </c>
      <c r="EV43">
        <v>0</v>
      </c>
      <c r="EW43">
        <v>0</v>
      </c>
      <c r="EX43">
        <v>1</v>
      </c>
      <c r="EY43">
        <v>0</v>
      </c>
      <c r="EZ43" s="237">
        <v>-1.37394092054E-2</v>
      </c>
      <c r="FA43" s="194">
        <v>42535</v>
      </c>
      <c r="FB43">
        <f t="shared" si="168"/>
        <v>1</v>
      </c>
      <c r="FC43">
        <f t="shared" si="169"/>
        <v>1</v>
      </c>
      <c r="FD43">
        <v>2</v>
      </c>
      <c r="FE43">
        <f t="shared" si="170"/>
        <v>1</v>
      </c>
      <c r="FF43">
        <v>2</v>
      </c>
      <c r="FG43" s="137">
        <v>107675</v>
      </c>
      <c r="FH43" s="137">
        <v>107675</v>
      </c>
      <c r="FI43" s="188">
        <v>-1479.3908861914449</v>
      </c>
      <c r="FJ43" s="188">
        <v>1479.3908861914449</v>
      </c>
      <c r="FK43" s="188">
        <v>-1479.3908861914449</v>
      </c>
      <c r="FL43" s="188">
        <f t="shared" si="325"/>
        <v>-1479.3908861914449</v>
      </c>
      <c r="FM43" s="188">
        <v>-1479.3908861914449</v>
      </c>
      <c r="FN43" s="188">
        <v>-1479.3908861914449</v>
      </c>
      <c r="FO43" s="188">
        <v>-1479.3908861914449</v>
      </c>
      <c r="FP43" s="188">
        <f t="shared" si="171"/>
        <v>-1479.3908861914449</v>
      </c>
      <c r="FQ43" s="188">
        <v>-1479.3908861914449</v>
      </c>
      <c r="FR43" s="188">
        <f t="shared" si="172"/>
        <v>-1479.3908861914449</v>
      </c>
      <c r="FS43" s="188">
        <f t="shared" si="173"/>
        <v>-1479.3908861914449</v>
      </c>
      <c r="FT43" s="188">
        <v>1479.3908861914449</v>
      </c>
      <c r="FV43">
        <v>-1</v>
      </c>
      <c r="FW43" s="228">
        <v>1</v>
      </c>
      <c r="FX43" s="228">
        <v>1</v>
      </c>
      <c r="FY43" s="228">
        <v>1</v>
      </c>
      <c r="FZ43" s="203">
        <v>1</v>
      </c>
      <c r="GA43" s="229">
        <v>15</v>
      </c>
      <c r="GB43">
        <f t="shared" si="174"/>
        <v>1</v>
      </c>
      <c r="GC43">
        <v>1</v>
      </c>
      <c r="GD43">
        <v>-1</v>
      </c>
      <c r="GE43">
        <v>0</v>
      </c>
      <c r="GF43">
        <v>0</v>
      </c>
      <c r="GG43">
        <v>1</v>
      </c>
      <c r="GH43">
        <v>0</v>
      </c>
      <c r="GI43">
        <v>-1.39308103088E-2</v>
      </c>
      <c r="GJ43" s="194">
        <v>42535</v>
      </c>
      <c r="GK43">
        <f t="shared" si="175"/>
        <v>1</v>
      </c>
      <c r="GL43">
        <f t="shared" si="176"/>
        <v>1</v>
      </c>
      <c r="GM43">
        <v>2</v>
      </c>
      <c r="GN43">
        <f t="shared" si="177"/>
        <v>1</v>
      </c>
      <c r="GO43">
        <v>3</v>
      </c>
      <c r="GP43" s="137">
        <v>106175</v>
      </c>
      <c r="GQ43" s="137">
        <v>159262.5</v>
      </c>
      <c r="GR43" s="188">
        <v>-1479.1037845368398</v>
      </c>
      <c r="GS43" s="188">
        <v>1479.1037845368398</v>
      </c>
      <c r="GT43" s="188">
        <v>-1479.1037845368398</v>
      </c>
      <c r="GU43" s="188">
        <f t="shared" si="326"/>
        <v>-1479.1037845368398</v>
      </c>
      <c r="GV43" s="188">
        <v>-1479.1037845368398</v>
      </c>
      <c r="GW43" s="188">
        <v>-1479.1037845368398</v>
      </c>
      <c r="GX43" s="188">
        <v>-1479.1037845368398</v>
      </c>
      <c r="GY43" s="188">
        <f t="shared" si="178"/>
        <v>-1479.1037845368398</v>
      </c>
      <c r="GZ43" s="188">
        <v>-1479.1037845368398</v>
      </c>
      <c r="HA43" s="188">
        <f t="shared" si="179"/>
        <v>-1479.1037845368398</v>
      </c>
      <c r="HB43" s="188">
        <f t="shared" si="180"/>
        <v>-1479.1037845368398</v>
      </c>
      <c r="HC43" s="188">
        <v>1479.1037845368398</v>
      </c>
      <c r="HE43">
        <v>-1</v>
      </c>
      <c r="HF43">
        <v>1</v>
      </c>
      <c r="HG43">
        <v>-1</v>
      </c>
      <c r="HH43">
        <v>1</v>
      </c>
      <c r="HI43">
        <v>1</v>
      </c>
      <c r="HJ43">
        <v>-3</v>
      </c>
      <c r="HK43">
        <f t="shared" si="181"/>
        <v>-1</v>
      </c>
      <c r="HL43">
        <v>-1</v>
      </c>
      <c r="HM43" s="203">
        <v>-1</v>
      </c>
      <c r="HN43">
        <v>0</v>
      </c>
      <c r="HO43">
        <v>0</v>
      </c>
      <c r="HP43">
        <v>1</v>
      </c>
      <c r="HQ43">
        <v>1</v>
      </c>
      <c r="HR43" s="237">
        <v>-2.1191429244199998E-3</v>
      </c>
      <c r="HS43" s="194">
        <v>42535</v>
      </c>
      <c r="HT43">
        <f t="shared" si="182"/>
        <v>-1</v>
      </c>
      <c r="HU43">
        <f t="shared" si="183"/>
        <v>-1</v>
      </c>
      <c r="HV43">
        <v>2</v>
      </c>
      <c r="HW43">
        <f t="shared" si="184"/>
        <v>1</v>
      </c>
      <c r="HX43">
        <v>2</v>
      </c>
      <c r="HY43" s="137">
        <v>105950</v>
      </c>
      <c r="HZ43" s="137">
        <v>105950</v>
      </c>
      <c r="IA43" s="188">
        <v>-224.52319284229898</v>
      </c>
      <c r="IB43" s="188">
        <v>224.52319284229898</v>
      </c>
      <c r="IC43" s="188">
        <v>-224.52319284229898</v>
      </c>
      <c r="ID43" s="188">
        <f t="shared" si="327"/>
        <v>224.52319284229898</v>
      </c>
      <c r="IE43" s="188">
        <v>224.52319284229898</v>
      </c>
      <c r="IF43" s="188">
        <v>224.52319284229898</v>
      </c>
      <c r="IG43" s="188">
        <v>-224.52319284229898</v>
      </c>
      <c r="IH43" s="188">
        <f t="shared" si="185"/>
        <v>224.52319284229898</v>
      </c>
      <c r="II43" s="188">
        <v>-224.52319284229898</v>
      </c>
      <c r="IJ43" s="188">
        <f t="shared" si="186"/>
        <v>-224.52319284229898</v>
      </c>
      <c r="IK43" s="188">
        <f t="shared" si="187"/>
        <v>224.52319284229898</v>
      </c>
      <c r="IL43" s="188">
        <v>224.52319284229898</v>
      </c>
      <c r="IN43">
        <v>-1</v>
      </c>
      <c r="IO43" s="228">
        <v>-1</v>
      </c>
      <c r="IP43" s="228">
        <v>1</v>
      </c>
      <c r="IQ43" s="228">
        <v>-1</v>
      </c>
      <c r="IR43" s="203">
        <v>1</v>
      </c>
      <c r="IS43" s="229">
        <v>-4</v>
      </c>
      <c r="IT43">
        <f t="shared" si="188"/>
        <v>1</v>
      </c>
      <c r="IU43">
        <v>-1</v>
      </c>
      <c r="IV43" s="203">
        <v>1</v>
      </c>
      <c r="IW43">
        <v>0</v>
      </c>
      <c r="IX43">
        <v>1</v>
      </c>
      <c r="IY43">
        <v>0</v>
      </c>
      <c r="IZ43">
        <v>0</v>
      </c>
      <c r="JA43" s="237">
        <v>1.34497404436E-2</v>
      </c>
      <c r="JB43" s="194">
        <v>42552</v>
      </c>
      <c r="JC43">
        <f t="shared" si="189"/>
        <v>1</v>
      </c>
      <c r="JD43">
        <f t="shared" si="190"/>
        <v>1</v>
      </c>
      <c r="JE43">
        <v>2</v>
      </c>
      <c r="JF43">
        <f t="shared" si="191"/>
        <v>1</v>
      </c>
      <c r="JG43">
        <v>2</v>
      </c>
      <c r="JH43" s="137">
        <v>107375</v>
      </c>
      <c r="JI43" s="137">
        <v>107375</v>
      </c>
      <c r="JJ43" s="188">
        <v>-1444.16588013155</v>
      </c>
      <c r="JK43" s="188">
        <v>-1444.16588013155</v>
      </c>
      <c r="JL43" s="188">
        <v>1444.16588013155</v>
      </c>
      <c r="JM43" s="188">
        <f t="shared" si="328"/>
        <v>1444.16588013155</v>
      </c>
      <c r="JN43" s="188">
        <v>-1444.16588013155</v>
      </c>
      <c r="JO43" s="188">
        <v>1444.16588013155</v>
      </c>
      <c r="JP43" s="188">
        <v>-1444.16588013155</v>
      </c>
      <c r="JQ43" s="188">
        <f t="shared" si="192"/>
        <v>1444.16588013155</v>
      </c>
      <c r="JR43" s="188">
        <v>1444.16588013155</v>
      </c>
      <c r="JS43" s="188">
        <f t="shared" si="193"/>
        <v>1444.16588013155</v>
      </c>
      <c r="JT43" s="188">
        <f t="shared" si="329"/>
        <v>1444.16588013155</v>
      </c>
      <c r="JU43" s="188">
        <v>1444.16588013155</v>
      </c>
      <c r="JW43">
        <v>1</v>
      </c>
      <c r="JX43" s="228">
        <v>1</v>
      </c>
      <c r="JY43" s="228">
        <v>1</v>
      </c>
      <c r="JZ43" s="228">
        <v>1</v>
      </c>
      <c r="KA43" s="203">
        <v>1</v>
      </c>
      <c r="KB43" s="229">
        <v>-5</v>
      </c>
      <c r="KC43">
        <f t="shared" si="194"/>
        <v>-1</v>
      </c>
      <c r="KD43">
        <v>-1</v>
      </c>
      <c r="KE43" s="203">
        <v>1</v>
      </c>
      <c r="KF43">
        <v>1</v>
      </c>
      <c r="KG43">
        <v>1</v>
      </c>
      <c r="KH43">
        <v>0</v>
      </c>
      <c r="KI43">
        <v>0</v>
      </c>
      <c r="KJ43" s="237">
        <v>3.0500582072200001E-2</v>
      </c>
      <c r="KK43" s="194">
        <v>42552</v>
      </c>
      <c r="KL43">
        <f t="shared" si="195"/>
        <v>-1</v>
      </c>
      <c r="KM43">
        <f t="shared" si="196"/>
        <v>-1</v>
      </c>
      <c r="KN43">
        <v>2</v>
      </c>
      <c r="KO43">
        <f t="shared" si="197"/>
        <v>1</v>
      </c>
      <c r="KP43">
        <v>2</v>
      </c>
      <c r="KQ43" s="137">
        <v>110650</v>
      </c>
      <c r="KR43" s="137">
        <v>110650</v>
      </c>
      <c r="KS43" s="188">
        <v>3374.8894062889303</v>
      </c>
      <c r="KT43" s="188">
        <v>3374.8894062889303</v>
      </c>
      <c r="KU43" s="188">
        <v>3374.8894062889303</v>
      </c>
      <c r="KV43" s="188">
        <f t="shared" si="330"/>
        <v>-3374.8894062889303</v>
      </c>
      <c r="KW43" s="188">
        <v>-3374.8894062889303</v>
      </c>
      <c r="KX43" s="188">
        <v>3374.8894062889303</v>
      </c>
      <c r="KY43" s="188">
        <v>3374.8894062889303</v>
      </c>
      <c r="KZ43" s="188">
        <f t="shared" si="198"/>
        <v>-3374.8894062889303</v>
      </c>
      <c r="LA43" s="188">
        <v>3374.8894062889303</v>
      </c>
      <c r="LB43" s="188">
        <f t="shared" si="199"/>
        <v>3374.8894062889303</v>
      </c>
      <c r="LC43" s="188">
        <f t="shared" si="200"/>
        <v>-3374.8894062889303</v>
      </c>
      <c r="LD43" s="188">
        <v>3374.8894062889303</v>
      </c>
      <c r="LF43">
        <v>1</v>
      </c>
      <c r="LG43" s="228">
        <v>1</v>
      </c>
      <c r="LH43" s="228">
        <v>-1</v>
      </c>
      <c r="LI43" s="228">
        <v>1</v>
      </c>
      <c r="LJ43" s="203">
        <v>1</v>
      </c>
      <c r="LK43" s="229">
        <v>2</v>
      </c>
      <c r="LL43">
        <f t="shared" si="201"/>
        <v>-1</v>
      </c>
      <c r="LM43">
        <v>1</v>
      </c>
      <c r="LN43" s="203">
        <v>1</v>
      </c>
      <c r="LO43">
        <v>0</v>
      </c>
      <c r="LP43">
        <v>1</v>
      </c>
      <c r="LQ43">
        <v>0</v>
      </c>
      <c r="LR43">
        <v>1</v>
      </c>
      <c r="LS43" s="237">
        <v>1.22006326254E-2</v>
      </c>
      <c r="LT43" s="194">
        <v>42552</v>
      </c>
      <c r="LU43">
        <f t="shared" si="202"/>
        <v>-1</v>
      </c>
      <c r="LV43">
        <f t="shared" si="203"/>
        <v>-1</v>
      </c>
      <c r="LW43">
        <v>2</v>
      </c>
      <c r="LX43">
        <f t="shared" si="204"/>
        <v>1</v>
      </c>
      <c r="LY43">
        <v>2</v>
      </c>
      <c r="LZ43" s="137">
        <v>112000</v>
      </c>
      <c r="MA43" s="137">
        <v>112000</v>
      </c>
      <c r="MB43" s="188">
        <v>1366.4708540448</v>
      </c>
      <c r="MC43" s="188">
        <v>1366.4708540448</v>
      </c>
      <c r="MD43" s="188">
        <v>1366.4708540448</v>
      </c>
      <c r="ME43" s="188">
        <f t="shared" si="331"/>
        <v>-1366.4708540448</v>
      </c>
      <c r="MF43" s="188">
        <v>1366.4708540448</v>
      </c>
      <c r="MG43" s="188">
        <v>-1366.4708540448</v>
      </c>
      <c r="MH43" s="188">
        <v>1366.4708540448</v>
      </c>
      <c r="MI43" s="188">
        <f t="shared" si="205"/>
        <v>-1366.4708540448</v>
      </c>
      <c r="MJ43" s="188">
        <v>1366.4708540448</v>
      </c>
      <c r="MK43" s="188">
        <f t="shared" si="206"/>
        <v>1366.4708540448</v>
      </c>
      <c r="ML43" s="188">
        <f t="shared" si="207"/>
        <v>-1366.4708540448</v>
      </c>
      <c r="MM43" s="188">
        <v>1366.4708540448</v>
      </c>
      <c r="MO43">
        <v>1</v>
      </c>
      <c r="MP43" s="228">
        <v>-1</v>
      </c>
      <c r="MQ43" s="228">
        <v>1</v>
      </c>
      <c r="MR43" s="203">
        <v>-1</v>
      </c>
      <c r="MS43" s="203">
        <v>1</v>
      </c>
      <c r="MT43" s="229">
        <v>3</v>
      </c>
      <c r="MU43">
        <f t="shared" si="208"/>
        <v>1</v>
      </c>
      <c r="MV43">
        <v>1</v>
      </c>
      <c r="MW43" s="203">
        <v>1</v>
      </c>
      <c r="MX43">
        <v>1</v>
      </c>
      <c r="MY43">
        <v>1</v>
      </c>
      <c r="MZ43">
        <v>0</v>
      </c>
      <c r="NA43">
        <v>1</v>
      </c>
      <c r="NB43" s="237">
        <v>1.3392857142899999E-3</v>
      </c>
      <c r="NC43" s="194">
        <v>42552</v>
      </c>
      <c r="ND43">
        <f t="shared" si="209"/>
        <v>1</v>
      </c>
      <c r="NE43">
        <f t="shared" si="210"/>
        <v>1</v>
      </c>
      <c r="NF43">
        <v>2</v>
      </c>
      <c r="NG43">
        <f t="shared" si="211"/>
        <v>-1</v>
      </c>
      <c r="NH43">
        <v>2</v>
      </c>
      <c r="NI43" s="137">
        <v>112150</v>
      </c>
      <c r="NJ43" s="137">
        <v>112150</v>
      </c>
      <c r="NK43" s="188">
        <v>-150.2008928576235</v>
      </c>
      <c r="NL43" s="188">
        <v>150.2008928576235</v>
      </c>
      <c r="NM43" s="188">
        <v>150.2008928576235</v>
      </c>
      <c r="NN43" s="188">
        <f t="shared" si="332"/>
        <v>150.2008928576235</v>
      </c>
      <c r="NO43" s="188">
        <v>150.2008928576235</v>
      </c>
      <c r="NP43" s="188">
        <v>150.2008928576235</v>
      </c>
      <c r="NQ43" s="188">
        <v>-150.2008928576235</v>
      </c>
      <c r="NR43" s="188">
        <f t="shared" si="212"/>
        <v>150.2008928576235</v>
      </c>
      <c r="NS43" s="188">
        <v>150.2008928576235</v>
      </c>
      <c r="NT43" s="188">
        <f t="shared" si="213"/>
        <v>-150.2008928576235</v>
      </c>
      <c r="NU43" s="188">
        <f t="shared" si="214"/>
        <v>150.2008928576235</v>
      </c>
      <c r="NV43" s="188">
        <v>150.2008928576235</v>
      </c>
      <c r="NX43">
        <v>1</v>
      </c>
      <c r="NY43" s="228">
        <v>1</v>
      </c>
      <c r="NZ43" s="228">
        <v>-1</v>
      </c>
      <c r="OA43" s="228">
        <v>1</v>
      </c>
      <c r="OB43" s="203">
        <v>1</v>
      </c>
      <c r="OC43" s="229">
        <v>4</v>
      </c>
      <c r="OD43">
        <f t="shared" si="346"/>
        <v>-1</v>
      </c>
      <c r="OE43">
        <v>1</v>
      </c>
      <c r="OF43" s="203">
        <v>-1</v>
      </c>
      <c r="OG43">
        <v>1</v>
      </c>
      <c r="OH43">
        <v>0</v>
      </c>
      <c r="OI43">
        <v>1</v>
      </c>
      <c r="OJ43">
        <v>0</v>
      </c>
      <c r="OK43">
        <v>-4.2353990191699997E-3</v>
      </c>
      <c r="OL43" s="194">
        <v>42559</v>
      </c>
      <c r="OM43">
        <f t="shared" si="215"/>
        <v>-1</v>
      </c>
      <c r="ON43">
        <f t="shared" si="216"/>
        <v>-1</v>
      </c>
      <c r="OO43">
        <v>2</v>
      </c>
      <c r="OP43">
        <f t="shared" si="217"/>
        <v>1</v>
      </c>
      <c r="OQ43">
        <v>2</v>
      </c>
      <c r="OR43" s="137">
        <v>111850</v>
      </c>
      <c r="OS43" s="137">
        <v>111850</v>
      </c>
      <c r="OT43" s="188">
        <v>-473.72938029416446</v>
      </c>
      <c r="OU43" s="188">
        <v>-473.72938029416446</v>
      </c>
      <c r="OV43" s="188">
        <v>-473.72938029416446</v>
      </c>
      <c r="OW43" s="188">
        <f t="shared" si="333"/>
        <v>473.72938029416446</v>
      </c>
      <c r="OX43" s="188">
        <v>-473.72938029416446</v>
      </c>
      <c r="OY43" s="188">
        <v>473.72938029416446</v>
      </c>
      <c r="OZ43" s="188">
        <v>-473.72938029416446</v>
      </c>
      <c r="PA43" s="188">
        <f t="shared" si="218"/>
        <v>473.72938029416446</v>
      </c>
      <c r="PB43" s="188">
        <v>-473.72938029416446</v>
      </c>
      <c r="PC43" s="188">
        <f t="shared" si="219"/>
        <v>-473.72938029416446</v>
      </c>
      <c r="PD43" s="188">
        <f t="shared" si="220"/>
        <v>473.72938029416446</v>
      </c>
      <c r="PE43" s="188">
        <v>473.72938029416446</v>
      </c>
      <c r="PG43">
        <v>-1</v>
      </c>
      <c r="PH43" s="228">
        <v>-1</v>
      </c>
      <c r="PI43" s="228">
        <v>1</v>
      </c>
      <c r="PJ43" s="228">
        <v>-1</v>
      </c>
      <c r="PK43" s="203">
        <v>1</v>
      </c>
      <c r="PL43" s="229">
        <v>5</v>
      </c>
      <c r="PM43">
        <f t="shared" si="347"/>
        <v>1</v>
      </c>
      <c r="PN43">
        <v>1</v>
      </c>
      <c r="PO43" s="203">
        <v>1</v>
      </c>
      <c r="PP43">
        <v>1</v>
      </c>
      <c r="PQ43">
        <v>1</v>
      </c>
      <c r="PR43">
        <v>0</v>
      </c>
      <c r="PS43">
        <v>1</v>
      </c>
      <c r="PT43" s="237">
        <v>1.5670472352799999E-3</v>
      </c>
      <c r="PU43" s="194">
        <v>42559</v>
      </c>
      <c r="PV43">
        <f t="shared" si="221"/>
        <v>1</v>
      </c>
      <c r="PW43">
        <f t="shared" si="222"/>
        <v>1</v>
      </c>
      <c r="PX43">
        <v>2</v>
      </c>
      <c r="PY43">
        <f t="shared" si="223"/>
        <v>1</v>
      </c>
      <c r="PZ43">
        <v>2</v>
      </c>
      <c r="QA43" s="137">
        <v>113150</v>
      </c>
      <c r="QB43" s="137">
        <v>113150</v>
      </c>
      <c r="QC43" s="188">
        <v>-177.31139467193199</v>
      </c>
      <c r="QD43" s="188">
        <v>-177.31139467193199</v>
      </c>
      <c r="QE43" s="188">
        <v>177.31139467193199</v>
      </c>
      <c r="QF43" s="188">
        <f t="shared" si="334"/>
        <v>177.31139467193199</v>
      </c>
      <c r="QG43" s="188">
        <v>177.31139467193199</v>
      </c>
      <c r="QH43" s="188">
        <v>177.31139467193199</v>
      </c>
      <c r="QI43" s="188">
        <v>-177.31139467193199</v>
      </c>
      <c r="QJ43" s="188">
        <f t="shared" si="224"/>
        <v>177.31139467193199</v>
      </c>
      <c r="QK43" s="188">
        <v>177.31139467193199</v>
      </c>
      <c r="QL43" s="188">
        <f t="shared" si="225"/>
        <v>177.31139467193199</v>
      </c>
      <c r="QM43" s="188">
        <f t="shared" si="226"/>
        <v>177.31139467193199</v>
      </c>
      <c r="QN43" s="188">
        <v>177.31139467193199</v>
      </c>
      <c r="QP43">
        <v>1</v>
      </c>
      <c r="QQ43" s="228">
        <v>-1</v>
      </c>
      <c r="QR43" s="228">
        <v>1</v>
      </c>
      <c r="QS43" s="228">
        <v>-1</v>
      </c>
      <c r="QT43" s="203">
        <v>1</v>
      </c>
      <c r="QU43" s="229">
        <v>6</v>
      </c>
      <c r="QV43">
        <f t="shared" si="348"/>
        <v>1</v>
      </c>
      <c r="QW43">
        <v>1</v>
      </c>
      <c r="QX43">
        <v>1</v>
      </c>
      <c r="QY43">
        <v>1</v>
      </c>
      <c r="QZ43">
        <v>1</v>
      </c>
      <c r="RA43">
        <v>0</v>
      </c>
      <c r="RB43">
        <v>1</v>
      </c>
      <c r="RC43">
        <v>1.16227089852E-2</v>
      </c>
      <c r="RD43" s="194">
        <v>42559</v>
      </c>
      <c r="RE43">
        <f t="shared" si="227"/>
        <v>1</v>
      </c>
      <c r="RF43">
        <f t="shared" si="228"/>
        <v>1</v>
      </c>
      <c r="RG43">
        <v>2</v>
      </c>
      <c r="RH43">
        <f t="shared" si="229"/>
        <v>-1</v>
      </c>
      <c r="RI43">
        <v>2</v>
      </c>
      <c r="RJ43" s="137">
        <v>113150</v>
      </c>
      <c r="RK43" s="137">
        <v>113150</v>
      </c>
      <c r="RL43" s="188">
        <v>-1315.1095216753799</v>
      </c>
      <c r="RM43" s="188">
        <v>1315.1095216753799</v>
      </c>
      <c r="RN43" s="188">
        <v>1315.1095216753799</v>
      </c>
      <c r="RO43" s="188">
        <f t="shared" si="335"/>
        <v>1315.1095216753799</v>
      </c>
      <c r="RP43" s="188">
        <v>1315.1095216753799</v>
      </c>
      <c r="RQ43" s="188">
        <v>1315.1095216753799</v>
      </c>
      <c r="RR43" s="188">
        <v>-1315.1095216753799</v>
      </c>
      <c r="RS43" s="188">
        <f t="shared" si="230"/>
        <v>1315.1095216753799</v>
      </c>
      <c r="RT43" s="188">
        <v>1315.1095216753799</v>
      </c>
      <c r="RU43" s="188">
        <f t="shared" si="231"/>
        <v>-1315.1095216753799</v>
      </c>
      <c r="RV43" s="188">
        <f t="shared" si="232"/>
        <v>1315.1095216753799</v>
      </c>
      <c r="RW43" s="188">
        <v>1315.1095216753799</v>
      </c>
      <c r="RY43">
        <v>1</v>
      </c>
      <c r="RZ43">
        <v>1</v>
      </c>
      <c r="SA43">
        <v>-1</v>
      </c>
      <c r="SB43">
        <v>1</v>
      </c>
      <c r="SC43">
        <v>1</v>
      </c>
      <c r="SD43">
        <v>7</v>
      </c>
      <c r="SE43">
        <f t="shared" si="233"/>
        <v>-1</v>
      </c>
      <c r="SF43">
        <v>1</v>
      </c>
      <c r="SG43">
        <v>-1</v>
      </c>
      <c r="SH43">
        <v>1</v>
      </c>
      <c r="SI43">
        <v>0</v>
      </c>
      <c r="SJ43">
        <v>1</v>
      </c>
      <c r="SK43">
        <v>0</v>
      </c>
      <c r="SL43">
        <v>-3.9770216526700004E-3</v>
      </c>
      <c r="SM43" s="194">
        <v>42559</v>
      </c>
      <c r="SN43">
        <f t="shared" si="234"/>
        <v>-1</v>
      </c>
      <c r="SO43">
        <f t="shared" si="235"/>
        <v>-1</v>
      </c>
      <c r="SP43">
        <v>2</v>
      </c>
      <c r="SQ43">
        <f t="shared" si="236"/>
        <v>1</v>
      </c>
      <c r="SR43">
        <v>2</v>
      </c>
      <c r="SS43" s="137">
        <v>112925</v>
      </c>
      <c r="ST43" s="137">
        <v>112925</v>
      </c>
      <c r="SU43" s="188">
        <v>-449.10517012775978</v>
      </c>
      <c r="SV43" s="188">
        <v>-449.10517012775978</v>
      </c>
      <c r="SW43" s="188">
        <v>-449.10517012775978</v>
      </c>
      <c r="SX43" s="188">
        <f t="shared" si="336"/>
        <v>449.10517012775978</v>
      </c>
      <c r="SY43" s="188">
        <v>-449.10517012775978</v>
      </c>
      <c r="SZ43" s="188">
        <v>449.10517012775978</v>
      </c>
      <c r="TA43" s="188">
        <v>-449.10517012775978</v>
      </c>
      <c r="TB43" s="188">
        <f t="shared" si="237"/>
        <v>449.10517012775978</v>
      </c>
      <c r="TC43" s="188">
        <v>-449.10517012775978</v>
      </c>
      <c r="TD43" s="188">
        <f t="shared" si="238"/>
        <v>-449.10517012775978</v>
      </c>
      <c r="TE43" s="188">
        <f t="shared" si="239"/>
        <v>449.10517012775978</v>
      </c>
      <c r="TF43" s="188">
        <v>449.10517012775978</v>
      </c>
      <c r="TH43">
        <v>-1</v>
      </c>
      <c r="TI43" s="228">
        <v>1</v>
      </c>
      <c r="TJ43" s="228">
        <v>-1</v>
      </c>
      <c r="TK43" s="228">
        <v>1</v>
      </c>
      <c r="TL43" s="203">
        <v>1</v>
      </c>
      <c r="TM43" s="229">
        <v>8</v>
      </c>
      <c r="TN43">
        <f t="shared" si="240"/>
        <v>1</v>
      </c>
      <c r="TO43">
        <v>1</v>
      </c>
      <c r="TP43">
        <v>1</v>
      </c>
      <c r="TQ43">
        <v>0</v>
      </c>
      <c r="TR43">
        <v>1</v>
      </c>
      <c r="TS43">
        <v>0</v>
      </c>
      <c r="TT43">
        <v>1</v>
      </c>
      <c r="TU43">
        <v>1.9964507542099999E-3</v>
      </c>
      <c r="TV43" s="194">
        <v>42559</v>
      </c>
      <c r="TW43">
        <f t="shared" si="241"/>
        <v>1</v>
      </c>
      <c r="TX43">
        <f t="shared" si="242"/>
        <v>1</v>
      </c>
      <c r="TY43">
        <v>2</v>
      </c>
      <c r="TZ43">
        <f t="shared" si="243"/>
        <v>1</v>
      </c>
      <c r="UA43">
        <v>2</v>
      </c>
      <c r="UB43" s="137">
        <v>112925</v>
      </c>
      <c r="UC43" s="137">
        <v>112925</v>
      </c>
      <c r="UD43" s="188">
        <v>225.44920141916424</v>
      </c>
      <c r="UE43" s="188">
        <v>-225.44920141916424</v>
      </c>
      <c r="UF43" s="188">
        <v>225.44920141916424</v>
      </c>
      <c r="UG43" s="188">
        <f t="shared" si="337"/>
        <v>225.44920141916424</v>
      </c>
      <c r="UH43" s="188">
        <v>225.44920141916424</v>
      </c>
      <c r="UI43" s="188">
        <v>-225.44920141916424</v>
      </c>
      <c r="UJ43" s="188">
        <v>225.44920141916424</v>
      </c>
      <c r="UK43" s="188">
        <f t="shared" si="244"/>
        <v>225.44920141916424</v>
      </c>
      <c r="UL43" s="188">
        <v>225.44920141916424</v>
      </c>
      <c r="UM43" s="188">
        <f t="shared" si="245"/>
        <v>225.44920141916424</v>
      </c>
      <c r="UN43" s="188">
        <f t="shared" si="246"/>
        <v>225.44920141916424</v>
      </c>
      <c r="UO43" s="188">
        <v>225.44920141916424</v>
      </c>
      <c r="UQ43">
        <v>1</v>
      </c>
      <c r="UR43" s="228">
        <v>1</v>
      </c>
      <c r="US43" s="228">
        <v>-1</v>
      </c>
      <c r="UT43" s="228">
        <v>1</v>
      </c>
      <c r="UU43" s="203">
        <v>1</v>
      </c>
      <c r="UV43" s="229">
        <v>9</v>
      </c>
      <c r="UW43">
        <f t="shared" si="247"/>
        <v>-1</v>
      </c>
      <c r="UX43">
        <v>1</v>
      </c>
      <c r="UY43" s="203">
        <v>-1</v>
      </c>
      <c r="UZ43">
        <v>1</v>
      </c>
      <c r="VA43">
        <v>0</v>
      </c>
      <c r="VB43">
        <v>1</v>
      </c>
      <c r="VC43">
        <v>0</v>
      </c>
      <c r="VD43" s="237">
        <v>-1.01837502767E-2</v>
      </c>
      <c r="VE43" s="194">
        <v>42559</v>
      </c>
      <c r="VF43">
        <f t="shared" si="248"/>
        <v>-1</v>
      </c>
      <c r="VG43">
        <f t="shared" si="249"/>
        <v>-1</v>
      </c>
      <c r="VH43">
        <v>2</v>
      </c>
      <c r="VI43">
        <v>1</v>
      </c>
      <c r="VJ43">
        <v>3</v>
      </c>
      <c r="VK43" s="137">
        <v>111775</v>
      </c>
      <c r="VL43" s="137">
        <v>167662.5</v>
      </c>
      <c r="VM43" s="188">
        <v>-1138.2886871781425</v>
      </c>
      <c r="VN43" s="188">
        <v>-1138.2886871781425</v>
      </c>
      <c r="VO43" s="188">
        <v>-1138.2886871781425</v>
      </c>
      <c r="VP43" s="188">
        <f t="shared" si="338"/>
        <v>1138.2886871781425</v>
      </c>
      <c r="VQ43" s="188">
        <v>-1138.2886871781425</v>
      </c>
      <c r="VR43" s="188">
        <v>1138.2886871781425</v>
      </c>
      <c r="VS43" s="188">
        <v>-1138.2886871781425</v>
      </c>
      <c r="VT43" s="188">
        <f t="shared" si="250"/>
        <v>1138.2886871781425</v>
      </c>
      <c r="VU43" s="188">
        <v>-1138.2886871781425</v>
      </c>
      <c r="VV43" s="188">
        <v>-1138.2886871781425</v>
      </c>
      <c r="VW43" s="188">
        <f t="shared" si="251"/>
        <v>1138.2886871781425</v>
      </c>
      <c r="VX43" s="188">
        <v>1138.2886871781425</v>
      </c>
      <c r="VZ43">
        <v>-1</v>
      </c>
      <c r="WA43" s="228">
        <v>-1</v>
      </c>
      <c r="WB43" s="228">
        <v>1</v>
      </c>
      <c r="WC43" s="228">
        <v>-1</v>
      </c>
      <c r="WD43" s="203">
        <v>1</v>
      </c>
      <c r="WE43" s="229">
        <v>10</v>
      </c>
      <c r="WF43">
        <f t="shared" si="252"/>
        <v>1</v>
      </c>
      <c r="WG43">
        <v>1</v>
      </c>
      <c r="WH43" s="203">
        <v>-1</v>
      </c>
      <c r="WI43">
        <v>0</v>
      </c>
      <c r="WJ43">
        <v>0</v>
      </c>
      <c r="WK43">
        <v>0</v>
      </c>
      <c r="WL43">
        <v>0</v>
      </c>
      <c r="WM43" s="237">
        <v>-8.2755535674300003E-3</v>
      </c>
      <c r="WN43" s="194">
        <v>42559</v>
      </c>
      <c r="WO43">
        <f t="shared" si="253"/>
        <v>1</v>
      </c>
      <c r="WP43">
        <f t="shared" si="254"/>
        <v>1</v>
      </c>
      <c r="WQ43">
        <v>2</v>
      </c>
      <c r="WR43">
        <v>1</v>
      </c>
      <c r="WS43">
        <v>3</v>
      </c>
      <c r="WT43" s="137">
        <v>111275</v>
      </c>
      <c r="WU43" s="137">
        <v>166912.5</v>
      </c>
      <c r="WV43" s="188">
        <v>920.86222321577327</v>
      </c>
      <c r="WW43" s="188">
        <v>920.86222321577327</v>
      </c>
      <c r="WX43" s="188">
        <v>-920.86222321577327</v>
      </c>
      <c r="WY43" s="188">
        <f t="shared" si="339"/>
        <v>-920.86222321577327</v>
      </c>
      <c r="WZ43" s="188">
        <v>-920.86222321577327</v>
      </c>
      <c r="XA43" s="188">
        <v>-920.86222321577327</v>
      </c>
      <c r="XB43" s="188">
        <v>920.86222321577327</v>
      </c>
      <c r="XC43" s="188">
        <f t="shared" si="255"/>
        <v>-920.86222321577327</v>
      </c>
      <c r="XD43" s="188">
        <v>-920.86222321577327</v>
      </c>
      <c r="XE43" s="188">
        <v>-920.86222321577327</v>
      </c>
      <c r="XF43" s="188">
        <f t="shared" si="256"/>
        <v>-920.86222321577327</v>
      </c>
      <c r="XG43" s="188">
        <v>920.86222321577327</v>
      </c>
      <c r="XI43">
        <v>-1</v>
      </c>
      <c r="XJ43" s="228">
        <v>1</v>
      </c>
      <c r="XK43" s="228">
        <v>1</v>
      </c>
      <c r="XL43" s="228">
        <v>1</v>
      </c>
      <c r="XM43" s="203">
        <v>1</v>
      </c>
      <c r="XN43" s="229">
        <v>11</v>
      </c>
      <c r="XO43">
        <f t="shared" si="257"/>
        <v>1</v>
      </c>
      <c r="XP43">
        <v>1</v>
      </c>
      <c r="XQ43" s="203">
        <v>1</v>
      </c>
      <c r="XR43">
        <v>1</v>
      </c>
      <c r="XS43">
        <v>1</v>
      </c>
      <c r="XT43">
        <v>1</v>
      </c>
      <c r="XU43">
        <v>1</v>
      </c>
      <c r="XV43" s="237">
        <v>3.8340099233200001E-3</v>
      </c>
      <c r="XW43" s="194">
        <v>42559</v>
      </c>
      <c r="XX43">
        <f t="shared" si="258"/>
        <v>1</v>
      </c>
      <c r="XY43">
        <f t="shared" si="259"/>
        <v>1</v>
      </c>
      <c r="XZ43">
        <v>2</v>
      </c>
      <c r="YA43">
        <v>1</v>
      </c>
      <c r="YB43">
        <v>3</v>
      </c>
      <c r="YC43" s="137">
        <v>111275</v>
      </c>
      <c r="YD43" s="137">
        <v>166912.5</v>
      </c>
      <c r="YE43" s="188">
        <v>426.62945421743302</v>
      </c>
      <c r="YF43" s="188">
        <v>-426.62945421743302</v>
      </c>
      <c r="YG43" s="188">
        <v>426.62945421743302</v>
      </c>
      <c r="YH43" s="188">
        <f t="shared" si="260"/>
        <v>426.62945421743302</v>
      </c>
      <c r="YI43" s="188">
        <v>426.62945421743302</v>
      </c>
      <c r="YJ43" s="188">
        <v>426.62945421743302</v>
      </c>
      <c r="YK43" s="188">
        <v>426.62945421743302</v>
      </c>
      <c r="YL43" s="188">
        <f t="shared" si="261"/>
        <v>426.62945421743302</v>
      </c>
      <c r="YM43" s="188">
        <v>426.62945421743302</v>
      </c>
      <c r="YN43" s="188">
        <v>426.62945421743302</v>
      </c>
      <c r="YO43" s="188">
        <f t="shared" si="262"/>
        <v>426.62945421743302</v>
      </c>
      <c r="YP43" s="188">
        <v>426.62945421743302</v>
      </c>
      <c r="YR43">
        <v>1</v>
      </c>
      <c r="YS43" s="228">
        <v>1</v>
      </c>
      <c r="YT43" s="228">
        <v>1</v>
      </c>
      <c r="YU43" s="228">
        <v>1</v>
      </c>
      <c r="YV43" s="203">
        <v>-1</v>
      </c>
      <c r="YW43" s="229">
        <v>-6</v>
      </c>
      <c r="YX43">
        <v>1</v>
      </c>
      <c r="YY43">
        <v>1</v>
      </c>
      <c r="YZ43" s="203">
        <v>-1</v>
      </c>
      <c r="ZA43">
        <v>0</v>
      </c>
      <c r="ZB43">
        <v>1</v>
      </c>
      <c r="ZC43">
        <v>0</v>
      </c>
      <c r="ZD43">
        <v>0</v>
      </c>
      <c r="ZE43" s="237">
        <v>-1.81981577174E-2</v>
      </c>
      <c r="ZF43" s="194">
        <v>42559</v>
      </c>
      <c r="ZG43">
        <f t="shared" si="263"/>
        <v>-1</v>
      </c>
      <c r="ZH43">
        <f t="shared" si="264"/>
        <v>-1</v>
      </c>
      <c r="ZI43">
        <v>2</v>
      </c>
      <c r="ZJ43">
        <v>-1</v>
      </c>
      <c r="ZK43">
        <v>2</v>
      </c>
      <c r="ZL43" s="137">
        <v>111275</v>
      </c>
      <c r="ZM43" s="137">
        <v>111275</v>
      </c>
      <c r="ZN43" s="188">
        <v>-2025.000000003685</v>
      </c>
      <c r="ZO43" s="188">
        <v>2025.000000003685</v>
      </c>
      <c r="ZP43" s="188">
        <v>-2025.000000003685</v>
      </c>
      <c r="ZQ43" s="188">
        <v>2025.000000003685</v>
      </c>
      <c r="ZR43" s="188">
        <v>-2025.000000003685</v>
      </c>
      <c r="ZS43" s="188">
        <v>-2025.000000003685</v>
      </c>
      <c r="ZT43" s="188">
        <v>-2025.000000003685</v>
      </c>
      <c r="ZU43" s="188">
        <v>-2025.000000003685</v>
      </c>
      <c r="ZV43" s="188">
        <f t="shared" si="265"/>
        <v>2025.000000003685</v>
      </c>
      <c r="ZW43" s="188">
        <v>-2025.000000003685</v>
      </c>
      <c r="ZX43" s="188">
        <f t="shared" si="266"/>
        <v>2025.000000003685</v>
      </c>
      <c r="ZY43" s="188">
        <v>2025.000000003685</v>
      </c>
      <c r="AAA43">
        <f t="shared" si="267"/>
        <v>-1</v>
      </c>
      <c r="AAB43" s="228">
        <v>1</v>
      </c>
      <c r="AAC43" s="228">
        <v>-1</v>
      </c>
      <c r="AAD43" s="228">
        <v>1</v>
      </c>
      <c r="AAE43" s="203">
        <v>-1</v>
      </c>
      <c r="AAF43" s="229">
        <v>-6</v>
      </c>
      <c r="AAG43">
        <f t="shared" si="268"/>
        <v>1</v>
      </c>
      <c r="AAH43">
        <f t="shared" si="269"/>
        <v>1</v>
      </c>
      <c r="AAI43" s="203">
        <v>1</v>
      </c>
      <c r="AAJ43">
        <f t="shared" si="270"/>
        <v>0</v>
      </c>
      <c r="AAK43">
        <f t="shared" si="136"/>
        <v>0</v>
      </c>
      <c r="AAL43">
        <f t="shared" si="340"/>
        <v>1</v>
      </c>
      <c r="AAM43">
        <f t="shared" si="271"/>
        <v>1</v>
      </c>
      <c r="AAN43" s="237">
        <v>1.0983981693399999E-2</v>
      </c>
      <c r="AAO43" s="194">
        <v>42570</v>
      </c>
      <c r="AAP43">
        <f t="shared" si="272"/>
        <v>1</v>
      </c>
      <c r="AAQ43">
        <f t="shared" si="273"/>
        <v>1</v>
      </c>
      <c r="AAR43">
        <f>VLOOKUP($A43,'FuturesInfo (3)'!$A$2:$V$80,22)</f>
        <v>2</v>
      </c>
      <c r="AAS43">
        <f t="shared" si="274"/>
        <v>1</v>
      </c>
      <c r="AAT43">
        <f t="shared" si="275"/>
        <v>3</v>
      </c>
      <c r="AAU43" s="137">
        <f>VLOOKUP($A43,'FuturesInfo (3)'!$A$2:$O$80,15)*AAR43</f>
        <v>110450</v>
      </c>
      <c r="AAV43" s="137">
        <f>VLOOKUP($A43,'FuturesInfo (3)'!$A$2:$O$80,15)*AAT43</f>
        <v>165675</v>
      </c>
      <c r="AAW43" s="188">
        <f t="shared" si="352"/>
        <v>1213.18077803603</v>
      </c>
      <c r="AAX43" s="188">
        <f t="shared" si="137"/>
        <v>1213.18077803603</v>
      </c>
      <c r="AAY43" s="188">
        <f t="shared" si="277"/>
        <v>-1213.18077803603</v>
      </c>
      <c r="AAZ43" s="188">
        <f t="shared" si="278"/>
        <v>-1213.18077803603</v>
      </c>
      <c r="ABA43" s="188">
        <f t="shared" si="279"/>
        <v>1213.18077803603</v>
      </c>
      <c r="ABB43" s="188">
        <f t="shared" si="349"/>
        <v>1213.18077803603</v>
      </c>
      <c r="ABC43" s="188">
        <f t="shared" si="281"/>
        <v>-1213.18077803603</v>
      </c>
      <c r="ABD43" s="188">
        <f t="shared" si="341"/>
        <v>1213.18077803603</v>
      </c>
      <c r="ABE43" s="188">
        <f t="shared" si="282"/>
        <v>1213.18077803603</v>
      </c>
      <c r="ABF43" s="188">
        <f>IF(IF(sym!$Q32=AAI43,1,0)=1,ABS(AAU43*AAN43),-ABS(AAU43*AAN43))</f>
        <v>1213.18077803603</v>
      </c>
      <c r="ABG43" s="188">
        <f t="shared" si="283"/>
        <v>1213.18077803603</v>
      </c>
      <c r="ABH43" s="188">
        <f t="shared" si="284"/>
        <v>1213.18077803603</v>
      </c>
      <c r="ABJ43">
        <f t="shared" si="285"/>
        <v>1</v>
      </c>
      <c r="ABK43" s="228">
        <v>1</v>
      </c>
      <c r="ABL43" s="228">
        <v>-1</v>
      </c>
      <c r="ABM43" s="228">
        <v>1</v>
      </c>
      <c r="ABN43" s="203">
        <v>-1</v>
      </c>
      <c r="ABO43" s="229">
        <v>-7</v>
      </c>
      <c r="ABP43">
        <f t="shared" si="286"/>
        <v>-1</v>
      </c>
      <c r="ABQ43">
        <f t="shared" si="287"/>
        <v>1</v>
      </c>
      <c r="ABR43" s="203"/>
      <c r="ABS43">
        <f t="shared" si="288"/>
        <v>0</v>
      </c>
      <c r="ABT43">
        <f t="shared" si="138"/>
        <v>0</v>
      </c>
      <c r="ABU43">
        <f t="shared" si="342"/>
        <v>0</v>
      </c>
      <c r="ABV43">
        <f t="shared" si="289"/>
        <v>0</v>
      </c>
      <c r="ABW43" s="237"/>
      <c r="ABX43" s="194">
        <v>42570</v>
      </c>
      <c r="ABY43">
        <f t="shared" si="290"/>
        <v>-1</v>
      </c>
      <c r="ABZ43">
        <f t="shared" si="291"/>
        <v>-1</v>
      </c>
      <c r="ACA43">
        <f>VLOOKUP($A43,'FuturesInfo (3)'!$A$2:$V$80,22)</f>
        <v>2</v>
      </c>
      <c r="ACB43">
        <f t="shared" si="292"/>
        <v>-1</v>
      </c>
      <c r="ACC43">
        <f t="shared" si="293"/>
        <v>2</v>
      </c>
      <c r="ACD43" s="137">
        <f>VLOOKUP($A43,'FuturesInfo (3)'!$A$2:$O$80,15)*ACA43</f>
        <v>110450</v>
      </c>
      <c r="ACE43" s="137">
        <f>VLOOKUP($A43,'FuturesInfo (3)'!$A$2:$O$80,15)*ACC43</f>
        <v>110450</v>
      </c>
      <c r="ACF43" s="188">
        <f t="shared" si="353"/>
        <v>0</v>
      </c>
      <c r="ACG43" s="188">
        <f t="shared" si="139"/>
        <v>0</v>
      </c>
      <c r="ACH43" s="188">
        <f t="shared" si="295"/>
        <v>0</v>
      </c>
      <c r="ACI43" s="188">
        <f t="shared" si="296"/>
        <v>0</v>
      </c>
      <c r="ACJ43" s="188">
        <f t="shared" si="297"/>
        <v>0</v>
      </c>
      <c r="ACK43" s="188">
        <f t="shared" si="350"/>
        <v>0</v>
      </c>
      <c r="ACL43" s="188">
        <f t="shared" si="299"/>
        <v>0</v>
      </c>
      <c r="ACM43" s="188">
        <f t="shared" si="343"/>
        <v>0</v>
      </c>
      <c r="ACN43" s="188">
        <f t="shared" si="300"/>
        <v>0</v>
      </c>
      <c r="ACO43" s="188">
        <f>IF(IF(sym!$Q32=ABR43,1,0)=1,ABS(ACD43*ABW43),-ABS(ACD43*ABW43))</f>
        <v>0</v>
      </c>
      <c r="ACP43" s="188">
        <f t="shared" si="301"/>
        <v>0</v>
      </c>
      <c r="ACQ43" s="188">
        <f t="shared" si="302"/>
        <v>0</v>
      </c>
      <c r="ACT43">
        <f t="shared" si="303"/>
        <v>0</v>
      </c>
      <c r="ACU43" s="228"/>
      <c r="ACV43" s="228"/>
      <c r="ACW43" s="228"/>
      <c r="ACX43" s="203"/>
      <c r="ACY43" s="229"/>
      <c r="ACZ43">
        <f t="shared" si="304"/>
        <v>-1</v>
      </c>
      <c r="ADA43">
        <f t="shared" si="305"/>
        <v>0</v>
      </c>
      <c r="ADB43" s="203"/>
      <c r="ADC43">
        <f t="shared" si="306"/>
        <v>1</v>
      </c>
      <c r="ADD43">
        <f t="shared" si="140"/>
        <v>1</v>
      </c>
      <c r="ADE43">
        <f t="shared" si="344"/>
        <v>0</v>
      </c>
      <c r="ADF43">
        <f t="shared" si="307"/>
        <v>1</v>
      </c>
      <c r="ADG43" s="237"/>
      <c r="ADH43" s="194"/>
      <c r="ADI43">
        <f t="shared" si="308"/>
        <v>-1</v>
      </c>
      <c r="ADJ43">
        <f t="shared" si="309"/>
        <v>-1</v>
      </c>
      <c r="ADK43">
        <f>VLOOKUP($A43,'FuturesInfo (3)'!$A$2:$V$80,22)</f>
        <v>2</v>
      </c>
      <c r="ADL43">
        <f t="shared" si="310"/>
        <v>-1</v>
      </c>
      <c r="ADM43">
        <f t="shared" si="311"/>
        <v>2</v>
      </c>
      <c r="ADN43" s="137">
        <f>VLOOKUP($A43,'FuturesInfo (3)'!$A$2:$O$80,15)*ADK43</f>
        <v>110450</v>
      </c>
      <c r="ADO43" s="137">
        <f>VLOOKUP($A43,'FuturesInfo (3)'!$A$2:$O$80,15)*ADM43</f>
        <v>110450</v>
      </c>
      <c r="ADP43" s="188">
        <f t="shared" si="354"/>
        <v>0</v>
      </c>
      <c r="ADQ43" s="188">
        <f t="shared" si="141"/>
        <v>0</v>
      </c>
      <c r="ADR43" s="188">
        <f t="shared" si="313"/>
        <v>0</v>
      </c>
      <c r="ADS43" s="188">
        <f t="shared" si="314"/>
        <v>0</v>
      </c>
      <c r="ADT43" s="188">
        <f t="shared" si="315"/>
        <v>0</v>
      </c>
      <c r="ADU43" s="188">
        <f t="shared" si="351"/>
        <v>0</v>
      </c>
      <c r="ADV43" s="188">
        <f t="shared" si="317"/>
        <v>0</v>
      </c>
      <c r="ADW43" s="188">
        <f t="shared" si="345"/>
        <v>0</v>
      </c>
      <c r="ADX43" s="188">
        <f t="shared" si="318"/>
        <v>0</v>
      </c>
      <c r="ADY43" s="188">
        <f>IF(IF(sym!$Q32=ADB43,1,0)=1,ABS(ADN43*ADG43),-ABS(ADN43*ADG43))</f>
        <v>0</v>
      </c>
      <c r="ADZ43" s="188">
        <f t="shared" si="319"/>
        <v>0</v>
      </c>
      <c r="AEA43" s="188">
        <f t="shared" si="320"/>
        <v>0</v>
      </c>
    </row>
    <row r="44" spans="1:807"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f t="shared" si="142"/>
        <v>-1</v>
      </c>
      <c r="T44">
        <f t="shared" si="143"/>
        <v>-1</v>
      </c>
      <c r="U44">
        <v>1</v>
      </c>
      <c r="V44">
        <f t="shared" si="144"/>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f t="shared" si="145"/>
        <v>-3066.9421016614792</v>
      </c>
      <c r="AG44" s="188">
        <v>3066.9421016614792</v>
      </c>
      <c r="AH44" s="188">
        <f t="shared" si="146"/>
        <v>3066.9421016614792</v>
      </c>
      <c r="AI44" s="188">
        <v>-3066.9421016614792</v>
      </c>
      <c r="AJ44" s="188">
        <v>3066.9421016614792</v>
      </c>
      <c r="AL44">
        <v>1</v>
      </c>
      <c r="AM44" s="228">
        <v>-1</v>
      </c>
      <c r="AN44" s="228">
        <v>-1</v>
      </c>
      <c r="AO44" s="228">
        <v>-1</v>
      </c>
      <c r="AP44" s="203">
        <v>1</v>
      </c>
      <c r="AQ44" s="229">
        <v>3</v>
      </c>
      <c r="AR44">
        <f t="shared" si="147"/>
        <v>-1</v>
      </c>
      <c r="AS44">
        <v>1</v>
      </c>
      <c r="AT44" s="203">
        <v>1</v>
      </c>
      <c r="AU44">
        <v>0</v>
      </c>
      <c r="AV44">
        <v>1</v>
      </c>
      <c r="AW44">
        <v>0</v>
      </c>
      <c r="AX44">
        <v>1</v>
      </c>
      <c r="AY44" s="237"/>
      <c r="AZ44" s="194">
        <v>42544</v>
      </c>
      <c r="BA44">
        <f t="shared" si="148"/>
        <v>1</v>
      </c>
      <c r="BB44">
        <f t="shared" si="149"/>
        <v>-1</v>
      </c>
      <c r="BC44">
        <v>1</v>
      </c>
      <c r="BD44">
        <f t="shared" si="150"/>
        <v>-1</v>
      </c>
      <c r="BE44">
        <v>1</v>
      </c>
      <c r="BF44" s="137">
        <v>135379.66537966538</v>
      </c>
      <c r="BG44" s="137">
        <v>135379.66537966538</v>
      </c>
      <c r="BH44" s="188">
        <v>0</v>
      </c>
      <c r="BI44" s="188">
        <v>0</v>
      </c>
      <c r="BJ44" s="188">
        <v>0</v>
      </c>
      <c r="BK44" s="188">
        <f t="shared" si="321"/>
        <v>0</v>
      </c>
      <c r="BL44" s="188">
        <v>0</v>
      </c>
      <c r="BM44" s="188">
        <v>0</v>
      </c>
      <c r="BN44" s="188">
        <v>0</v>
      </c>
      <c r="BO44" s="188">
        <f t="shared" si="322"/>
        <v>0</v>
      </c>
      <c r="BP44" s="188">
        <v>0</v>
      </c>
      <c r="BQ44" s="188">
        <f t="shared" si="151"/>
        <v>0</v>
      </c>
      <c r="BR44" s="188">
        <f t="shared" si="152"/>
        <v>0</v>
      </c>
      <c r="BS44" s="188">
        <v>0</v>
      </c>
      <c r="BU44">
        <v>1</v>
      </c>
      <c r="BV44" s="228">
        <v>-1</v>
      </c>
      <c r="BW44" s="228">
        <v>-1</v>
      </c>
      <c r="BX44" s="228">
        <v>-1</v>
      </c>
      <c r="BY44" s="203">
        <v>1</v>
      </c>
      <c r="BZ44" s="229">
        <v>3</v>
      </c>
      <c r="CA44">
        <f t="shared" si="153"/>
        <v>-1</v>
      </c>
      <c r="CB44">
        <v>1</v>
      </c>
      <c r="CC44" s="203">
        <v>1</v>
      </c>
      <c r="CD44">
        <v>0</v>
      </c>
      <c r="CE44">
        <v>1</v>
      </c>
      <c r="CF44">
        <v>0</v>
      </c>
      <c r="CG44">
        <v>1</v>
      </c>
      <c r="CH44" s="237">
        <v>4.3442975127699996E-3</v>
      </c>
      <c r="CI44" s="194">
        <v>42544</v>
      </c>
      <c r="CJ44">
        <f t="shared" si="154"/>
        <v>1</v>
      </c>
      <c r="CK44">
        <f t="shared" si="155"/>
        <v>-1</v>
      </c>
      <c r="CL44">
        <v>1</v>
      </c>
      <c r="CM44">
        <f t="shared" si="156"/>
        <v>-1</v>
      </c>
      <c r="CN44">
        <v>1</v>
      </c>
      <c r="CO44" s="137">
        <v>135379.66537966538</v>
      </c>
      <c r="CP44" s="137">
        <v>135379.66537966538</v>
      </c>
      <c r="CQ44" s="188">
        <v>-588.12954358851516</v>
      </c>
      <c r="CR44" s="188">
        <v>588.12954358851516</v>
      </c>
      <c r="CS44" s="188">
        <v>588.12954358851516</v>
      </c>
      <c r="CT44" s="188">
        <f t="shared" si="323"/>
        <v>-588.12954358851516</v>
      </c>
      <c r="CU44" s="188">
        <v>588.12954358851516</v>
      </c>
      <c r="CV44" s="188">
        <v>-588.12954358851516</v>
      </c>
      <c r="CW44" s="188">
        <v>-588.12954358851516</v>
      </c>
      <c r="CX44" s="188">
        <f t="shared" si="157"/>
        <v>588.12954358851516</v>
      </c>
      <c r="CY44" s="188">
        <v>588.12954358851516</v>
      </c>
      <c r="CZ44" s="188">
        <f t="shared" si="158"/>
        <v>-588.12954358851516</v>
      </c>
      <c r="DA44" s="188">
        <f t="shared" si="159"/>
        <v>-588.12954358851516</v>
      </c>
      <c r="DB44" s="188">
        <v>588.12954358851516</v>
      </c>
      <c r="DD44">
        <v>1</v>
      </c>
      <c r="DE44" s="228">
        <v>1</v>
      </c>
      <c r="DF44" s="228">
        <v>-1</v>
      </c>
      <c r="DG44" s="228">
        <v>1</v>
      </c>
      <c r="DH44" s="203">
        <v>1</v>
      </c>
      <c r="DI44" s="229">
        <v>4</v>
      </c>
      <c r="DJ44">
        <f t="shared" si="160"/>
        <v>-1</v>
      </c>
      <c r="DK44">
        <v>1</v>
      </c>
      <c r="DL44" s="203">
        <v>-1</v>
      </c>
      <c r="DM44">
        <v>0</v>
      </c>
      <c r="DN44">
        <v>0</v>
      </c>
      <c r="DO44">
        <v>1</v>
      </c>
      <c r="DP44">
        <v>0</v>
      </c>
      <c r="DQ44" s="237">
        <v>-1.4877840098900001E-2</v>
      </c>
      <c r="DR44" s="194">
        <v>42548</v>
      </c>
      <c r="DS44">
        <f t="shared" si="161"/>
        <v>-1</v>
      </c>
      <c r="DT44">
        <f t="shared" si="162"/>
        <v>-1</v>
      </c>
      <c r="DU44">
        <v>1</v>
      </c>
      <c r="DV44">
        <f t="shared" si="163"/>
        <v>1</v>
      </c>
      <c r="DW44">
        <v>1</v>
      </c>
      <c r="DX44" s="137">
        <v>133365.50836550837</v>
      </c>
      <c r="DY44" s="137">
        <v>133365.50836550837</v>
      </c>
      <c r="DZ44" s="188">
        <v>-1984.190708170544</v>
      </c>
      <c r="EA44" s="188">
        <v>-1984.190708170544</v>
      </c>
      <c r="EB44" s="188">
        <v>-1984.190708170544</v>
      </c>
      <c r="EC44" s="188">
        <f t="shared" si="324"/>
        <v>1984.190708170544</v>
      </c>
      <c r="ED44" s="188">
        <v>-1984.190708170544</v>
      </c>
      <c r="EE44" s="188">
        <v>1984.190708170544</v>
      </c>
      <c r="EF44" s="188">
        <v>-1984.190708170544</v>
      </c>
      <c r="EG44" s="188">
        <f t="shared" si="164"/>
        <v>1984.190708170544</v>
      </c>
      <c r="EH44" s="188">
        <v>-1984.190708170544</v>
      </c>
      <c r="EI44" s="188">
        <f t="shared" si="165"/>
        <v>-1984.190708170544</v>
      </c>
      <c r="EJ44" s="188">
        <f t="shared" si="166"/>
        <v>1984.190708170544</v>
      </c>
      <c r="EK44" s="188">
        <v>1984.190708170544</v>
      </c>
      <c r="EM44">
        <v>-1</v>
      </c>
      <c r="EN44" s="228">
        <v>1</v>
      </c>
      <c r="EO44" s="228">
        <v>-1</v>
      </c>
      <c r="EP44" s="228">
        <v>1</v>
      </c>
      <c r="EQ44" s="203">
        <v>1</v>
      </c>
      <c r="ER44" s="229">
        <v>5</v>
      </c>
      <c r="ES44">
        <f t="shared" si="167"/>
        <v>1</v>
      </c>
      <c r="ET44">
        <v>1</v>
      </c>
      <c r="EU44" s="203">
        <v>-1</v>
      </c>
      <c r="EV44">
        <v>0</v>
      </c>
      <c r="EW44">
        <v>0</v>
      </c>
      <c r="EX44">
        <v>1</v>
      </c>
      <c r="EY44">
        <v>0</v>
      </c>
      <c r="EZ44" s="237">
        <v>-1.03739445115E-2</v>
      </c>
      <c r="FA44" s="194">
        <v>42548</v>
      </c>
      <c r="FB44">
        <f t="shared" si="168"/>
        <v>1</v>
      </c>
      <c r="FC44">
        <f t="shared" si="169"/>
        <v>1</v>
      </c>
      <c r="FD44">
        <v>1</v>
      </c>
      <c r="FE44">
        <f t="shared" si="170"/>
        <v>1</v>
      </c>
      <c r="FF44">
        <v>1</v>
      </c>
      <c r="FG44" s="137">
        <v>131981.98198198198</v>
      </c>
      <c r="FH44" s="137">
        <v>131981.98198198198</v>
      </c>
      <c r="FI44" s="188">
        <v>-1369.1737575988739</v>
      </c>
      <c r="FJ44" s="188">
        <v>1369.1737575988739</v>
      </c>
      <c r="FK44" s="188">
        <v>-1369.1737575988739</v>
      </c>
      <c r="FL44" s="188">
        <f t="shared" si="325"/>
        <v>-1369.1737575988739</v>
      </c>
      <c r="FM44" s="188">
        <v>-1369.1737575988739</v>
      </c>
      <c r="FN44" s="188">
        <v>1369.1737575988739</v>
      </c>
      <c r="FO44" s="188">
        <v>-1369.1737575988739</v>
      </c>
      <c r="FP44" s="188">
        <f t="shared" si="171"/>
        <v>-1369.1737575988739</v>
      </c>
      <c r="FQ44" s="188">
        <v>-1369.1737575988739</v>
      </c>
      <c r="FR44" s="188">
        <f t="shared" si="172"/>
        <v>-1369.1737575988739</v>
      </c>
      <c r="FS44" s="188">
        <f t="shared" si="173"/>
        <v>-1369.1737575988739</v>
      </c>
      <c r="FT44" s="188">
        <v>1369.1737575988739</v>
      </c>
      <c r="FV44">
        <v>-1</v>
      </c>
      <c r="FW44" s="228">
        <v>1</v>
      </c>
      <c r="FX44" s="228">
        <v>-1</v>
      </c>
      <c r="FY44" s="228">
        <v>1</v>
      </c>
      <c r="FZ44" s="203">
        <v>1</v>
      </c>
      <c r="GA44" s="229">
        <v>-1</v>
      </c>
      <c r="GB44">
        <f t="shared" si="174"/>
        <v>-1</v>
      </c>
      <c r="GC44">
        <v>-1</v>
      </c>
      <c r="GD44">
        <v>1</v>
      </c>
      <c r="GE44">
        <v>1</v>
      </c>
      <c r="GF44">
        <v>1</v>
      </c>
      <c r="GG44">
        <v>0</v>
      </c>
      <c r="GH44">
        <v>0</v>
      </c>
      <c r="GI44">
        <v>9.5563139931699997E-3</v>
      </c>
      <c r="GJ44" s="194">
        <v>42548</v>
      </c>
      <c r="GK44">
        <f t="shared" si="175"/>
        <v>-1</v>
      </c>
      <c r="GL44">
        <f t="shared" si="176"/>
        <v>-1</v>
      </c>
      <c r="GM44">
        <v>1</v>
      </c>
      <c r="GN44">
        <f t="shared" si="177"/>
        <v>1</v>
      </c>
      <c r="GO44">
        <v>1</v>
      </c>
      <c r="GP44" s="137">
        <v>133243.24324324325</v>
      </c>
      <c r="GQ44" s="137">
        <v>133243.24324324325</v>
      </c>
      <c r="GR44" s="188">
        <v>1273.3142699007594</v>
      </c>
      <c r="GS44" s="188">
        <v>-1273.3142699007594</v>
      </c>
      <c r="GT44" s="188">
        <v>1273.3142699007594</v>
      </c>
      <c r="GU44" s="188">
        <f t="shared" si="326"/>
        <v>-1273.3142699007594</v>
      </c>
      <c r="GV44" s="188">
        <v>-1273.3142699007594</v>
      </c>
      <c r="GW44" s="188">
        <v>-1273.3142699007594</v>
      </c>
      <c r="GX44" s="188">
        <v>1273.3142699007594</v>
      </c>
      <c r="GY44" s="188">
        <f t="shared" si="178"/>
        <v>-1273.3142699007594</v>
      </c>
      <c r="GZ44" s="188">
        <v>1273.3142699007594</v>
      </c>
      <c r="HA44" s="188">
        <f t="shared" si="179"/>
        <v>1273.3142699007594</v>
      </c>
      <c r="HB44" s="188">
        <f t="shared" si="180"/>
        <v>-1273.3142699007594</v>
      </c>
      <c r="HC44" s="188">
        <v>1273.3142699007594</v>
      </c>
      <c r="HE44">
        <v>1</v>
      </c>
      <c r="HF44">
        <v>-1</v>
      </c>
      <c r="HG44">
        <v>-1</v>
      </c>
      <c r="HH44">
        <v>-1</v>
      </c>
      <c r="HI44">
        <v>1</v>
      </c>
      <c r="HJ44">
        <v>-2</v>
      </c>
      <c r="HK44">
        <f t="shared" si="181"/>
        <v>-1</v>
      </c>
      <c r="HL44">
        <v>-1</v>
      </c>
      <c r="HM44" s="203">
        <v>-1</v>
      </c>
      <c r="HN44">
        <v>1</v>
      </c>
      <c r="HO44">
        <v>0</v>
      </c>
      <c r="HP44">
        <v>1</v>
      </c>
      <c r="HQ44">
        <v>1</v>
      </c>
      <c r="HR44" s="237">
        <v>-7.0993914807300001E-3</v>
      </c>
      <c r="HS44" s="194">
        <v>42548</v>
      </c>
      <c r="HT44">
        <f t="shared" si="182"/>
        <v>-1</v>
      </c>
      <c r="HU44">
        <f t="shared" si="183"/>
        <v>-1</v>
      </c>
      <c r="HV44">
        <v>1</v>
      </c>
      <c r="HW44">
        <f t="shared" si="184"/>
        <v>-1</v>
      </c>
      <c r="HX44">
        <v>1</v>
      </c>
      <c r="HY44" s="137">
        <v>132297.29729729731</v>
      </c>
      <c r="HZ44" s="137">
        <v>132297.29729729731</v>
      </c>
      <c r="IA44" s="188">
        <v>939.23030535603652</v>
      </c>
      <c r="IB44" s="188">
        <v>-939.23030535603652</v>
      </c>
      <c r="IC44" s="188">
        <v>-939.23030535603652</v>
      </c>
      <c r="ID44" s="188">
        <f t="shared" si="327"/>
        <v>939.23030535603652</v>
      </c>
      <c r="IE44" s="188">
        <v>939.23030535603652</v>
      </c>
      <c r="IF44" s="188">
        <v>939.23030535603652</v>
      </c>
      <c r="IG44" s="188">
        <v>939.23030535603652</v>
      </c>
      <c r="IH44" s="188">
        <f t="shared" si="185"/>
        <v>939.23030535603652</v>
      </c>
      <c r="II44" s="188">
        <v>-939.23030535603652</v>
      </c>
      <c r="IJ44" s="188">
        <f t="shared" si="186"/>
        <v>939.23030535603652</v>
      </c>
      <c r="IK44" s="188">
        <f t="shared" si="187"/>
        <v>939.23030535603652</v>
      </c>
      <c r="IL44" s="188">
        <v>939.23030535603652</v>
      </c>
      <c r="IN44">
        <v>-1</v>
      </c>
      <c r="IO44" s="228">
        <v>1</v>
      </c>
      <c r="IP44" s="228">
        <v>1</v>
      </c>
      <c r="IQ44" s="228">
        <v>1</v>
      </c>
      <c r="IR44" s="203">
        <v>1</v>
      </c>
      <c r="IS44" s="229">
        <v>8</v>
      </c>
      <c r="IT44">
        <f t="shared" si="188"/>
        <v>1</v>
      </c>
      <c r="IU44">
        <v>1</v>
      </c>
      <c r="IV44" s="203">
        <v>1</v>
      </c>
      <c r="IW44">
        <v>1</v>
      </c>
      <c r="IX44">
        <v>1</v>
      </c>
      <c r="IY44">
        <v>0</v>
      </c>
      <c r="IZ44">
        <v>1</v>
      </c>
      <c r="JA44" s="237">
        <v>1.53703973929E-2</v>
      </c>
      <c r="JB44" s="194">
        <v>42548</v>
      </c>
      <c r="JC44">
        <f t="shared" si="189"/>
        <v>1</v>
      </c>
      <c r="JD44">
        <f t="shared" si="190"/>
        <v>1</v>
      </c>
      <c r="JE44">
        <v>1</v>
      </c>
      <c r="JF44">
        <f t="shared" si="191"/>
        <v>1</v>
      </c>
      <c r="JG44">
        <v>1</v>
      </c>
      <c r="JH44" s="137">
        <v>134330.75933075935</v>
      </c>
      <c r="JI44" s="137">
        <v>134330.75933075935</v>
      </c>
      <c r="JJ44" s="188">
        <v>2064.7171530037808</v>
      </c>
      <c r="JK44" s="188">
        <v>-2064.7171530037808</v>
      </c>
      <c r="JL44" s="188">
        <v>2064.7171530037808</v>
      </c>
      <c r="JM44" s="188">
        <f t="shared" si="328"/>
        <v>2064.7171530037808</v>
      </c>
      <c r="JN44" s="188">
        <v>2064.7171530037808</v>
      </c>
      <c r="JO44" s="188">
        <v>2064.7171530037808</v>
      </c>
      <c r="JP44" s="188">
        <v>2064.7171530037808</v>
      </c>
      <c r="JQ44" s="188">
        <f t="shared" si="192"/>
        <v>2064.7171530037808</v>
      </c>
      <c r="JR44" s="188">
        <v>2064.7171530037808</v>
      </c>
      <c r="JS44" s="188">
        <f t="shared" si="193"/>
        <v>2064.7171530037808</v>
      </c>
      <c r="JT44" s="188">
        <f t="shared" si="329"/>
        <v>2064.7171530037808</v>
      </c>
      <c r="JU44" s="188">
        <v>2064.7171530037808</v>
      </c>
      <c r="JW44">
        <v>1</v>
      </c>
      <c r="JX44" s="228">
        <v>-1</v>
      </c>
      <c r="JY44" s="228">
        <v>-1</v>
      </c>
      <c r="JZ44" s="228">
        <v>-1</v>
      </c>
      <c r="KA44" s="203">
        <v>1</v>
      </c>
      <c r="KB44" s="229">
        <v>9</v>
      </c>
      <c r="KC44">
        <f t="shared" si="194"/>
        <v>-1</v>
      </c>
      <c r="KD44">
        <v>1</v>
      </c>
      <c r="KE44" s="203">
        <v>1</v>
      </c>
      <c r="KF44">
        <v>0</v>
      </c>
      <c r="KG44">
        <v>1</v>
      </c>
      <c r="KH44">
        <v>0</v>
      </c>
      <c r="KI44">
        <v>1</v>
      </c>
      <c r="KJ44" s="237">
        <v>1.92574850299E-2</v>
      </c>
      <c r="KK44" s="194">
        <v>42548</v>
      </c>
      <c r="KL44">
        <f t="shared" si="195"/>
        <v>1</v>
      </c>
      <c r="KM44">
        <f t="shared" si="196"/>
        <v>-1</v>
      </c>
      <c r="KN44">
        <v>1</v>
      </c>
      <c r="KO44">
        <f t="shared" si="197"/>
        <v>-1</v>
      </c>
      <c r="KP44">
        <v>1</v>
      </c>
      <c r="KQ44" s="137">
        <v>136917.63191763192</v>
      </c>
      <c r="KR44" s="137">
        <v>136917.63191763192</v>
      </c>
      <c r="KS44" s="188">
        <v>-2636.689246983155</v>
      </c>
      <c r="KT44" s="188">
        <v>2636.689246983155</v>
      </c>
      <c r="KU44" s="188">
        <v>2636.689246983155</v>
      </c>
      <c r="KV44" s="188">
        <f t="shared" si="330"/>
        <v>-2636.689246983155</v>
      </c>
      <c r="KW44" s="188">
        <v>2636.689246983155</v>
      </c>
      <c r="KX44" s="188">
        <v>-2636.689246983155</v>
      </c>
      <c r="KY44" s="188">
        <v>-2636.689246983155</v>
      </c>
      <c r="KZ44" s="188">
        <f t="shared" si="198"/>
        <v>2636.689246983155</v>
      </c>
      <c r="LA44" s="188">
        <v>2636.689246983155</v>
      </c>
      <c r="LB44" s="188">
        <f t="shared" si="199"/>
        <v>-2636.689246983155</v>
      </c>
      <c r="LC44" s="188">
        <f t="shared" si="200"/>
        <v>-2636.689246983155</v>
      </c>
      <c r="LD44" s="188">
        <v>2636.689246983155</v>
      </c>
      <c r="LF44">
        <v>1</v>
      </c>
      <c r="LG44" s="228">
        <v>1</v>
      </c>
      <c r="LH44" s="228">
        <v>-1</v>
      </c>
      <c r="LI44" s="228">
        <v>1</v>
      </c>
      <c r="LJ44" s="203">
        <v>1</v>
      </c>
      <c r="LK44" s="229">
        <v>10</v>
      </c>
      <c r="LL44">
        <f t="shared" si="201"/>
        <v>-1</v>
      </c>
      <c r="LM44">
        <v>1</v>
      </c>
      <c r="LN44" s="203">
        <v>1</v>
      </c>
      <c r="LO44">
        <v>0</v>
      </c>
      <c r="LP44">
        <v>1</v>
      </c>
      <c r="LQ44">
        <v>0</v>
      </c>
      <c r="LR44">
        <v>1</v>
      </c>
      <c r="LS44" s="237">
        <v>1.83296517366E-3</v>
      </c>
      <c r="LT44" s="194">
        <v>42548</v>
      </c>
      <c r="LU44">
        <f t="shared" si="202"/>
        <v>-1</v>
      </c>
      <c r="LV44">
        <f t="shared" si="203"/>
        <v>-1</v>
      </c>
      <c r="LW44">
        <v>1</v>
      </c>
      <c r="LX44">
        <f t="shared" si="204"/>
        <v>1</v>
      </c>
      <c r="LY44">
        <v>1</v>
      </c>
      <c r="LZ44" s="137">
        <v>137168.59716859719</v>
      </c>
      <c r="MA44" s="137">
        <v>137168.59716859719</v>
      </c>
      <c r="MB44" s="188">
        <v>251.42526152983632</v>
      </c>
      <c r="MC44" s="188">
        <v>251.42526152983632</v>
      </c>
      <c r="MD44" s="188">
        <v>251.42526152983632</v>
      </c>
      <c r="ME44" s="188">
        <f t="shared" si="331"/>
        <v>-251.42526152983632</v>
      </c>
      <c r="MF44" s="188">
        <v>251.42526152983632</v>
      </c>
      <c r="MG44" s="188">
        <v>-251.42526152983632</v>
      </c>
      <c r="MH44" s="188">
        <v>251.42526152983632</v>
      </c>
      <c r="MI44" s="188">
        <f t="shared" si="205"/>
        <v>-251.42526152983632</v>
      </c>
      <c r="MJ44" s="188">
        <v>251.42526152983632</v>
      </c>
      <c r="MK44" s="188">
        <f t="shared" si="206"/>
        <v>251.42526152983632</v>
      </c>
      <c r="ML44" s="188">
        <f t="shared" si="207"/>
        <v>-251.42526152983632</v>
      </c>
      <c r="MM44" s="188">
        <v>251.42526152983632</v>
      </c>
      <c r="MO44">
        <v>1</v>
      </c>
      <c r="MP44" s="228">
        <v>1</v>
      </c>
      <c r="MQ44" s="228">
        <v>-1</v>
      </c>
      <c r="MR44" s="203">
        <v>1</v>
      </c>
      <c r="MS44" s="203">
        <v>1</v>
      </c>
      <c r="MT44" s="229">
        <v>11</v>
      </c>
      <c r="MU44">
        <f t="shared" si="208"/>
        <v>-1</v>
      </c>
      <c r="MV44">
        <v>1</v>
      </c>
      <c r="MW44" s="203">
        <v>1</v>
      </c>
      <c r="MX44">
        <v>0</v>
      </c>
      <c r="MY44">
        <v>1</v>
      </c>
      <c r="MZ44">
        <v>0</v>
      </c>
      <c r="NA44">
        <v>1</v>
      </c>
      <c r="NB44" s="237">
        <v>1.2666541565E-2</v>
      </c>
      <c r="NC44" s="194">
        <v>42548</v>
      </c>
      <c r="ND44">
        <f t="shared" si="209"/>
        <v>-1</v>
      </c>
      <c r="NE44">
        <f t="shared" si="210"/>
        <v>-1</v>
      </c>
      <c r="NF44">
        <v>1</v>
      </c>
      <c r="NG44">
        <f t="shared" si="211"/>
        <v>1</v>
      </c>
      <c r="NH44">
        <v>1</v>
      </c>
      <c r="NI44" s="137">
        <v>138906.04890604891</v>
      </c>
      <c r="NJ44" s="137">
        <v>138906.04890604891</v>
      </c>
      <c r="NK44" s="188">
        <v>1759.4592420983913</v>
      </c>
      <c r="NL44" s="188">
        <v>1759.4592420983913</v>
      </c>
      <c r="NM44" s="188">
        <v>1759.4592420983913</v>
      </c>
      <c r="NN44" s="188">
        <f t="shared" si="332"/>
        <v>-1759.4592420983913</v>
      </c>
      <c r="NO44" s="188">
        <v>1759.4592420983913</v>
      </c>
      <c r="NP44" s="188">
        <v>-1759.4592420983913</v>
      </c>
      <c r="NQ44" s="188">
        <v>1759.4592420983913</v>
      </c>
      <c r="NR44" s="188">
        <f t="shared" si="212"/>
        <v>-1759.4592420983913</v>
      </c>
      <c r="NS44" s="188">
        <v>1759.4592420983913</v>
      </c>
      <c r="NT44" s="188">
        <f t="shared" si="213"/>
        <v>1759.4592420983913</v>
      </c>
      <c r="NU44" s="188">
        <f t="shared" si="214"/>
        <v>-1759.4592420983913</v>
      </c>
      <c r="NV44" s="188">
        <v>1759.4592420983913</v>
      </c>
      <c r="NX44">
        <v>1</v>
      </c>
      <c r="NY44" s="228">
        <v>1</v>
      </c>
      <c r="NZ44" s="228">
        <v>-1</v>
      </c>
      <c r="OA44" s="228">
        <v>1</v>
      </c>
      <c r="OB44" s="203">
        <v>1</v>
      </c>
      <c r="OC44" s="229">
        <v>12</v>
      </c>
      <c r="OD44">
        <f t="shared" si="346"/>
        <v>-1</v>
      </c>
      <c r="OE44">
        <v>1</v>
      </c>
      <c r="OF44" s="203">
        <v>1</v>
      </c>
      <c r="OG44">
        <v>0</v>
      </c>
      <c r="OH44">
        <v>1</v>
      </c>
      <c r="OI44">
        <v>0</v>
      </c>
      <c r="OJ44">
        <v>1</v>
      </c>
      <c r="OK44">
        <v>6.7173167793899997E-3</v>
      </c>
      <c r="OL44" s="194">
        <v>42548</v>
      </c>
      <c r="OM44">
        <f t="shared" si="215"/>
        <v>-1</v>
      </c>
      <c r="ON44">
        <f t="shared" si="216"/>
        <v>-1</v>
      </c>
      <c r="OO44">
        <v>1</v>
      </c>
      <c r="OP44">
        <f t="shared" si="217"/>
        <v>1</v>
      </c>
      <c r="OQ44">
        <v>1</v>
      </c>
      <c r="OR44" s="137">
        <v>140025.74002574003</v>
      </c>
      <c r="OS44" s="137">
        <v>140025.74002574003</v>
      </c>
      <c r="OT44" s="188">
        <v>940.59725302140544</v>
      </c>
      <c r="OU44" s="188">
        <v>940.59725302140544</v>
      </c>
      <c r="OV44" s="188">
        <v>940.59725302140544</v>
      </c>
      <c r="OW44" s="188">
        <f t="shared" si="333"/>
        <v>-940.59725302140544</v>
      </c>
      <c r="OX44" s="188">
        <v>940.59725302140544</v>
      </c>
      <c r="OY44" s="188">
        <v>-940.59725302140544</v>
      </c>
      <c r="OZ44" s="188">
        <v>940.59725302140544</v>
      </c>
      <c r="PA44" s="188">
        <f t="shared" si="218"/>
        <v>-940.59725302140544</v>
      </c>
      <c r="PB44" s="188">
        <v>940.59725302140544</v>
      </c>
      <c r="PC44" s="188">
        <f t="shared" si="219"/>
        <v>940.59725302140544</v>
      </c>
      <c r="PD44" s="188">
        <f t="shared" si="220"/>
        <v>-940.59725302140544</v>
      </c>
      <c r="PE44" s="188">
        <v>940.59725302140544</v>
      </c>
      <c r="PG44">
        <v>1</v>
      </c>
      <c r="PH44" s="228">
        <v>1</v>
      </c>
      <c r="PI44" s="228">
        <v>-1</v>
      </c>
      <c r="PJ44" s="228">
        <v>1</v>
      </c>
      <c r="PK44" s="203">
        <v>1</v>
      </c>
      <c r="PL44" s="229">
        <v>13</v>
      </c>
      <c r="PM44">
        <f t="shared" si="347"/>
        <v>-1</v>
      </c>
      <c r="PN44">
        <v>1</v>
      </c>
      <c r="PO44" s="203">
        <v>1</v>
      </c>
      <c r="PP44">
        <v>0</v>
      </c>
      <c r="PQ44">
        <v>1</v>
      </c>
      <c r="PR44">
        <v>0</v>
      </c>
      <c r="PS44">
        <v>1</v>
      </c>
      <c r="PT44" s="237">
        <v>1.3344991026599999E-3</v>
      </c>
      <c r="PU44" s="194">
        <v>42548</v>
      </c>
      <c r="PV44">
        <f t="shared" si="221"/>
        <v>-1</v>
      </c>
      <c r="PW44">
        <f t="shared" si="222"/>
        <v>-1</v>
      </c>
      <c r="PX44">
        <v>1</v>
      </c>
      <c r="PY44">
        <f t="shared" si="223"/>
        <v>1</v>
      </c>
      <c r="PZ44">
        <v>1</v>
      </c>
      <c r="QA44" s="137">
        <v>139446.58944658947</v>
      </c>
      <c r="QB44" s="137">
        <v>139446.58944658947</v>
      </c>
      <c r="QC44" s="188">
        <v>186.09134848547106</v>
      </c>
      <c r="QD44" s="188">
        <v>186.09134848547106</v>
      </c>
      <c r="QE44" s="188">
        <v>186.09134848547106</v>
      </c>
      <c r="QF44" s="188">
        <f t="shared" si="334"/>
        <v>-186.09134848547106</v>
      </c>
      <c r="QG44" s="188">
        <v>186.09134848547106</v>
      </c>
      <c r="QH44" s="188">
        <v>-186.09134848547106</v>
      </c>
      <c r="QI44" s="188">
        <v>186.09134848547106</v>
      </c>
      <c r="QJ44" s="188">
        <f t="shared" si="224"/>
        <v>-186.09134848547106</v>
      </c>
      <c r="QK44" s="188">
        <v>186.09134848547106</v>
      </c>
      <c r="QL44" s="188">
        <f t="shared" si="225"/>
        <v>186.09134848547106</v>
      </c>
      <c r="QM44" s="188">
        <f t="shared" si="226"/>
        <v>-186.09134848547106</v>
      </c>
      <c r="QN44" s="188">
        <v>186.09134848547106</v>
      </c>
      <c r="QP44">
        <v>1</v>
      </c>
      <c r="QQ44" s="228">
        <v>1</v>
      </c>
      <c r="QR44" s="228">
        <v>-1</v>
      </c>
      <c r="QS44" s="228">
        <v>1</v>
      </c>
      <c r="QT44" s="203">
        <v>1</v>
      </c>
      <c r="QU44" s="229">
        <v>14</v>
      </c>
      <c r="QV44">
        <f t="shared" si="348"/>
        <v>-1</v>
      </c>
      <c r="QW44">
        <v>1</v>
      </c>
      <c r="QX44">
        <v>-1</v>
      </c>
      <c r="QY44">
        <v>1</v>
      </c>
      <c r="QZ44">
        <v>0</v>
      </c>
      <c r="RA44">
        <v>1</v>
      </c>
      <c r="RB44">
        <v>0</v>
      </c>
      <c r="RC44">
        <v>-4.1360294117599996E-3</v>
      </c>
      <c r="RD44" s="194">
        <v>42548</v>
      </c>
      <c r="RE44">
        <f t="shared" si="227"/>
        <v>-1</v>
      </c>
      <c r="RF44">
        <f t="shared" si="228"/>
        <v>-1</v>
      </c>
      <c r="RG44">
        <v>1</v>
      </c>
      <c r="RH44">
        <f t="shared" si="229"/>
        <v>1</v>
      </c>
      <c r="RI44">
        <v>1</v>
      </c>
      <c r="RJ44" s="137">
        <v>139446.58944658947</v>
      </c>
      <c r="RK44" s="137">
        <v>139446.58944658947</v>
      </c>
      <c r="RL44" s="188">
        <v>-576.75519532071564</v>
      </c>
      <c r="RM44" s="188">
        <v>-576.75519532071564</v>
      </c>
      <c r="RN44" s="188">
        <v>-576.75519532071564</v>
      </c>
      <c r="RO44" s="188">
        <f t="shared" si="335"/>
        <v>576.75519532071564</v>
      </c>
      <c r="RP44" s="188">
        <v>-576.75519532071564</v>
      </c>
      <c r="RQ44" s="188">
        <v>576.75519532071564</v>
      </c>
      <c r="RR44" s="188">
        <v>-576.75519532071564</v>
      </c>
      <c r="RS44" s="188">
        <f t="shared" si="230"/>
        <v>576.75519532071564</v>
      </c>
      <c r="RT44" s="188">
        <v>-576.75519532071564</v>
      </c>
      <c r="RU44" s="188">
        <f t="shared" si="231"/>
        <v>-576.75519532071564</v>
      </c>
      <c r="RV44" s="188">
        <f t="shared" si="232"/>
        <v>576.75519532071564</v>
      </c>
      <c r="RW44" s="188">
        <v>576.75519532071564</v>
      </c>
      <c r="RY44">
        <v>-1</v>
      </c>
      <c r="RZ44">
        <v>1</v>
      </c>
      <c r="SA44">
        <v>-1</v>
      </c>
      <c r="SB44">
        <v>1</v>
      </c>
      <c r="SC44">
        <v>1</v>
      </c>
      <c r="SD44">
        <v>15</v>
      </c>
      <c r="SE44">
        <f t="shared" si="233"/>
        <v>1</v>
      </c>
      <c r="SF44">
        <v>1</v>
      </c>
      <c r="SG44">
        <v>1</v>
      </c>
      <c r="SH44">
        <v>0</v>
      </c>
      <c r="SI44">
        <v>1</v>
      </c>
      <c r="SJ44">
        <v>0</v>
      </c>
      <c r="SK44">
        <v>1</v>
      </c>
      <c r="SL44">
        <v>1.0152284264E-2</v>
      </c>
      <c r="SM44" s="194">
        <v>42548</v>
      </c>
      <c r="SN44">
        <f t="shared" si="234"/>
        <v>1</v>
      </c>
      <c r="SO44">
        <f t="shared" si="235"/>
        <v>1</v>
      </c>
      <c r="SP44">
        <v>1</v>
      </c>
      <c r="SQ44">
        <f t="shared" si="236"/>
        <v>1</v>
      </c>
      <c r="SR44">
        <v>1</v>
      </c>
      <c r="SS44" s="137">
        <v>141589.4465894466</v>
      </c>
      <c r="ST44" s="137">
        <v>141589.4465894466</v>
      </c>
      <c r="SU44" s="188">
        <v>1437.4563105585071</v>
      </c>
      <c r="SV44" s="188">
        <v>-1437.4563105585071</v>
      </c>
      <c r="SW44" s="188">
        <v>1437.4563105585071</v>
      </c>
      <c r="SX44" s="188">
        <f t="shared" si="336"/>
        <v>1437.4563105585071</v>
      </c>
      <c r="SY44" s="188">
        <v>1437.4563105585071</v>
      </c>
      <c r="SZ44" s="188">
        <v>-1437.4563105585071</v>
      </c>
      <c r="TA44" s="188">
        <v>1437.4563105585071</v>
      </c>
      <c r="TB44" s="188">
        <f t="shared" si="237"/>
        <v>1437.4563105585071</v>
      </c>
      <c r="TC44" s="188">
        <v>1437.4563105585071</v>
      </c>
      <c r="TD44" s="188">
        <f t="shared" si="238"/>
        <v>1437.4563105585071</v>
      </c>
      <c r="TE44" s="188">
        <f t="shared" si="239"/>
        <v>1437.4563105585071</v>
      </c>
      <c r="TF44" s="188">
        <v>1437.4563105585071</v>
      </c>
      <c r="TH44">
        <v>1</v>
      </c>
      <c r="TI44" s="228">
        <v>1</v>
      </c>
      <c r="TJ44" s="228">
        <v>-1</v>
      </c>
      <c r="TK44" s="228">
        <v>1</v>
      </c>
      <c r="TL44" s="203">
        <v>1</v>
      </c>
      <c r="TM44" s="229">
        <v>16</v>
      </c>
      <c r="TN44">
        <f t="shared" si="240"/>
        <v>-1</v>
      </c>
      <c r="TO44">
        <v>1</v>
      </c>
      <c r="TP44">
        <v>1</v>
      </c>
      <c r="TQ44">
        <v>0</v>
      </c>
      <c r="TR44">
        <v>1</v>
      </c>
      <c r="TS44">
        <v>0</v>
      </c>
      <c r="TT44">
        <v>1</v>
      </c>
      <c r="TU44">
        <v>5.1621745089100004E-3</v>
      </c>
      <c r="TV44" s="194">
        <v>42548</v>
      </c>
      <c r="TW44">
        <f t="shared" si="241"/>
        <v>-1</v>
      </c>
      <c r="TX44">
        <f t="shared" si="242"/>
        <v>-1</v>
      </c>
      <c r="TY44">
        <v>1</v>
      </c>
      <c r="TZ44">
        <f t="shared" si="243"/>
        <v>1</v>
      </c>
      <c r="UA44">
        <v>1</v>
      </c>
      <c r="UB44" s="137">
        <v>141589.4465894466</v>
      </c>
      <c r="UC44" s="137">
        <v>141589.4465894466</v>
      </c>
      <c r="UD44" s="188">
        <v>730.90943191471524</v>
      </c>
      <c r="UE44" s="188">
        <v>730.90943191471524</v>
      </c>
      <c r="UF44" s="188">
        <v>730.90943191471524</v>
      </c>
      <c r="UG44" s="188">
        <f t="shared" si="337"/>
        <v>-730.90943191471524</v>
      </c>
      <c r="UH44" s="188">
        <v>730.90943191471524</v>
      </c>
      <c r="UI44" s="188">
        <v>-730.90943191471524</v>
      </c>
      <c r="UJ44" s="188">
        <v>730.90943191471524</v>
      </c>
      <c r="UK44" s="188">
        <f t="shared" si="244"/>
        <v>-730.90943191471524</v>
      </c>
      <c r="UL44" s="188">
        <v>730.90943191471524</v>
      </c>
      <c r="UM44" s="188">
        <f t="shared" si="245"/>
        <v>730.90943191471524</v>
      </c>
      <c r="UN44" s="188">
        <f t="shared" si="246"/>
        <v>-730.90943191471524</v>
      </c>
      <c r="UO44" s="188">
        <v>730.90943191471524</v>
      </c>
      <c r="UQ44">
        <v>1</v>
      </c>
      <c r="UR44" s="228">
        <v>1</v>
      </c>
      <c r="US44" s="228">
        <v>-1</v>
      </c>
      <c r="UT44" s="228">
        <v>1</v>
      </c>
      <c r="UU44" s="203">
        <v>1</v>
      </c>
      <c r="UV44" s="229">
        <v>17</v>
      </c>
      <c r="UW44">
        <f t="shared" si="247"/>
        <v>-1</v>
      </c>
      <c r="UX44">
        <v>1</v>
      </c>
      <c r="UY44" s="203">
        <v>-1</v>
      </c>
      <c r="UZ44">
        <v>1</v>
      </c>
      <c r="VA44">
        <v>0</v>
      </c>
      <c r="VB44">
        <v>1</v>
      </c>
      <c r="VC44">
        <v>0</v>
      </c>
      <c r="VD44" s="237">
        <v>-4.9993182747799997E-4</v>
      </c>
      <c r="VE44" s="194">
        <v>42548</v>
      </c>
      <c r="VF44">
        <f t="shared" si="248"/>
        <v>-1</v>
      </c>
      <c r="VG44">
        <f t="shared" si="249"/>
        <v>-1</v>
      </c>
      <c r="VH44">
        <v>1</v>
      </c>
      <c r="VI44">
        <v>1</v>
      </c>
      <c r="VJ44">
        <v>1</v>
      </c>
      <c r="VK44" s="137">
        <v>141518.66151866154</v>
      </c>
      <c r="VL44" s="137">
        <v>141518.66151866154</v>
      </c>
      <c r="VM44" s="188">
        <v>-70.749683075264969</v>
      </c>
      <c r="VN44" s="188">
        <v>-70.749683075264969</v>
      </c>
      <c r="VO44" s="188">
        <v>-70.749683075264969</v>
      </c>
      <c r="VP44" s="188">
        <f t="shared" si="338"/>
        <v>70.749683075264969</v>
      </c>
      <c r="VQ44" s="188">
        <v>-70.749683075264969</v>
      </c>
      <c r="VR44" s="188">
        <v>70.749683075264969</v>
      </c>
      <c r="VS44" s="188">
        <v>-70.749683075264969</v>
      </c>
      <c r="VT44" s="188">
        <f t="shared" si="250"/>
        <v>70.749683075264969</v>
      </c>
      <c r="VU44" s="188">
        <v>-70.749683075264969</v>
      </c>
      <c r="VV44" s="188">
        <v>-70.749683075264969</v>
      </c>
      <c r="VW44" s="188">
        <f t="shared" si="251"/>
        <v>70.749683075264969</v>
      </c>
      <c r="VX44" s="188">
        <v>70.749683075264969</v>
      </c>
      <c r="VZ44">
        <v>-1</v>
      </c>
      <c r="WA44" s="228">
        <v>1</v>
      </c>
      <c r="WB44" s="228">
        <v>-1</v>
      </c>
      <c r="WC44" s="228">
        <v>1</v>
      </c>
      <c r="WD44" s="203">
        <v>1</v>
      </c>
      <c r="WE44" s="229">
        <v>-1</v>
      </c>
      <c r="WF44">
        <f t="shared" si="252"/>
        <v>-1</v>
      </c>
      <c r="WG44">
        <v>-1</v>
      </c>
      <c r="WH44" s="203">
        <v>1</v>
      </c>
      <c r="WI44">
        <v>0</v>
      </c>
      <c r="WJ44">
        <v>1</v>
      </c>
      <c r="WK44">
        <v>0</v>
      </c>
      <c r="WL44">
        <v>0</v>
      </c>
      <c r="WM44" s="237">
        <v>2.6373226627900001E-3</v>
      </c>
      <c r="WN44" s="194">
        <v>42548</v>
      </c>
      <c r="WO44">
        <f t="shared" si="253"/>
        <v>-1</v>
      </c>
      <c r="WP44">
        <f t="shared" si="254"/>
        <v>-1</v>
      </c>
      <c r="WQ44">
        <v>1</v>
      </c>
      <c r="WR44">
        <v>1</v>
      </c>
      <c r="WS44">
        <v>1</v>
      </c>
      <c r="WT44" s="137">
        <v>142265.12226512228</v>
      </c>
      <c r="WU44" s="137">
        <v>142265.12226512228</v>
      </c>
      <c r="WV44" s="188">
        <v>375.19903107439723</v>
      </c>
      <c r="WW44" s="188">
        <v>-375.19903107439723</v>
      </c>
      <c r="WX44" s="188">
        <v>375.19903107439723</v>
      </c>
      <c r="WY44" s="188">
        <f t="shared" si="339"/>
        <v>-375.19903107439723</v>
      </c>
      <c r="WZ44" s="188">
        <v>-375.19903107439723</v>
      </c>
      <c r="XA44" s="188">
        <v>-375.19903107439723</v>
      </c>
      <c r="XB44" s="188">
        <v>375.19903107439723</v>
      </c>
      <c r="XC44" s="188">
        <f t="shared" si="255"/>
        <v>-375.19903107439723</v>
      </c>
      <c r="XD44" s="188">
        <v>375.19903107439723</v>
      </c>
      <c r="XE44" s="188">
        <v>375.19903107439723</v>
      </c>
      <c r="XF44" s="188">
        <f t="shared" si="256"/>
        <v>-375.19903107439723</v>
      </c>
      <c r="XG44" s="188">
        <v>375.19903107439723</v>
      </c>
      <c r="XI44">
        <v>1</v>
      </c>
      <c r="XJ44" s="228">
        <v>1</v>
      </c>
      <c r="XK44" s="228">
        <v>-1</v>
      </c>
      <c r="XL44" s="228">
        <v>1</v>
      </c>
      <c r="XM44" s="203">
        <v>1</v>
      </c>
      <c r="XN44" s="229">
        <v>19</v>
      </c>
      <c r="XO44">
        <f t="shared" si="257"/>
        <v>-1</v>
      </c>
      <c r="XP44">
        <v>1</v>
      </c>
      <c r="XQ44" s="203">
        <v>1</v>
      </c>
      <c r="XR44">
        <v>0</v>
      </c>
      <c r="XS44">
        <v>1</v>
      </c>
      <c r="XT44">
        <v>1</v>
      </c>
      <c r="XU44">
        <v>1</v>
      </c>
      <c r="XV44" s="237">
        <v>2.6303854875300002E-3</v>
      </c>
      <c r="XW44" s="194">
        <v>42548</v>
      </c>
      <c r="XX44">
        <f t="shared" si="258"/>
        <v>-1</v>
      </c>
      <c r="XY44">
        <f t="shared" si="259"/>
        <v>-1</v>
      </c>
      <c r="XZ44">
        <v>1</v>
      </c>
      <c r="YA44">
        <v>1</v>
      </c>
      <c r="YB44">
        <v>1</v>
      </c>
      <c r="YC44" s="137">
        <v>142265.12226512228</v>
      </c>
      <c r="YD44" s="137">
        <v>142265.12226512228</v>
      </c>
      <c r="YE44" s="188">
        <v>374.21211298785875</v>
      </c>
      <c r="YF44" s="188">
        <v>374.21211298785875</v>
      </c>
      <c r="YG44" s="188">
        <v>374.21211298785875</v>
      </c>
      <c r="YH44" s="188">
        <f t="shared" si="260"/>
        <v>-374.21211298785875</v>
      </c>
      <c r="YI44" s="188">
        <v>374.21211298785875</v>
      </c>
      <c r="YJ44" s="188">
        <v>-374.21211298785875</v>
      </c>
      <c r="YK44" s="188">
        <v>374.21211298785875</v>
      </c>
      <c r="YL44" s="188">
        <f t="shared" si="261"/>
        <v>-374.21211298785875</v>
      </c>
      <c r="YM44" s="188">
        <v>374.21211298785875</v>
      </c>
      <c r="YN44" s="188">
        <v>374.21211298785875</v>
      </c>
      <c r="YO44" s="188">
        <f t="shared" si="262"/>
        <v>-374.21211298785875</v>
      </c>
      <c r="YP44" s="188">
        <v>374.21211298785875</v>
      </c>
      <c r="YR44">
        <v>1</v>
      </c>
      <c r="YS44" s="228">
        <v>1</v>
      </c>
      <c r="YT44" s="228">
        <v>-1</v>
      </c>
      <c r="YU44" s="228">
        <v>1</v>
      </c>
      <c r="YV44" s="203">
        <v>-1</v>
      </c>
      <c r="YW44" s="229">
        <v>21</v>
      </c>
      <c r="YX44">
        <v>-1</v>
      </c>
      <c r="YY44">
        <v>-1</v>
      </c>
      <c r="YZ44" s="203">
        <v>1</v>
      </c>
      <c r="ZA44">
        <v>0</v>
      </c>
      <c r="ZB44">
        <v>0</v>
      </c>
      <c r="ZC44">
        <v>0</v>
      </c>
      <c r="ZD44">
        <v>0</v>
      </c>
      <c r="ZE44" s="237">
        <v>2.7139497014699999E-3</v>
      </c>
      <c r="ZF44" s="194">
        <v>42548</v>
      </c>
      <c r="ZG44">
        <f t="shared" si="263"/>
        <v>-1</v>
      </c>
      <c r="ZH44">
        <f t="shared" si="264"/>
        <v>-1</v>
      </c>
      <c r="ZI44">
        <v>1</v>
      </c>
      <c r="ZJ44">
        <v>-1</v>
      </c>
      <c r="ZK44">
        <v>1</v>
      </c>
      <c r="ZL44" s="137">
        <v>142265.12226512228</v>
      </c>
      <c r="ZM44" s="137">
        <v>142265.12226512228</v>
      </c>
      <c r="ZN44" s="188">
        <v>386.10038610102163</v>
      </c>
      <c r="ZO44" s="188">
        <v>-386.10038610102163</v>
      </c>
      <c r="ZP44" s="188">
        <v>386.10038610102163</v>
      </c>
      <c r="ZQ44" s="188">
        <v>-386.10038610102163</v>
      </c>
      <c r="ZR44" s="188">
        <v>-386.10038610102163</v>
      </c>
      <c r="ZS44" s="188">
        <v>-386.10038610102163</v>
      </c>
      <c r="ZT44" s="188">
        <v>-386.10038610102163</v>
      </c>
      <c r="ZU44" s="188">
        <v>386.10038610102163</v>
      </c>
      <c r="ZV44" s="188">
        <f t="shared" si="265"/>
        <v>-386.10038610102163</v>
      </c>
      <c r="ZW44" s="188">
        <v>386.10038610102163</v>
      </c>
      <c r="ZX44" s="188">
        <f t="shared" si="266"/>
        <v>-386.10038610102163</v>
      </c>
      <c r="ZY44" s="188">
        <v>386.10038610102163</v>
      </c>
      <c r="AAA44">
        <f t="shared" si="267"/>
        <v>1</v>
      </c>
      <c r="AAB44" s="228">
        <v>1</v>
      </c>
      <c r="AAC44" s="228">
        <v>-1</v>
      </c>
      <c r="AAD44" s="228">
        <v>1</v>
      </c>
      <c r="AAE44" s="203">
        <v>-1</v>
      </c>
      <c r="AAF44" s="229">
        <v>21</v>
      </c>
      <c r="AAG44">
        <f t="shared" si="268"/>
        <v>-1</v>
      </c>
      <c r="AAH44">
        <f t="shared" si="269"/>
        <v>-1</v>
      </c>
      <c r="AAI44" s="203">
        <v>-1</v>
      </c>
      <c r="AAJ44">
        <f t="shared" si="270"/>
        <v>1</v>
      </c>
      <c r="AAK44">
        <f t="shared" si="136"/>
        <v>1</v>
      </c>
      <c r="AAL44">
        <f t="shared" si="340"/>
        <v>1</v>
      </c>
      <c r="AAM44">
        <f t="shared" si="271"/>
        <v>1</v>
      </c>
      <c r="AAN44" s="237">
        <v>-1.12775171418E-3</v>
      </c>
      <c r="AAO44" s="194">
        <v>42548</v>
      </c>
      <c r="AAP44">
        <f t="shared" si="272"/>
        <v>-1</v>
      </c>
      <c r="AAQ44">
        <f t="shared" si="273"/>
        <v>-1</v>
      </c>
      <c r="AAR44">
        <f>VLOOKUP($A44,'FuturesInfo (3)'!$A$2:$V$80,22)</f>
        <v>2</v>
      </c>
      <c r="AAS44">
        <f t="shared" si="274"/>
        <v>-1</v>
      </c>
      <c r="AAT44">
        <f t="shared" si="275"/>
        <v>2</v>
      </c>
      <c r="AAU44" s="137">
        <f>VLOOKUP($A44,'FuturesInfo (3)'!$A$2:$O$80,15)*AAR44</f>
        <v>284980.69498069497</v>
      </c>
      <c r="AAV44" s="137">
        <f>VLOOKUP($A44,'FuturesInfo (3)'!$A$2:$O$80,15)*AAT44</f>
        <v>284980.69498069497</v>
      </c>
      <c r="AAW44" s="188">
        <f t="shared" si="352"/>
        <v>-321.38746727268648</v>
      </c>
      <c r="AAX44" s="188">
        <f t="shared" si="137"/>
        <v>321.38746727268648</v>
      </c>
      <c r="AAY44" s="188">
        <f t="shared" si="277"/>
        <v>-321.38746727268648</v>
      </c>
      <c r="AAZ44" s="188">
        <f t="shared" si="278"/>
        <v>321.38746727268648</v>
      </c>
      <c r="ABA44" s="188">
        <f t="shared" si="279"/>
        <v>321.38746727268648</v>
      </c>
      <c r="ABB44" s="188">
        <f t="shared" si="349"/>
        <v>321.38746727268648</v>
      </c>
      <c r="ABC44" s="188">
        <f t="shared" si="281"/>
        <v>321.38746727268648</v>
      </c>
      <c r="ABD44" s="188">
        <f t="shared" si="341"/>
        <v>-321.38746727268648</v>
      </c>
      <c r="ABE44" s="188">
        <f t="shared" si="282"/>
        <v>321.38746727268648</v>
      </c>
      <c r="ABF44" s="188">
        <f>IF(IF(sym!$Q33=AAI44,1,0)=1,ABS(AAU44*AAN44),-ABS(AAU44*AAN44))</f>
        <v>-321.38746727268648</v>
      </c>
      <c r="ABG44" s="188">
        <f t="shared" si="283"/>
        <v>321.38746727268648</v>
      </c>
      <c r="ABH44" s="188">
        <f t="shared" si="284"/>
        <v>321.38746727268648</v>
      </c>
      <c r="ABJ44">
        <f t="shared" si="285"/>
        <v>-1</v>
      </c>
      <c r="ABK44" s="228">
        <v>1</v>
      </c>
      <c r="ABL44" s="228">
        <v>-1</v>
      </c>
      <c r="ABM44" s="228">
        <v>1</v>
      </c>
      <c r="ABN44" s="203">
        <v>-1</v>
      </c>
      <c r="ABO44" s="229">
        <v>22</v>
      </c>
      <c r="ABP44">
        <f t="shared" si="286"/>
        <v>-1</v>
      </c>
      <c r="ABQ44">
        <f t="shared" si="287"/>
        <v>-1</v>
      </c>
      <c r="ABR44" s="203"/>
      <c r="ABS44">
        <f t="shared" si="288"/>
        <v>0</v>
      </c>
      <c r="ABT44">
        <f t="shared" si="138"/>
        <v>0</v>
      </c>
      <c r="ABU44">
        <f t="shared" si="342"/>
        <v>0</v>
      </c>
      <c r="ABV44">
        <f t="shared" si="289"/>
        <v>0</v>
      </c>
      <c r="ABW44" s="237"/>
      <c r="ABX44" s="194">
        <v>42548</v>
      </c>
      <c r="ABY44">
        <f t="shared" si="290"/>
        <v>-1</v>
      </c>
      <c r="ABZ44">
        <f t="shared" si="291"/>
        <v>-1</v>
      </c>
      <c r="ACA44">
        <f>VLOOKUP($A44,'FuturesInfo (3)'!$A$2:$V$80,22)</f>
        <v>2</v>
      </c>
      <c r="ACB44">
        <f t="shared" si="292"/>
        <v>1</v>
      </c>
      <c r="ACC44">
        <f t="shared" si="293"/>
        <v>3</v>
      </c>
      <c r="ACD44" s="137">
        <f>VLOOKUP($A44,'FuturesInfo (3)'!$A$2:$O$80,15)*ACA44</f>
        <v>284980.69498069497</v>
      </c>
      <c r="ACE44" s="137">
        <f>VLOOKUP($A44,'FuturesInfo (3)'!$A$2:$O$80,15)*ACC44</f>
        <v>427471.04247104248</v>
      </c>
      <c r="ACF44" s="188">
        <f t="shared" si="353"/>
        <v>0</v>
      </c>
      <c r="ACG44" s="188">
        <f t="shared" si="139"/>
        <v>0</v>
      </c>
      <c r="ACH44" s="188">
        <f t="shared" si="295"/>
        <v>0</v>
      </c>
      <c r="ACI44" s="188">
        <f t="shared" si="296"/>
        <v>0</v>
      </c>
      <c r="ACJ44" s="188">
        <f t="shared" si="297"/>
        <v>0</v>
      </c>
      <c r="ACK44" s="188">
        <f t="shared" si="350"/>
        <v>0</v>
      </c>
      <c r="ACL44" s="188">
        <f t="shared" si="299"/>
        <v>0</v>
      </c>
      <c r="ACM44" s="188">
        <f t="shared" si="343"/>
        <v>0</v>
      </c>
      <c r="ACN44" s="188">
        <f t="shared" si="300"/>
        <v>0</v>
      </c>
      <c r="ACO44" s="188">
        <f>IF(IF(sym!$Q33=ABR44,1,0)=1,ABS(ACD44*ABW44),-ABS(ACD44*ABW44))</f>
        <v>0</v>
      </c>
      <c r="ACP44" s="188">
        <f t="shared" si="301"/>
        <v>0</v>
      </c>
      <c r="ACQ44" s="188">
        <f t="shared" si="302"/>
        <v>0</v>
      </c>
      <c r="ACT44">
        <f t="shared" si="303"/>
        <v>0</v>
      </c>
      <c r="ACU44" s="228"/>
      <c r="ACV44" s="228"/>
      <c r="ACW44" s="228"/>
      <c r="ACX44" s="203"/>
      <c r="ACY44" s="229"/>
      <c r="ACZ44">
        <f t="shared" si="304"/>
        <v>-1</v>
      </c>
      <c r="ADA44">
        <f t="shared" si="305"/>
        <v>0</v>
      </c>
      <c r="ADB44" s="203"/>
      <c r="ADC44">
        <f t="shared" si="306"/>
        <v>1</v>
      </c>
      <c r="ADD44">
        <f t="shared" si="140"/>
        <v>1</v>
      </c>
      <c r="ADE44">
        <f t="shared" si="344"/>
        <v>0</v>
      </c>
      <c r="ADF44">
        <f t="shared" si="307"/>
        <v>1</v>
      </c>
      <c r="ADG44" s="237"/>
      <c r="ADH44" s="194"/>
      <c r="ADI44">
        <f t="shared" si="308"/>
        <v>-1</v>
      </c>
      <c r="ADJ44">
        <f t="shared" si="309"/>
        <v>-1</v>
      </c>
      <c r="ADK44">
        <f>VLOOKUP($A44,'FuturesInfo (3)'!$A$2:$V$80,22)</f>
        <v>2</v>
      </c>
      <c r="ADL44">
        <f t="shared" si="310"/>
        <v>-1</v>
      </c>
      <c r="ADM44">
        <f t="shared" si="311"/>
        <v>2</v>
      </c>
      <c r="ADN44" s="137">
        <f>VLOOKUP($A44,'FuturesInfo (3)'!$A$2:$O$80,15)*ADK44</f>
        <v>284980.69498069497</v>
      </c>
      <c r="ADO44" s="137">
        <f>VLOOKUP($A44,'FuturesInfo (3)'!$A$2:$O$80,15)*ADM44</f>
        <v>284980.69498069497</v>
      </c>
      <c r="ADP44" s="188">
        <f t="shared" si="354"/>
        <v>0</v>
      </c>
      <c r="ADQ44" s="188">
        <f t="shared" si="141"/>
        <v>0</v>
      </c>
      <c r="ADR44" s="188">
        <f t="shared" si="313"/>
        <v>0</v>
      </c>
      <c r="ADS44" s="188">
        <f t="shared" si="314"/>
        <v>0</v>
      </c>
      <c r="ADT44" s="188">
        <f t="shared" si="315"/>
        <v>0</v>
      </c>
      <c r="ADU44" s="188">
        <f t="shared" si="351"/>
        <v>0</v>
      </c>
      <c r="ADV44" s="188">
        <f t="shared" si="317"/>
        <v>0</v>
      </c>
      <c r="ADW44" s="188">
        <f t="shared" si="345"/>
        <v>0</v>
      </c>
      <c r="ADX44" s="188">
        <f t="shared" si="318"/>
        <v>0</v>
      </c>
      <c r="ADY44" s="188">
        <f>IF(IF(sym!$Q33=ADB44,1,0)=1,ABS(ADN44*ADG44),-ABS(ADN44*ADG44))</f>
        <v>0</v>
      </c>
      <c r="ADZ44" s="188">
        <f t="shared" si="319"/>
        <v>0</v>
      </c>
      <c r="AEA44" s="188">
        <f t="shared" si="320"/>
        <v>0</v>
      </c>
    </row>
    <row r="45" spans="1:807"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f t="shared" si="142"/>
        <v>-1</v>
      </c>
      <c r="T45">
        <f t="shared" si="143"/>
        <v>-1</v>
      </c>
      <c r="U45">
        <v>1</v>
      </c>
      <c r="V45">
        <f t="shared" si="144"/>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f t="shared" si="145"/>
        <v>2329.0842915322987</v>
      </c>
      <c r="AG45" s="188">
        <v>-2329.0842915322987</v>
      </c>
      <c r="AH45" s="188">
        <f t="shared" si="146"/>
        <v>-2329.0842915322987</v>
      </c>
      <c r="AI45" s="188">
        <v>-2329.0842915322987</v>
      </c>
      <c r="AJ45" s="188">
        <v>2329.0842915322987</v>
      </c>
      <c r="AL45">
        <v>-1</v>
      </c>
      <c r="AM45" s="228">
        <v>1</v>
      </c>
      <c r="AN45" s="228">
        <v>-1</v>
      </c>
      <c r="AO45" s="228">
        <v>1</v>
      </c>
      <c r="AP45" s="203">
        <v>1</v>
      </c>
      <c r="AQ45" s="229">
        <v>-3</v>
      </c>
      <c r="AR45">
        <f t="shared" si="147"/>
        <v>-1</v>
      </c>
      <c r="AS45">
        <v>-1</v>
      </c>
      <c r="AT45" s="203">
        <v>1</v>
      </c>
      <c r="AU45">
        <v>1</v>
      </c>
      <c r="AV45">
        <v>1</v>
      </c>
      <c r="AW45">
        <v>0</v>
      </c>
      <c r="AX45">
        <v>0</v>
      </c>
      <c r="AY45" s="237">
        <v>1.53153758313E-2</v>
      </c>
      <c r="AZ45" s="194">
        <v>42541</v>
      </c>
      <c r="BA45">
        <f t="shared" si="148"/>
        <v>-1</v>
      </c>
      <c r="BB45">
        <f t="shared" si="149"/>
        <v>-1</v>
      </c>
      <c r="BC45">
        <v>1</v>
      </c>
      <c r="BD45">
        <f t="shared" si="150"/>
        <v>1</v>
      </c>
      <c r="BE45">
        <v>1</v>
      </c>
      <c r="BF45" s="137">
        <v>63483</v>
      </c>
      <c r="BG45" s="137">
        <v>63483</v>
      </c>
      <c r="BH45" s="188">
        <v>972.26600389841792</v>
      </c>
      <c r="BI45" s="188">
        <v>-972.26600389841792</v>
      </c>
      <c r="BJ45" s="188">
        <v>972.26600389841792</v>
      </c>
      <c r="BK45" s="188">
        <f t="shared" si="321"/>
        <v>-972.26600389841792</v>
      </c>
      <c r="BL45" s="188">
        <v>-972.26600389841792</v>
      </c>
      <c r="BM45" s="188">
        <v>-972.26600389841792</v>
      </c>
      <c r="BN45" s="188">
        <v>972.26600389841792</v>
      </c>
      <c r="BO45" s="188">
        <f t="shared" si="322"/>
        <v>-972.26600389841792</v>
      </c>
      <c r="BP45" s="188">
        <v>972.26600389841792</v>
      </c>
      <c r="BQ45" s="188">
        <f t="shared" si="151"/>
        <v>972.26600389841792</v>
      </c>
      <c r="BR45" s="188">
        <f t="shared" si="152"/>
        <v>-972.26600389841792</v>
      </c>
      <c r="BS45" s="188">
        <v>972.26600389841792</v>
      </c>
      <c r="BU45">
        <v>1</v>
      </c>
      <c r="BV45" s="228">
        <v>1</v>
      </c>
      <c r="BW45" s="228">
        <v>1</v>
      </c>
      <c r="BX45" s="228">
        <v>1</v>
      </c>
      <c r="BY45" s="203">
        <v>1</v>
      </c>
      <c r="BZ45" s="229">
        <v>-4</v>
      </c>
      <c r="CA45">
        <f t="shared" si="153"/>
        <v>-1</v>
      </c>
      <c r="CB45">
        <v>-1</v>
      </c>
      <c r="CC45" s="203">
        <v>1</v>
      </c>
      <c r="CD45">
        <v>1</v>
      </c>
      <c r="CE45">
        <v>1</v>
      </c>
      <c r="CF45">
        <v>0</v>
      </c>
      <c r="CG45">
        <v>0</v>
      </c>
      <c r="CH45" s="237"/>
      <c r="CI45" s="194">
        <v>42548</v>
      </c>
      <c r="CJ45">
        <f t="shared" si="154"/>
        <v>-1</v>
      </c>
      <c r="CK45">
        <f t="shared" si="155"/>
        <v>-1</v>
      </c>
      <c r="CL45">
        <v>1</v>
      </c>
      <c r="CM45">
        <f t="shared" si="156"/>
        <v>1</v>
      </c>
      <c r="CN45">
        <v>1</v>
      </c>
      <c r="CO45" s="137">
        <v>63483</v>
      </c>
      <c r="CP45" s="137">
        <v>63483</v>
      </c>
      <c r="CQ45" s="188">
        <v>0</v>
      </c>
      <c r="CR45" s="188">
        <v>0</v>
      </c>
      <c r="CS45" s="188">
        <v>0</v>
      </c>
      <c r="CT45" s="188">
        <f t="shared" si="323"/>
        <v>0</v>
      </c>
      <c r="CU45" s="188">
        <v>0</v>
      </c>
      <c r="CV45" s="188">
        <v>0</v>
      </c>
      <c r="CW45" s="188">
        <v>0</v>
      </c>
      <c r="CX45" s="188">
        <f t="shared" si="157"/>
        <v>0</v>
      </c>
      <c r="CY45" s="188">
        <v>0</v>
      </c>
      <c r="CZ45" s="188">
        <f t="shared" si="158"/>
        <v>0</v>
      </c>
      <c r="DA45" s="188">
        <f t="shared" si="159"/>
        <v>0</v>
      </c>
      <c r="DB45" s="188">
        <v>0</v>
      </c>
      <c r="DD45">
        <v>1</v>
      </c>
      <c r="DE45" s="228">
        <v>1</v>
      </c>
      <c r="DF45" s="228">
        <v>1</v>
      </c>
      <c r="DG45" s="228">
        <v>1</v>
      </c>
      <c r="DH45" s="203">
        <v>1</v>
      </c>
      <c r="DI45" s="229">
        <v>-4</v>
      </c>
      <c r="DJ45">
        <f t="shared" si="160"/>
        <v>-1</v>
      </c>
      <c r="DK45">
        <v>-1</v>
      </c>
      <c r="DL45" s="203">
        <v>-1</v>
      </c>
      <c r="DM45">
        <v>0</v>
      </c>
      <c r="DN45">
        <v>0</v>
      </c>
      <c r="DO45">
        <v>1</v>
      </c>
      <c r="DP45">
        <v>1</v>
      </c>
      <c r="DQ45" s="237">
        <v>-4.3599073767799999E-2</v>
      </c>
      <c r="DR45" s="194">
        <v>42548</v>
      </c>
      <c r="DS45">
        <f t="shared" si="161"/>
        <v>-1</v>
      </c>
      <c r="DT45">
        <f t="shared" si="162"/>
        <v>-1</v>
      </c>
      <c r="DU45">
        <v>1</v>
      </c>
      <c r="DV45">
        <f t="shared" si="163"/>
        <v>1</v>
      </c>
      <c r="DW45">
        <v>1</v>
      </c>
      <c r="DX45" s="137">
        <v>60715.199999999997</v>
      </c>
      <c r="DY45" s="137">
        <v>60715.199999999997</v>
      </c>
      <c r="DZ45" s="188">
        <v>-2647.1264836267305</v>
      </c>
      <c r="EA45" s="188">
        <v>-2647.1264836267305</v>
      </c>
      <c r="EB45" s="188">
        <v>-2647.1264836267305</v>
      </c>
      <c r="EC45" s="188">
        <f t="shared" si="324"/>
        <v>2647.1264836267305</v>
      </c>
      <c r="ED45" s="188">
        <v>2647.1264836267305</v>
      </c>
      <c r="EE45" s="188">
        <v>-2647.1264836267305</v>
      </c>
      <c r="EF45" s="188">
        <v>-2647.1264836267305</v>
      </c>
      <c r="EG45" s="188">
        <f t="shared" si="164"/>
        <v>2647.1264836267305</v>
      </c>
      <c r="EH45" s="188">
        <v>-2647.1264836267305</v>
      </c>
      <c r="EI45" s="188">
        <f t="shared" si="165"/>
        <v>-2647.1264836267305</v>
      </c>
      <c r="EJ45" s="188">
        <f t="shared" si="166"/>
        <v>2647.1264836267305</v>
      </c>
      <c r="EK45" s="188">
        <v>2647.1264836267305</v>
      </c>
      <c r="EM45">
        <v>-1</v>
      </c>
      <c r="EN45" s="228">
        <v>-1</v>
      </c>
      <c r="EO45" s="228">
        <v>1</v>
      </c>
      <c r="EP45" s="228">
        <v>-1</v>
      </c>
      <c r="EQ45" s="203">
        <v>1</v>
      </c>
      <c r="ER45" s="229">
        <v>3</v>
      </c>
      <c r="ES45">
        <f t="shared" si="167"/>
        <v>1</v>
      </c>
      <c r="ET45">
        <v>1</v>
      </c>
      <c r="EU45" s="203">
        <v>1</v>
      </c>
      <c r="EV45">
        <v>0</v>
      </c>
      <c r="EW45">
        <v>1</v>
      </c>
      <c r="EX45">
        <v>0</v>
      </c>
      <c r="EY45">
        <v>1</v>
      </c>
      <c r="EZ45" s="237">
        <v>1.7639734366400001E-2</v>
      </c>
      <c r="FA45" s="194">
        <v>42548</v>
      </c>
      <c r="FB45">
        <f t="shared" si="168"/>
        <v>1</v>
      </c>
      <c r="FC45">
        <f t="shared" si="169"/>
        <v>1</v>
      </c>
      <c r="FD45">
        <v>1</v>
      </c>
      <c r="FE45">
        <f t="shared" si="170"/>
        <v>1</v>
      </c>
      <c r="FF45">
        <v>1</v>
      </c>
      <c r="FG45" s="137">
        <v>61786.200000000004</v>
      </c>
      <c r="FH45" s="137">
        <v>61786.200000000004</v>
      </c>
      <c r="FI45" s="188">
        <v>-1089.8921555092638</v>
      </c>
      <c r="FJ45" s="188">
        <v>-1089.8921555092638</v>
      </c>
      <c r="FK45" s="188">
        <v>1089.8921555092638</v>
      </c>
      <c r="FL45" s="188">
        <f t="shared" si="325"/>
        <v>1089.8921555092638</v>
      </c>
      <c r="FM45" s="188">
        <v>1089.8921555092638</v>
      </c>
      <c r="FN45" s="188">
        <v>1089.8921555092638</v>
      </c>
      <c r="FO45" s="188">
        <v>-1089.8921555092638</v>
      </c>
      <c r="FP45" s="188">
        <f t="shared" si="171"/>
        <v>1089.8921555092638</v>
      </c>
      <c r="FQ45" s="188">
        <v>1089.8921555092638</v>
      </c>
      <c r="FR45" s="188">
        <f t="shared" si="172"/>
        <v>1089.8921555092638</v>
      </c>
      <c r="FS45" s="188">
        <f t="shared" si="173"/>
        <v>1089.8921555092638</v>
      </c>
      <c r="FT45" s="188">
        <v>1089.8921555092638</v>
      </c>
      <c r="FV45">
        <v>1</v>
      </c>
      <c r="FW45" s="228">
        <v>-1</v>
      </c>
      <c r="FX45" s="228">
        <v>1</v>
      </c>
      <c r="FY45" s="228">
        <v>-1</v>
      </c>
      <c r="FZ45" s="203">
        <v>1</v>
      </c>
      <c r="GA45" s="229">
        <v>4</v>
      </c>
      <c r="GB45">
        <f t="shared" si="174"/>
        <v>1</v>
      </c>
      <c r="GC45">
        <v>1</v>
      </c>
      <c r="GD45">
        <v>-1</v>
      </c>
      <c r="GE45">
        <v>1</v>
      </c>
      <c r="GF45">
        <v>0</v>
      </c>
      <c r="GG45">
        <v>1</v>
      </c>
      <c r="GH45">
        <v>0</v>
      </c>
      <c r="GI45">
        <v>-4.1125688260499997E-2</v>
      </c>
      <c r="GJ45" s="194">
        <v>42550</v>
      </c>
      <c r="GK45">
        <f t="shared" si="175"/>
        <v>1</v>
      </c>
      <c r="GL45">
        <f t="shared" si="176"/>
        <v>1</v>
      </c>
      <c r="GM45">
        <v>1</v>
      </c>
      <c r="GN45">
        <f t="shared" si="177"/>
        <v>-1</v>
      </c>
      <c r="GO45">
        <v>1</v>
      </c>
      <c r="GP45" s="137">
        <v>59245.200000000004</v>
      </c>
      <c r="GQ45" s="137">
        <v>59245.200000000004</v>
      </c>
      <c r="GR45" s="188">
        <v>2436.4996261309748</v>
      </c>
      <c r="GS45" s="188">
        <v>-2436.4996261309748</v>
      </c>
      <c r="GT45" s="188">
        <v>-2436.4996261309748</v>
      </c>
      <c r="GU45" s="188">
        <f t="shared" si="326"/>
        <v>-2436.4996261309748</v>
      </c>
      <c r="GV45" s="188">
        <v>-2436.4996261309748</v>
      </c>
      <c r="GW45" s="188">
        <v>-2436.4996261309748</v>
      </c>
      <c r="GX45" s="188">
        <v>2436.4996261309748</v>
      </c>
      <c r="GY45" s="188">
        <f t="shared" si="178"/>
        <v>-2436.4996261309748</v>
      </c>
      <c r="GZ45" s="188">
        <v>-2436.4996261309748</v>
      </c>
      <c r="HA45" s="188">
        <f t="shared" si="179"/>
        <v>2436.4996261309748</v>
      </c>
      <c r="HB45" s="188">
        <f t="shared" si="180"/>
        <v>-2436.4996261309748</v>
      </c>
      <c r="HC45" s="188">
        <v>2436.4996261309748</v>
      </c>
      <c r="HE45">
        <v>-1</v>
      </c>
      <c r="HF45">
        <v>-1</v>
      </c>
      <c r="HG45">
        <v>-1</v>
      </c>
      <c r="HH45">
        <v>-1</v>
      </c>
      <c r="HI45">
        <v>1</v>
      </c>
      <c r="HJ45">
        <v>5</v>
      </c>
      <c r="HK45">
        <f t="shared" si="181"/>
        <v>1</v>
      </c>
      <c r="HL45">
        <v>1</v>
      </c>
      <c r="HM45" s="203">
        <v>1</v>
      </c>
      <c r="HN45">
        <v>0</v>
      </c>
      <c r="HO45">
        <v>1</v>
      </c>
      <c r="HP45">
        <v>0</v>
      </c>
      <c r="HQ45">
        <v>1</v>
      </c>
      <c r="HR45" s="237">
        <v>1.20516092443E-3</v>
      </c>
      <c r="HS45" s="194">
        <v>42550</v>
      </c>
      <c r="HT45">
        <f t="shared" si="182"/>
        <v>1</v>
      </c>
      <c r="HU45">
        <f t="shared" si="183"/>
        <v>1</v>
      </c>
      <c r="HV45">
        <v>1</v>
      </c>
      <c r="HW45">
        <f t="shared" si="184"/>
        <v>1</v>
      </c>
      <c r="HX45">
        <v>1</v>
      </c>
      <c r="HY45" s="137">
        <v>59316.600000000006</v>
      </c>
      <c r="HZ45" s="137">
        <v>59316.600000000006</v>
      </c>
      <c r="IA45" s="188">
        <v>-71.486048490044553</v>
      </c>
      <c r="IB45" s="188">
        <v>-71.486048490044553</v>
      </c>
      <c r="IC45" s="188">
        <v>71.486048490044553</v>
      </c>
      <c r="ID45" s="188">
        <f t="shared" si="327"/>
        <v>71.486048490044553</v>
      </c>
      <c r="IE45" s="188">
        <v>71.486048490044553</v>
      </c>
      <c r="IF45" s="188">
        <v>-71.486048490044553</v>
      </c>
      <c r="IG45" s="188">
        <v>-71.486048490044553</v>
      </c>
      <c r="IH45" s="188">
        <f t="shared" si="185"/>
        <v>71.486048490044553</v>
      </c>
      <c r="II45" s="188">
        <v>71.486048490044553</v>
      </c>
      <c r="IJ45" s="188">
        <f t="shared" si="186"/>
        <v>71.486048490044553</v>
      </c>
      <c r="IK45" s="188">
        <f t="shared" si="187"/>
        <v>71.486048490044553</v>
      </c>
      <c r="IL45" s="188">
        <v>71.486048490044553</v>
      </c>
      <c r="IN45">
        <v>1</v>
      </c>
      <c r="IO45" s="228">
        <v>-1</v>
      </c>
      <c r="IP45" s="228">
        <v>-1</v>
      </c>
      <c r="IQ45" s="228">
        <v>-1</v>
      </c>
      <c r="IR45" s="203">
        <v>1</v>
      </c>
      <c r="IS45" s="229">
        <v>6</v>
      </c>
      <c r="IT45">
        <f t="shared" si="188"/>
        <v>-1</v>
      </c>
      <c r="IU45">
        <v>1</v>
      </c>
      <c r="IV45" s="203">
        <v>1</v>
      </c>
      <c r="IW45">
        <v>0</v>
      </c>
      <c r="IX45">
        <v>1</v>
      </c>
      <c r="IY45">
        <v>0</v>
      </c>
      <c r="IZ45">
        <v>1</v>
      </c>
      <c r="JA45" s="237">
        <v>2.83225943496E-3</v>
      </c>
      <c r="JB45" s="194">
        <v>42550</v>
      </c>
      <c r="JC45">
        <f t="shared" si="189"/>
        <v>1</v>
      </c>
      <c r="JD45">
        <f t="shared" si="190"/>
        <v>-1</v>
      </c>
      <c r="JE45">
        <v>1</v>
      </c>
      <c r="JF45">
        <f t="shared" si="191"/>
        <v>-1</v>
      </c>
      <c r="JG45">
        <v>1</v>
      </c>
      <c r="JH45" s="137">
        <v>59484.6</v>
      </c>
      <c r="JI45" s="137">
        <v>59484.6</v>
      </c>
      <c r="JJ45" s="188">
        <v>-168.47581958482161</v>
      </c>
      <c r="JK45" s="188">
        <v>168.47581958482161</v>
      </c>
      <c r="JL45" s="188">
        <v>168.47581958482161</v>
      </c>
      <c r="JM45" s="188">
        <f t="shared" si="328"/>
        <v>-168.47581958482161</v>
      </c>
      <c r="JN45" s="188">
        <v>168.47581958482161</v>
      </c>
      <c r="JO45" s="188">
        <v>-168.47581958482161</v>
      </c>
      <c r="JP45" s="188">
        <v>-168.47581958482161</v>
      </c>
      <c r="JQ45" s="188">
        <f t="shared" si="192"/>
        <v>168.47581958482161</v>
      </c>
      <c r="JR45" s="188">
        <v>168.47581958482161</v>
      </c>
      <c r="JS45" s="188">
        <f t="shared" si="193"/>
        <v>-168.47581958482161</v>
      </c>
      <c r="JT45" s="188">
        <f t="shared" si="329"/>
        <v>-168.47581958482161</v>
      </c>
      <c r="JU45" s="188">
        <v>168.47581958482161</v>
      </c>
      <c r="JW45">
        <v>1</v>
      </c>
      <c r="JX45" s="228">
        <v>1</v>
      </c>
      <c r="JY45" s="228">
        <v>1</v>
      </c>
      <c r="JZ45" s="228">
        <v>-1</v>
      </c>
      <c r="KA45" s="203">
        <v>1</v>
      </c>
      <c r="KB45" s="229">
        <v>7</v>
      </c>
      <c r="KC45">
        <f t="shared" si="194"/>
        <v>1</v>
      </c>
      <c r="KD45">
        <v>1</v>
      </c>
      <c r="KE45" s="203">
        <v>1</v>
      </c>
      <c r="KF45">
        <v>1</v>
      </c>
      <c r="KG45">
        <v>1</v>
      </c>
      <c r="KH45">
        <v>0</v>
      </c>
      <c r="KI45">
        <v>1</v>
      </c>
      <c r="KJ45" s="237">
        <v>3.3114452979600001E-2</v>
      </c>
      <c r="KK45" s="194">
        <v>42550</v>
      </c>
      <c r="KL45">
        <f t="shared" si="195"/>
        <v>1</v>
      </c>
      <c r="KM45">
        <f t="shared" si="196"/>
        <v>1</v>
      </c>
      <c r="KN45">
        <v>1</v>
      </c>
      <c r="KO45">
        <f t="shared" si="197"/>
        <v>1</v>
      </c>
      <c r="KP45">
        <v>1</v>
      </c>
      <c r="KQ45" s="137">
        <v>62357.399999999994</v>
      </c>
      <c r="KR45" s="137">
        <v>62357.399999999994</v>
      </c>
      <c r="KS45" s="188">
        <v>2064.9311902301088</v>
      </c>
      <c r="KT45" s="188">
        <v>2064.9311902301088</v>
      </c>
      <c r="KU45" s="188">
        <v>2064.9311902301088</v>
      </c>
      <c r="KV45" s="188">
        <f t="shared" si="330"/>
        <v>2064.9311902301088</v>
      </c>
      <c r="KW45" s="188">
        <v>2064.9311902301088</v>
      </c>
      <c r="KX45" s="188">
        <v>2064.9311902301088</v>
      </c>
      <c r="KY45" s="188">
        <v>-2064.9311902301088</v>
      </c>
      <c r="KZ45" s="188">
        <f t="shared" si="198"/>
        <v>2064.9311902301088</v>
      </c>
      <c r="LA45" s="188">
        <v>2064.9311902301088</v>
      </c>
      <c r="LB45" s="188">
        <f t="shared" si="199"/>
        <v>2064.9311902301088</v>
      </c>
      <c r="LC45" s="188">
        <f t="shared" si="200"/>
        <v>2064.9311902301088</v>
      </c>
      <c r="LD45" s="188">
        <v>2064.9311902301088</v>
      </c>
      <c r="LF45">
        <v>1</v>
      </c>
      <c r="LG45" s="228">
        <v>1</v>
      </c>
      <c r="LH45" s="228">
        <v>1</v>
      </c>
      <c r="LI45" s="228">
        <v>-1</v>
      </c>
      <c r="LJ45" s="203">
        <v>1</v>
      </c>
      <c r="LK45" s="229">
        <v>8</v>
      </c>
      <c r="LL45">
        <f t="shared" si="201"/>
        <v>1</v>
      </c>
      <c r="LM45">
        <v>1</v>
      </c>
      <c r="LN45" s="203">
        <v>-1</v>
      </c>
      <c r="LO45">
        <v>0</v>
      </c>
      <c r="LP45">
        <v>0</v>
      </c>
      <c r="LQ45">
        <v>1</v>
      </c>
      <c r="LR45">
        <v>0</v>
      </c>
      <c r="LS45" s="237">
        <v>-5.3142048898799997E-2</v>
      </c>
      <c r="LT45" s="194">
        <v>42550</v>
      </c>
      <c r="LU45">
        <f t="shared" si="202"/>
        <v>1</v>
      </c>
      <c r="LV45">
        <f t="shared" si="203"/>
        <v>1</v>
      </c>
      <c r="LW45">
        <v>1</v>
      </c>
      <c r="LX45">
        <f t="shared" si="204"/>
        <v>1</v>
      </c>
      <c r="LY45">
        <v>1</v>
      </c>
      <c r="LZ45" s="137">
        <v>59043.6</v>
      </c>
      <c r="MA45" s="137">
        <v>59043.6</v>
      </c>
      <c r="MB45" s="188">
        <v>-3137.6978783611876</v>
      </c>
      <c r="MC45" s="188">
        <v>-3137.6978783611876</v>
      </c>
      <c r="MD45" s="188">
        <v>-3137.6978783611876</v>
      </c>
      <c r="ME45" s="188">
        <f t="shared" si="331"/>
        <v>-3137.6978783611876</v>
      </c>
      <c r="MF45" s="188">
        <v>-3137.6978783611876</v>
      </c>
      <c r="MG45" s="188">
        <v>-3137.6978783611876</v>
      </c>
      <c r="MH45" s="188">
        <v>3137.6978783611876</v>
      </c>
      <c r="MI45" s="188">
        <f t="shared" si="205"/>
        <v>-3137.6978783611876</v>
      </c>
      <c r="MJ45" s="188">
        <v>-3137.6978783611876</v>
      </c>
      <c r="MK45" s="188">
        <f t="shared" si="206"/>
        <v>-3137.6978783611876</v>
      </c>
      <c r="ML45" s="188">
        <f t="shared" si="207"/>
        <v>-3137.6978783611876</v>
      </c>
      <c r="MM45" s="188">
        <v>3137.6978783611876</v>
      </c>
      <c r="MO45">
        <v>-1</v>
      </c>
      <c r="MP45" s="228">
        <v>-1</v>
      </c>
      <c r="MQ45" s="228">
        <v>-1</v>
      </c>
      <c r="MR45" s="203">
        <v>1</v>
      </c>
      <c r="MS45" s="203">
        <v>1</v>
      </c>
      <c r="MT45" s="229">
        <v>9</v>
      </c>
      <c r="MU45">
        <f t="shared" si="208"/>
        <v>1</v>
      </c>
      <c r="MV45">
        <v>1</v>
      </c>
      <c r="MW45" s="203">
        <v>1</v>
      </c>
      <c r="MX45">
        <v>0</v>
      </c>
      <c r="MY45">
        <v>1</v>
      </c>
      <c r="MZ45">
        <v>0</v>
      </c>
      <c r="NA45">
        <v>1</v>
      </c>
      <c r="NB45" s="237">
        <v>1.7143263622099999E-2</v>
      </c>
      <c r="NC45" s="194">
        <v>42550</v>
      </c>
      <c r="ND45">
        <f t="shared" si="209"/>
        <v>1</v>
      </c>
      <c r="NE45">
        <f t="shared" si="210"/>
        <v>1</v>
      </c>
      <c r="NF45">
        <v>1</v>
      </c>
      <c r="NG45">
        <f t="shared" si="211"/>
        <v>1</v>
      </c>
      <c r="NH45">
        <v>1</v>
      </c>
      <c r="NI45" s="137">
        <v>60055.799999999996</v>
      </c>
      <c r="NJ45" s="137">
        <v>60055.799999999996</v>
      </c>
      <c r="NK45" s="188">
        <v>-1029.5524114361131</v>
      </c>
      <c r="NL45" s="188">
        <v>-1029.5524114361131</v>
      </c>
      <c r="NM45" s="188">
        <v>1029.5524114361131</v>
      </c>
      <c r="NN45" s="188">
        <f t="shared" si="332"/>
        <v>1029.5524114361131</v>
      </c>
      <c r="NO45" s="188">
        <v>1029.5524114361131</v>
      </c>
      <c r="NP45" s="188">
        <v>-1029.5524114361131</v>
      </c>
      <c r="NQ45" s="188">
        <v>1029.5524114361131</v>
      </c>
      <c r="NR45" s="188">
        <f t="shared" si="212"/>
        <v>1029.5524114361131</v>
      </c>
      <c r="NS45" s="188">
        <v>1029.5524114361131</v>
      </c>
      <c r="NT45" s="188">
        <f t="shared" si="213"/>
        <v>1029.5524114361131</v>
      </c>
      <c r="NU45" s="188">
        <f t="shared" si="214"/>
        <v>1029.5524114361131</v>
      </c>
      <c r="NV45" s="188">
        <v>1029.5524114361131</v>
      </c>
      <c r="NX45">
        <v>1</v>
      </c>
      <c r="NY45" s="228">
        <v>-1</v>
      </c>
      <c r="NZ45" s="228">
        <v>1</v>
      </c>
      <c r="OA45" s="228">
        <v>-1</v>
      </c>
      <c r="OB45" s="203">
        <v>1</v>
      </c>
      <c r="OC45" s="229">
        <v>10</v>
      </c>
      <c r="OD45">
        <f t="shared" si="346"/>
        <v>1</v>
      </c>
      <c r="OE45">
        <v>1</v>
      </c>
      <c r="OF45" s="203">
        <v>-1</v>
      </c>
      <c r="OG45">
        <v>0</v>
      </c>
      <c r="OH45">
        <v>0</v>
      </c>
      <c r="OI45">
        <v>1</v>
      </c>
      <c r="OJ45">
        <v>0</v>
      </c>
      <c r="OK45">
        <v>-4.96538219456E-3</v>
      </c>
      <c r="OL45" s="194">
        <v>42550</v>
      </c>
      <c r="OM45">
        <f t="shared" si="215"/>
        <v>1</v>
      </c>
      <c r="ON45">
        <f t="shared" si="216"/>
        <v>1</v>
      </c>
      <c r="OO45">
        <v>1</v>
      </c>
      <c r="OP45">
        <f t="shared" si="217"/>
        <v>-1</v>
      </c>
      <c r="OQ45">
        <v>1</v>
      </c>
      <c r="OR45" s="137">
        <v>58963.799999999996</v>
      </c>
      <c r="OS45" s="137">
        <v>58963.799999999996</v>
      </c>
      <c r="OT45" s="188">
        <v>292.77780264359689</v>
      </c>
      <c r="OU45" s="188">
        <v>-292.77780264359689</v>
      </c>
      <c r="OV45" s="188">
        <v>-292.77780264359689</v>
      </c>
      <c r="OW45" s="188">
        <f t="shared" si="333"/>
        <v>-292.77780264359689</v>
      </c>
      <c r="OX45" s="188">
        <v>-292.77780264359689</v>
      </c>
      <c r="OY45" s="188">
        <v>-292.77780264359689</v>
      </c>
      <c r="OZ45" s="188">
        <v>292.77780264359689</v>
      </c>
      <c r="PA45" s="188">
        <f t="shared" si="218"/>
        <v>-292.77780264359689</v>
      </c>
      <c r="PB45" s="188">
        <v>-292.77780264359689</v>
      </c>
      <c r="PC45" s="188">
        <f t="shared" si="219"/>
        <v>292.77780264359689</v>
      </c>
      <c r="PD45" s="188">
        <f t="shared" si="220"/>
        <v>-292.77780264359689</v>
      </c>
      <c r="PE45" s="188">
        <v>292.77780264359689</v>
      </c>
      <c r="PG45">
        <v>-1</v>
      </c>
      <c r="PH45" s="228">
        <v>-1</v>
      </c>
      <c r="PI45" s="228">
        <v>1</v>
      </c>
      <c r="PJ45" s="228">
        <v>-1</v>
      </c>
      <c r="PK45" s="203">
        <v>1</v>
      </c>
      <c r="PL45" s="229">
        <v>11</v>
      </c>
      <c r="PM45">
        <f t="shared" si="347"/>
        <v>1</v>
      </c>
      <c r="PN45">
        <v>1</v>
      </c>
      <c r="PO45" s="203">
        <v>-1</v>
      </c>
      <c r="PP45">
        <v>0</v>
      </c>
      <c r="PQ45">
        <v>0</v>
      </c>
      <c r="PR45">
        <v>1</v>
      </c>
      <c r="PS45">
        <v>0</v>
      </c>
      <c r="PT45" s="237">
        <v>-1.3283666010699999E-2</v>
      </c>
      <c r="PU45" s="194">
        <v>42550</v>
      </c>
      <c r="PV45">
        <f t="shared" si="221"/>
        <v>1</v>
      </c>
      <c r="PW45">
        <f t="shared" si="222"/>
        <v>1</v>
      </c>
      <c r="PX45">
        <v>1</v>
      </c>
      <c r="PY45">
        <f t="shared" si="223"/>
        <v>1</v>
      </c>
      <c r="PZ45">
        <v>1</v>
      </c>
      <c r="QA45" s="137">
        <v>59211.6</v>
      </c>
      <c r="QB45" s="137">
        <v>59211.6</v>
      </c>
      <c r="QC45" s="188">
        <v>786.54711835916407</v>
      </c>
      <c r="QD45" s="188">
        <v>786.54711835916407</v>
      </c>
      <c r="QE45" s="188">
        <v>-786.54711835916407</v>
      </c>
      <c r="QF45" s="188">
        <f t="shared" si="334"/>
        <v>-786.54711835916407</v>
      </c>
      <c r="QG45" s="188">
        <v>-786.54711835916407</v>
      </c>
      <c r="QH45" s="188">
        <v>-786.54711835916407</v>
      </c>
      <c r="QI45" s="188">
        <v>786.54711835916407</v>
      </c>
      <c r="QJ45" s="188">
        <f t="shared" si="224"/>
        <v>-786.54711835916407</v>
      </c>
      <c r="QK45" s="188">
        <v>-786.54711835916407</v>
      </c>
      <c r="QL45" s="188">
        <f t="shared" si="225"/>
        <v>-786.54711835916407</v>
      </c>
      <c r="QM45" s="188">
        <f t="shared" si="226"/>
        <v>-786.54711835916407</v>
      </c>
      <c r="QN45" s="188">
        <v>786.54711835916407</v>
      </c>
      <c r="QP45">
        <v>-1</v>
      </c>
      <c r="QQ45" s="228">
        <v>-1</v>
      </c>
      <c r="QR45" s="228">
        <v>-1</v>
      </c>
      <c r="QS45" s="228">
        <v>-1</v>
      </c>
      <c r="QT45" s="203">
        <v>-1</v>
      </c>
      <c r="QU45" s="229">
        <v>12</v>
      </c>
      <c r="QV45">
        <f t="shared" si="348"/>
        <v>-1</v>
      </c>
      <c r="QW45">
        <v>-1</v>
      </c>
      <c r="QX45">
        <v>1</v>
      </c>
      <c r="QY45">
        <v>0</v>
      </c>
      <c r="QZ45">
        <v>0</v>
      </c>
      <c r="RA45">
        <v>1</v>
      </c>
      <c r="RB45">
        <v>0</v>
      </c>
      <c r="RC45">
        <v>4.2025785312300003E-3</v>
      </c>
      <c r="RD45" s="194">
        <v>42550</v>
      </c>
      <c r="RE45">
        <f t="shared" si="227"/>
        <v>1</v>
      </c>
      <c r="RF45">
        <f t="shared" si="228"/>
        <v>-1</v>
      </c>
      <c r="RG45">
        <v>1</v>
      </c>
      <c r="RH45">
        <f t="shared" si="229"/>
        <v>-1</v>
      </c>
      <c r="RI45">
        <v>1</v>
      </c>
      <c r="RJ45" s="137">
        <v>59211.6</v>
      </c>
      <c r="RK45" s="137">
        <v>59211.6</v>
      </c>
      <c r="RL45" s="188">
        <v>-248.84139895977827</v>
      </c>
      <c r="RM45" s="188">
        <v>-248.84139895977827</v>
      </c>
      <c r="RN45" s="188">
        <v>-248.84139895977827</v>
      </c>
      <c r="RO45" s="188">
        <f t="shared" si="335"/>
        <v>-248.84139895977827</v>
      </c>
      <c r="RP45" s="188">
        <v>-248.84139895977827</v>
      </c>
      <c r="RQ45" s="188">
        <v>-248.84139895977827</v>
      </c>
      <c r="RR45" s="188">
        <v>-248.84139895977827</v>
      </c>
      <c r="RS45" s="188">
        <f t="shared" si="230"/>
        <v>248.84139895977827</v>
      </c>
      <c r="RT45" s="188">
        <v>248.84139895977827</v>
      </c>
      <c r="RU45" s="188">
        <f t="shared" si="231"/>
        <v>-248.84139895977827</v>
      </c>
      <c r="RV45" s="188">
        <f t="shared" si="232"/>
        <v>-248.84139895977827</v>
      </c>
      <c r="RW45" s="188">
        <v>248.84139895977827</v>
      </c>
      <c r="RY45">
        <v>1</v>
      </c>
      <c r="RZ45">
        <v>-1</v>
      </c>
      <c r="SA45">
        <v>1</v>
      </c>
      <c r="SB45">
        <v>-1</v>
      </c>
      <c r="SC45">
        <v>-1</v>
      </c>
      <c r="SD45">
        <v>13</v>
      </c>
      <c r="SE45">
        <f t="shared" si="233"/>
        <v>-1</v>
      </c>
      <c r="SF45">
        <v>-1</v>
      </c>
      <c r="SG45">
        <v>1</v>
      </c>
      <c r="SH45">
        <v>1</v>
      </c>
      <c r="SI45">
        <v>0</v>
      </c>
      <c r="SJ45">
        <v>1</v>
      </c>
      <c r="SK45">
        <v>0</v>
      </c>
      <c r="SL45">
        <v>1.5321322173399999E-2</v>
      </c>
      <c r="SM45" s="194">
        <v>42550</v>
      </c>
      <c r="SN45">
        <f t="shared" si="234"/>
        <v>-1</v>
      </c>
      <c r="SO45">
        <f t="shared" si="235"/>
        <v>-1</v>
      </c>
      <c r="SP45">
        <v>1</v>
      </c>
      <c r="SQ45">
        <f t="shared" si="236"/>
        <v>-1</v>
      </c>
      <c r="SR45">
        <v>1</v>
      </c>
      <c r="SS45" s="137">
        <v>58699.199999999997</v>
      </c>
      <c r="ST45" s="137">
        <v>58699.199999999997</v>
      </c>
      <c r="SU45" s="188">
        <v>-899.34935452084119</v>
      </c>
      <c r="SV45" s="188">
        <v>899.34935452084119</v>
      </c>
      <c r="SW45" s="188">
        <v>-899.34935452084119</v>
      </c>
      <c r="SX45" s="188">
        <f t="shared" si="336"/>
        <v>-899.34935452084119</v>
      </c>
      <c r="SY45" s="188">
        <v>-899.34935452084119</v>
      </c>
      <c r="SZ45" s="188">
        <v>899.34935452084119</v>
      </c>
      <c r="TA45" s="188">
        <v>-899.34935452084119</v>
      </c>
      <c r="TB45" s="188">
        <f t="shared" si="237"/>
        <v>-899.34935452084119</v>
      </c>
      <c r="TC45" s="188">
        <v>899.34935452084119</v>
      </c>
      <c r="TD45" s="188">
        <f t="shared" si="238"/>
        <v>-899.34935452084119</v>
      </c>
      <c r="TE45" s="188">
        <f t="shared" si="239"/>
        <v>-899.34935452084119</v>
      </c>
      <c r="TF45" s="188">
        <v>899.34935452084119</v>
      </c>
      <c r="TH45">
        <v>1</v>
      </c>
      <c r="TI45" s="228">
        <v>-1</v>
      </c>
      <c r="TJ45" s="228">
        <v>1</v>
      </c>
      <c r="TK45" s="228">
        <v>-1</v>
      </c>
      <c r="TL45" s="203">
        <v>-1</v>
      </c>
      <c r="TM45" s="229">
        <v>14</v>
      </c>
      <c r="TN45">
        <f t="shared" si="240"/>
        <v>-1</v>
      </c>
      <c r="TO45">
        <v>-1</v>
      </c>
      <c r="TP45">
        <v>-1</v>
      </c>
      <c r="TQ45">
        <v>0</v>
      </c>
      <c r="TR45">
        <v>1</v>
      </c>
      <c r="TS45">
        <v>0</v>
      </c>
      <c r="TT45">
        <v>1</v>
      </c>
      <c r="TU45">
        <v>-2.3613245773399998E-2</v>
      </c>
      <c r="TV45" s="194">
        <v>42550</v>
      </c>
      <c r="TW45">
        <f t="shared" si="241"/>
        <v>-1</v>
      </c>
      <c r="TX45">
        <f t="shared" si="242"/>
        <v>-1</v>
      </c>
      <c r="TY45">
        <v>1</v>
      </c>
      <c r="TZ45">
        <f t="shared" si="243"/>
        <v>-1</v>
      </c>
      <c r="UA45">
        <v>1</v>
      </c>
      <c r="UB45" s="137">
        <v>58699.199999999997</v>
      </c>
      <c r="UC45" s="137">
        <v>58699.199999999997</v>
      </c>
      <c r="UD45" s="188">
        <v>1386.0786363019611</v>
      </c>
      <c r="UE45" s="188">
        <v>-1386.0786363019611</v>
      </c>
      <c r="UF45" s="188">
        <v>1386.0786363019611</v>
      </c>
      <c r="UG45" s="188">
        <f t="shared" si="337"/>
        <v>1386.0786363019611</v>
      </c>
      <c r="UH45" s="188">
        <v>1386.0786363019611</v>
      </c>
      <c r="UI45" s="188">
        <v>-1386.0786363019611</v>
      </c>
      <c r="UJ45" s="188">
        <v>1386.0786363019611</v>
      </c>
      <c r="UK45" s="188">
        <f t="shared" si="244"/>
        <v>1386.0786363019611</v>
      </c>
      <c r="UL45" s="188">
        <v>-1386.0786363019611</v>
      </c>
      <c r="UM45" s="188">
        <f t="shared" si="245"/>
        <v>1386.0786363019611</v>
      </c>
      <c r="UN45" s="188">
        <f t="shared" si="246"/>
        <v>1386.0786363019611</v>
      </c>
      <c r="UO45" s="188">
        <v>1386.0786363019611</v>
      </c>
      <c r="UQ45">
        <v>-1</v>
      </c>
      <c r="UR45" s="228">
        <v>1</v>
      </c>
      <c r="US45" s="228">
        <v>-1</v>
      </c>
      <c r="UT45" s="228">
        <v>1</v>
      </c>
      <c r="UU45" s="203">
        <v>1</v>
      </c>
      <c r="UV45" s="229">
        <v>15</v>
      </c>
      <c r="UW45">
        <f t="shared" si="247"/>
        <v>1</v>
      </c>
      <c r="UX45">
        <v>1</v>
      </c>
      <c r="UY45" s="203">
        <v>-1</v>
      </c>
      <c r="UZ45">
        <v>1</v>
      </c>
      <c r="VA45">
        <v>0</v>
      </c>
      <c r="VB45">
        <v>0</v>
      </c>
      <c r="VC45">
        <v>0</v>
      </c>
      <c r="VD45" s="237">
        <v>-1.08042358329E-2</v>
      </c>
      <c r="VE45" s="194">
        <v>42550</v>
      </c>
      <c r="VF45">
        <f t="shared" si="248"/>
        <v>1</v>
      </c>
      <c r="VG45">
        <f t="shared" si="249"/>
        <v>1</v>
      </c>
      <c r="VH45">
        <v>1</v>
      </c>
      <c r="VI45">
        <v>1</v>
      </c>
      <c r="VJ45">
        <v>1</v>
      </c>
      <c r="VK45" s="137">
        <v>58065</v>
      </c>
      <c r="VL45" s="137">
        <v>58065</v>
      </c>
      <c r="VM45" s="188">
        <v>-627.34795363733849</v>
      </c>
      <c r="VN45" s="188">
        <v>627.34795363733849</v>
      </c>
      <c r="VO45" s="188">
        <v>-627.34795363733849</v>
      </c>
      <c r="VP45" s="188">
        <f t="shared" si="338"/>
        <v>-627.34795363733849</v>
      </c>
      <c r="VQ45" s="188">
        <v>-627.34795363733849</v>
      </c>
      <c r="VR45" s="188">
        <v>627.34795363733849</v>
      </c>
      <c r="VS45" s="188">
        <v>-627.34795363733849</v>
      </c>
      <c r="VT45" s="188">
        <f t="shared" si="250"/>
        <v>-627.34795363733849</v>
      </c>
      <c r="VU45" s="188">
        <v>-627.34795363733849</v>
      </c>
      <c r="VV45" s="188">
        <v>-627.34795363733849</v>
      </c>
      <c r="VW45" s="188">
        <f t="shared" si="251"/>
        <v>-627.34795363733849</v>
      </c>
      <c r="VX45" s="188">
        <v>627.34795363733849</v>
      </c>
      <c r="VZ45">
        <v>-1</v>
      </c>
      <c r="WA45" s="228">
        <v>1</v>
      </c>
      <c r="WB45" s="228">
        <v>1</v>
      </c>
      <c r="WC45" s="228">
        <v>1</v>
      </c>
      <c r="WD45" s="203">
        <v>1</v>
      </c>
      <c r="WE45" s="229">
        <v>16</v>
      </c>
      <c r="WF45">
        <f t="shared" si="252"/>
        <v>1</v>
      </c>
      <c r="WG45">
        <v>1</v>
      </c>
      <c r="WH45" s="203">
        <v>-1</v>
      </c>
      <c r="WI45">
        <v>0</v>
      </c>
      <c r="WJ45">
        <v>0</v>
      </c>
      <c r="WK45">
        <v>0</v>
      </c>
      <c r="WL45">
        <v>0</v>
      </c>
      <c r="WM45" s="237">
        <v>-2.3363471971099999E-2</v>
      </c>
      <c r="WN45" s="194">
        <v>42550</v>
      </c>
      <c r="WO45">
        <f t="shared" si="253"/>
        <v>1</v>
      </c>
      <c r="WP45">
        <f t="shared" si="254"/>
        <v>1</v>
      </c>
      <c r="WQ45">
        <v>1</v>
      </c>
      <c r="WR45">
        <v>1</v>
      </c>
      <c r="WS45">
        <v>1</v>
      </c>
      <c r="WT45" s="137">
        <v>56821.8</v>
      </c>
      <c r="WU45" s="137">
        <v>56821.8</v>
      </c>
      <c r="WV45" s="188">
        <v>-1327.5545316474499</v>
      </c>
      <c r="WW45" s="188">
        <v>1327.5545316474499</v>
      </c>
      <c r="WX45" s="188">
        <v>-1327.5545316474499</v>
      </c>
      <c r="WY45" s="188">
        <f t="shared" si="339"/>
        <v>-1327.5545316474499</v>
      </c>
      <c r="WZ45" s="188">
        <v>-1327.5545316474499</v>
      </c>
      <c r="XA45" s="188">
        <v>-1327.5545316474499</v>
      </c>
      <c r="XB45" s="188">
        <v>-1327.5545316474499</v>
      </c>
      <c r="XC45" s="188">
        <f t="shared" si="255"/>
        <v>-1327.5545316474499</v>
      </c>
      <c r="XD45" s="188">
        <v>-1327.5545316474499</v>
      </c>
      <c r="XE45" s="188">
        <v>-1327.5545316474499</v>
      </c>
      <c r="XF45" s="188">
        <f t="shared" si="256"/>
        <v>-1327.5545316474499</v>
      </c>
      <c r="XG45" s="188">
        <v>1327.5545316474499</v>
      </c>
      <c r="XI45">
        <v>-1</v>
      </c>
      <c r="XJ45" s="228">
        <v>-1</v>
      </c>
      <c r="XK45" s="228">
        <v>1</v>
      </c>
      <c r="XL45" s="228">
        <v>-1</v>
      </c>
      <c r="XM45" s="203">
        <v>1</v>
      </c>
      <c r="XN45" s="229">
        <v>17</v>
      </c>
      <c r="XO45">
        <f t="shared" si="257"/>
        <v>1</v>
      </c>
      <c r="XP45">
        <v>1</v>
      </c>
      <c r="XQ45" s="203">
        <v>1</v>
      </c>
      <c r="XR45">
        <v>1</v>
      </c>
      <c r="XS45">
        <v>1</v>
      </c>
      <c r="XT45">
        <v>1</v>
      </c>
      <c r="XU45">
        <v>1</v>
      </c>
      <c r="XV45" s="237">
        <v>1.9997037475900001E-3</v>
      </c>
      <c r="XW45" s="194">
        <v>42550</v>
      </c>
      <c r="XX45">
        <f t="shared" si="258"/>
        <v>1</v>
      </c>
      <c r="XY45">
        <f t="shared" si="259"/>
        <v>1</v>
      </c>
      <c r="XZ45">
        <v>1</v>
      </c>
      <c r="YA45">
        <v>1</v>
      </c>
      <c r="YB45">
        <v>1</v>
      </c>
      <c r="YC45" s="137">
        <v>56821.8</v>
      </c>
      <c r="YD45" s="137">
        <v>56821.8</v>
      </c>
      <c r="YE45" s="188">
        <v>-113.62676640480947</v>
      </c>
      <c r="YF45" s="188">
        <v>-113.62676640480947</v>
      </c>
      <c r="YG45" s="188">
        <v>113.62676640480947</v>
      </c>
      <c r="YH45" s="188">
        <f t="shared" si="260"/>
        <v>113.62676640480947</v>
      </c>
      <c r="YI45" s="188">
        <v>113.62676640480947</v>
      </c>
      <c r="YJ45" s="188">
        <v>113.62676640480947</v>
      </c>
      <c r="YK45" s="188">
        <v>-113.62676640480947</v>
      </c>
      <c r="YL45" s="188">
        <f t="shared" si="261"/>
        <v>113.62676640480947</v>
      </c>
      <c r="YM45" s="188">
        <v>113.62676640480947</v>
      </c>
      <c r="YN45" s="188">
        <v>113.62676640480947</v>
      </c>
      <c r="YO45" s="188">
        <f t="shared" si="262"/>
        <v>113.62676640480947</v>
      </c>
      <c r="YP45" s="188">
        <v>113.62676640480947</v>
      </c>
      <c r="YR45">
        <v>1</v>
      </c>
      <c r="YS45" s="228">
        <v>-1</v>
      </c>
      <c r="YT45" s="228">
        <v>1</v>
      </c>
      <c r="YU45" s="228">
        <v>-1</v>
      </c>
      <c r="YV45" s="203">
        <v>1</v>
      </c>
      <c r="YW45" s="229">
        <v>19</v>
      </c>
      <c r="YX45">
        <v>1</v>
      </c>
      <c r="YY45">
        <v>1</v>
      </c>
      <c r="YZ45" s="203">
        <v>-1</v>
      </c>
      <c r="ZA45">
        <v>0</v>
      </c>
      <c r="ZB45">
        <v>0</v>
      </c>
      <c r="ZC45">
        <v>0</v>
      </c>
      <c r="ZD45">
        <v>0</v>
      </c>
      <c r="ZE45" s="237">
        <v>-2.2174587922199999E-2</v>
      </c>
      <c r="ZF45" s="194">
        <v>42550</v>
      </c>
      <c r="ZG45">
        <f t="shared" si="263"/>
        <v>1</v>
      </c>
      <c r="ZH45">
        <f t="shared" si="264"/>
        <v>1</v>
      </c>
      <c r="ZI45">
        <v>1</v>
      </c>
      <c r="ZJ45">
        <v>-1</v>
      </c>
      <c r="ZK45">
        <v>1</v>
      </c>
      <c r="ZL45" s="137">
        <v>56821.8</v>
      </c>
      <c r="ZM45" s="137">
        <v>56821.8</v>
      </c>
      <c r="ZN45" s="188">
        <v>1259.999999997664</v>
      </c>
      <c r="ZO45" s="188">
        <v>1259.999999997664</v>
      </c>
      <c r="ZP45" s="188">
        <v>-1259.999999997664</v>
      </c>
      <c r="ZQ45" s="188">
        <v>-1259.999999997664</v>
      </c>
      <c r="ZR45" s="188">
        <v>-1259.999999997664</v>
      </c>
      <c r="ZS45" s="188">
        <v>-1259.999999997664</v>
      </c>
      <c r="ZT45" s="188">
        <v>-1259.999999997664</v>
      </c>
      <c r="ZU45" s="188">
        <v>1259.999999997664</v>
      </c>
      <c r="ZV45" s="188">
        <f t="shared" si="265"/>
        <v>-1259.999999997664</v>
      </c>
      <c r="ZW45" s="188">
        <v>-1259.999999997664</v>
      </c>
      <c r="ZX45" s="188">
        <f t="shared" si="266"/>
        <v>-1259.999999997664</v>
      </c>
      <c r="ZY45" s="188">
        <v>1259.999999997664</v>
      </c>
      <c r="AAA45">
        <f t="shared" si="267"/>
        <v>-1</v>
      </c>
      <c r="AAB45" s="228">
        <v>-1</v>
      </c>
      <c r="AAC45" s="228">
        <v>-1</v>
      </c>
      <c r="AAD45" s="228">
        <v>-1</v>
      </c>
      <c r="AAE45" s="203">
        <v>1</v>
      </c>
      <c r="AAF45" s="229">
        <v>19</v>
      </c>
      <c r="AAG45">
        <f t="shared" si="268"/>
        <v>1</v>
      </c>
      <c r="AAH45">
        <f t="shared" si="269"/>
        <v>1</v>
      </c>
      <c r="AAI45" s="203">
        <v>-1</v>
      </c>
      <c r="AAJ45">
        <f t="shared" si="270"/>
        <v>1</v>
      </c>
      <c r="AAK45">
        <f t="shared" si="136"/>
        <v>0</v>
      </c>
      <c r="AAL45">
        <f t="shared" si="340"/>
        <v>0</v>
      </c>
      <c r="AAM45">
        <f t="shared" si="271"/>
        <v>0</v>
      </c>
      <c r="AAN45" s="237">
        <v>-1.7915186333099999E-2</v>
      </c>
      <c r="AAO45" s="194">
        <v>42550</v>
      </c>
      <c r="AAP45">
        <f t="shared" si="272"/>
        <v>1</v>
      </c>
      <c r="AAQ45">
        <f t="shared" si="273"/>
        <v>1</v>
      </c>
      <c r="AAR45">
        <f>VLOOKUP($A45,'FuturesInfo (3)'!$A$2:$V$80,22)</f>
        <v>2</v>
      </c>
      <c r="AAS45">
        <f t="shared" si="274"/>
        <v>1</v>
      </c>
      <c r="AAT45">
        <f t="shared" si="275"/>
        <v>3</v>
      </c>
      <c r="AAU45" s="137">
        <f>VLOOKUP($A45,'FuturesInfo (3)'!$A$2:$O$80,15)*AAR45</f>
        <v>109132.79999999999</v>
      </c>
      <c r="AAV45" s="137">
        <f>VLOOKUP($A45,'FuturesInfo (3)'!$A$2:$O$80,15)*AAT45</f>
        <v>163699.19999999998</v>
      </c>
      <c r="AAW45" s="188">
        <f t="shared" si="352"/>
        <v>1955.1344470529352</v>
      </c>
      <c r="AAX45" s="188">
        <f t="shared" si="137"/>
        <v>-1955.1344470529352</v>
      </c>
      <c r="AAY45" s="188">
        <f t="shared" si="277"/>
        <v>1955.1344470529352</v>
      </c>
      <c r="AAZ45" s="188">
        <f t="shared" si="278"/>
        <v>-1955.1344470529352</v>
      </c>
      <c r="ABA45" s="188">
        <f t="shared" si="279"/>
        <v>-1955.1344470529352</v>
      </c>
      <c r="ABB45" s="188">
        <f t="shared" si="349"/>
        <v>-1955.1344470529352</v>
      </c>
      <c r="ABC45" s="188">
        <f t="shared" si="281"/>
        <v>1955.1344470529352</v>
      </c>
      <c r="ABD45" s="188">
        <f t="shared" si="341"/>
        <v>1955.1344470529352</v>
      </c>
      <c r="ABE45" s="188">
        <f t="shared" si="282"/>
        <v>-1955.1344470529352</v>
      </c>
      <c r="ABF45" s="188">
        <f>IF(IF(sym!$Q34=AAI45,1,0)=1,ABS(AAU45*AAN45),-ABS(AAU45*AAN45))</f>
        <v>-1955.1344470529352</v>
      </c>
      <c r="ABG45" s="188">
        <f t="shared" si="283"/>
        <v>-1955.1344470529352</v>
      </c>
      <c r="ABH45" s="188">
        <f t="shared" si="284"/>
        <v>1955.1344470529352</v>
      </c>
      <c r="ABJ45">
        <f t="shared" si="285"/>
        <v>-1</v>
      </c>
      <c r="ABK45" s="228">
        <v>-1</v>
      </c>
      <c r="ABL45" s="228">
        <v>-1</v>
      </c>
      <c r="ABM45" s="228">
        <v>-1</v>
      </c>
      <c r="ABN45" s="203">
        <v>1</v>
      </c>
      <c r="ABO45" s="229">
        <v>20</v>
      </c>
      <c r="ABP45">
        <f t="shared" si="286"/>
        <v>1</v>
      </c>
      <c r="ABQ45">
        <f t="shared" si="287"/>
        <v>1</v>
      </c>
      <c r="ABR45" s="203"/>
      <c r="ABS45">
        <f t="shared" si="288"/>
        <v>0</v>
      </c>
      <c r="ABT45">
        <f t="shared" si="138"/>
        <v>0</v>
      </c>
      <c r="ABU45">
        <f t="shared" si="342"/>
        <v>0</v>
      </c>
      <c r="ABV45">
        <f t="shared" si="289"/>
        <v>0</v>
      </c>
      <c r="ABW45" s="237"/>
      <c r="ABX45" s="194">
        <v>42550</v>
      </c>
      <c r="ABY45">
        <f t="shared" si="290"/>
        <v>1</v>
      </c>
      <c r="ABZ45">
        <f t="shared" si="291"/>
        <v>1</v>
      </c>
      <c r="ACA45">
        <f>VLOOKUP($A45,'FuturesInfo (3)'!$A$2:$V$80,22)</f>
        <v>2</v>
      </c>
      <c r="ACB45">
        <f t="shared" si="292"/>
        <v>1</v>
      </c>
      <c r="ACC45">
        <f t="shared" si="293"/>
        <v>3</v>
      </c>
      <c r="ACD45" s="137">
        <f>VLOOKUP($A45,'FuturesInfo (3)'!$A$2:$O$80,15)*ACA45</f>
        <v>109132.79999999999</v>
      </c>
      <c r="ACE45" s="137">
        <f>VLOOKUP($A45,'FuturesInfo (3)'!$A$2:$O$80,15)*ACC45</f>
        <v>163699.19999999998</v>
      </c>
      <c r="ACF45" s="188">
        <f t="shared" si="353"/>
        <v>0</v>
      </c>
      <c r="ACG45" s="188">
        <f t="shared" si="139"/>
        <v>0</v>
      </c>
      <c r="ACH45" s="188">
        <f t="shared" si="295"/>
        <v>0</v>
      </c>
      <c r="ACI45" s="188">
        <f t="shared" si="296"/>
        <v>0</v>
      </c>
      <c r="ACJ45" s="188">
        <f t="shared" si="297"/>
        <v>0</v>
      </c>
      <c r="ACK45" s="188">
        <f t="shared" si="350"/>
        <v>0</v>
      </c>
      <c r="ACL45" s="188">
        <f t="shared" si="299"/>
        <v>0</v>
      </c>
      <c r="ACM45" s="188">
        <f t="shared" si="343"/>
        <v>0</v>
      </c>
      <c r="ACN45" s="188">
        <f t="shared" si="300"/>
        <v>0</v>
      </c>
      <c r="ACO45" s="188">
        <f>IF(IF(sym!$Q34=ABR45,1,0)=1,ABS(ACD45*ABW45),-ABS(ACD45*ABW45))</f>
        <v>0</v>
      </c>
      <c r="ACP45" s="188">
        <f t="shared" si="301"/>
        <v>0</v>
      </c>
      <c r="ACQ45" s="188">
        <f t="shared" si="302"/>
        <v>0</v>
      </c>
      <c r="ACT45">
        <f t="shared" si="303"/>
        <v>0</v>
      </c>
      <c r="ACU45" s="228"/>
      <c r="ACV45" s="228"/>
      <c r="ACW45" s="228"/>
      <c r="ACX45" s="203"/>
      <c r="ACY45" s="229"/>
      <c r="ACZ45">
        <f t="shared" si="304"/>
        <v>-1</v>
      </c>
      <c r="ADA45">
        <f t="shared" si="305"/>
        <v>0</v>
      </c>
      <c r="ADB45" s="203"/>
      <c r="ADC45">
        <f t="shared" si="306"/>
        <v>1</v>
      </c>
      <c r="ADD45">
        <f t="shared" si="140"/>
        <v>1</v>
      </c>
      <c r="ADE45">
        <f t="shared" si="344"/>
        <v>0</v>
      </c>
      <c r="ADF45">
        <f t="shared" si="307"/>
        <v>1</v>
      </c>
      <c r="ADG45" s="237"/>
      <c r="ADH45" s="194"/>
      <c r="ADI45">
        <f t="shared" si="308"/>
        <v>-1</v>
      </c>
      <c r="ADJ45">
        <f t="shared" si="309"/>
        <v>-1</v>
      </c>
      <c r="ADK45">
        <f>VLOOKUP($A45,'FuturesInfo (3)'!$A$2:$V$80,22)</f>
        <v>2</v>
      </c>
      <c r="ADL45">
        <f t="shared" si="310"/>
        <v>-1</v>
      </c>
      <c r="ADM45">
        <f t="shared" si="311"/>
        <v>2</v>
      </c>
      <c r="ADN45" s="137">
        <f>VLOOKUP($A45,'FuturesInfo (3)'!$A$2:$O$80,15)*ADK45</f>
        <v>109132.79999999999</v>
      </c>
      <c r="ADO45" s="137">
        <f>VLOOKUP($A45,'FuturesInfo (3)'!$A$2:$O$80,15)*ADM45</f>
        <v>109132.79999999999</v>
      </c>
      <c r="ADP45" s="188">
        <f t="shared" si="354"/>
        <v>0</v>
      </c>
      <c r="ADQ45" s="188">
        <f t="shared" si="141"/>
        <v>0</v>
      </c>
      <c r="ADR45" s="188">
        <f t="shared" si="313"/>
        <v>0</v>
      </c>
      <c r="ADS45" s="188">
        <f t="shared" si="314"/>
        <v>0</v>
      </c>
      <c r="ADT45" s="188">
        <f t="shared" si="315"/>
        <v>0</v>
      </c>
      <c r="ADU45" s="188">
        <f t="shared" si="351"/>
        <v>0</v>
      </c>
      <c r="ADV45" s="188">
        <f t="shared" si="317"/>
        <v>0</v>
      </c>
      <c r="ADW45" s="188">
        <f t="shared" si="345"/>
        <v>0</v>
      </c>
      <c r="ADX45" s="188">
        <f t="shared" si="318"/>
        <v>0</v>
      </c>
      <c r="ADY45" s="188">
        <f>IF(IF(sym!$Q34=ADB45,1,0)=1,ABS(ADN45*ADG45),-ABS(ADN45*ADG45))</f>
        <v>0</v>
      </c>
      <c r="ADZ45" s="188">
        <f t="shared" si="319"/>
        <v>0</v>
      </c>
      <c r="AEA45" s="188">
        <f t="shared" si="320"/>
        <v>0</v>
      </c>
    </row>
    <row r="46" spans="1:807"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f t="shared" si="142"/>
        <v>-1</v>
      </c>
      <c r="T46">
        <f t="shared" si="143"/>
        <v>1</v>
      </c>
      <c r="U46">
        <v>1</v>
      </c>
      <c r="V46">
        <f t="shared" si="144"/>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f t="shared" si="145"/>
        <v>868.73529712542143</v>
      </c>
      <c r="AG46" s="188">
        <v>868.73529712542143</v>
      </c>
      <c r="AH46" s="188">
        <f t="shared" si="146"/>
        <v>-868.73529712542143</v>
      </c>
      <c r="AI46" s="188">
        <v>-868.73529712542143</v>
      </c>
      <c r="AJ46" s="188">
        <v>868.73529712542143</v>
      </c>
      <c r="AL46">
        <v>-1</v>
      </c>
      <c r="AM46" s="228">
        <v>-1</v>
      </c>
      <c r="AN46" s="228">
        <v>1</v>
      </c>
      <c r="AO46" s="228">
        <v>-1</v>
      </c>
      <c r="AP46" s="203">
        <v>1</v>
      </c>
      <c r="AQ46" s="229">
        <v>5</v>
      </c>
      <c r="AR46">
        <f t="shared" si="147"/>
        <v>1</v>
      </c>
      <c r="AS46">
        <v>1</v>
      </c>
      <c r="AT46" s="203">
        <v>1</v>
      </c>
      <c r="AU46">
        <v>0</v>
      </c>
      <c r="AV46">
        <v>1</v>
      </c>
      <c r="AW46">
        <v>0</v>
      </c>
      <c r="AX46">
        <v>1</v>
      </c>
      <c r="AY46" s="237">
        <v>7.3143092613600002E-3</v>
      </c>
      <c r="AZ46" s="194">
        <v>42544</v>
      </c>
      <c r="BA46">
        <f t="shared" si="148"/>
        <v>1</v>
      </c>
      <c r="BB46">
        <f t="shared" si="149"/>
        <v>1</v>
      </c>
      <c r="BC46">
        <v>1</v>
      </c>
      <c r="BD46">
        <f t="shared" si="150"/>
        <v>1</v>
      </c>
      <c r="BE46">
        <v>1</v>
      </c>
      <c r="BF46" s="137">
        <v>122225</v>
      </c>
      <c r="BG46" s="137">
        <v>122225</v>
      </c>
      <c r="BH46" s="188">
        <v>-893.99144946972604</v>
      </c>
      <c r="BI46" s="188">
        <v>-893.99144946972604</v>
      </c>
      <c r="BJ46" s="188">
        <v>893.99144946972604</v>
      </c>
      <c r="BK46" s="188">
        <f t="shared" si="321"/>
        <v>893.99144946972604</v>
      </c>
      <c r="BL46" s="188">
        <v>893.99144946972604</v>
      </c>
      <c r="BM46" s="188">
        <v>893.99144946972604</v>
      </c>
      <c r="BN46" s="188">
        <v>-893.99144946972604</v>
      </c>
      <c r="BO46" s="188">
        <f t="shared" si="322"/>
        <v>893.99144946972604</v>
      </c>
      <c r="BP46" s="188">
        <v>-893.99144946972604</v>
      </c>
      <c r="BQ46" s="188">
        <f t="shared" si="151"/>
        <v>893.99144946972604</v>
      </c>
      <c r="BR46" s="188">
        <f t="shared" si="152"/>
        <v>893.99144946972604</v>
      </c>
      <c r="BS46" s="188">
        <v>893.99144946972604</v>
      </c>
      <c r="BU46">
        <v>1</v>
      </c>
      <c r="BV46" s="228">
        <v>1</v>
      </c>
      <c r="BW46" s="228">
        <v>1</v>
      </c>
      <c r="BX46" s="228">
        <v>1</v>
      </c>
      <c r="BY46" s="203">
        <v>1</v>
      </c>
      <c r="BZ46" s="229">
        <v>6</v>
      </c>
      <c r="CA46">
        <f t="shared" si="153"/>
        <v>1</v>
      </c>
      <c r="CB46">
        <v>1</v>
      </c>
      <c r="CC46" s="203">
        <v>1</v>
      </c>
      <c r="CD46">
        <v>1</v>
      </c>
      <c r="CE46">
        <v>1</v>
      </c>
      <c r="CF46">
        <v>0</v>
      </c>
      <c r="CG46">
        <v>1</v>
      </c>
      <c r="CH46" s="237"/>
      <c r="CI46" s="194">
        <v>42544</v>
      </c>
      <c r="CJ46">
        <f t="shared" si="154"/>
        <v>-1</v>
      </c>
      <c r="CK46">
        <f t="shared" si="155"/>
        <v>1</v>
      </c>
      <c r="CL46">
        <v>2</v>
      </c>
      <c r="CM46">
        <f t="shared" si="156"/>
        <v>1</v>
      </c>
      <c r="CN46">
        <v>3</v>
      </c>
      <c r="CO46" s="137">
        <v>244450</v>
      </c>
      <c r="CP46" s="137">
        <v>366675</v>
      </c>
      <c r="CQ46" s="188">
        <v>0</v>
      </c>
      <c r="CR46" s="188">
        <v>0</v>
      </c>
      <c r="CS46" s="188">
        <v>0</v>
      </c>
      <c r="CT46" s="188">
        <f t="shared" si="323"/>
        <v>0</v>
      </c>
      <c r="CU46" s="188">
        <v>0</v>
      </c>
      <c r="CV46" s="188">
        <v>0</v>
      </c>
      <c r="CW46" s="188">
        <v>0</v>
      </c>
      <c r="CX46" s="188">
        <f t="shared" si="157"/>
        <v>0</v>
      </c>
      <c r="CY46" s="188">
        <v>0</v>
      </c>
      <c r="CZ46" s="188">
        <f t="shared" si="158"/>
        <v>0</v>
      </c>
      <c r="DA46" s="188">
        <f t="shared" si="159"/>
        <v>0</v>
      </c>
      <c r="DB46" s="188">
        <v>0</v>
      </c>
      <c r="DD46">
        <v>1</v>
      </c>
      <c r="DE46" s="228">
        <v>1</v>
      </c>
      <c r="DF46" s="228">
        <v>1</v>
      </c>
      <c r="DG46" s="228">
        <v>1</v>
      </c>
      <c r="DH46" s="203">
        <v>1</v>
      </c>
      <c r="DI46" s="229">
        <v>6</v>
      </c>
      <c r="DJ46">
        <f t="shared" si="160"/>
        <v>1</v>
      </c>
      <c r="DK46">
        <v>1</v>
      </c>
      <c r="DL46" s="203">
        <v>1</v>
      </c>
      <c r="DM46">
        <v>1</v>
      </c>
      <c r="DN46">
        <v>1</v>
      </c>
      <c r="DO46">
        <v>0</v>
      </c>
      <c r="DP46">
        <v>1</v>
      </c>
      <c r="DQ46" s="237">
        <v>9.4600122724500003E-3</v>
      </c>
      <c r="DR46" s="194">
        <v>42544</v>
      </c>
      <c r="DS46">
        <f t="shared" si="161"/>
        <v>-1</v>
      </c>
      <c r="DT46">
        <f t="shared" si="162"/>
        <v>1</v>
      </c>
      <c r="DU46">
        <v>2</v>
      </c>
      <c r="DV46">
        <f t="shared" si="163"/>
        <v>1</v>
      </c>
      <c r="DW46">
        <v>3</v>
      </c>
      <c r="DX46" s="137">
        <v>246762.5</v>
      </c>
      <c r="DY46" s="137">
        <v>370143.75</v>
      </c>
      <c r="DZ46" s="188">
        <v>2334.3762783804432</v>
      </c>
      <c r="EA46" s="188">
        <v>2334.3762783804432</v>
      </c>
      <c r="EB46" s="188">
        <v>2334.3762783804432</v>
      </c>
      <c r="EC46" s="188">
        <f t="shared" si="324"/>
        <v>2334.3762783804432</v>
      </c>
      <c r="ED46" s="188">
        <v>2334.3762783804432</v>
      </c>
      <c r="EE46" s="188">
        <v>2334.3762783804432</v>
      </c>
      <c r="EF46" s="188">
        <v>2334.3762783804432</v>
      </c>
      <c r="EG46" s="188">
        <f t="shared" si="164"/>
        <v>-2334.3762783804432</v>
      </c>
      <c r="EH46" s="188">
        <v>-2334.3762783804432</v>
      </c>
      <c r="EI46" s="188">
        <f t="shared" si="165"/>
        <v>2334.3762783804432</v>
      </c>
      <c r="EJ46" s="188">
        <f t="shared" si="166"/>
        <v>2334.3762783804432</v>
      </c>
      <c r="EK46" s="188">
        <v>2334.3762783804432</v>
      </c>
      <c r="EM46">
        <v>1</v>
      </c>
      <c r="EN46" s="228">
        <v>1</v>
      </c>
      <c r="EO46" s="228">
        <v>1</v>
      </c>
      <c r="EP46" s="228">
        <v>1</v>
      </c>
      <c r="EQ46" s="203">
        <v>1</v>
      </c>
      <c r="ER46" s="229">
        <v>7</v>
      </c>
      <c r="ES46">
        <f t="shared" si="167"/>
        <v>1</v>
      </c>
      <c r="ET46">
        <v>1</v>
      </c>
      <c r="EU46" s="203">
        <v>1</v>
      </c>
      <c r="EV46">
        <v>1</v>
      </c>
      <c r="EW46">
        <v>1</v>
      </c>
      <c r="EX46">
        <v>0</v>
      </c>
      <c r="EY46">
        <v>1</v>
      </c>
      <c r="EZ46" s="237">
        <v>1.5703358492499999E-3</v>
      </c>
      <c r="FA46" s="194">
        <v>42544</v>
      </c>
      <c r="FB46">
        <f t="shared" si="168"/>
        <v>-1</v>
      </c>
      <c r="FC46">
        <f t="shared" si="169"/>
        <v>1</v>
      </c>
      <c r="FD46">
        <v>2</v>
      </c>
      <c r="FE46">
        <f t="shared" si="170"/>
        <v>1</v>
      </c>
      <c r="FF46">
        <v>2</v>
      </c>
      <c r="FG46" s="137">
        <v>247150</v>
      </c>
      <c r="FH46" s="137">
        <v>247150</v>
      </c>
      <c r="FI46" s="188">
        <v>388.10850514213746</v>
      </c>
      <c r="FJ46" s="188">
        <v>388.10850514213746</v>
      </c>
      <c r="FK46" s="188">
        <v>388.10850514213746</v>
      </c>
      <c r="FL46" s="188">
        <f t="shared" si="325"/>
        <v>388.10850514213746</v>
      </c>
      <c r="FM46" s="188">
        <v>388.10850514213746</v>
      </c>
      <c r="FN46" s="188">
        <v>388.10850514213746</v>
      </c>
      <c r="FO46" s="188">
        <v>388.10850514213746</v>
      </c>
      <c r="FP46" s="188">
        <f t="shared" si="171"/>
        <v>-388.10850514213746</v>
      </c>
      <c r="FQ46" s="188">
        <v>-388.10850514213746</v>
      </c>
      <c r="FR46" s="188">
        <f t="shared" si="172"/>
        <v>388.10850514213746</v>
      </c>
      <c r="FS46" s="188">
        <f t="shared" si="173"/>
        <v>388.10850514213746</v>
      </c>
      <c r="FT46" s="188">
        <v>388.10850514213746</v>
      </c>
      <c r="FV46">
        <v>1</v>
      </c>
      <c r="FW46" s="228">
        <v>1</v>
      </c>
      <c r="FX46" s="228">
        <v>1</v>
      </c>
      <c r="FY46" s="228">
        <v>1</v>
      </c>
      <c r="FZ46" s="203">
        <v>1</v>
      </c>
      <c r="GA46" s="229">
        <v>8</v>
      </c>
      <c r="GB46">
        <f t="shared" si="174"/>
        <v>1</v>
      </c>
      <c r="GC46">
        <v>1</v>
      </c>
      <c r="GD46">
        <v>1</v>
      </c>
      <c r="GE46">
        <v>1</v>
      </c>
      <c r="GF46">
        <v>1</v>
      </c>
      <c r="GG46">
        <v>0</v>
      </c>
      <c r="GH46">
        <v>1</v>
      </c>
      <c r="GI46">
        <v>6.17034189763E-3</v>
      </c>
      <c r="GJ46" s="194">
        <v>42544</v>
      </c>
      <c r="GK46">
        <f t="shared" si="175"/>
        <v>-1</v>
      </c>
      <c r="GL46">
        <f t="shared" si="176"/>
        <v>1</v>
      </c>
      <c r="GM46">
        <v>2</v>
      </c>
      <c r="GN46">
        <f t="shared" si="177"/>
        <v>1</v>
      </c>
      <c r="GO46">
        <v>3</v>
      </c>
      <c r="GP46" s="137">
        <v>248675</v>
      </c>
      <c r="GQ46" s="137">
        <v>373012.5</v>
      </c>
      <c r="GR46" s="188">
        <v>1534.4097713931403</v>
      </c>
      <c r="GS46" s="188">
        <v>1534.4097713931403</v>
      </c>
      <c r="GT46" s="188">
        <v>1534.4097713931403</v>
      </c>
      <c r="GU46" s="188">
        <f t="shared" si="326"/>
        <v>1534.4097713931403</v>
      </c>
      <c r="GV46" s="188">
        <v>1534.4097713931403</v>
      </c>
      <c r="GW46" s="188">
        <v>1534.4097713931403</v>
      </c>
      <c r="GX46" s="188">
        <v>1534.4097713931403</v>
      </c>
      <c r="GY46" s="188">
        <f t="shared" si="178"/>
        <v>-1534.4097713931403</v>
      </c>
      <c r="GZ46" s="188">
        <v>-1534.4097713931403</v>
      </c>
      <c r="HA46" s="188">
        <f t="shared" si="179"/>
        <v>1534.4097713931403</v>
      </c>
      <c r="HB46" s="188">
        <f t="shared" si="180"/>
        <v>1534.4097713931403</v>
      </c>
      <c r="HC46" s="188">
        <v>1534.4097713931403</v>
      </c>
      <c r="HE46">
        <v>1</v>
      </c>
      <c r="HF46">
        <v>1</v>
      </c>
      <c r="HG46">
        <v>-1</v>
      </c>
      <c r="HH46">
        <v>1</v>
      </c>
      <c r="HI46">
        <v>1</v>
      </c>
      <c r="HJ46">
        <v>9</v>
      </c>
      <c r="HK46">
        <f t="shared" si="181"/>
        <v>-1</v>
      </c>
      <c r="HL46">
        <v>1</v>
      </c>
      <c r="HM46" s="203">
        <v>1</v>
      </c>
      <c r="HN46">
        <v>1</v>
      </c>
      <c r="HO46">
        <v>1</v>
      </c>
      <c r="HP46">
        <v>0</v>
      </c>
      <c r="HQ46">
        <v>1</v>
      </c>
      <c r="HR46" s="237">
        <v>3.21705036694E-3</v>
      </c>
      <c r="HS46" s="194">
        <v>42544</v>
      </c>
      <c r="HT46">
        <f t="shared" si="182"/>
        <v>-1</v>
      </c>
      <c r="HU46">
        <f t="shared" si="183"/>
        <v>-1</v>
      </c>
      <c r="HV46">
        <v>2</v>
      </c>
      <c r="HW46">
        <f t="shared" si="184"/>
        <v>1</v>
      </c>
      <c r="HX46">
        <v>3</v>
      </c>
      <c r="HY46" s="137">
        <v>249475</v>
      </c>
      <c r="HZ46" s="137">
        <v>374212.5</v>
      </c>
      <c r="IA46" s="188">
        <v>802.57364029235646</v>
      </c>
      <c r="IB46" s="188">
        <v>802.57364029235646</v>
      </c>
      <c r="IC46" s="188">
        <v>802.57364029235646</v>
      </c>
      <c r="ID46" s="188">
        <f t="shared" si="327"/>
        <v>-802.57364029235646</v>
      </c>
      <c r="IE46" s="188">
        <v>802.57364029235646</v>
      </c>
      <c r="IF46" s="188">
        <v>-802.57364029235646</v>
      </c>
      <c r="IG46" s="188">
        <v>802.57364029235646</v>
      </c>
      <c r="IH46" s="188">
        <f t="shared" si="185"/>
        <v>-802.57364029235646</v>
      </c>
      <c r="II46" s="188">
        <v>-802.57364029235646</v>
      </c>
      <c r="IJ46" s="188">
        <f t="shared" si="186"/>
        <v>802.57364029235646</v>
      </c>
      <c r="IK46" s="188">
        <f t="shared" si="187"/>
        <v>-802.57364029235646</v>
      </c>
      <c r="IL46" s="188">
        <v>802.57364029235646</v>
      </c>
      <c r="IN46">
        <v>1</v>
      </c>
      <c r="IO46" s="228">
        <v>1</v>
      </c>
      <c r="IP46" s="228">
        <v>-1</v>
      </c>
      <c r="IQ46" s="228">
        <v>1</v>
      </c>
      <c r="IR46" s="203">
        <v>1</v>
      </c>
      <c r="IS46" s="229">
        <v>10</v>
      </c>
      <c r="IT46">
        <f t="shared" si="188"/>
        <v>-1</v>
      </c>
      <c r="IU46">
        <v>1</v>
      </c>
      <c r="IV46" s="203">
        <v>-1</v>
      </c>
      <c r="IW46">
        <v>0</v>
      </c>
      <c r="IX46">
        <v>0</v>
      </c>
      <c r="IY46">
        <v>1</v>
      </c>
      <c r="IZ46">
        <v>0</v>
      </c>
      <c r="JA46" s="237">
        <v>-2.27978755386E-2</v>
      </c>
      <c r="JB46" s="194">
        <v>42544</v>
      </c>
      <c r="JC46">
        <f t="shared" si="189"/>
        <v>-1</v>
      </c>
      <c r="JD46">
        <f t="shared" si="190"/>
        <v>-1</v>
      </c>
      <c r="JE46">
        <v>2</v>
      </c>
      <c r="JF46">
        <f t="shared" si="191"/>
        <v>1</v>
      </c>
      <c r="JG46">
        <v>2</v>
      </c>
      <c r="JH46" s="137">
        <v>243787.5</v>
      </c>
      <c r="JI46" s="137">
        <v>243787.5</v>
      </c>
      <c r="JJ46" s="188">
        <v>-5557.8370828664474</v>
      </c>
      <c r="JK46" s="188">
        <v>-5557.8370828664474</v>
      </c>
      <c r="JL46" s="188">
        <v>-5557.8370828664474</v>
      </c>
      <c r="JM46" s="188">
        <f t="shared" si="328"/>
        <v>5557.8370828664474</v>
      </c>
      <c r="JN46" s="188">
        <v>-5557.8370828664474</v>
      </c>
      <c r="JO46" s="188">
        <v>5557.8370828664474</v>
      </c>
      <c r="JP46" s="188">
        <v>-5557.8370828664474</v>
      </c>
      <c r="JQ46" s="188">
        <f t="shared" si="192"/>
        <v>5557.8370828664474</v>
      </c>
      <c r="JR46" s="188">
        <v>5557.8370828664474</v>
      </c>
      <c r="JS46" s="188">
        <f t="shared" si="193"/>
        <v>-5557.8370828664474</v>
      </c>
      <c r="JT46" s="188">
        <f t="shared" si="329"/>
        <v>5557.8370828664474</v>
      </c>
      <c r="JU46" s="188">
        <v>5557.8370828664474</v>
      </c>
      <c r="JW46">
        <v>-1</v>
      </c>
      <c r="JX46" s="228">
        <v>1</v>
      </c>
      <c r="JY46" s="228">
        <v>-1</v>
      </c>
      <c r="JZ46" s="228">
        <v>1</v>
      </c>
      <c r="KA46" s="203">
        <v>1</v>
      </c>
      <c r="KB46" s="229">
        <v>-1</v>
      </c>
      <c r="KC46">
        <f t="shared" si="194"/>
        <v>-1</v>
      </c>
      <c r="KD46">
        <v>-1</v>
      </c>
      <c r="KE46" s="203">
        <v>-1</v>
      </c>
      <c r="KF46">
        <v>0</v>
      </c>
      <c r="KG46">
        <v>0</v>
      </c>
      <c r="KH46">
        <v>1</v>
      </c>
      <c r="KI46">
        <v>1</v>
      </c>
      <c r="KJ46" s="237">
        <v>-1.90739886171E-2</v>
      </c>
      <c r="KK46" s="194">
        <v>42544</v>
      </c>
      <c r="KL46">
        <f t="shared" si="195"/>
        <v>-1</v>
      </c>
      <c r="KM46">
        <f t="shared" si="196"/>
        <v>-1</v>
      </c>
      <c r="KN46">
        <v>2</v>
      </c>
      <c r="KO46">
        <f t="shared" si="197"/>
        <v>1</v>
      </c>
      <c r="KP46">
        <v>3</v>
      </c>
      <c r="KQ46" s="137">
        <v>239137.5</v>
      </c>
      <c r="KR46" s="137">
        <v>358706.25</v>
      </c>
      <c r="KS46" s="188">
        <v>-4561.3059529217508</v>
      </c>
      <c r="KT46" s="188">
        <v>4561.3059529217508</v>
      </c>
      <c r="KU46" s="188">
        <v>-4561.3059529217508</v>
      </c>
      <c r="KV46" s="188">
        <f t="shared" si="330"/>
        <v>4561.3059529217508</v>
      </c>
      <c r="KW46" s="188">
        <v>4561.3059529217508</v>
      </c>
      <c r="KX46" s="188">
        <v>4561.3059529217508</v>
      </c>
      <c r="KY46" s="188">
        <v>-4561.3059529217508</v>
      </c>
      <c r="KZ46" s="188">
        <f t="shared" si="198"/>
        <v>4561.3059529217508</v>
      </c>
      <c r="LA46" s="188">
        <v>4561.3059529217508</v>
      </c>
      <c r="LB46" s="188">
        <f t="shared" si="199"/>
        <v>-4561.3059529217508</v>
      </c>
      <c r="LC46" s="188">
        <f t="shared" si="200"/>
        <v>4561.3059529217508</v>
      </c>
      <c r="LD46" s="188">
        <v>4561.3059529217508</v>
      </c>
      <c r="LF46">
        <v>-1</v>
      </c>
      <c r="LG46" s="228">
        <v>-1</v>
      </c>
      <c r="LH46" s="228">
        <v>-1</v>
      </c>
      <c r="LI46" s="228">
        <v>-1</v>
      </c>
      <c r="LJ46" s="203">
        <v>1</v>
      </c>
      <c r="LK46" s="229">
        <v>-2</v>
      </c>
      <c r="LL46">
        <f t="shared" si="201"/>
        <v>-1</v>
      </c>
      <c r="LM46">
        <v>-1</v>
      </c>
      <c r="LN46" s="203">
        <v>1</v>
      </c>
      <c r="LO46">
        <v>0</v>
      </c>
      <c r="LP46">
        <v>1</v>
      </c>
      <c r="LQ46">
        <v>0</v>
      </c>
      <c r="LR46">
        <v>0</v>
      </c>
      <c r="LS46" s="237">
        <v>4.2862369975399999E-3</v>
      </c>
      <c r="LT46" s="194">
        <v>42544</v>
      </c>
      <c r="LU46">
        <f t="shared" si="202"/>
        <v>1</v>
      </c>
      <c r="LV46">
        <f t="shared" si="203"/>
        <v>1</v>
      </c>
      <c r="LW46">
        <v>2</v>
      </c>
      <c r="LX46">
        <f t="shared" si="204"/>
        <v>1</v>
      </c>
      <c r="LY46">
        <v>2</v>
      </c>
      <c r="LZ46" s="137">
        <v>240162.5</v>
      </c>
      <c r="MA46" s="137">
        <v>240162.5</v>
      </c>
      <c r="MB46" s="188">
        <v>-1029.3933929217003</v>
      </c>
      <c r="MC46" s="188">
        <v>-1029.3933929217003</v>
      </c>
      <c r="MD46" s="188">
        <v>1029.3933929217003</v>
      </c>
      <c r="ME46" s="188">
        <f t="shared" si="331"/>
        <v>-1029.3933929217003</v>
      </c>
      <c r="MF46" s="188">
        <v>-1029.3933929217003</v>
      </c>
      <c r="MG46" s="188">
        <v>-1029.3933929217003</v>
      </c>
      <c r="MH46" s="188">
        <v>-1029.3933929217003</v>
      </c>
      <c r="MI46" s="188">
        <f t="shared" si="205"/>
        <v>1029.3933929217003</v>
      </c>
      <c r="MJ46" s="188">
        <v>-1029.3933929217003</v>
      </c>
      <c r="MK46" s="188">
        <f t="shared" si="206"/>
        <v>1029.3933929217003</v>
      </c>
      <c r="ML46" s="188">
        <f t="shared" si="207"/>
        <v>1029.3933929217003</v>
      </c>
      <c r="MM46" s="188">
        <v>1029.3933929217003</v>
      </c>
      <c r="MO46">
        <v>1</v>
      </c>
      <c r="MP46" s="228">
        <v>1</v>
      </c>
      <c r="MQ46" s="228">
        <v>-1</v>
      </c>
      <c r="MR46" s="203">
        <v>1</v>
      </c>
      <c r="MS46" s="203">
        <v>1</v>
      </c>
      <c r="MT46" s="229">
        <v>-3</v>
      </c>
      <c r="MU46">
        <f t="shared" si="208"/>
        <v>-1</v>
      </c>
      <c r="MV46">
        <v>-1</v>
      </c>
      <c r="MW46" s="203">
        <v>-1</v>
      </c>
      <c r="MX46">
        <v>1</v>
      </c>
      <c r="MY46">
        <v>0</v>
      </c>
      <c r="MZ46">
        <v>1</v>
      </c>
      <c r="NA46">
        <v>1</v>
      </c>
      <c r="NB46" s="237">
        <v>-1.07219070421E-2</v>
      </c>
      <c r="NC46" s="194">
        <v>42544</v>
      </c>
      <c r="ND46">
        <f t="shared" si="209"/>
        <v>-1</v>
      </c>
      <c r="NE46">
        <f t="shared" si="210"/>
        <v>-1</v>
      </c>
      <c r="NF46">
        <v>2</v>
      </c>
      <c r="NG46">
        <f t="shared" si="211"/>
        <v>1</v>
      </c>
      <c r="NH46">
        <v>2</v>
      </c>
      <c r="NI46" s="137">
        <v>237587.5</v>
      </c>
      <c r="NJ46" s="137">
        <v>237587.5</v>
      </c>
      <c r="NK46" s="188">
        <v>-2547.3910893649336</v>
      </c>
      <c r="NL46" s="188">
        <v>-2547.3910893649336</v>
      </c>
      <c r="NM46" s="188">
        <v>-2547.3910893649336</v>
      </c>
      <c r="NN46" s="188">
        <f t="shared" si="332"/>
        <v>2547.3910893649336</v>
      </c>
      <c r="NO46" s="188">
        <v>2547.3910893649336</v>
      </c>
      <c r="NP46" s="188">
        <v>2547.3910893649336</v>
      </c>
      <c r="NQ46" s="188">
        <v>-2547.3910893649336</v>
      </c>
      <c r="NR46" s="188">
        <f t="shared" si="212"/>
        <v>2547.3910893649336</v>
      </c>
      <c r="NS46" s="188">
        <v>2547.3910893649336</v>
      </c>
      <c r="NT46" s="188">
        <f t="shared" si="213"/>
        <v>-2547.3910893649336</v>
      </c>
      <c r="NU46" s="188">
        <f t="shared" si="214"/>
        <v>2547.3910893649336</v>
      </c>
      <c r="NV46" s="188">
        <v>2547.3910893649336</v>
      </c>
      <c r="NX46">
        <v>-1</v>
      </c>
      <c r="NY46" s="228">
        <v>1</v>
      </c>
      <c r="NZ46" s="228">
        <v>1</v>
      </c>
      <c r="OA46" s="228">
        <v>-1</v>
      </c>
      <c r="OB46" s="203">
        <v>1</v>
      </c>
      <c r="OC46" s="229">
        <v>-4</v>
      </c>
      <c r="OD46">
        <f t="shared" si="346"/>
        <v>1</v>
      </c>
      <c r="OE46">
        <v>-1</v>
      </c>
      <c r="OF46" s="203">
        <v>-1</v>
      </c>
      <c r="OG46">
        <v>0</v>
      </c>
      <c r="OH46">
        <v>0</v>
      </c>
      <c r="OI46">
        <v>1</v>
      </c>
      <c r="OJ46">
        <v>1</v>
      </c>
      <c r="OK46">
        <v>-4.7350975956199999E-4</v>
      </c>
      <c r="OL46" s="194">
        <v>42559</v>
      </c>
      <c r="OM46">
        <f t="shared" si="215"/>
        <v>1</v>
      </c>
      <c r="ON46">
        <f t="shared" si="216"/>
        <v>1</v>
      </c>
      <c r="OO46">
        <v>2</v>
      </c>
      <c r="OP46">
        <f t="shared" si="217"/>
        <v>1</v>
      </c>
      <c r="OQ46">
        <v>2</v>
      </c>
      <c r="OR46" s="137">
        <v>236150</v>
      </c>
      <c r="OS46" s="137">
        <v>236150</v>
      </c>
      <c r="OT46" s="188">
        <v>-111.8193297205663</v>
      </c>
      <c r="OU46" s="188">
        <v>111.8193297205663</v>
      </c>
      <c r="OV46" s="188">
        <v>-111.8193297205663</v>
      </c>
      <c r="OW46" s="188">
        <f t="shared" si="333"/>
        <v>-111.8193297205663</v>
      </c>
      <c r="OX46" s="188">
        <v>111.8193297205663</v>
      </c>
      <c r="OY46" s="188">
        <v>-111.8193297205663</v>
      </c>
      <c r="OZ46" s="188">
        <v>111.8193297205663</v>
      </c>
      <c r="PA46" s="188">
        <f t="shared" si="218"/>
        <v>-111.8193297205663</v>
      </c>
      <c r="PB46" s="188">
        <v>111.8193297205663</v>
      </c>
      <c r="PC46" s="188">
        <f t="shared" si="219"/>
        <v>-111.8193297205663</v>
      </c>
      <c r="PD46" s="188">
        <f t="shared" si="220"/>
        <v>-111.8193297205663</v>
      </c>
      <c r="PE46" s="188">
        <v>111.8193297205663</v>
      </c>
      <c r="PG46">
        <v>-1</v>
      </c>
      <c r="PH46" s="228">
        <v>1</v>
      </c>
      <c r="PI46" s="228">
        <v>1</v>
      </c>
      <c r="PJ46" s="228">
        <v>-1</v>
      </c>
      <c r="PK46" s="203">
        <v>1</v>
      </c>
      <c r="PL46" s="229">
        <v>-5</v>
      </c>
      <c r="PM46">
        <f t="shared" si="347"/>
        <v>1</v>
      </c>
      <c r="PN46">
        <v>-1</v>
      </c>
      <c r="PO46" s="203">
        <v>-1</v>
      </c>
      <c r="PP46">
        <v>0</v>
      </c>
      <c r="PQ46">
        <v>0</v>
      </c>
      <c r="PR46">
        <v>1</v>
      </c>
      <c r="PS46">
        <v>1</v>
      </c>
      <c r="PT46" s="237">
        <v>-5.5795346878599996E-3</v>
      </c>
      <c r="PU46" s="194">
        <v>42559</v>
      </c>
      <c r="PV46">
        <f t="shared" si="221"/>
        <v>1</v>
      </c>
      <c r="PW46">
        <f t="shared" si="222"/>
        <v>1</v>
      </c>
      <c r="PX46">
        <v>2</v>
      </c>
      <c r="PY46">
        <f t="shared" si="223"/>
        <v>1</v>
      </c>
      <c r="PZ46">
        <v>2</v>
      </c>
      <c r="QA46" s="137">
        <v>236262.5</v>
      </c>
      <c r="QB46" s="137">
        <v>236262.5</v>
      </c>
      <c r="QC46" s="188">
        <v>-1318.2348141905231</v>
      </c>
      <c r="QD46" s="188">
        <v>1318.2348141905231</v>
      </c>
      <c r="QE46" s="188">
        <v>-1318.2348141905231</v>
      </c>
      <c r="QF46" s="188">
        <f t="shared" si="334"/>
        <v>-1318.2348141905231</v>
      </c>
      <c r="QG46" s="188">
        <v>1318.2348141905231</v>
      </c>
      <c r="QH46" s="188">
        <v>-1318.2348141905231</v>
      </c>
      <c r="QI46" s="188">
        <v>1318.2348141905231</v>
      </c>
      <c r="QJ46" s="188">
        <f t="shared" si="224"/>
        <v>-1318.2348141905231</v>
      </c>
      <c r="QK46" s="188">
        <v>1318.2348141905231</v>
      </c>
      <c r="QL46" s="188">
        <f t="shared" si="225"/>
        <v>-1318.2348141905231</v>
      </c>
      <c r="QM46" s="188">
        <f t="shared" si="226"/>
        <v>-1318.2348141905231</v>
      </c>
      <c r="QN46" s="188">
        <v>1318.2348141905231</v>
      </c>
      <c r="QP46">
        <v>-1</v>
      </c>
      <c r="QQ46" s="228">
        <v>1</v>
      </c>
      <c r="QR46" s="228">
        <v>1</v>
      </c>
      <c r="QS46" s="228">
        <v>-1</v>
      </c>
      <c r="QT46" s="203">
        <v>1</v>
      </c>
      <c r="QU46" s="229">
        <v>-6</v>
      </c>
      <c r="QV46">
        <f t="shared" si="348"/>
        <v>1</v>
      </c>
      <c r="QW46">
        <v>-1</v>
      </c>
      <c r="QX46">
        <v>1</v>
      </c>
      <c r="QY46">
        <v>1</v>
      </c>
      <c r="QZ46">
        <v>1</v>
      </c>
      <c r="RA46">
        <v>0</v>
      </c>
      <c r="RB46">
        <v>0</v>
      </c>
      <c r="RC46">
        <v>4.7639212364999998E-4</v>
      </c>
      <c r="RD46" s="194">
        <v>42559</v>
      </c>
      <c r="RE46">
        <f t="shared" si="227"/>
        <v>1</v>
      </c>
      <c r="RF46">
        <f t="shared" si="228"/>
        <v>1</v>
      </c>
      <c r="RG46">
        <v>2</v>
      </c>
      <c r="RH46">
        <f t="shared" si="229"/>
        <v>1</v>
      </c>
      <c r="RI46">
        <v>2</v>
      </c>
      <c r="RJ46" s="137">
        <v>236262.5</v>
      </c>
      <c r="RK46" s="137">
        <v>236262.5</v>
      </c>
      <c r="RL46" s="188">
        <v>112.55359411385813</v>
      </c>
      <c r="RM46" s="188">
        <v>-112.55359411385813</v>
      </c>
      <c r="RN46" s="188">
        <v>112.55359411385813</v>
      </c>
      <c r="RO46" s="188">
        <f t="shared" si="335"/>
        <v>112.55359411385813</v>
      </c>
      <c r="RP46" s="188">
        <v>-112.55359411385813</v>
      </c>
      <c r="RQ46" s="188">
        <v>112.55359411385813</v>
      </c>
      <c r="RR46" s="188">
        <v>-112.55359411385813</v>
      </c>
      <c r="RS46" s="188">
        <f t="shared" si="230"/>
        <v>112.55359411385813</v>
      </c>
      <c r="RT46" s="188">
        <v>-112.55359411385813</v>
      </c>
      <c r="RU46" s="188">
        <f t="shared" si="231"/>
        <v>112.55359411385813</v>
      </c>
      <c r="RV46" s="188">
        <f t="shared" si="232"/>
        <v>112.55359411385813</v>
      </c>
      <c r="RW46" s="188">
        <v>112.55359411385813</v>
      </c>
      <c r="RY46">
        <v>1</v>
      </c>
      <c r="RZ46">
        <v>1</v>
      </c>
      <c r="SA46">
        <v>1</v>
      </c>
      <c r="SB46">
        <v>-1</v>
      </c>
      <c r="SC46">
        <v>1</v>
      </c>
      <c r="SD46">
        <v>-7</v>
      </c>
      <c r="SE46">
        <f t="shared" si="233"/>
        <v>-1</v>
      </c>
      <c r="SF46">
        <v>-1</v>
      </c>
      <c r="SG46">
        <v>-1</v>
      </c>
      <c r="SH46">
        <v>0</v>
      </c>
      <c r="SI46">
        <v>0</v>
      </c>
      <c r="SJ46">
        <v>1</v>
      </c>
      <c r="SK46">
        <v>1</v>
      </c>
      <c r="SL46">
        <v>-7.5657372625799997E-3</v>
      </c>
      <c r="SM46" s="194">
        <v>42559</v>
      </c>
      <c r="SN46">
        <f t="shared" si="234"/>
        <v>-1</v>
      </c>
      <c r="SO46">
        <f t="shared" si="235"/>
        <v>-1</v>
      </c>
      <c r="SP46">
        <v>2</v>
      </c>
      <c r="SQ46">
        <f t="shared" si="236"/>
        <v>1</v>
      </c>
      <c r="SR46">
        <v>2</v>
      </c>
      <c r="SS46" s="137">
        <v>236612.5</v>
      </c>
      <c r="ST46" s="137">
        <v>236612.5</v>
      </c>
      <c r="SU46" s="188">
        <v>-1790.1480080422102</v>
      </c>
      <c r="SV46" s="188">
        <v>-1790.1480080422102</v>
      </c>
      <c r="SW46" s="188">
        <v>-1790.1480080422102</v>
      </c>
      <c r="SX46" s="188">
        <f t="shared" si="336"/>
        <v>1790.1480080422102</v>
      </c>
      <c r="SY46" s="188">
        <v>1790.1480080422102</v>
      </c>
      <c r="SZ46" s="188">
        <v>-1790.1480080422102</v>
      </c>
      <c r="TA46" s="188">
        <v>1790.1480080422102</v>
      </c>
      <c r="TB46" s="188">
        <f t="shared" si="237"/>
        <v>1790.1480080422102</v>
      </c>
      <c r="TC46" s="188">
        <v>1790.1480080422102</v>
      </c>
      <c r="TD46" s="188">
        <f t="shared" si="238"/>
        <v>-1790.1480080422102</v>
      </c>
      <c r="TE46" s="188">
        <f t="shared" si="239"/>
        <v>1790.1480080422102</v>
      </c>
      <c r="TF46" s="188">
        <v>1790.1480080422102</v>
      </c>
      <c r="TH46">
        <v>-1</v>
      </c>
      <c r="TI46" s="228">
        <v>1</v>
      </c>
      <c r="TJ46" s="228">
        <v>1</v>
      </c>
      <c r="TK46" s="228">
        <v>-1</v>
      </c>
      <c r="TL46" s="203">
        <v>1</v>
      </c>
      <c r="TM46" s="229">
        <v>-8</v>
      </c>
      <c r="TN46">
        <f t="shared" si="240"/>
        <v>1</v>
      </c>
      <c r="TO46">
        <v>-1</v>
      </c>
      <c r="TP46">
        <v>1</v>
      </c>
      <c r="TQ46">
        <v>1</v>
      </c>
      <c r="TR46">
        <v>1</v>
      </c>
      <c r="TS46">
        <v>0</v>
      </c>
      <c r="TT46">
        <v>0</v>
      </c>
      <c r="TU46">
        <v>9.11611045954E-3</v>
      </c>
      <c r="TV46" s="194">
        <v>42559</v>
      </c>
      <c r="TW46">
        <f t="shared" si="241"/>
        <v>1</v>
      </c>
      <c r="TX46">
        <f t="shared" si="242"/>
        <v>1</v>
      </c>
      <c r="TY46">
        <v>2</v>
      </c>
      <c r="TZ46">
        <f t="shared" si="243"/>
        <v>1</v>
      </c>
      <c r="UA46">
        <v>2</v>
      </c>
      <c r="UB46" s="137">
        <v>236612.5</v>
      </c>
      <c r="UC46" s="137">
        <v>236612.5</v>
      </c>
      <c r="UD46" s="188">
        <v>2156.9856861079084</v>
      </c>
      <c r="UE46" s="188">
        <v>-2156.9856861079084</v>
      </c>
      <c r="UF46" s="188">
        <v>2156.9856861079084</v>
      </c>
      <c r="UG46" s="188">
        <f t="shared" si="337"/>
        <v>2156.9856861079084</v>
      </c>
      <c r="UH46" s="188">
        <v>-2156.9856861079084</v>
      </c>
      <c r="UI46" s="188">
        <v>2156.9856861079084</v>
      </c>
      <c r="UJ46" s="188">
        <v>-2156.9856861079084</v>
      </c>
      <c r="UK46" s="188">
        <f t="shared" si="244"/>
        <v>2156.9856861079084</v>
      </c>
      <c r="UL46" s="188">
        <v>-2156.9856861079084</v>
      </c>
      <c r="UM46" s="188">
        <f t="shared" si="245"/>
        <v>2156.9856861079084</v>
      </c>
      <c r="UN46" s="188">
        <f t="shared" si="246"/>
        <v>2156.9856861079084</v>
      </c>
      <c r="UO46" s="188">
        <v>2156.9856861079084</v>
      </c>
      <c r="UQ46">
        <v>1</v>
      </c>
      <c r="UR46" s="228">
        <v>1</v>
      </c>
      <c r="US46" s="228">
        <v>1</v>
      </c>
      <c r="UT46" s="228">
        <v>-1</v>
      </c>
      <c r="UU46" s="203">
        <v>1</v>
      </c>
      <c r="UV46" s="229">
        <v>-9</v>
      </c>
      <c r="UW46">
        <f t="shared" si="247"/>
        <v>-1</v>
      </c>
      <c r="UX46">
        <v>-1</v>
      </c>
      <c r="UY46" s="203">
        <v>-1</v>
      </c>
      <c r="UZ46">
        <v>0</v>
      </c>
      <c r="VA46">
        <v>0</v>
      </c>
      <c r="VB46">
        <v>1</v>
      </c>
      <c r="VC46">
        <v>1</v>
      </c>
      <c r="VD46" s="237">
        <v>-2.4301336573500001E-3</v>
      </c>
      <c r="VE46" s="194">
        <v>42559</v>
      </c>
      <c r="VF46">
        <f t="shared" si="248"/>
        <v>-1</v>
      </c>
      <c r="VG46">
        <f t="shared" si="249"/>
        <v>-1</v>
      </c>
      <c r="VH46">
        <v>2</v>
      </c>
      <c r="VI46">
        <v>1</v>
      </c>
      <c r="VJ46">
        <v>3</v>
      </c>
      <c r="VK46" s="137">
        <v>236037.5</v>
      </c>
      <c r="VL46" s="137">
        <v>354056.25</v>
      </c>
      <c r="VM46" s="188">
        <v>-573.60267314675059</v>
      </c>
      <c r="VN46" s="188">
        <v>-573.60267314675059</v>
      </c>
      <c r="VO46" s="188">
        <v>-573.60267314675059</v>
      </c>
      <c r="VP46" s="188">
        <f t="shared" si="338"/>
        <v>573.60267314675059</v>
      </c>
      <c r="VQ46" s="188">
        <v>573.60267314675059</v>
      </c>
      <c r="VR46" s="188">
        <v>-573.60267314675059</v>
      </c>
      <c r="VS46" s="188">
        <v>573.60267314675059</v>
      </c>
      <c r="VT46" s="188">
        <f t="shared" si="250"/>
        <v>573.60267314675059</v>
      </c>
      <c r="VU46" s="188">
        <v>573.60267314675059</v>
      </c>
      <c r="VV46" s="188">
        <v>-573.60267314675059</v>
      </c>
      <c r="VW46" s="188">
        <f t="shared" si="251"/>
        <v>573.60267314675059</v>
      </c>
      <c r="VX46" s="188">
        <v>573.60267314675059</v>
      </c>
      <c r="VZ46">
        <v>-1</v>
      </c>
      <c r="WA46" s="228">
        <v>-1</v>
      </c>
      <c r="WB46" s="228">
        <v>1</v>
      </c>
      <c r="WC46" s="228">
        <v>-1</v>
      </c>
      <c r="WD46" s="203">
        <v>1</v>
      </c>
      <c r="WE46" s="229">
        <v>-10</v>
      </c>
      <c r="WF46">
        <f t="shared" si="252"/>
        <v>1</v>
      </c>
      <c r="WG46">
        <v>-1</v>
      </c>
      <c r="WH46" s="203">
        <v>1</v>
      </c>
      <c r="WI46">
        <v>1</v>
      </c>
      <c r="WJ46">
        <v>1</v>
      </c>
      <c r="WK46">
        <v>1</v>
      </c>
      <c r="WL46">
        <v>0</v>
      </c>
      <c r="WM46" s="237">
        <v>2.8597150876399999E-3</v>
      </c>
      <c r="WN46" s="194">
        <v>42559</v>
      </c>
      <c r="WO46">
        <f t="shared" si="253"/>
        <v>1</v>
      </c>
      <c r="WP46">
        <f t="shared" si="254"/>
        <v>1</v>
      </c>
      <c r="WQ46">
        <v>2</v>
      </c>
      <c r="WR46">
        <v>1</v>
      </c>
      <c r="WS46">
        <v>3</v>
      </c>
      <c r="WT46" s="137">
        <v>239450</v>
      </c>
      <c r="WU46" s="137">
        <v>359175</v>
      </c>
      <c r="WV46" s="188">
        <v>-684.75877773539798</v>
      </c>
      <c r="WW46" s="188">
        <v>-684.75877773539798</v>
      </c>
      <c r="WX46" s="188">
        <v>684.75877773539798</v>
      </c>
      <c r="WY46" s="188">
        <f t="shared" si="339"/>
        <v>684.75877773539798</v>
      </c>
      <c r="WZ46" s="188">
        <v>-684.75877773539798</v>
      </c>
      <c r="XA46" s="188">
        <v>684.75877773539798</v>
      </c>
      <c r="XB46" s="188">
        <v>-684.75877773539798</v>
      </c>
      <c r="XC46" s="188">
        <f t="shared" si="255"/>
        <v>684.75877773539798</v>
      </c>
      <c r="XD46" s="188">
        <v>-684.75877773539798</v>
      </c>
      <c r="XE46" s="188">
        <v>684.75877773539798</v>
      </c>
      <c r="XF46" s="188">
        <f t="shared" si="256"/>
        <v>684.75877773539798</v>
      </c>
      <c r="XG46" s="188">
        <v>684.75877773539798</v>
      </c>
      <c r="XI46">
        <v>1</v>
      </c>
      <c r="XJ46" s="228">
        <v>-1</v>
      </c>
      <c r="XK46" s="228">
        <v>1</v>
      </c>
      <c r="XL46" s="228">
        <v>-1</v>
      </c>
      <c r="XM46" s="203">
        <v>1</v>
      </c>
      <c r="XN46" s="229">
        <v>-11</v>
      </c>
      <c r="XO46">
        <f t="shared" si="257"/>
        <v>-1</v>
      </c>
      <c r="XP46">
        <v>-1</v>
      </c>
      <c r="XQ46" s="203">
        <v>1</v>
      </c>
      <c r="XR46">
        <v>1</v>
      </c>
      <c r="XS46">
        <v>1</v>
      </c>
      <c r="XT46">
        <v>0</v>
      </c>
      <c r="XU46">
        <v>0</v>
      </c>
      <c r="XV46" s="237">
        <v>1.1564661773199999E-2</v>
      </c>
      <c r="XW46" s="194">
        <v>42559</v>
      </c>
      <c r="XX46">
        <f t="shared" si="258"/>
        <v>-1</v>
      </c>
      <c r="XY46">
        <f t="shared" si="259"/>
        <v>-1</v>
      </c>
      <c r="XZ46">
        <v>2</v>
      </c>
      <c r="YA46">
        <v>-1</v>
      </c>
      <c r="YB46">
        <v>2</v>
      </c>
      <c r="YC46" s="137">
        <v>239450</v>
      </c>
      <c r="YD46" s="137">
        <v>239450</v>
      </c>
      <c r="YE46" s="188">
        <v>-2769.15826159274</v>
      </c>
      <c r="YF46" s="188">
        <v>2769.15826159274</v>
      </c>
      <c r="YG46" s="188">
        <v>2769.15826159274</v>
      </c>
      <c r="YH46" s="188">
        <f t="shared" si="260"/>
        <v>-2769.15826159274</v>
      </c>
      <c r="YI46" s="188">
        <v>-2769.15826159274</v>
      </c>
      <c r="YJ46" s="188">
        <v>2769.15826159274</v>
      </c>
      <c r="YK46" s="188">
        <v>-2769.15826159274</v>
      </c>
      <c r="YL46" s="188">
        <f t="shared" si="261"/>
        <v>-2769.15826159274</v>
      </c>
      <c r="YM46" s="188">
        <v>-2769.15826159274</v>
      </c>
      <c r="YN46" s="188">
        <v>-2769.15826159274</v>
      </c>
      <c r="YO46" s="188">
        <f t="shared" si="262"/>
        <v>-2769.15826159274</v>
      </c>
      <c r="YP46" s="188">
        <v>2769.15826159274</v>
      </c>
      <c r="YR46">
        <v>1</v>
      </c>
      <c r="YS46" s="228">
        <v>1</v>
      </c>
      <c r="YT46" s="228">
        <v>1</v>
      </c>
      <c r="YU46" s="228">
        <v>1</v>
      </c>
      <c r="YV46" s="203">
        <v>1</v>
      </c>
      <c r="YW46" s="229">
        <v>5</v>
      </c>
      <c r="YX46">
        <v>1</v>
      </c>
      <c r="YY46">
        <v>1</v>
      </c>
      <c r="YZ46" s="203">
        <v>-1</v>
      </c>
      <c r="ZA46">
        <v>0</v>
      </c>
      <c r="ZB46">
        <v>0</v>
      </c>
      <c r="ZC46">
        <v>0</v>
      </c>
      <c r="ZD46">
        <v>0</v>
      </c>
      <c r="ZE46" s="237">
        <v>-7.67383587388E-3</v>
      </c>
      <c r="ZF46" s="194">
        <v>42571</v>
      </c>
      <c r="ZG46">
        <f t="shared" si="263"/>
        <v>-1</v>
      </c>
      <c r="ZH46">
        <f t="shared" si="264"/>
        <v>1</v>
      </c>
      <c r="ZI46">
        <v>2</v>
      </c>
      <c r="ZJ46">
        <v>1</v>
      </c>
      <c r="ZK46">
        <v>3</v>
      </c>
      <c r="ZL46" s="137">
        <v>239450</v>
      </c>
      <c r="ZM46" s="137">
        <v>359175</v>
      </c>
      <c r="ZN46" s="188">
        <v>-1837.5000000005659</v>
      </c>
      <c r="ZO46" s="188">
        <v>-1837.5000000005659</v>
      </c>
      <c r="ZP46" s="188">
        <v>-1837.5000000005659</v>
      </c>
      <c r="ZQ46" s="188">
        <v>-1837.5000000005659</v>
      </c>
      <c r="ZR46" s="188">
        <v>-1837.5000000005659</v>
      </c>
      <c r="ZS46" s="188">
        <v>-1837.5000000005659</v>
      </c>
      <c r="ZT46" s="188">
        <v>-1837.5000000005659</v>
      </c>
      <c r="ZU46" s="188">
        <v>-1837.5000000005659</v>
      </c>
      <c r="ZV46" s="188">
        <f t="shared" si="265"/>
        <v>1837.5000000005659</v>
      </c>
      <c r="ZW46" s="188">
        <v>1837.5000000005659</v>
      </c>
      <c r="ZX46" s="188">
        <f t="shared" si="266"/>
        <v>-1837.5000000005659</v>
      </c>
      <c r="ZY46" s="188">
        <v>1837.5000000005659</v>
      </c>
      <c r="AAA46">
        <f t="shared" si="267"/>
        <v>-1</v>
      </c>
      <c r="AAB46" s="228">
        <v>-1</v>
      </c>
      <c r="AAC46" s="228">
        <v>-1</v>
      </c>
      <c r="AAD46" s="228">
        <v>-1</v>
      </c>
      <c r="AAE46" s="203">
        <v>1</v>
      </c>
      <c r="AAF46" s="229">
        <v>5</v>
      </c>
      <c r="AAG46">
        <f t="shared" si="268"/>
        <v>1</v>
      </c>
      <c r="AAH46">
        <f t="shared" si="269"/>
        <v>1</v>
      </c>
      <c r="AAI46" s="203">
        <v>-1</v>
      </c>
      <c r="AAJ46">
        <f t="shared" si="270"/>
        <v>1</v>
      </c>
      <c r="AAK46">
        <f t="shared" si="136"/>
        <v>0</v>
      </c>
      <c r="AAL46">
        <f t="shared" si="340"/>
        <v>0</v>
      </c>
      <c r="AAM46">
        <f t="shared" si="271"/>
        <v>0</v>
      </c>
      <c r="AAN46" s="237">
        <v>-2.10426640013E-4</v>
      </c>
      <c r="AAO46" s="194">
        <v>42571</v>
      </c>
      <c r="AAP46">
        <f t="shared" si="272"/>
        <v>1</v>
      </c>
      <c r="AAQ46">
        <f t="shared" si="273"/>
        <v>1</v>
      </c>
      <c r="AAR46">
        <f>VLOOKUP($A46,'FuturesInfo (3)'!$A$2:$V$80,22)</f>
        <v>2</v>
      </c>
      <c r="AAS46">
        <f t="shared" si="274"/>
        <v>1</v>
      </c>
      <c r="AAT46">
        <f t="shared" si="275"/>
        <v>3</v>
      </c>
      <c r="AAU46" s="137">
        <f>VLOOKUP($A46,'FuturesInfo (3)'!$A$2:$O$80,15)*AAR46</f>
        <v>237562.5</v>
      </c>
      <c r="AAV46" s="137">
        <f>VLOOKUP($A46,'FuturesInfo (3)'!$A$2:$O$80,15)*AAT46</f>
        <v>356343.75</v>
      </c>
      <c r="AAW46" s="188">
        <f t="shared" si="352"/>
        <v>49.98947866808831</v>
      </c>
      <c r="AAX46" s="188">
        <f t="shared" si="137"/>
        <v>-49.98947866808831</v>
      </c>
      <c r="AAY46" s="188">
        <f t="shared" si="277"/>
        <v>49.98947866808831</v>
      </c>
      <c r="AAZ46" s="188">
        <f t="shared" si="278"/>
        <v>-49.98947866808831</v>
      </c>
      <c r="ABA46" s="188">
        <f t="shared" si="279"/>
        <v>-49.98947866808831</v>
      </c>
      <c r="ABB46" s="188">
        <f t="shared" si="349"/>
        <v>-49.98947866808831</v>
      </c>
      <c r="ABC46" s="188">
        <f t="shared" si="281"/>
        <v>49.98947866808831</v>
      </c>
      <c r="ABD46" s="188">
        <f t="shared" si="341"/>
        <v>49.98947866808831</v>
      </c>
      <c r="ABE46" s="188">
        <f t="shared" si="282"/>
        <v>-49.98947866808831</v>
      </c>
      <c r="ABF46" s="188">
        <f>IF(IF(sym!$Q35=AAI46,1,0)=1,ABS(AAU46*AAN46),-ABS(AAU46*AAN46))</f>
        <v>49.98947866808831</v>
      </c>
      <c r="ABG46" s="188">
        <f t="shared" si="283"/>
        <v>-49.98947866808831</v>
      </c>
      <c r="ABH46" s="188">
        <f t="shared" si="284"/>
        <v>49.98947866808831</v>
      </c>
      <c r="ABJ46">
        <f t="shared" si="285"/>
        <v>-1</v>
      </c>
      <c r="ABK46" s="228">
        <v>-1</v>
      </c>
      <c r="ABL46" s="228">
        <v>1</v>
      </c>
      <c r="ABM46" s="228">
        <v>-1</v>
      </c>
      <c r="ABN46" s="203">
        <v>1</v>
      </c>
      <c r="ABO46" s="229">
        <v>6</v>
      </c>
      <c r="ABP46">
        <f t="shared" si="286"/>
        <v>1</v>
      </c>
      <c r="ABQ46">
        <f t="shared" si="287"/>
        <v>1</v>
      </c>
      <c r="ABR46" s="203"/>
      <c r="ABS46">
        <f t="shared" si="288"/>
        <v>0</v>
      </c>
      <c r="ABT46">
        <f t="shared" si="138"/>
        <v>0</v>
      </c>
      <c r="ABU46">
        <f t="shared" si="342"/>
        <v>0</v>
      </c>
      <c r="ABV46">
        <f t="shared" si="289"/>
        <v>0</v>
      </c>
      <c r="ABW46" s="237"/>
      <c r="ABX46" s="194">
        <v>42571</v>
      </c>
      <c r="ABY46">
        <f t="shared" si="290"/>
        <v>1</v>
      </c>
      <c r="ABZ46">
        <f t="shared" si="291"/>
        <v>1</v>
      </c>
      <c r="ACA46">
        <f>VLOOKUP($A46,'FuturesInfo (3)'!$A$2:$V$80,22)</f>
        <v>2</v>
      </c>
      <c r="ACB46">
        <f t="shared" si="292"/>
        <v>1</v>
      </c>
      <c r="ACC46">
        <f t="shared" si="293"/>
        <v>3</v>
      </c>
      <c r="ACD46" s="137">
        <f>VLOOKUP($A46,'FuturesInfo (3)'!$A$2:$O$80,15)*ACA46</f>
        <v>237562.5</v>
      </c>
      <c r="ACE46" s="137">
        <f>VLOOKUP($A46,'FuturesInfo (3)'!$A$2:$O$80,15)*ACC46</f>
        <v>356343.75</v>
      </c>
      <c r="ACF46" s="188">
        <f t="shared" si="353"/>
        <v>0</v>
      </c>
      <c r="ACG46" s="188">
        <f t="shared" si="139"/>
        <v>0</v>
      </c>
      <c r="ACH46" s="188">
        <f t="shared" si="295"/>
        <v>0</v>
      </c>
      <c r="ACI46" s="188">
        <f t="shared" si="296"/>
        <v>0</v>
      </c>
      <c r="ACJ46" s="188">
        <f t="shared" si="297"/>
        <v>0</v>
      </c>
      <c r="ACK46" s="188">
        <f t="shared" si="350"/>
        <v>0</v>
      </c>
      <c r="ACL46" s="188">
        <f t="shared" si="299"/>
        <v>0</v>
      </c>
      <c r="ACM46" s="188">
        <f t="shared" si="343"/>
        <v>0</v>
      </c>
      <c r="ACN46" s="188">
        <f t="shared" si="300"/>
        <v>0</v>
      </c>
      <c r="ACO46" s="188">
        <f>IF(IF(sym!$Q35=ABR46,1,0)=1,ABS(ACD46*ABW46),-ABS(ACD46*ABW46))</f>
        <v>0</v>
      </c>
      <c r="ACP46" s="188">
        <f t="shared" si="301"/>
        <v>0</v>
      </c>
      <c r="ACQ46" s="188">
        <f t="shared" si="302"/>
        <v>0</v>
      </c>
      <c r="ACT46">
        <f t="shared" si="303"/>
        <v>0</v>
      </c>
      <c r="ACU46" s="228"/>
      <c r="ACV46" s="228"/>
      <c r="ACW46" s="228"/>
      <c r="ACX46" s="203"/>
      <c r="ACY46" s="229"/>
      <c r="ACZ46">
        <f t="shared" si="304"/>
        <v>-1</v>
      </c>
      <c r="ADA46">
        <f t="shared" si="305"/>
        <v>0</v>
      </c>
      <c r="ADB46" s="203"/>
      <c r="ADC46">
        <f t="shared" si="306"/>
        <v>1</v>
      </c>
      <c r="ADD46">
        <f t="shared" si="140"/>
        <v>1</v>
      </c>
      <c r="ADE46">
        <f t="shared" si="344"/>
        <v>0</v>
      </c>
      <c r="ADF46">
        <f t="shared" si="307"/>
        <v>1</v>
      </c>
      <c r="ADG46" s="237"/>
      <c r="ADH46" s="194"/>
      <c r="ADI46">
        <f t="shared" si="308"/>
        <v>-1</v>
      </c>
      <c r="ADJ46">
        <f t="shared" si="309"/>
        <v>-1</v>
      </c>
      <c r="ADK46">
        <f>VLOOKUP($A46,'FuturesInfo (3)'!$A$2:$V$80,22)</f>
        <v>2</v>
      </c>
      <c r="ADL46">
        <f t="shared" si="310"/>
        <v>-1</v>
      </c>
      <c r="ADM46">
        <f t="shared" si="311"/>
        <v>2</v>
      </c>
      <c r="ADN46" s="137">
        <f>VLOOKUP($A46,'FuturesInfo (3)'!$A$2:$O$80,15)*ADK46</f>
        <v>237562.5</v>
      </c>
      <c r="ADO46" s="137">
        <f>VLOOKUP($A46,'FuturesInfo (3)'!$A$2:$O$80,15)*ADM46</f>
        <v>237562.5</v>
      </c>
      <c r="ADP46" s="188">
        <f t="shared" si="354"/>
        <v>0</v>
      </c>
      <c r="ADQ46" s="188">
        <f t="shared" si="141"/>
        <v>0</v>
      </c>
      <c r="ADR46" s="188">
        <f t="shared" si="313"/>
        <v>0</v>
      </c>
      <c r="ADS46" s="188">
        <f t="shared" si="314"/>
        <v>0</v>
      </c>
      <c r="ADT46" s="188">
        <f t="shared" si="315"/>
        <v>0</v>
      </c>
      <c r="ADU46" s="188">
        <f t="shared" si="351"/>
        <v>0</v>
      </c>
      <c r="ADV46" s="188">
        <f t="shared" si="317"/>
        <v>0</v>
      </c>
      <c r="ADW46" s="188">
        <f t="shared" si="345"/>
        <v>0</v>
      </c>
      <c r="ADX46" s="188">
        <f t="shared" si="318"/>
        <v>0</v>
      </c>
      <c r="ADY46" s="188">
        <f>IF(IF(sym!$Q35=ADB46,1,0)=1,ABS(ADN46*ADG46),-ABS(ADN46*ADG46))</f>
        <v>0</v>
      </c>
      <c r="ADZ46" s="188">
        <f t="shared" si="319"/>
        <v>0</v>
      </c>
      <c r="AEA46" s="188">
        <f t="shared" si="320"/>
        <v>0</v>
      </c>
    </row>
    <row r="47" spans="1:807"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f t="shared" si="142"/>
        <v>-1</v>
      </c>
      <c r="T47">
        <f t="shared" si="143"/>
        <v>-1</v>
      </c>
      <c r="U47">
        <v>1</v>
      </c>
      <c r="V47">
        <f t="shared" si="144"/>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f t="shared" si="145"/>
        <v>-453.73831775678536</v>
      </c>
      <c r="AG47" s="188">
        <v>453.73831775678536</v>
      </c>
      <c r="AH47" s="188">
        <f t="shared" si="146"/>
        <v>453.73831775678536</v>
      </c>
      <c r="AI47" s="188">
        <v>-453.73831775678536</v>
      </c>
      <c r="AJ47" s="188">
        <v>453.73831775678536</v>
      </c>
      <c r="AL47">
        <v>1</v>
      </c>
      <c r="AM47" s="228">
        <v>1</v>
      </c>
      <c r="AN47" s="228">
        <v>-1</v>
      </c>
      <c r="AO47" s="228">
        <v>1</v>
      </c>
      <c r="AP47" s="203">
        <v>1</v>
      </c>
      <c r="AQ47" s="229">
        <v>-3</v>
      </c>
      <c r="AR47">
        <f t="shared" si="147"/>
        <v>-1</v>
      </c>
      <c r="AS47">
        <v>-1</v>
      </c>
      <c r="AT47" s="203">
        <v>1</v>
      </c>
      <c r="AU47">
        <v>1</v>
      </c>
      <c r="AV47">
        <v>1</v>
      </c>
      <c r="AW47">
        <v>0</v>
      </c>
      <c r="AX47">
        <v>0</v>
      </c>
      <c r="AY47" s="237">
        <v>5.14933058702E-3</v>
      </c>
      <c r="AZ47" s="194">
        <v>42544</v>
      </c>
      <c r="BA47">
        <f t="shared" si="148"/>
        <v>-1</v>
      </c>
      <c r="BB47">
        <f t="shared" si="149"/>
        <v>-1</v>
      </c>
      <c r="BC47">
        <v>1</v>
      </c>
      <c r="BD47">
        <f t="shared" si="150"/>
        <v>1</v>
      </c>
      <c r="BE47">
        <v>1</v>
      </c>
      <c r="BF47" s="137">
        <v>54900</v>
      </c>
      <c r="BG47" s="137">
        <v>54900</v>
      </c>
      <c r="BH47" s="188">
        <v>282.69824922739798</v>
      </c>
      <c r="BI47" s="188">
        <v>282.69824922739798</v>
      </c>
      <c r="BJ47" s="188">
        <v>282.69824922739798</v>
      </c>
      <c r="BK47" s="188">
        <f t="shared" si="321"/>
        <v>-282.69824922739798</v>
      </c>
      <c r="BL47" s="188">
        <v>-282.69824922739798</v>
      </c>
      <c r="BM47" s="188">
        <v>-282.69824922739798</v>
      </c>
      <c r="BN47" s="188">
        <v>282.69824922739798</v>
      </c>
      <c r="BO47" s="188">
        <f t="shared" si="322"/>
        <v>-282.69824922739798</v>
      </c>
      <c r="BP47" s="188">
        <v>282.69824922739798</v>
      </c>
      <c r="BQ47" s="188">
        <f t="shared" si="151"/>
        <v>282.69824922739798</v>
      </c>
      <c r="BR47" s="188">
        <f t="shared" si="152"/>
        <v>-282.69824922739798</v>
      </c>
      <c r="BS47" s="188">
        <v>282.69824922739798</v>
      </c>
      <c r="BU47">
        <v>1</v>
      </c>
      <c r="BV47" s="228">
        <v>-1</v>
      </c>
      <c r="BW47" s="228">
        <v>-1</v>
      </c>
      <c r="BX47" s="228">
        <v>1</v>
      </c>
      <c r="BY47" s="203">
        <v>1</v>
      </c>
      <c r="BZ47" s="229">
        <v>-4</v>
      </c>
      <c r="CA47">
        <f t="shared" si="153"/>
        <v>-1</v>
      </c>
      <c r="CB47">
        <v>-1</v>
      </c>
      <c r="CC47" s="203">
        <v>1</v>
      </c>
      <c r="CD47">
        <v>0</v>
      </c>
      <c r="CE47">
        <v>1</v>
      </c>
      <c r="CF47">
        <v>0</v>
      </c>
      <c r="CG47">
        <v>0</v>
      </c>
      <c r="CH47" s="237"/>
      <c r="CI47" s="194">
        <v>42548</v>
      </c>
      <c r="CJ47">
        <f t="shared" si="154"/>
        <v>-1</v>
      </c>
      <c r="CK47">
        <f t="shared" si="155"/>
        <v>-1</v>
      </c>
      <c r="CL47">
        <v>2</v>
      </c>
      <c r="CM47">
        <f t="shared" si="156"/>
        <v>-1</v>
      </c>
      <c r="CN47">
        <v>3</v>
      </c>
      <c r="CO47" s="137">
        <v>109800</v>
      </c>
      <c r="CP47" s="137">
        <v>164700</v>
      </c>
      <c r="CQ47" s="188">
        <v>0</v>
      </c>
      <c r="CR47" s="188">
        <v>0</v>
      </c>
      <c r="CS47" s="188">
        <v>0</v>
      </c>
      <c r="CT47" s="188">
        <f t="shared" si="323"/>
        <v>0</v>
      </c>
      <c r="CU47" s="188">
        <v>0</v>
      </c>
      <c r="CV47" s="188">
        <v>0</v>
      </c>
      <c r="CW47" s="188">
        <v>0</v>
      </c>
      <c r="CX47" s="188">
        <f t="shared" si="157"/>
        <v>0</v>
      </c>
      <c r="CY47" s="188">
        <v>0</v>
      </c>
      <c r="CZ47" s="188">
        <f t="shared" si="158"/>
        <v>0</v>
      </c>
      <c r="DA47" s="188">
        <f t="shared" si="159"/>
        <v>0</v>
      </c>
      <c r="DB47" s="188">
        <v>0</v>
      </c>
      <c r="DD47">
        <v>1</v>
      </c>
      <c r="DE47" s="228">
        <v>-1</v>
      </c>
      <c r="DF47" s="228">
        <v>-1</v>
      </c>
      <c r="DG47" s="228">
        <v>1</v>
      </c>
      <c r="DH47" s="203">
        <v>1</v>
      </c>
      <c r="DI47" s="229">
        <v>-4</v>
      </c>
      <c r="DJ47">
        <f t="shared" si="160"/>
        <v>-1</v>
      </c>
      <c r="DK47">
        <v>-1</v>
      </c>
      <c r="DL47" s="203">
        <v>-1</v>
      </c>
      <c r="DM47">
        <v>1</v>
      </c>
      <c r="DN47">
        <v>0</v>
      </c>
      <c r="DO47">
        <v>1</v>
      </c>
      <c r="DP47">
        <v>1</v>
      </c>
      <c r="DQ47" s="237">
        <v>-5.8060109289600004E-3</v>
      </c>
      <c r="DR47" s="194">
        <v>42548</v>
      </c>
      <c r="DS47">
        <f t="shared" si="161"/>
        <v>-1</v>
      </c>
      <c r="DT47">
        <f t="shared" si="162"/>
        <v>-1</v>
      </c>
      <c r="DU47">
        <v>2</v>
      </c>
      <c r="DV47">
        <f t="shared" si="163"/>
        <v>-1</v>
      </c>
      <c r="DW47">
        <v>3</v>
      </c>
      <c r="DX47" s="137">
        <v>109162.50000000001</v>
      </c>
      <c r="DY47" s="137">
        <v>163743.75000000003</v>
      </c>
      <c r="DZ47" s="188">
        <v>633.79866803259608</v>
      </c>
      <c r="EA47" s="188">
        <v>-633.79866803259608</v>
      </c>
      <c r="EB47" s="188">
        <v>-633.79866803259608</v>
      </c>
      <c r="EC47" s="188">
        <f t="shared" si="324"/>
        <v>633.79866803259608</v>
      </c>
      <c r="ED47" s="188">
        <v>633.79866803259608</v>
      </c>
      <c r="EE47" s="188">
        <v>633.79866803259608</v>
      </c>
      <c r="EF47" s="188">
        <v>-633.79866803259608</v>
      </c>
      <c r="EG47" s="188">
        <f t="shared" si="164"/>
        <v>633.79866803259608</v>
      </c>
      <c r="EH47" s="188">
        <v>-633.79866803259608</v>
      </c>
      <c r="EI47" s="188">
        <f t="shared" si="165"/>
        <v>633.79866803259608</v>
      </c>
      <c r="EJ47" s="188">
        <f t="shared" si="166"/>
        <v>633.79866803259608</v>
      </c>
      <c r="EK47" s="188">
        <v>633.79866803259608</v>
      </c>
      <c r="EM47">
        <v>-1</v>
      </c>
      <c r="EN47" s="228">
        <v>1</v>
      </c>
      <c r="EO47" s="228">
        <v>-1</v>
      </c>
      <c r="EP47" s="228">
        <v>1</v>
      </c>
      <c r="EQ47" s="203">
        <v>1</v>
      </c>
      <c r="ER47" s="229">
        <v>-5</v>
      </c>
      <c r="ES47">
        <f t="shared" si="167"/>
        <v>-1</v>
      </c>
      <c r="ET47">
        <v>-1</v>
      </c>
      <c r="EU47" s="203">
        <v>-1</v>
      </c>
      <c r="EV47">
        <v>0</v>
      </c>
      <c r="EW47">
        <v>0</v>
      </c>
      <c r="EX47">
        <v>1</v>
      </c>
      <c r="EY47">
        <v>1</v>
      </c>
      <c r="EZ47" s="237">
        <v>-1.54586052903E-2</v>
      </c>
      <c r="FA47" s="194">
        <v>42548</v>
      </c>
      <c r="FB47">
        <f t="shared" si="168"/>
        <v>-1</v>
      </c>
      <c r="FC47">
        <f t="shared" si="169"/>
        <v>-1</v>
      </c>
      <c r="FD47">
        <v>2</v>
      </c>
      <c r="FE47">
        <f t="shared" si="170"/>
        <v>1</v>
      </c>
      <c r="FF47">
        <v>2</v>
      </c>
      <c r="FG47" s="137">
        <v>107475.00000000001</v>
      </c>
      <c r="FH47" s="137">
        <v>107475.00000000001</v>
      </c>
      <c r="FI47" s="188">
        <v>-1661.4136035749927</v>
      </c>
      <c r="FJ47" s="188">
        <v>1661.4136035749927</v>
      </c>
      <c r="FK47" s="188">
        <v>-1661.4136035749927</v>
      </c>
      <c r="FL47" s="188">
        <f t="shared" si="325"/>
        <v>1661.4136035749927</v>
      </c>
      <c r="FM47" s="188">
        <v>1661.4136035749927</v>
      </c>
      <c r="FN47" s="188">
        <v>1661.4136035749927</v>
      </c>
      <c r="FO47" s="188">
        <v>-1661.4136035749927</v>
      </c>
      <c r="FP47" s="188">
        <f t="shared" si="171"/>
        <v>1661.4136035749927</v>
      </c>
      <c r="FQ47" s="188">
        <v>-1661.4136035749927</v>
      </c>
      <c r="FR47" s="188">
        <f t="shared" si="172"/>
        <v>-1661.4136035749927</v>
      </c>
      <c r="FS47" s="188">
        <f t="shared" si="173"/>
        <v>1661.4136035749927</v>
      </c>
      <c r="FT47" s="188">
        <v>1661.4136035749927</v>
      </c>
      <c r="FV47">
        <v>-1</v>
      </c>
      <c r="FW47" s="228">
        <v>1</v>
      </c>
      <c r="FX47" s="228">
        <v>-1</v>
      </c>
      <c r="FY47" s="228">
        <v>1</v>
      </c>
      <c r="FZ47" s="203">
        <v>1</v>
      </c>
      <c r="GA47" s="229">
        <v>-6</v>
      </c>
      <c r="GB47">
        <f t="shared" si="174"/>
        <v>-1</v>
      </c>
      <c r="GC47">
        <v>-1</v>
      </c>
      <c r="GD47">
        <v>-1</v>
      </c>
      <c r="GE47">
        <v>0</v>
      </c>
      <c r="GF47">
        <v>0</v>
      </c>
      <c r="GG47">
        <v>1</v>
      </c>
      <c r="GH47">
        <v>1</v>
      </c>
      <c r="GI47">
        <v>-1.04675505932E-2</v>
      </c>
      <c r="GJ47" s="194">
        <v>42548</v>
      </c>
      <c r="GK47">
        <f t="shared" si="175"/>
        <v>-1</v>
      </c>
      <c r="GL47">
        <f t="shared" si="176"/>
        <v>-1</v>
      </c>
      <c r="GM47">
        <v>2</v>
      </c>
      <c r="GN47">
        <f t="shared" si="177"/>
        <v>1</v>
      </c>
      <c r="GO47">
        <v>3</v>
      </c>
      <c r="GP47" s="137">
        <v>106350.00000000001</v>
      </c>
      <c r="GQ47" s="137">
        <v>159525.00000000003</v>
      </c>
      <c r="GR47" s="188">
        <v>-1113.2240055868201</v>
      </c>
      <c r="GS47" s="188">
        <v>1113.2240055868201</v>
      </c>
      <c r="GT47" s="188">
        <v>-1113.2240055868201</v>
      </c>
      <c r="GU47" s="188">
        <f t="shared" si="326"/>
        <v>1113.2240055868201</v>
      </c>
      <c r="GV47" s="188">
        <v>1113.2240055868201</v>
      </c>
      <c r="GW47" s="188">
        <v>1113.2240055868201</v>
      </c>
      <c r="GX47" s="188">
        <v>-1113.2240055868201</v>
      </c>
      <c r="GY47" s="188">
        <f t="shared" si="178"/>
        <v>1113.2240055868201</v>
      </c>
      <c r="GZ47" s="188">
        <v>-1113.2240055868201</v>
      </c>
      <c r="HA47" s="188">
        <f t="shared" si="179"/>
        <v>-1113.2240055868201</v>
      </c>
      <c r="HB47" s="188">
        <f t="shared" si="180"/>
        <v>1113.2240055868201</v>
      </c>
      <c r="HC47" s="188">
        <v>1113.2240055868201</v>
      </c>
      <c r="HE47">
        <v>-1</v>
      </c>
      <c r="HF47">
        <v>1</v>
      </c>
      <c r="HG47">
        <v>1</v>
      </c>
      <c r="HH47">
        <v>1</v>
      </c>
      <c r="HI47">
        <v>1</v>
      </c>
      <c r="HJ47">
        <v>-7</v>
      </c>
      <c r="HK47">
        <f t="shared" si="181"/>
        <v>1</v>
      </c>
      <c r="HL47">
        <v>-1</v>
      </c>
      <c r="HM47" s="203">
        <v>1</v>
      </c>
      <c r="HN47">
        <v>1</v>
      </c>
      <c r="HO47">
        <v>1</v>
      </c>
      <c r="HP47">
        <v>0</v>
      </c>
      <c r="HQ47">
        <v>0</v>
      </c>
      <c r="HR47" s="237">
        <v>1.6220028208699999E-2</v>
      </c>
      <c r="HS47" s="194">
        <v>42548</v>
      </c>
      <c r="HT47">
        <f t="shared" si="182"/>
        <v>-1</v>
      </c>
      <c r="HU47">
        <f t="shared" si="183"/>
        <v>1</v>
      </c>
      <c r="HV47">
        <v>2</v>
      </c>
      <c r="HW47">
        <f t="shared" si="184"/>
        <v>1</v>
      </c>
      <c r="HX47">
        <v>3</v>
      </c>
      <c r="HY47" s="137">
        <v>108075</v>
      </c>
      <c r="HZ47" s="137">
        <v>162112.5</v>
      </c>
      <c r="IA47" s="188">
        <v>1752.9795486552523</v>
      </c>
      <c r="IB47" s="188">
        <v>-1752.9795486552523</v>
      </c>
      <c r="IC47" s="188">
        <v>1752.9795486552523</v>
      </c>
      <c r="ID47" s="188">
        <f t="shared" si="327"/>
        <v>1752.9795486552523</v>
      </c>
      <c r="IE47" s="188">
        <v>-1752.9795486552523</v>
      </c>
      <c r="IF47" s="188">
        <v>1752.9795486552523</v>
      </c>
      <c r="IG47" s="188">
        <v>1752.9795486552523</v>
      </c>
      <c r="IH47" s="188">
        <f t="shared" si="185"/>
        <v>-1752.9795486552523</v>
      </c>
      <c r="II47" s="188">
        <v>1752.9795486552523</v>
      </c>
      <c r="IJ47" s="188">
        <f t="shared" si="186"/>
        <v>1752.9795486552523</v>
      </c>
      <c r="IK47" s="188">
        <f t="shared" si="187"/>
        <v>1752.9795486552523</v>
      </c>
      <c r="IL47" s="188">
        <v>1752.9795486552523</v>
      </c>
      <c r="IN47">
        <v>1</v>
      </c>
      <c r="IO47" s="228">
        <v>1</v>
      </c>
      <c r="IP47" s="228">
        <v>-1</v>
      </c>
      <c r="IQ47" s="228">
        <v>1</v>
      </c>
      <c r="IR47" s="203">
        <v>1</v>
      </c>
      <c r="IS47" s="229">
        <v>-8</v>
      </c>
      <c r="IT47">
        <f t="shared" si="188"/>
        <v>-1</v>
      </c>
      <c r="IU47">
        <v>-1</v>
      </c>
      <c r="IV47" s="203">
        <v>1</v>
      </c>
      <c r="IW47">
        <v>1</v>
      </c>
      <c r="IX47">
        <v>1</v>
      </c>
      <c r="IY47">
        <v>0</v>
      </c>
      <c r="IZ47">
        <v>0</v>
      </c>
      <c r="JA47" s="237">
        <v>3.6086051353199998E-2</v>
      </c>
      <c r="JB47" s="194">
        <v>42548</v>
      </c>
      <c r="JC47">
        <f t="shared" si="189"/>
        <v>-1</v>
      </c>
      <c r="JD47">
        <f t="shared" si="190"/>
        <v>-1</v>
      </c>
      <c r="JE47">
        <v>2</v>
      </c>
      <c r="JF47">
        <f t="shared" si="191"/>
        <v>1</v>
      </c>
      <c r="JG47">
        <v>3</v>
      </c>
      <c r="JH47" s="137">
        <v>111975.00000000001</v>
      </c>
      <c r="JI47" s="137">
        <v>167962.50000000003</v>
      </c>
      <c r="JJ47" s="188">
        <v>4040.7356002745705</v>
      </c>
      <c r="JK47" s="188">
        <v>4040.7356002745705</v>
      </c>
      <c r="JL47" s="188">
        <v>4040.7356002745705</v>
      </c>
      <c r="JM47" s="188">
        <f t="shared" si="328"/>
        <v>-4040.7356002745705</v>
      </c>
      <c r="JN47" s="188">
        <v>-4040.7356002745705</v>
      </c>
      <c r="JO47" s="188">
        <v>-4040.7356002745705</v>
      </c>
      <c r="JP47" s="188">
        <v>4040.7356002745705</v>
      </c>
      <c r="JQ47" s="188">
        <f t="shared" si="192"/>
        <v>-4040.7356002745705</v>
      </c>
      <c r="JR47" s="188">
        <v>4040.7356002745705</v>
      </c>
      <c r="JS47" s="188">
        <f t="shared" si="193"/>
        <v>4040.7356002745705</v>
      </c>
      <c r="JT47" s="188">
        <f t="shared" si="329"/>
        <v>-4040.7356002745705</v>
      </c>
      <c r="JU47" s="188">
        <v>4040.7356002745705</v>
      </c>
      <c r="JW47">
        <v>1</v>
      </c>
      <c r="JX47" s="228">
        <v>1</v>
      </c>
      <c r="JY47" s="228">
        <v>-1</v>
      </c>
      <c r="JZ47" s="228">
        <v>1</v>
      </c>
      <c r="KA47" s="203">
        <v>1</v>
      </c>
      <c r="KB47" s="229">
        <v>-9</v>
      </c>
      <c r="KC47">
        <f t="shared" si="194"/>
        <v>-1</v>
      </c>
      <c r="KD47">
        <v>-1</v>
      </c>
      <c r="KE47" s="203">
        <v>-1</v>
      </c>
      <c r="KF47">
        <v>0</v>
      </c>
      <c r="KG47">
        <v>0</v>
      </c>
      <c r="KH47">
        <v>1</v>
      </c>
      <c r="KI47">
        <v>1</v>
      </c>
      <c r="KJ47" s="237">
        <v>-1.2726054923E-2</v>
      </c>
      <c r="KK47" s="194">
        <v>42548</v>
      </c>
      <c r="KL47">
        <f t="shared" si="195"/>
        <v>-1</v>
      </c>
      <c r="KM47">
        <f t="shared" si="196"/>
        <v>-1</v>
      </c>
      <c r="KN47">
        <v>2</v>
      </c>
      <c r="KO47">
        <f t="shared" si="197"/>
        <v>1</v>
      </c>
      <c r="KP47">
        <v>2</v>
      </c>
      <c r="KQ47" s="137">
        <v>110550</v>
      </c>
      <c r="KR47" s="137">
        <v>110550</v>
      </c>
      <c r="KS47" s="188">
        <v>-1406.8653717376501</v>
      </c>
      <c r="KT47" s="188">
        <v>-1406.8653717376501</v>
      </c>
      <c r="KU47" s="188">
        <v>-1406.8653717376501</v>
      </c>
      <c r="KV47" s="188">
        <f t="shared" si="330"/>
        <v>1406.8653717376501</v>
      </c>
      <c r="KW47" s="188">
        <v>1406.8653717376501</v>
      </c>
      <c r="KX47" s="188">
        <v>1406.8653717376501</v>
      </c>
      <c r="KY47" s="188">
        <v>-1406.8653717376501</v>
      </c>
      <c r="KZ47" s="188">
        <f t="shared" si="198"/>
        <v>1406.8653717376501</v>
      </c>
      <c r="LA47" s="188">
        <v>-1406.8653717376501</v>
      </c>
      <c r="LB47" s="188">
        <f t="shared" si="199"/>
        <v>-1406.8653717376501</v>
      </c>
      <c r="LC47" s="188">
        <f t="shared" si="200"/>
        <v>1406.8653717376501</v>
      </c>
      <c r="LD47" s="188">
        <v>1406.8653717376501</v>
      </c>
      <c r="LF47">
        <v>-1</v>
      </c>
      <c r="LG47" s="228">
        <v>1</v>
      </c>
      <c r="LH47" s="228">
        <v>1</v>
      </c>
      <c r="LI47" s="228">
        <v>1</v>
      </c>
      <c r="LJ47" s="203">
        <v>1</v>
      </c>
      <c r="LK47" s="229">
        <v>-10</v>
      </c>
      <c r="LL47">
        <f t="shared" si="201"/>
        <v>1</v>
      </c>
      <c r="LM47">
        <v>-1</v>
      </c>
      <c r="LN47" s="203">
        <v>1</v>
      </c>
      <c r="LO47">
        <v>1</v>
      </c>
      <c r="LP47">
        <v>1</v>
      </c>
      <c r="LQ47">
        <v>0</v>
      </c>
      <c r="LR47">
        <v>0</v>
      </c>
      <c r="LS47" s="237">
        <v>1.6960651288999999E-3</v>
      </c>
      <c r="LT47" s="194">
        <v>42548</v>
      </c>
      <c r="LU47">
        <f t="shared" si="202"/>
        <v>-1</v>
      </c>
      <c r="LV47">
        <f t="shared" si="203"/>
        <v>1</v>
      </c>
      <c r="LW47">
        <v>2</v>
      </c>
      <c r="LX47">
        <f t="shared" si="204"/>
        <v>1</v>
      </c>
      <c r="LY47">
        <v>2</v>
      </c>
      <c r="LZ47" s="137">
        <v>110737.5</v>
      </c>
      <c r="MA47" s="137">
        <v>110737.5</v>
      </c>
      <c r="MB47" s="188">
        <v>187.81801221156374</v>
      </c>
      <c r="MC47" s="188">
        <v>-187.81801221156374</v>
      </c>
      <c r="MD47" s="188">
        <v>187.81801221156374</v>
      </c>
      <c r="ME47" s="188">
        <f t="shared" si="331"/>
        <v>187.81801221156374</v>
      </c>
      <c r="MF47" s="188">
        <v>-187.81801221156374</v>
      </c>
      <c r="MG47" s="188">
        <v>187.81801221156374</v>
      </c>
      <c r="MH47" s="188">
        <v>187.81801221156374</v>
      </c>
      <c r="MI47" s="188">
        <f t="shared" si="205"/>
        <v>-187.81801221156374</v>
      </c>
      <c r="MJ47" s="188">
        <v>187.81801221156374</v>
      </c>
      <c r="MK47" s="188">
        <f t="shared" si="206"/>
        <v>187.81801221156374</v>
      </c>
      <c r="ML47" s="188">
        <f t="shared" si="207"/>
        <v>187.81801221156374</v>
      </c>
      <c r="MM47" s="188">
        <v>187.81801221156374</v>
      </c>
      <c r="MO47">
        <v>1</v>
      </c>
      <c r="MP47" s="228">
        <v>1</v>
      </c>
      <c r="MQ47" s="228">
        <v>-1</v>
      </c>
      <c r="MR47" s="203">
        <v>1</v>
      </c>
      <c r="MS47" s="203">
        <v>1</v>
      </c>
      <c r="MT47" s="229">
        <v>11</v>
      </c>
      <c r="MU47">
        <f t="shared" si="208"/>
        <v>-1</v>
      </c>
      <c r="MV47">
        <v>1</v>
      </c>
      <c r="MW47" s="203">
        <v>1</v>
      </c>
      <c r="MX47">
        <v>0</v>
      </c>
      <c r="MY47">
        <v>1</v>
      </c>
      <c r="MZ47">
        <v>0</v>
      </c>
      <c r="NA47">
        <v>1</v>
      </c>
      <c r="NB47" s="237">
        <v>3.0477480528299999E-2</v>
      </c>
      <c r="NC47" s="194">
        <v>42548</v>
      </c>
      <c r="ND47">
        <f t="shared" si="209"/>
        <v>-1</v>
      </c>
      <c r="NE47">
        <f t="shared" si="210"/>
        <v>-1</v>
      </c>
      <c r="NF47">
        <v>2</v>
      </c>
      <c r="NG47">
        <f t="shared" si="211"/>
        <v>1</v>
      </c>
      <c r="NH47">
        <v>2</v>
      </c>
      <c r="NI47" s="137">
        <v>114112.5</v>
      </c>
      <c r="NJ47" s="137">
        <v>114112.5</v>
      </c>
      <c r="NK47" s="188">
        <v>3477.8614967856338</v>
      </c>
      <c r="NL47" s="188">
        <v>3477.8614967856338</v>
      </c>
      <c r="NM47" s="188">
        <v>3477.8614967856338</v>
      </c>
      <c r="NN47" s="188">
        <f t="shared" si="332"/>
        <v>-3477.8614967856338</v>
      </c>
      <c r="NO47" s="188">
        <v>3477.8614967856338</v>
      </c>
      <c r="NP47" s="188">
        <v>-3477.8614967856338</v>
      </c>
      <c r="NQ47" s="188">
        <v>3477.8614967856338</v>
      </c>
      <c r="NR47" s="188">
        <f t="shared" si="212"/>
        <v>-3477.8614967856338</v>
      </c>
      <c r="NS47" s="188">
        <v>3477.8614967856338</v>
      </c>
      <c r="NT47" s="188">
        <f t="shared" si="213"/>
        <v>3477.8614967856338</v>
      </c>
      <c r="NU47" s="188">
        <f t="shared" si="214"/>
        <v>-3477.8614967856338</v>
      </c>
      <c r="NV47" s="188">
        <v>3477.8614967856338</v>
      </c>
      <c r="NX47">
        <v>1</v>
      </c>
      <c r="NY47" s="228">
        <v>1</v>
      </c>
      <c r="NZ47" s="228">
        <v>-1</v>
      </c>
      <c r="OA47" s="228">
        <v>1</v>
      </c>
      <c r="OB47" s="203">
        <v>1</v>
      </c>
      <c r="OC47" s="229">
        <v>12</v>
      </c>
      <c r="OD47">
        <f t="shared" si="346"/>
        <v>-1</v>
      </c>
      <c r="OE47">
        <v>1</v>
      </c>
      <c r="OF47" s="203">
        <v>-1</v>
      </c>
      <c r="OG47">
        <v>1</v>
      </c>
      <c r="OH47">
        <v>0</v>
      </c>
      <c r="OI47">
        <v>1</v>
      </c>
      <c r="OJ47">
        <v>0</v>
      </c>
      <c r="OK47">
        <v>-3.0233322379200001E-2</v>
      </c>
      <c r="OL47" s="194">
        <v>42548</v>
      </c>
      <c r="OM47">
        <f t="shared" si="215"/>
        <v>-1</v>
      </c>
      <c r="ON47">
        <f t="shared" si="216"/>
        <v>-1</v>
      </c>
      <c r="OO47">
        <v>2</v>
      </c>
      <c r="OP47">
        <f t="shared" si="217"/>
        <v>1</v>
      </c>
      <c r="OQ47">
        <v>2</v>
      </c>
      <c r="OR47" s="137">
        <v>112087.49999999999</v>
      </c>
      <c r="OS47" s="137">
        <v>112087.49999999999</v>
      </c>
      <c r="OT47" s="188">
        <v>-3388.7775221785796</v>
      </c>
      <c r="OU47" s="188">
        <v>-3388.7775221785796</v>
      </c>
      <c r="OV47" s="188">
        <v>-3388.7775221785796</v>
      </c>
      <c r="OW47" s="188">
        <f t="shared" si="333"/>
        <v>3388.7775221785796</v>
      </c>
      <c r="OX47" s="188">
        <v>-3388.7775221785796</v>
      </c>
      <c r="OY47" s="188">
        <v>3388.7775221785796</v>
      </c>
      <c r="OZ47" s="188">
        <v>-3388.7775221785796</v>
      </c>
      <c r="PA47" s="188">
        <f t="shared" si="218"/>
        <v>3388.7775221785796</v>
      </c>
      <c r="PB47" s="188">
        <v>-3388.7775221785796</v>
      </c>
      <c r="PC47" s="188">
        <f t="shared" si="219"/>
        <v>-3388.7775221785796</v>
      </c>
      <c r="PD47" s="188">
        <f t="shared" si="220"/>
        <v>3388.7775221785796</v>
      </c>
      <c r="PE47" s="188">
        <v>3388.7775221785796</v>
      </c>
      <c r="PG47">
        <v>-1</v>
      </c>
      <c r="PH47" s="228">
        <v>-1</v>
      </c>
      <c r="PI47" s="228">
        <v>1</v>
      </c>
      <c r="PJ47" s="228">
        <v>-1</v>
      </c>
      <c r="PK47" s="203">
        <v>1</v>
      </c>
      <c r="PL47" s="229">
        <v>13</v>
      </c>
      <c r="PM47">
        <f t="shared" si="347"/>
        <v>1</v>
      </c>
      <c r="PN47">
        <v>1</v>
      </c>
      <c r="PO47" s="203">
        <v>1</v>
      </c>
      <c r="PP47">
        <v>1</v>
      </c>
      <c r="PQ47">
        <v>1</v>
      </c>
      <c r="PR47">
        <v>0</v>
      </c>
      <c r="PS47">
        <v>1</v>
      </c>
      <c r="PT47" s="237">
        <v>1.28769908506E-2</v>
      </c>
      <c r="PU47" s="194">
        <v>42548</v>
      </c>
      <c r="PV47">
        <f t="shared" si="221"/>
        <v>1</v>
      </c>
      <c r="PW47">
        <f t="shared" si="222"/>
        <v>1</v>
      </c>
      <c r="PX47">
        <v>2</v>
      </c>
      <c r="PY47">
        <f t="shared" si="223"/>
        <v>1</v>
      </c>
      <c r="PZ47">
        <v>2</v>
      </c>
      <c r="QA47" s="137">
        <v>109912.50000000001</v>
      </c>
      <c r="QB47" s="137">
        <v>109912.50000000001</v>
      </c>
      <c r="QC47" s="188">
        <v>-1415.3422568665726</v>
      </c>
      <c r="QD47" s="188">
        <v>-1415.3422568665726</v>
      </c>
      <c r="QE47" s="188">
        <v>1415.3422568665726</v>
      </c>
      <c r="QF47" s="188">
        <f t="shared" si="334"/>
        <v>1415.3422568665726</v>
      </c>
      <c r="QG47" s="188">
        <v>1415.3422568665726</v>
      </c>
      <c r="QH47" s="188">
        <v>1415.3422568665726</v>
      </c>
      <c r="QI47" s="188">
        <v>-1415.3422568665726</v>
      </c>
      <c r="QJ47" s="188">
        <f t="shared" si="224"/>
        <v>1415.3422568665726</v>
      </c>
      <c r="QK47" s="188">
        <v>1415.3422568665726</v>
      </c>
      <c r="QL47" s="188">
        <f t="shared" si="225"/>
        <v>1415.3422568665726</v>
      </c>
      <c r="QM47" s="188">
        <f t="shared" si="226"/>
        <v>1415.3422568665726</v>
      </c>
      <c r="QN47" s="188">
        <v>1415.3422568665726</v>
      </c>
      <c r="QP47">
        <v>1</v>
      </c>
      <c r="QQ47" s="228">
        <v>1</v>
      </c>
      <c r="QR47" s="228">
        <v>-1</v>
      </c>
      <c r="QS47" s="228">
        <v>1</v>
      </c>
      <c r="QT47" s="203">
        <v>1</v>
      </c>
      <c r="QU47" s="229">
        <v>14</v>
      </c>
      <c r="QV47">
        <f t="shared" si="348"/>
        <v>-1</v>
      </c>
      <c r="QW47">
        <v>1</v>
      </c>
      <c r="QX47">
        <v>-1</v>
      </c>
      <c r="QY47">
        <v>1</v>
      </c>
      <c r="QZ47">
        <v>0</v>
      </c>
      <c r="RA47">
        <v>1</v>
      </c>
      <c r="RB47">
        <v>0</v>
      </c>
      <c r="RC47">
        <v>-1.9404483104699999E-2</v>
      </c>
      <c r="RD47" s="194">
        <v>42548</v>
      </c>
      <c r="RE47">
        <f t="shared" si="227"/>
        <v>-1</v>
      </c>
      <c r="RF47">
        <f t="shared" si="228"/>
        <v>-1</v>
      </c>
      <c r="RG47">
        <v>2</v>
      </c>
      <c r="RH47">
        <f t="shared" si="229"/>
        <v>1</v>
      </c>
      <c r="RI47">
        <v>2</v>
      </c>
      <c r="RJ47" s="137">
        <v>109912.50000000001</v>
      </c>
      <c r="RK47" s="137">
        <v>109912.50000000001</v>
      </c>
      <c r="RL47" s="188">
        <v>-2132.7952492453387</v>
      </c>
      <c r="RM47" s="188">
        <v>-2132.7952492453387</v>
      </c>
      <c r="RN47" s="188">
        <v>-2132.7952492453387</v>
      </c>
      <c r="RO47" s="188">
        <f t="shared" si="335"/>
        <v>2132.7952492453387</v>
      </c>
      <c r="RP47" s="188">
        <v>-2132.7952492453387</v>
      </c>
      <c r="RQ47" s="188">
        <v>2132.7952492453387</v>
      </c>
      <c r="RR47" s="188">
        <v>-2132.7952492453387</v>
      </c>
      <c r="RS47" s="188">
        <f t="shared" si="230"/>
        <v>2132.7952492453387</v>
      </c>
      <c r="RT47" s="188">
        <v>-2132.7952492453387</v>
      </c>
      <c r="RU47" s="188">
        <f t="shared" si="231"/>
        <v>-2132.7952492453387</v>
      </c>
      <c r="RV47" s="188">
        <f t="shared" si="232"/>
        <v>2132.7952492453387</v>
      </c>
      <c r="RW47" s="188">
        <v>2132.7952492453387</v>
      </c>
      <c r="RY47">
        <v>-1</v>
      </c>
      <c r="RZ47">
        <v>1</v>
      </c>
      <c r="SA47">
        <v>-1</v>
      </c>
      <c r="SB47">
        <v>1</v>
      </c>
      <c r="SC47">
        <v>1</v>
      </c>
      <c r="SD47">
        <v>-1</v>
      </c>
      <c r="SE47">
        <f t="shared" si="233"/>
        <v>-1</v>
      </c>
      <c r="SF47">
        <v>-1</v>
      </c>
      <c r="SG47">
        <v>1</v>
      </c>
      <c r="SH47">
        <v>0</v>
      </c>
      <c r="SI47">
        <v>1</v>
      </c>
      <c r="SJ47">
        <v>0</v>
      </c>
      <c r="SK47">
        <v>0</v>
      </c>
      <c r="SL47">
        <v>3.0706243602900002E-3</v>
      </c>
      <c r="SM47" s="194">
        <v>42548</v>
      </c>
      <c r="SN47">
        <f t="shared" si="234"/>
        <v>-1</v>
      </c>
      <c r="SO47">
        <f t="shared" si="235"/>
        <v>-1</v>
      </c>
      <c r="SP47">
        <v>2</v>
      </c>
      <c r="SQ47">
        <f t="shared" si="236"/>
        <v>1</v>
      </c>
      <c r="SR47">
        <v>2</v>
      </c>
      <c r="SS47" s="137">
        <v>110137.5</v>
      </c>
      <c r="ST47" s="137">
        <v>110137.5</v>
      </c>
      <c r="SU47" s="188">
        <v>338.19089048143991</v>
      </c>
      <c r="SV47" s="188">
        <v>-338.19089048143991</v>
      </c>
      <c r="SW47" s="188">
        <v>338.19089048143991</v>
      </c>
      <c r="SX47" s="188">
        <f t="shared" si="336"/>
        <v>-338.19089048143991</v>
      </c>
      <c r="SY47" s="188">
        <v>-338.19089048143991</v>
      </c>
      <c r="SZ47" s="188">
        <v>-338.19089048143991</v>
      </c>
      <c r="TA47" s="188">
        <v>338.19089048143991</v>
      </c>
      <c r="TB47" s="188">
        <f t="shared" si="237"/>
        <v>-338.19089048143991</v>
      </c>
      <c r="TC47" s="188">
        <v>338.19089048143991</v>
      </c>
      <c r="TD47" s="188">
        <f t="shared" si="238"/>
        <v>338.19089048143991</v>
      </c>
      <c r="TE47" s="188">
        <f t="shared" si="239"/>
        <v>-338.19089048143991</v>
      </c>
      <c r="TF47" s="188">
        <v>338.19089048143991</v>
      </c>
      <c r="TH47">
        <v>1</v>
      </c>
      <c r="TI47" s="228">
        <v>1</v>
      </c>
      <c r="TJ47" s="228">
        <v>1</v>
      </c>
      <c r="TK47" s="228">
        <v>1</v>
      </c>
      <c r="TL47" s="203">
        <v>1</v>
      </c>
      <c r="TM47" s="229">
        <v>-2</v>
      </c>
      <c r="TN47">
        <f t="shared" si="240"/>
        <v>-1</v>
      </c>
      <c r="TO47">
        <v>-1</v>
      </c>
      <c r="TP47">
        <v>-1</v>
      </c>
      <c r="TQ47">
        <v>0</v>
      </c>
      <c r="TR47">
        <v>0</v>
      </c>
      <c r="TS47">
        <v>1</v>
      </c>
      <c r="TT47">
        <v>1</v>
      </c>
      <c r="TU47">
        <v>-1.0204081632699999E-3</v>
      </c>
      <c r="TV47" s="194">
        <v>42548</v>
      </c>
      <c r="TW47">
        <f t="shared" si="241"/>
        <v>-1</v>
      </c>
      <c r="TX47">
        <f t="shared" si="242"/>
        <v>-1</v>
      </c>
      <c r="TY47">
        <v>2</v>
      </c>
      <c r="TZ47">
        <f t="shared" si="243"/>
        <v>1</v>
      </c>
      <c r="UA47">
        <v>2</v>
      </c>
      <c r="UB47" s="137">
        <v>110137.5</v>
      </c>
      <c r="UC47" s="137">
        <v>110137.5</v>
      </c>
      <c r="UD47" s="188">
        <v>-112.38520408214961</v>
      </c>
      <c r="UE47" s="188">
        <v>-112.38520408214961</v>
      </c>
      <c r="UF47" s="188">
        <v>-112.38520408214961</v>
      </c>
      <c r="UG47" s="188">
        <f t="shared" si="337"/>
        <v>112.38520408214961</v>
      </c>
      <c r="UH47" s="188">
        <v>112.38520408214961</v>
      </c>
      <c r="UI47" s="188">
        <v>-112.38520408214961</v>
      </c>
      <c r="UJ47" s="188">
        <v>-112.38520408214961</v>
      </c>
      <c r="UK47" s="188">
        <f t="shared" si="244"/>
        <v>112.38520408214961</v>
      </c>
      <c r="UL47" s="188">
        <v>-112.38520408214961</v>
      </c>
      <c r="UM47" s="188">
        <f t="shared" si="245"/>
        <v>-112.38520408214961</v>
      </c>
      <c r="UN47" s="188">
        <f t="shared" si="246"/>
        <v>112.38520408214961</v>
      </c>
      <c r="UO47" s="188">
        <v>112.38520408214961</v>
      </c>
      <c r="UQ47">
        <v>-1</v>
      </c>
      <c r="UR47" s="228">
        <v>1</v>
      </c>
      <c r="US47" s="228">
        <v>1</v>
      </c>
      <c r="UT47" s="228">
        <v>1</v>
      </c>
      <c r="UU47" s="203">
        <v>1</v>
      </c>
      <c r="UV47" s="229">
        <v>-3</v>
      </c>
      <c r="UW47">
        <f t="shared" si="247"/>
        <v>1</v>
      </c>
      <c r="UX47">
        <v>-1</v>
      </c>
      <c r="UY47" s="203">
        <v>-1</v>
      </c>
      <c r="UZ47">
        <v>0</v>
      </c>
      <c r="VA47">
        <v>0</v>
      </c>
      <c r="VB47">
        <v>0</v>
      </c>
      <c r="VC47">
        <v>1</v>
      </c>
      <c r="VD47" s="237">
        <v>-3.3707865168500002E-2</v>
      </c>
      <c r="VE47" s="194">
        <v>42548</v>
      </c>
      <c r="VF47">
        <f t="shared" si="248"/>
        <v>-1</v>
      </c>
      <c r="VG47">
        <f t="shared" si="249"/>
        <v>1</v>
      </c>
      <c r="VH47">
        <v>2</v>
      </c>
      <c r="VI47">
        <v>1</v>
      </c>
      <c r="VJ47">
        <v>3</v>
      </c>
      <c r="VK47" s="137">
        <v>106425</v>
      </c>
      <c r="VL47" s="137">
        <v>159637.5</v>
      </c>
      <c r="VM47" s="188">
        <v>-3587.3595505576127</v>
      </c>
      <c r="VN47" s="188">
        <v>3587.3595505576127</v>
      </c>
      <c r="VO47" s="188">
        <v>-3587.3595505576127</v>
      </c>
      <c r="VP47" s="188">
        <f t="shared" si="338"/>
        <v>-3587.3595505576127</v>
      </c>
      <c r="VQ47" s="188">
        <v>3587.3595505576127</v>
      </c>
      <c r="VR47" s="188">
        <v>-3587.3595505576127</v>
      </c>
      <c r="VS47" s="188">
        <v>-3587.3595505576127</v>
      </c>
      <c r="VT47" s="188">
        <f t="shared" si="250"/>
        <v>3587.3595505576127</v>
      </c>
      <c r="VU47" s="188">
        <v>-3587.3595505576127</v>
      </c>
      <c r="VV47" s="188">
        <v>-3587.3595505576127</v>
      </c>
      <c r="VW47" s="188">
        <f t="shared" si="251"/>
        <v>-3587.3595505576127</v>
      </c>
      <c r="VX47" s="188">
        <v>3587.3595505576127</v>
      </c>
      <c r="VZ47">
        <v>-1</v>
      </c>
      <c r="WA47" s="228">
        <v>-1</v>
      </c>
      <c r="WB47" s="228">
        <v>-1</v>
      </c>
      <c r="WC47" s="228">
        <v>-1</v>
      </c>
      <c r="WD47" s="203">
        <v>1</v>
      </c>
      <c r="WE47" s="229">
        <v>4</v>
      </c>
      <c r="WF47">
        <f t="shared" si="252"/>
        <v>1</v>
      </c>
      <c r="WG47">
        <v>1</v>
      </c>
      <c r="WH47" s="203">
        <v>-1</v>
      </c>
      <c r="WI47">
        <v>1</v>
      </c>
      <c r="WJ47">
        <v>0</v>
      </c>
      <c r="WK47">
        <v>0</v>
      </c>
      <c r="WL47">
        <v>0</v>
      </c>
      <c r="WM47" s="237">
        <v>-5.6377730796300001E-3</v>
      </c>
      <c r="WN47" s="194">
        <v>42569</v>
      </c>
      <c r="WO47">
        <f t="shared" si="253"/>
        <v>1</v>
      </c>
      <c r="WP47">
        <f t="shared" si="254"/>
        <v>1</v>
      </c>
      <c r="WQ47">
        <v>2</v>
      </c>
      <c r="WR47">
        <v>1</v>
      </c>
      <c r="WS47">
        <v>3</v>
      </c>
      <c r="WT47" s="137">
        <v>106200</v>
      </c>
      <c r="WU47" s="137">
        <v>159300</v>
      </c>
      <c r="WV47" s="188">
        <v>598.73150105670595</v>
      </c>
      <c r="WW47" s="188">
        <v>598.73150105670595</v>
      </c>
      <c r="WX47" s="188">
        <v>-598.73150105670595</v>
      </c>
      <c r="WY47" s="188">
        <f t="shared" si="339"/>
        <v>-598.73150105670595</v>
      </c>
      <c r="WZ47" s="188">
        <v>-598.73150105670595</v>
      </c>
      <c r="XA47" s="188">
        <v>598.73150105670595</v>
      </c>
      <c r="XB47" s="188">
        <v>598.73150105670595</v>
      </c>
      <c r="XC47" s="188">
        <f t="shared" si="255"/>
        <v>-598.73150105670595</v>
      </c>
      <c r="XD47" s="188">
        <v>-598.73150105670595</v>
      </c>
      <c r="XE47" s="188">
        <v>-598.73150105670595</v>
      </c>
      <c r="XF47" s="188">
        <f t="shared" si="256"/>
        <v>-598.73150105670595</v>
      </c>
      <c r="XG47" s="188">
        <v>598.73150105670595</v>
      </c>
      <c r="XI47">
        <v>-1</v>
      </c>
      <c r="XJ47" s="228">
        <v>-1</v>
      </c>
      <c r="XK47" s="228">
        <v>1</v>
      </c>
      <c r="XL47" s="228">
        <v>-1</v>
      </c>
      <c r="XM47" s="203">
        <v>1</v>
      </c>
      <c r="XN47" s="229">
        <v>5</v>
      </c>
      <c r="XO47">
        <f t="shared" si="257"/>
        <v>1</v>
      </c>
      <c r="XP47">
        <v>1</v>
      </c>
      <c r="XQ47" s="203">
        <v>1</v>
      </c>
      <c r="XR47">
        <v>1</v>
      </c>
      <c r="XS47">
        <v>1</v>
      </c>
      <c r="XT47">
        <v>1</v>
      </c>
      <c r="XU47">
        <v>1</v>
      </c>
      <c r="XV47" s="237">
        <v>3.54358610914E-3</v>
      </c>
      <c r="XW47" s="194">
        <v>42569</v>
      </c>
      <c r="XX47">
        <f t="shared" si="258"/>
        <v>1</v>
      </c>
      <c r="XY47">
        <f t="shared" si="259"/>
        <v>1</v>
      </c>
      <c r="XZ47">
        <v>2</v>
      </c>
      <c r="YA47">
        <v>1</v>
      </c>
      <c r="YB47">
        <v>3</v>
      </c>
      <c r="YC47" s="137">
        <v>106200</v>
      </c>
      <c r="YD47" s="137">
        <v>159300</v>
      </c>
      <c r="YE47" s="188">
        <v>-376.32884479066803</v>
      </c>
      <c r="YF47" s="188">
        <v>-376.32884479066803</v>
      </c>
      <c r="YG47" s="188">
        <v>376.32884479066803</v>
      </c>
      <c r="YH47" s="188">
        <f t="shared" si="260"/>
        <v>376.32884479066803</v>
      </c>
      <c r="YI47" s="188">
        <v>376.32884479066803</v>
      </c>
      <c r="YJ47" s="188">
        <v>376.32884479066803</v>
      </c>
      <c r="YK47" s="188">
        <v>-376.32884479066803</v>
      </c>
      <c r="YL47" s="188">
        <f t="shared" si="261"/>
        <v>376.32884479066803</v>
      </c>
      <c r="YM47" s="188">
        <v>376.32884479066803</v>
      </c>
      <c r="YN47" s="188">
        <v>376.32884479066803</v>
      </c>
      <c r="YO47" s="188">
        <f t="shared" si="262"/>
        <v>376.32884479066803</v>
      </c>
      <c r="YP47" s="188">
        <v>376.32884479066803</v>
      </c>
      <c r="YR47">
        <v>1</v>
      </c>
      <c r="YS47" s="228">
        <v>-1</v>
      </c>
      <c r="YT47" s="228">
        <v>1</v>
      </c>
      <c r="YU47" s="228">
        <v>-1</v>
      </c>
      <c r="YV47" s="203">
        <v>1</v>
      </c>
      <c r="YW47" s="229">
        <v>7</v>
      </c>
      <c r="YX47">
        <v>1</v>
      </c>
      <c r="YY47">
        <v>1</v>
      </c>
      <c r="YZ47" s="203">
        <v>-1</v>
      </c>
      <c r="ZA47">
        <v>0</v>
      </c>
      <c r="ZB47">
        <v>0</v>
      </c>
      <c r="ZC47">
        <v>0</v>
      </c>
      <c r="ZD47">
        <v>0</v>
      </c>
      <c r="ZE47" s="237">
        <v>-2.8248587570600002E-3</v>
      </c>
      <c r="ZF47" s="194">
        <v>42569</v>
      </c>
      <c r="ZG47">
        <f t="shared" si="263"/>
        <v>1</v>
      </c>
      <c r="ZH47">
        <f t="shared" si="264"/>
        <v>1</v>
      </c>
      <c r="ZI47">
        <v>2</v>
      </c>
      <c r="ZJ47">
        <v>-1</v>
      </c>
      <c r="ZK47">
        <v>2</v>
      </c>
      <c r="ZL47" s="137">
        <v>106200</v>
      </c>
      <c r="ZM47" s="137">
        <v>106200</v>
      </c>
      <c r="ZN47" s="188">
        <v>299.999999999772</v>
      </c>
      <c r="ZO47" s="188">
        <v>299.999999999772</v>
      </c>
      <c r="ZP47" s="188">
        <v>-299.999999999772</v>
      </c>
      <c r="ZQ47" s="188">
        <v>-299.999999999772</v>
      </c>
      <c r="ZR47" s="188">
        <v>-299.999999999772</v>
      </c>
      <c r="ZS47" s="188">
        <v>-299.999999999772</v>
      </c>
      <c r="ZT47" s="188">
        <v>-299.999999999772</v>
      </c>
      <c r="ZU47" s="188">
        <v>299.999999999772</v>
      </c>
      <c r="ZV47" s="188">
        <f t="shared" si="265"/>
        <v>-299.999999999772</v>
      </c>
      <c r="ZW47" s="188">
        <v>-299.999999999772</v>
      </c>
      <c r="ZX47" s="188">
        <f t="shared" si="266"/>
        <v>-299.999999999772</v>
      </c>
      <c r="ZY47" s="188">
        <v>299.999999999772</v>
      </c>
      <c r="AAA47">
        <f t="shared" si="267"/>
        <v>-1</v>
      </c>
      <c r="AAB47" s="228">
        <v>-1</v>
      </c>
      <c r="AAC47" s="228">
        <v>1</v>
      </c>
      <c r="AAD47" s="228">
        <v>-1</v>
      </c>
      <c r="AAE47" s="203">
        <v>1</v>
      </c>
      <c r="AAF47" s="229">
        <v>7</v>
      </c>
      <c r="AAG47">
        <f t="shared" si="268"/>
        <v>1</v>
      </c>
      <c r="AAH47">
        <f t="shared" si="269"/>
        <v>1</v>
      </c>
      <c r="AAI47" s="203">
        <v>1</v>
      </c>
      <c r="AAJ47">
        <f t="shared" si="270"/>
        <v>1</v>
      </c>
      <c r="AAK47">
        <f t="shared" si="136"/>
        <v>1</v>
      </c>
      <c r="AAL47">
        <f t="shared" si="340"/>
        <v>1</v>
      </c>
      <c r="AAM47">
        <f t="shared" si="271"/>
        <v>1</v>
      </c>
      <c r="AAN47" s="237">
        <v>6.7280453257800004E-3</v>
      </c>
      <c r="AAO47" s="194">
        <v>42569</v>
      </c>
      <c r="AAP47">
        <f t="shared" si="272"/>
        <v>1</v>
      </c>
      <c r="AAQ47">
        <f t="shared" si="273"/>
        <v>1</v>
      </c>
      <c r="AAR47">
        <f>VLOOKUP($A47,'FuturesInfo (3)'!$A$2:$V$80,22)</f>
        <v>2</v>
      </c>
      <c r="AAS47">
        <f t="shared" si="274"/>
        <v>1</v>
      </c>
      <c r="AAT47">
        <f t="shared" si="275"/>
        <v>3</v>
      </c>
      <c r="AAU47" s="137">
        <f>VLOOKUP($A47,'FuturesInfo (3)'!$A$2:$O$80,15)*AAR47</f>
        <v>106612.5</v>
      </c>
      <c r="AAV47" s="137">
        <f>VLOOKUP($A47,'FuturesInfo (3)'!$A$2:$O$80,15)*AAT47</f>
        <v>159918.75</v>
      </c>
      <c r="AAW47" s="188">
        <f t="shared" si="352"/>
        <v>-717.29373229472026</v>
      </c>
      <c r="AAX47" s="188">
        <f t="shared" si="137"/>
        <v>717.29373229472026</v>
      </c>
      <c r="AAY47" s="188">
        <f t="shared" si="277"/>
        <v>-717.29373229472026</v>
      </c>
      <c r="AAZ47" s="188">
        <f t="shared" si="278"/>
        <v>717.29373229472026</v>
      </c>
      <c r="ABA47" s="188">
        <f t="shared" si="279"/>
        <v>717.29373229472026</v>
      </c>
      <c r="ABB47" s="188">
        <f t="shared" si="349"/>
        <v>717.29373229472026</v>
      </c>
      <c r="ABC47" s="188">
        <f t="shared" si="281"/>
        <v>717.29373229472026</v>
      </c>
      <c r="ABD47" s="188">
        <f t="shared" si="341"/>
        <v>-717.29373229472026</v>
      </c>
      <c r="ABE47" s="188">
        <f t="shared" si="282"/>
        <v>717.29373229472026</v>
      </c>
      <c r="ABF47" s="188">
        <f>IF(IF(sym!$Q36=AAI47,1,0)=1,ABS(AAU47*AAN47),-ABS(AAU47*AAN47))</f>
        <v>717.29373229472026</v>
      </c>
      <c r="ABG47" s="188">
        <f t="shared" si="283"/>
        <v>717.29373229472026</v>
      </c>
      <c r="ABH47" s="188">
        <f t="shared" si="284"/>
        <v>717.29373229472026</v>
      </c>
      <c r="ABJ47">
        <f t="shared" si="285"/>
        <v>1</v>
      </c>
      <c r="ABK47" s="228">
        <v>1</v>
      </c>
      <c r="ABL47" s="228">
        <v>1</v>
      </c>
      <c r="ABM47" s="228">
        <v>1</v>
      </c>
      <c r="ABN47" s="203">
        <v>1</v>
      </c>
      <c r="ABO47" s="229">
        <v>-10</v>
      </c>
      <c r="ABP47">
        <f t="shared" si="286"/>
        <v>-1</v>
      </c>
      <c r="ABQ47">
        <f t="shared" si="287"/>
        <v>-1</v>
      </c>
      <c r="ABR47" s="203"/>
      <c r="ABS47">
        <f t="shared" si="288"/>
        <v>0</v>
      </c>
      <c r="ABT47">
        <f t="shared" si="138"/>
        <v>0</v>
      </c>
      <c r="ABU47">
        <f t="shared" si="342"/>
        <v>0</v>
      </c>
      <c r="ABV47">
        <f t="shared" si="289"/>
        <v>0</v>
      </c>
      <c r="ABW47" s="237"/>
      <c r="ABX47" s="194">
        <v>42565</v>
      </c>
      <c r="ABY47">
        <f t="shared" si="290"/>
        <v>-1</v>
      </c>
      <c r="ABZ47">
        <f t="shared" si="291"/>
        <v>-1</v>
      </c>
      <c r="ACA47">
        <f>VLOOKUP($A47,'FuturesInfo (3)'!$A$2:$V$80,22)</f>
        <v>2</v>
      </c>
      <c r="ACB47">
        <f t="shared" si="292"/>
        <v>1</v>
      </c>
      <c r="ACC47">
        <f t="shared" si="293"/>
        <v>3</v>
      </c>
      <c r="ACD47" s="137">
        <f>VLOOKUP($A47,'FuturesInfo (3)'!$A$2:$O$80,15)*ACA47</f>
        <v>106612.5</v>
      </c>
      <c r="ACE47" s="137">
        <f>VLOOKUP($A47,'FuturesInfo (3)'!$A$2:$O$80,15)*ACC47</f>
        <v>159918.75</v>
      </c>
      <c r="ACF47" s="188">
        <f t="shared" si="353"/>
        <v>0</v>
      </c>
      <c r="ACG47" s="188">
        <f t="shared" si="139"/>
        <v>0</v>
      </c>
      <c r="ACH47" s="188">
        <f t="shared" si="295"/>
        <v>0</v>
      </c>
      <c r="ACI47" s="188">
        <f t="shared" si="296"/>
        <v>0</v>
      </c>
      <c r="ACJ47" s="188">
        <f t="shared" si="297"/>
        <v>0</v>
      </c>
      <c r="ACK47" s="188">
        <f t="shared" si="350"/>
        <v>0</v>
      </c>
      <c r="ACL47" s="188">
        <f t="shared" si="299"/>
        <v>0</v>
      </c>
      <c r="ACM47" s="188">
        <f t="shared" si="343"/>
        <v>0</v>
      </c>
      <c r="ACN47" s="188">
        <f t="shared" si="300"/>
        <v>0</v>
      </c>
      <c r="ACO47" s="188">
        <f>IF(IF(sym!$Q36=ABR47,1,0)=1,ABS(ACD47*ABW47),-ABS(ACD47*ABW47))</f>
        <v>0</v>
      </c>
      <c r="ACP47" s="188">
        <f t="shared" si="301"/>
        <v>0</v>
      </c>
      <c r="ACQ47" s="188">
        <f t="shared" si="302"/>
        <v>0</v>
      </c>
      <c r="ACT47">
        <f t="shared" si="303"/>
        <v>0</v>
      </c>
      <c r="ACU47" s="228"/>
      <c r="ACV47" s="228"/>
      <c r="ACW47" s="228"/>
      <c r="ACX47" s="203"/>
      <c r="ACY47" s="229"/>
      <c r="ACZ47">
        <f t="shared" si="304"/>
        <v>-1</v>
      </c>
      <c r="ADA47">
        <f t="shared" si="305"/>
        <v>0</v>
      </c>
      <c r="ADB47" s="203"/>
      <c r="ADC47">
        <f t="shared" si="306"/>
        <v>1</v>
      </c>
      <c r="ADD47">
        <f t="shared" si="140"/>
        <v>1</v>
      </c>
      <c r="ADE47">
        <f t="shared" si="344"/>
        <v>0</v>
      </c>
      <c r="ADF47">
        <f t="shared" si="307"/>
        <v>1</v>
      </c>
      <c r="ADG47" s="237"/>
      <c r="ADH47" s="194"/>
      <c r="ADI47">
        <f t="shared" si="308"/>
        <v>-1</v>
      </c>
      <c r="ADJ47">
        <f t="shared" si="309"/>
        <v>-1</v>
      </c>
      <c r="ADK47">
        <f>VLOOKUP($A47,'FuturesInfo (3)'!$A$2:$V$80,22)</f>
        <v>2</v>
      </c>
      <c r="ADL47">
        <f t="shared" si="310"/>
        <v>-1</v>
      </c>
      <c r="ADM47">
        <f t="shared" si="311"/>
        <v>2</v>
      </c>
      <c r="ADN47" s="137">
        <f>VLOOKUP($A47,'FuturesInfo (3)'!$A$2:$O$80,15)*ADK47</f>
        <v>106612.5</v>
      </c>
      <c r="ADO47" s="137">
        <f>VLOOKUP($A47,'FuturesInfo (3)'!$A$2:$O$80,15)*ADM47</f>
        <v>106612.5</v>
      </c>
      <c r="ADP47" s="188">
        <f t="shared" si="354"/>
        <v>0</v>
      </c>
      <c r="ADQ47" s="188">
        <f t="shared" si="141"/>
        <v>0</v>
      </c>
      <c r="ADR47" s="188">
        <f t="shared" si="313"/>
        <v>0</v>
      </c>
      <c r="ADS47" s="188">
        <f t="shared" si="314"/>
        <v>0</v>
      </c>
      <c r="ADT47" s="188">
        <f t="shared" si="315"/>
        <v>0</v>
      </c>
      <c r="ADU47" s="188">
        <f t="shared" si="351"/>
        <v>0</v>
      </c>
      <c r="ADV47" s="188">
        <f t="shared" si="317"/>
        <v>0</v>
      </c>
      <c r="ADW47" s="188">
        <f t="shared" si="345"/>
        <v>0</v>
      </c>
      <c r="ADX47" s="188">
        <f t="shared" si="318"/>
        <v>0</v>
      </c>
      <c r="ADY47" s="188">
        <f>IF(IF(sym!$Q36=ADB47,1,0)=1,ABS(ADN47*ADG47),-ABS(ADN47*ADG47))</f>
        <v>0</v>
      </c>
      <c r="ADZ47" s="188">
        <f t="shared" si="319"/>
        <v>0</v>
      </c>
      <c r="AEA47" s="188">
        <f t="shared" si="320"/>
        <v>0</v>
      </c>
    </row>
    <row r="48" spans="1:807"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f t="shared" si="142"/>
        <v>-1</v>
      </c>
      <c r="T48">
        <f t="shared" si="143"/>
        <v>1</v>
      </c>
      <c r="U48">
        <v>3</v>
      </c>
      <c r="V48">
        <f t="shared" si="144"/>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f t="shared" si="145"/>
        <v>-415.2025014891488</v>
      </c>
      <c r="AG48" s="188">
        <v>415.2025014891488</v>
      </c>
      <c r="AH48" s="188">
        <f t="shared" si="146"/>
        <v>415.2025014891488</v>
      </c>
      <c r="AI48" s="188">
        <v>-415.2025014891488</v>
      </c>
      <c r="AJ48" s="188">
        <v>415.2025014891488</v>
      </c>
      <c r="AL48">
        <v>1</v>
      </c>
      <c r="AM48" s="228">
        <v>-1</v>
      </c>
      <c r="AN48" s="228">
        <v>1</v>
      </c>
      <c r="AO48" s="228">
        <v>-1</v>
      </c>
      <c r="AP48" s="203">
        <v>-1</v>
      </c>
      <c r="AQ48" s="229">
        <v>16</v>
      </c>
      <c r="AR48">
        <f t="shared" si="147"/>
        <v>-1</v>
      </c>
      <c r="AS48">
        <v>-1</v>
      </c>
      <c r="AT48" s="203">
        <v>-1</v>
      </c>
      <c r="AU48">
        <v>1</v>
      </c>
      <c r="AV48">
        <v>1</v>
      </c>
      <c r="AW48">
        <v>0</v>
      </c>
      <c r="AX48">
        <v>1</v>
      </c>
      <c r="AY48" s="237">
        <v>-2.60355029586E-2</v>
      </c>
      <c r="AZ48" s="194">
        <v>42529</v>
      </c>
      <c r="BA48">
        <f t="shared" si="148"/>
        <v>-1</v>
      </c>
      <c r="BB48">
        <f t="shared" si="149"/>
        <v>-1</v>
      </c>
      <c r="BC48">
        <v>3</v>
      </c>
      <c r="BD48">
        <f t="shared" si="150"/>
        <v>-1</v>
      </c>
      <c r="BE48">
        <v>2</v>
      </c>
      <c r="BF48" s="137">
        <v>61725</v>
      </c>
      <c r="BG48" s="137">
        <v>41150</v>
      </c>
      <c r="BH48" s="188">
        <v>1607.0414201195849</v>
      </c>
      <c r="BI48" s="188">
        <v>-1607.0414201195849</v>
      </c>
      <c r="BJ48" s="188">
        <v>1607.0414201195849</v>
      </c>
      <c r="BK48" s="188">
        <f t="shared" si="321"/>
        <v>1607.0414201195849</v>
      </c>
      <c r="BL48" s="188">
        <v>1607.0414201195849</v>
      </c>
      <c r="BM48" s="188">
        <v>-1607.0414201195849</v>
      </c>
      <c r="BN48" s="188">
        <v>1607.0414201195849</v>
      </c>
      <c r="BO48" s="188">
        <f t="shared" si="322"/>
        <v>1607.0414201195849</v>
      </c>
      <c r="BP48" s="188">
        <v>-1607.0414201195849</v>
      </c>
      <c r="BQ48" s="188">
        <f t="shared" si="151"/>
        <v>1607.0414201195849</v>
      </c>
      <c r="BR48" s="188">
        <f t="shared" si="152"/>
        <v>1607.0414201195849</v>
      </c>
      <c r="BS48" s="188">
        <v>1607.0414201195849</v>
      </c>
      <c r="BU48">
        <v>-1</v>
      </c>
      <c r="BV48" s="228">
        <v>1</v>
      </c>
      <c r="BW48" s="228">
        <v>1</v>
      </c>
      <c r="BX48" s="228">
        <v>-1</v>
      </c>
      <c r="BY48" s="203">
        <v>1</v>
      </c>
      <c r="BZ48" s="229">
        <v>17</v>
      </c>
      <c r="CA48">
        <f t="shared" si="153"/>
        <v>1</v>
      </c>
      <c r="CB48">
        <v>1</v>
      </c>
      <c r="CC48" s="203">
        <v>-1</v>
      </c>
      <c r="CD48">
        <v>0</v>
      </c>
      <c r="CE48">
        <v>0</v>
      </c>
      <c r="CF48">
        <v>1</v>
      </c>
      <c r="CG48">
        <v>0</v>
      </c>
      <c r="CH48" s="237"/>
      <c r="CI48" s="194">
        <v>42529</v>
      </c>
      <c r="CJ48">
        <f t="shared" si="154"/>
        <v>1</v>
      </c>
      <c r="CK48">
        <f t="shared" si="155"/>
        <v>1</v>
      </c>
      <c r="CL48">
        <v>4</v>
      </c>
      <c r="CM48">
        <f t="shared" si="156"/>
        <v>1</v>
      </c>
      <c r="CN48">
        <v>5</v>
      </c>
      <c r="CO48" s="137">
        <v>82300</v>
      </c>
      <c r="CP48" s="137">
        <v>102875</v>
      </c>
      <c r="CQ48" s="188">
        <v>0</v>
      </c>
      <c r="CR48" s="188">
        <v>0</v>
      </c>
      <c r="CS48" s="188">
        <v>0</v>
      </c>
      <c r="CT48" s="188">
        <f t="shared" si="323"/>
        <v>0</v>
      </c>
      <c r="CU48" s="188">
        <v>0</v>
      </c>
      <c r="CV48" s="188">
        <v>0</v>
      </c>
      <c r="CW48" s="188">
        <v>0</v>
      </c>
      <c r="CX48" s="188">
        <f t="shared" si="157"/>
        <v>0</v>
      </c>
      <c r="CY48" s="188">
        <v>0</v>
      </c>
      <c r="CZ48" s="188">
        <f t="shared" si="158"/>
        <v>0</v>
      </c>
      <c r="DA48" s="188">
        <f t="shared" si="159"/>
        <v>0</v>
      </c>
      <c r="DB48" s="188">
        <v>0</v>
      </c>
      <c r="DD48">
        <v>-1</v>
      </c>
      <c r="DE48" s="228">
        <v>1</v>
      </c>
      <c r="DF48" s="228">
        <v>1</v>
      </c>
      <c r="DG48" s="228">
        <v>-1</v>
      </c>
      <c r="DH48" s="203">
        <v>1</v>
      </c>
      <c r="DI48" s="229">
        <v>17</v>
      </c>
      <c r="DJ48">
        <f t="shared" si="160"/>
        <v>1</v>
      </c>
      <c r="DK48">
        <v>1</v>
      </c>
      <c r="DL48" s="203">
        <v>1</v>
      </c>
      <c r="DM48">
        <v>1</v>
      </c>
      <c r="DN48">
        <v>1</v>
      </c>
      <c r="DO48">
        <v>0</v>
      </c>
      <c r="DP48">
        <v>1</v>
      </c>
      <c r="DQ48" s="237">
        <v>1.21506682868E-2</v>
      </c>
      <c r="DR48" s="194">
        <v>42529</v>
      </c>
      <c r="DS48">
        <f t="shared" si="161"/>
        <v>1</v>
      </c>
      <c r="DT48">
        <f t="shared" si="162"/>
        <v>1</v>
      </c>
      <c r="DU48">
        <v>4</v>
      </c>
      <c r="DV48">
        <f t="shared" si="163"/>
        <v>1</v>
      </c>
      <c r="DW48">
        <v>5</v>
      </c>
      <c r="DX48" s="137">
        <v>83300</v>
      </c>
      <c r="DY48" s="137">
        <v>104125</v>
      </c>
      <c r="DZ48" s="188">
        <v>1012.1506682904401</v>
      </c>
      <c r="EA48" s="188">
        <v>-1012.1506682904401</v>
      </c>
      <c r="EB48" s="188">
        <v>1012.1506682904401</v>
      </c>
      <c r="EC48" s="188">
        <f t="shared" si="324"/>
        <v>1012.1506682904401</v>
      </c>
      <c r="ED48" s="188">
        <v>1012.1506682904401</v>
      </c>
      <c r="EE48" s="188">
        <v>1012.1506682904401</v>
      </c>
      <c r="EF48" s="188">
        <v>-1012.1506682904401</v>
      </c>
      <c r="EG48" s="188">
        <f t="shared" si="164"/>
        <v>1012.1506682904401</v>
      </c>
      <c r="EH48" s="188">
        <v>1012.1506682904401</v>
      </c>
      <c r="EI48" s="188">
        <f t="shared" si="165"/>
        <v>1012.1506682904401</v>
      </c>
      <c r="EJ48" s="188">
        <f t="shared" si="166"/>
        <v>1012.1506682904401</v>
      </c>
      <c r="EK48" s="188">
        <v>1012.1506682904401</v>
      </c>
      <c r="EM48">
        <v>1</v>
      </c>
      <c r="EN48" s="228">
        <v>1</v>
      </c>
      <c r="EO48" s="228">
        <v>1</v>
      </c>
      <c r="EP48" s="228">
        <v>-1</v>
      </c>
      <c r="EQ48" s="203">
        <v>-1</v>
      </c>
      <c r="ER48" s="229">
        <v>18</v>
      </c>
      <c r="ES48">
        <f t="shared" si="167"/>
        <v>-1</v>
      </c>
      <c r="ET48">
        <v>-1</v>
      </c>
      <c r="EU48" s="203">
        <v>-1</v>
      </c>
      <c r="EV48">
        <v>0</v>
      </c>
      <c r="EW48">
        <v>1</v>
      </c>
      <c r="EX48">
        <v>0</v>
      </c>
      <c r="EY48">
        <v>1</v>
      </c>
      <c r="EZ48" s="237">
        <v>-4.2016806722700003E-3</v>
      </c>
      <c r="FA48" s="194">
        <v>42529</v>
      </c>
      <c r="FB48">
        <f t="shared" si="168"/>
        <v>-1</v>
      </c>
      <c r="FC48">
        <f t="shared" si="169"/>
        <v>-1</v>
      </c>
      <c r="FD48">
        <v>4</v>
      </c>
      <c r="FE48">
        <f t="shared" si="170"/>
        <v>-1</v>
      </c>
      <c r="FF48">
        <v>4</v>
      </c>
      <c r="FG48" s="137">
        <v>82950</v>
      </c>
      <c r="FH48" s="137">
        <v>82950</v>
      </c>
      <c r="FI48" s="188">
        <v>-348.52941176479652</v>
      </c>
      <c r="FJ48" s="188">
        <v>-348.52941176479652</v>
      </c>
      <c r="FK48" s="188">
        <v>348.52941176479652</v>
      </c>
      <c r="FL48" s="188">
        <f t="shared" si="325"/>
        <v>348.52941176479652</v>
      </c>
      <c r="FM48" s="188">
        <v>348.52941176479652</v>
      </c>
      <c r="FN48" s="188">
        <v>-348.52941176479652</v>
      </c>
      <c r="FO48" s="188">
        <v>348.52941176479652</v>
      </c>
      <c r="FP48" s="188">
        <f t="shared" si="171"/>
        <v>348.52941176479652</v>
      </c>
      <c r="FQ48" s="188">
        <v>-348.52941176479652</v>
      </c>
      <c r="FR48" s="188">
        <f t="shared" si="172"/>
        <v>348.52941176479652</v>
      </c>
      <c r="FS48" s="188">
        <f t="shared" si="173"/>
        <v>348.52941176479652</v>
      </c>
      <c r="FT48" s="188">
        <v>348.52941176479652</v>
      </c>
      <c r="FV48">
        <v>-1</v>
      </c>
      <c r="FW48" s="228">
        <v>1</v>
      </c>
      <c r="FX48" s="228">
        <v>1</v>
      </c>
      <c r="FY48" s="228">
        <v>-1</v>
      </c>
      <c r="FZ48" s="203">
        <v>-1</v>
      </c>
      <c r="GA48" s="229">
        <v>19</v>
      </c>
      <c r="GB48">
        <f t="shared" si="174"/>
        <v>1</v>
      </c>
      <c r="GC48">
        <v>-1</v>
      </c>
      <c r="GD48">
        <v>-1</v>
      </c>
      <c r="GE48">
        <v>0</v>
      </c>
      <c r="GF48">
        <v>1</v>
      </c>
      <c r="GG48">
        <v>0</v>
      </c>
      <c r="GH48">
        <v>1</v>
      </c>
      <c r="GI48">
        <v>-6.0277275467100003E-3</v>
      </c>
      <c r="GJ48" s="194">
        <v>42529</v>
      </c>
      <c r="GK48">
        <f t="shared" si="175"/>
        <v>1</v>
      </c>
      <c r="GL48">
        <f t="shared" si="176"/>
        <v>1</v>
      </c>
      <c r="GM48">
        <v>4</v>
      </c>
      <c r="GN48">
        <f t="shared" si="177"/>
        <v>1</v>
      </c>
      <c r="GO48">
        <v>5</v>
      </c>
      <c r="GP48" s="137">
        <v>82450</v>
      </c>
      <c r="GQ48" s="137">
        <v>103062.5</v>
      </c>
      <c r="GR48" s="188">
        <v>-496.98613622623952</v>
      </c>
      <c r="GS48" s="188">
        <v>496.98613622623952</v>
      </c>
      <c r="GT48" s="188">
        <v>496.98613622623952</v>
      </c>
      <c r="GU48" s="188">
        <f t="shared" si="326"/>
        <v>-496.98613622623952</v>
      </c>
      <c r="GV48" s="188">
        <v>496.98613622623952</v>
      </c>
      <c r="GW48" s="188">
        <v>-496.98613622623952</v>
      </c>
      <c r="GX48" s="188">
        <v>496.98613622623952</v>
      </c>
      <c r="GY48" s="188">
        <f t="shared" si="178"/>
        <v>-496.98613622623952</v>
      </c>
      <c r="GZ48" s="188">
        <v>-496.98613622623952</v>
      </c>
      <c r="HA48" s="188">
        <f t="shared" si="179"/>
        <v>-496.98613622623952</v>
      </c>
      <c r="HB48" s="188">
        <f t="shared" si="180"/>
        <v>-496.98613622623952</v>
      </c>
      <c r="HC48" s="188">
        <v>496.98613622623952</v>
      </c>
      <c r="HE48">
        <v>-1</v>
      </c>
      <c r="HF48">
        <v>1</v>
      </c>
      <c r="HG48">
        <v>1</v>
      </c>
      <c r="HH48">
        <v>-1</v>
      </c>
      <c r="HI48">
        <v>-1</v>
      </c>
      <c r="HJ48">
        <v>20</v>
      </c>
      <c r="HK48">
        <f t="shared" si="181"/>
        <v>1</v>
      </c>
      <c r="HL48">
        <v>-1</v>
      </c>
      <c r="HM48" s="203">
        <v>1</v>
      </c>
      <c r="HN48">
        <v>1</v>
      </c>
      <c r="HO48">
        <v>0</v>
      </c>
      <c r="HP48">
        <v>1</v>
      </c>
      <c r="HQ48">
        <v>0</v>
      </c>
      <c r="HR48" s="237">
        <v>2.1831412977599999E-2</v>
      </c>
      <c r="HS48" s="194">
        <v>42529</v>
      </c>
      <c r="HT48">
        <f t="shared" si="182"/>
        <v>1</v>
      </c>
      <c r="HU48">
        <f t="shared" si="183"/>
        <v>1</v>
      </c>
      <c r="HV48">
        <v>4</v>
      </c>
      <c r="HW48">
        <f t="shared" si="184"/>
        <v>1</v>
      </c>
      <c r="HX48">
        <v>5</v>
      </c>
      <c r="HY48" s="137">
        <v>84250</v>
      </c>
      <c r="HZ48" s="137">
        <v>105312.5</v>
      </c>
      <c r="IA48" s="188">
        <v>1839.2965433627999</v>
      </c>
      <c r="IB48" s="188">
        <v>-1839.2965433627999</v>
      </c>
      <c r="IC48" s="188">
        <v>-1839.2965433627999</v>
      </c>
      <c r="ID48" s="188">
        <f t="shared" si="327"/>
        <v>1839.2965433627999</v>
      </c>
      <c r="IE48" s="188">
        <v>-1839.2965433627999</v>
      </c>
      <c r="IF48" s="188">
        <v>1839.2965433627999</v>
      </c>
      <c r="IG48" s="188">
        <v>-1839.2965433627999</v>
      </c>
      <c r="IH48" s="188">
        <f t="shared" si="185"/>
        <v>1839.2965433627999</v>
      </c>
      <c r="II48" s="188">
        <v>1839.2965433627999</v>
      </c>
      <c r="IJ48" s="188">
        <f t="shared" si="186"/>
        <v>1839.2965433627999</v>
      </c>
      <c r="IK48" s="188">
        <f t="shared" si="187"/>
        <v>1839.2965433627999</v>
      </c>
      <c r="IL48" s="188">
        <v>1839.2965433627999</v>
      </c>
      <c r="IN48">
        <v>1</v>
      </c>
      <c r="IO48" s="228">
        <v>1</v>
      </c>
      <c r="IP48" s="228">
        <v>1</v>
      </c>
      <c r="IQ48" s="228">
        <v>1</v>
      </c>
      <c r="IR48" s="203">
        <v>-1</v>
      </c>
      <c r="IS48" s="229">
        <v>21</v>
      </c>
      <c r="IT48">
        <f t="shared" si="188"/>
        <v>-1</v>
      </c>
      <c r="IU48">
        <v>-1</v>
      </c>
      <c r="IV48" s="203">
        <v>-1</v>
      </c>
      <c r="IW48">
        <v>0</v>
      </c>
      <c r="IX48">
        <v>1</v>
      </c>
      <c r="IY48">
        <v>0</v>
      </c>
      <c r="IZ48">
        <v>1</v>
      </c>
      <c r="JA48" s="237">
        <v>-1.0682492581600001E-2</v>
      </c>
      <c r="JB48" s="194">
        <v>42529</v>
      </c>
      <c r="JC48">
        <f t="shared" si="189"/>
        <v>-1</v>
      </c>
      <c r="JD48">
        <f t="shared" si="190"/>
        <v>-1</v>
      </c>
      <c r="JE48">
        <v>4</v>
      </c>
      <c r="JF48">
        <f t="shared" si="191"/>
        <v>-1</v>
      </c>
      <c r="JG48">
        <v>3</v>
      </c>
      <c r="JH48" s="137">
        <v>83350</v>
      </c>
      <c r="JI48" s="137">
        <v>62512.5</v>
      </c>
      <c r="JJ48" s="188">
        <v>-890.38575667636007</v>
      </c>
      <c r="JK48" s="188">
        <v>-890.38575667636007</v>
      </c>
      <c r="JL48" s="188">
        <v>890.38575667636007</v>
      </c>
      <c r="JM48" s="188">
        <f t="shared" si="328"/>
        <v>890.38575667636007</v>
      </c>
      <c r="JN48" s="188">
        <v>890.38575667636007</v>
      </c>
      <c r="JO48" s="188">
        <v>-890.38575667636007</v>
      </c>
      <c r="JP48" s="188">
        <v>-890.38575667636007</v>
      </c>
      <c r="JQ48" s="188">
        <f t="shared" si="192"/>
        <v>890.38575667636007</v>
      </c>
      <c r="JR48" s="188">
        <v>-890.38575667636007</v>
      </c>
      <c r="JS48" s="188">
        <f t="shared" si="193"/>
        <v>890.38575667636007</v>
      </c>
      <c r="JT48" s="188">
        <f t="shared" si="329"/>
        <v>890.38575667636007</v>
      </c>
      <c r="JU48" s="188">
        <v>890.38575667636007</v>
      </c>
      <c r="JW48">
        <v>-1</v>
      </c>
      <c r="JX48" s="228">
        <v>-1</v>
      </c>
      <c r="JY48" s="228">
        <v>1</v>
      </c>
      <c r="JZ48" s="228">
        <v>-1</v>
      </c>
      <c r="KA48" s="203">
        <v>-1</v>
      </c>
      <c r="KB48" s="229">
        <v>22</v>
      </c>
      <c r="KC48">
        <f t="shared" si="194"/>
        <v>1</v>
      </c>
      <c r="KD48">
        <v>-1</v>
      </c>
      <c r="KE48" s="203">
        <v>1</v>
      </c>
      <c r="KF48">
        <v>0</v>
      </c>
      <c r="KG48">
        <v>0</v>
      </c>
      <c r="KH48">
        <v>1</v>
      </c>
      <c r="KI48">
        <v>0</v>
      </c>
      <c r="KJ48" s="237">
        <v>1.4997000599899999E-2</v>
      </c>
      <c r="KK48" s="194">
        <v>42529</v>
      </c>
      <c r="KL48">
        <f t="shared" si="195"/>
        <v>1</v>
      </c>
      <c r="KM48">
        <f t="shared" si="196"/>
        <v>1</v>
      </c>
      <c r="KN48">
        <v>4</v>
      </c>
      <c r="KO48">
        <f t="shared" si="197"/>
        <v>-1</v>
      </c>
      <c r="KP48">
        <v>5</v>
      </c>
      <c r="KQ48" s="137">
        <v>84600</v>
      </c>
      <c r="KR48" s="137">
        <v>105750</v>
      </c>
      <c r="KS48" s="188">
        <v>-1268.7462507515399</v>
      </c>
      <c r="KT48" s="188">
        <v>-1268.7462507515399</v>
      </c>
      <c r="KU48" s="188">
        <v>-1268.7462507515399</v>
      </c>
      <c r="KV48" s="188">
        <f t="shared" si="330"/>
        <v>1268.7462507515399</v>
      </c>
      <c r="KW48" s="188">
        <v>-1268.7462507515399</v>
      </c>
      <c r="KX48" s="188">
        <v>1268.7462507515399</v>
      </c>
      <c r="KY48" s="188">
        <v>-1268.7462507515399</v>
      </c>
      <c r="KZ48" s="188">
        <f t="shared" si="198"/>
        <v>1268.7462507515399</v>
      </c>
      <c r="LA48" s="188">
        <v>1268.7462507515399</v>
      </c>
      <c r="LB48" s="188">
        <f t="shared" si="199"/>
        <v>-1268.7462507515399</v>
      </c>
      <c r="LC48" s="188">
        <f t="shared" si="200"/>
        <v>1268.7462507515399</v>
      </c>
      <c r="LD48" s="188">
        <v>1268.7462507515399</v>
      </c>
      <c r="LF48">
        <v>1</v>
      </c>
      <c r="LG48" s="228">
        <v>1</v>
      </c>
      <c r="LH48" s="228">
        <v>1</v>
      </c>
      <c r="LI48" s="228">
        <v>1</v>
      </c>
      <c r="LJ48" s="203">
        <v>1</v>
      </c>
      <c r="LK48" s="229">
        <v>23</v>
      </c>
      <c r="LL48">
        <f t="shared" si="201"/>
        <v>1</v>
      </c>
      <c r="LM48">
        <v>1</v>
      </c>
      <c r="LN48" s="203">
        <v>-1</v>
      </c>
      <c r="LO48">
        <v>0</v>
      </c>
      <c r="LP48">
        <v>0</v>
      </c>
      <c r="LQ48">
        <v>1</v>
      </c>
      <c r="LR48">
        <v>0</v>
      </c>
      <c r="LS48" s="237">
        <v>-1.1820330969299999E-3</v>
      </c>
      <c r="LT48" s="194">
        <v>42529</v>
      </c>
      <c r="LU48">
        <f t="shared" si="202"/>
        <v>-1</v>
      </c>
      <c r="LV48">
        <f t="shared" si="203"/>
        <v>1</v>
      </c>
      <c r="LW48">
        <v>4</v>
      </c>
      <c r="LX48">
        <f t="shared" si="204"/>
        <v>1</v>
      </c>
      <c r="LY48">
        <v>3</v>
      </c>
      <c r="LZ48" s="137">
        <v>84500</v>
      </c>
      <c r="MA48" s="137">
        <v>63375</v>
      </c>
      <c r="MB48" s="188">
        <v>-99.881796690584991</v>
      </c>
      <c r="MC48" s="188">
        <v>-99.881796690584991</v>
      </c>
      <c r="MD48" s="188">
        <v>-99.881796690584991</v>
      </c>
      <c r="ME48" s="188">
        <f t="shared" si="331"/>
        <v>-99.881796690584991</v>
      </c>
      <c r="MF48" s="188">
        <v>-99.881796690584991</v>
      </c>
      <c r="MG48" s="188">
        <v>-99.881796690584991</v>
      </c>
      <c r="MH48" s="188">
        <v>-99.881796690584991</v>
      </c>
      <c r="MI48" s="188">
        <f t="shared" si="205"/>
        <v>99.881796690584991</v>
      </c>
      <c r="MJ48" s="188">
        <v>-99.881796690584991</v>
      </c>
      <c r="MK48" s="188">
        <f t="shared" si="206"/>
        <v>-99.881796690584991</v>
      </c>
      <c r="ML48" s="188">
        <f t="shared" si="207"/>
        <v>-99.881796690584991</v>
      </c>
      <c r="MM48" s="188">
        <v>99.881796690584991</v>
      </c>
      <c r="MO48">
        <v>-1</v>
      </c>
      <c r="MP48" s="228">
        <v>1</v>
      </c>
      <c r="MQ48" s="228">
        <v>1</v>
      </c>
      <c r="MR48" s="203">
        <v>1</v>
      </c>
      <c r="MS48" s="203">
        <v>-1</v>
      </c>
      <c r="MT48" s="229">
        <v>24</v>
      </c>
      <c r="MU48">
        <f t="shared" si="208"/>
        <v>1</v>
      </c>
      <c r="MV48">
        <v>-1</v>
      </c>
      <c r="MW48" s="203">
        <v>-1</v>
      </c>
      <c r="MX48">
        <v>0</v>
      </c>
      <c r="MY48">
        <v>1</v>
      </c>
      <c r="MZ48">
        <v>0</v>
      </c>
      <c r="NA48">
        <v>1</v>
      </c>
      <c r="NB48" s="237">
        <v>-1.12426035503E-2</v>
      </c>
      <c r="NC48" s="194">
        <v>42529</v>
      </c>
      <c r="ND48">
        <f t="shared" si="209"/>
        <v>-1</v>
      </c>
      <c r="NE48">
        <f t="shared" si="210"/>
        <v>1</v>
      </c>
      <c r="NF48">
        <v>4</v>
      </c>
      <c r="NG48">
        <f t="shared" si="211"/>
        <v>1</v>
      </c>
      <c r="NH48">
        <v>3</v>
      </c>
      <c r="NI48" s="137">
        <v>83550</v>
      </c>
      <c r="NJ48" s="137">
        <v>62662.5</v>
      </c>
      <c r="NK48" s="188">
        <v>-939.31952662756498</v>
      </c>
      <c r="NL48" s="188">
        <v>939.31952662756498</v>
      </c>
      <c r="NM48" s="188">
        <v>939.31952662756498</v>
      </c>
      <c r="NN48" s="188">
        <f t="shared" si="332"/>
        <v>-939.31952662756498</v>
      </c>
      <c r="NO48" s="188">
        <v>939.31952662756498</v>
      </c>
      <c r="NP48" s="188">
        <v>-939.31952662756498</v>
      </c>
      <c r="NQ48" s="188">
        <v>-939.31952662756498</v>
      </c>
      <c r="NR48" s="188">
        <f t="shared" si="212"/>
        <v>939.31952662756498</v>
      </c>
      <c r="NS48" s="188">
        <v>-939.31952662756498</v>
      </c>
      <c r="NT48" s="188">
        <f t="shared" si="213"/>
        <v>-939.31952662756498</v>
      </c>
      <c r="NU48" s="188">
        <f t="shared" si="214"/>
        <v>-939.31952662756498</v>
      </c>
      <c r="NV48" s="188">
        <v>939.31952662756498</v>
      </c>
      <c r="NX48">
        <v>-1</v>
      </c>
      <c r="NY48" s="228">
        <v>1</v>
      </c>
      <c r="NZ48" s="228">
        <v>1</v>
      </c>
      <c r="OA48" s="228">
        <v>-1</v>
      </c>
      <c r="OB48" s="203">
        <v>1</v>
      </c>
      <c r="OC48" s="229">
        <v>25</v>
      </c>
      <c r="OD48">
        <f t="shared" si="346"/>
        <v>1</v>
      </c>
      <c r="OE48">
        <v>1</v>
      </c>
      <c r="OF48" s="203">
        <v>-1</v>
      </c>
      <c r="OG48">
        <v>0</v>
      </c>
      <c r="OH48">
        <v>0</v>
      </c>
      <c r="OI48">
        <v>1</v>
      </c>
      <c r="OJ48">
        <v>0</v>
      </c>
      <c r="OK48">
        <v>-9.5751047277100008E-3</v>
      </c>
      <c r="OL48" s="194">
        <v>42529</v>
      </c>
      <c r="OM48">
        <f t="shared" si="215"/>
        <v>1</v>
      </c>
      <c r="ON48">
        <f t="shared" si="216"/>
        <v>1</v>
      </c>
      <c r="OO48">
        <v>4</v>
      </c>
      <c r="OP48">
        <f t="shared" si="217"/>
        <v>1</v>
      </c>
      <c r="OQ48">
        <v>3</v>
      </c>
      <c r="OR48" s="137">
        <v>84000</v>
      </c>
      <c r="OS48" s="137">
        <v>63000</v>
      </c>
      <c r="OT48" s="188">
        <v>-804.3087971276401</v>
      </c>
      <c r="OU48" s="188">
        <v>804.3087971276401</v>
      </c>
      <c r="OV48" s="188">
        <v>-804.3087971276401</v>
      </c>
      <c r="OW48" s="188">
        <f t="shared" si="333"/>
        <v>-804.3087971276401</v>
      </c>
      <c r="OX48" s="188">
        <v>-804.3087971276401</v>
      </c>
      <c r="OY48" s="188">
        <v>-804.3087971276401</v>
      </c>
      <c r="OZ48" s="188">
        <v>804.3087971276401</v>
      </c>
      <c r="PA48" s="188">
        <f t="shared" si="218"/>
        <v>-804.3087971276401</v>
      </c>
      <c r="PB48" s="188">
        <v>-804.3087971276401</v>
      </c>
      <c r="PC48" s="188">
        <f t="shared" si="219"/>
        <v>-804.3087971276401</v>
      </c>
      <c r="PD48" s="188">
        <f t="shared" si="220"/>
        <v>-804.3087971276401</v>
      </c>
      <c r="PE48" s="188">
        <v>804.3087971276401</v>
      </c>
      <c r="PG48">
        <v>-1</v>
      </c>
      <c r="PH48" s="228">
        <v>1</v>
      </c>
      <c r="PI48" s="228">
        <v>1</v>
      </c>
      <c r="PJ48" s="228">
        <v>-1</v>
      </c>
      <c r="PK48" s="203">
        <v>1</v>
      </c>
      <c r="PL48" s="229">
        <v>-3</v>
      </c>
      <c r="PM48">
        <f t="shared" si="347"/>
        <v>1</v>
      </c>
      <c r="PN48">
        <v>-1</v>
      </c>
      <c r="PO48" s="203">
        <v>1</v>
      </c>
      <c r="PP48">
        <v>1</v>
      </c>
      <c r="PQ48">
        <v>1</v>
      </c>
      <c r="PR48">
        <v>0</v>
      </c>
      <c r="PS48">
        <v>0</v>
      </c>
      <c r="PT48" s="237">
        <v>1.51057401813E-2</v>
      </c>
      <c r="PU48" s="194">
        <v>42529</v>
      </c>
      <c r="PV48">
        <f t="shared" si="221"/>
        <v>1</v>
      </c>
      <c r="PW48">
        <f t="shared" si="222"/>
        <v>1</v>
      </c>
      <c r="PX48">
        <v>4</v>
      </c>
      <c r="PY48">
        <f t="shared" si="223"/>
        <v>1</v>
      </c>
      <c r="PZ48">
        <v>3</v>
      </c>
      <c r="QA48" s="137">
        <v>82100</v>
      </c>
      <c r="QB48" s="137">
        <v>61575</v>
      </c>
      <c r="QC48" s="188">
        <v>1240.1812688847301</v>
      </c>
      <c r="QD48" s="188">
        <v>-1240.1812688847301</v>
      </c>
      <c r="QE48" s="188">
        <v>1240.1812688847301</v>
      </c>
      <c r="QF48" s="188">
        <f t="shared" si="334"/>
        <v>1240.1812688847301</v>
      </c>
      <c r="QG48" s="188">
        <v>-1240.1812688847301</v>
      </c>
      <c r="QH48" s="188">
        <v>1240.1812688847301</v>
      </c>
      <c r="QI48" s="188">
        <v>-1240.1812688847301</v>
      </c>
      <c r="QJ48" s="188">
        <f t="shared" si="224"/>
        <v>1240.1812688847301</v>
      </c>
      <c r="QK48" s="188">
        <v>1240.1812688847301</v>
      </c>
      <c r="QL48" s="188">
        <f t="shared" si="225"/>
        <v>1240.1812688847301</v>
      </c>
      <c r="QM48" s="188">
        <f t="shared" si="226"/>
        <v>1240.1812688847301</v>
      </c>
      <c r="QN48" s="188">
        <v>1240.1812688847301</v>
      </c>
      <c r="QP48">
        <v>1</v>
      </c>
      <c r="QQ48" s="228">
        <v>1</v>
      </c>
      <c r="QR48" s="228">
        <v>1</v>
      </c>
      <c r="QS48" s="228">
        <v>1</v>
      </c>
      <c r="QT48" s="203">
        <v>1</v>
      </c>
      <c r="QU48" s="229">
        <v>27</v>
      </c>
      <c r="QV48">
        <f t="shared" si="348"/>
        <v>1</v>
      </c>
      <c r="QW48">
        <v>1</v>
      </c>
      <c r="QX48">
        <v>-1</v>
      </c>
      <c r="QY48">
        <v>0</v>
      </c>
      <c r="QZ48">
        <v>0</v>
      </c>
      <c r="RA48">
        <v>1</v>
      </c>
      <c r="RB48">
        <v>0</v>
      </c>
      <c r="RC48">
        <v>-2.2619047619E-2</v>
      </c>
      <c r="RD48" s="194">
        <v>42529</v>
      </c>
      <c r="RE48">
        <f t="shared" si="227"/>
        <v>-1</v>
      </c>
      <c r="RF48">
        <f t="shared" si="228"/>
        <v>1</v>
      </c>
      <c r="RG48">
        <v>4</v>
      </c>
      <c r="RH48">
        <f t="shared" si="229"/>
        <v>1</v>
      </c>
      <c r="RI48">
        <v>3</v>
      </c>
      <c r="RJ48" s="137">
        <v>82100</v>
      </c>
      <c r="RK48" s="137">
        <v>61575</v>
      </c>
      <c r="RL48" s="188">
        <v>-1857.0238095198999</v>
      </c>
      <c r="RM48" s="188">
        <v>-1857.0238095198999</v>
      </c>
      <c r="RN48" s="188">
        <v>-1857.0238095198999</v>
      </c>
      <c r="RO48" s="188">
        <f t="shared" si="335"/>
        <v>-1857.0238095198999</v>
      </c>
      <c r="RP48" s="188">
        <v>-1857.0238095198999</v>
      </c>
      <c r="RQ48" s="188">
        <v>-1857.0238095198999</v>
      </c>
      <c r="RR48" s="188">
        <v>-1857.0238095198999</v>
      </c>
      <c r="RS48" s="188">
        <f t="shared" si="230"/>
        <v>1857.0238095198999</v>
      </c>
      <c r="RT48" s="188">
        <v>-1857.0238095198999</v>
      </c>
      <c r="RU48" s="188">
        <f t="shared" si="231"/>
        <v>-1857.0238095198999</v>
      </c>
      <c r="RV48" s="188">
        <f t="shared" si="232"/>
        <v>-1857.0238095198999</v>
      </c>
      <c r="RW48" s="188">
        <v>1857.0238095198999</v>
      </c>
      <c r="RY48">
        <v>-1</v>
      </c>
      <c r="RZ48">
        <v>-1</v>
      </c>
      <c r="SA48">
        <v>-1</v>
      </c>
      <c r="SB48">
        <v>-1</v>
      </c>
      <c r="SC48">
        <v>1</v>
      </c>
      <c r="SD48">
        <v>-5</v>
      </c>
      <c r="SE48">
        <f t="shared" si="233"/>
        <v>-1</v>
      </c>
      <c r="SF48">
        <v>-1</v>
      </c>
      <c r="SG48">
        <v>-1</v>
      </c>
      <c r="SH48">
        <v>1</v>
      </c>
      <c r="SI48">
        <v>0</v>
      </c>
      <c r="SJ48">
        <v>1</v>
      </c>
      <c r="SK48">
        <v>1</v>
      </c>
      <c r="SL48">
        <v>-9.1352009744200009E-3</v>
      </c>
      <c r="SM48" s="194">
        <v>42563</v>
      </c>
      <c r="SN48">
        <f t="shared" si="234"/>
        <v>1</v>
      </c>
      <c r="SO48">
        <f t="shared" si="235"/>
        <v>1</v>
      </c>
      <c r="SP48">
        <v>4</v>
      </c>
      <c r="SQ48">
        <f t="shared" si="236"/>
        <v>1</v>
      </c>
      <c r="SR48">
        <v>3</v>
      </c>
      <c r="SS48" s="137">
        <v>81500</v>
      </c>
      <c r="ST48" s="137">
        <v>61125</v>
      </c>
      <c r="SU48" s="188">
        <v>744.51887941523012</v>
      </c>
      <c r="SV48" s="188">
        <v>744.51887941523012</v>
      </c>
      <c r="SW48" s="188">
        <v>-744.51887941523012</v>
      </c>
      <c r="SX48" s="188">
        <f t="shared" si="336"/>
        <v>744.51887941523012</v>
      </c>
      <c r="SY48" s="188">
        <v>744.51887941523012</v>
      </c>
      <c r="SZ48" s="188">
        <v>744.51887941523012</v>
      </c>
      <c r="TA48" s="188">
        <v>744.51887941523012</v>
      </c>
      <c r="TB48" s="188">
        <f t="shared" si="237"/>
        <v>-744.51887941523012</v>
      </c>
      <c r="TC48" s="188">
        <v>-744.51887941523012</v>
      </c>
      <c r="TD48" s="188">
        <f t="shared" si="238"/>
        <v>-744.51887941523012</v>
      </c>
      <c r="TE48" s="188">
        <f t="shared" si="239"/>
        <v>-744.51887941523012</v>
      </c>
      <c r="TF48" s="188">
        <v>744.51887941523012</v>
      </c>
      <c r="TH48">
        <v>-1</v>
      </c>
      <c r="TI48" s="228">
        <v>1</v>
      </c>
      <c r="TJ48" s="228">
        <v>1</v>
      </c>
      <c r="TK48" s="228">
        <v>-1</v>
      </c>
      <c r="TL48" s="203">
        <v>-1</v>
      </c>
      <c r="TM48" s="229">
        <v>29</v>
      </c>
      <c r="TN48">
        <f t="shared" si="240"/>
        <v>1</v>
      </c>
      <c r="TO48">
        <v>-1</v>
      </c>
      <c r="TP48">
        <v>1</v>
      </c>
      <c r="TQ48">
        <v>1</v>
      </c>
      <c r="TR48">
        <v>0</v>
      </c>
      <c r="TS48">
        <v>1</v>
      </c>
      <c r="TT48">
        <v>0</v>
      </c>
      <c r="TU48">
        <v>1.8438844499099999E-3</v>
      </c>
      <c r="TV48" s="194">
        <v>42529</v>
      </c>
      <c r="TW48">
        <f t="shared" si="241"/>
        <v>1</v>
      </c>
      <c r="TX48">
        <f t="shared" si="242"/>
        <v>1</v>
      </c>
      <c r="TY48">
        <v>4</v>
      </c>
      <c r="TZ48">
        <f t="shared" si="243"/>
        <v>1</v>
      </c>
      <c r="UA48">
        <v>3</v>
      </c>
      <c r="UB48" s="137">
        <v>81500</v>
      </c>
      <c r="UC48" s="137">
        <v>61125</v>
      </c>
      <c r="UD48" s="188">
        <v>150.276582667665</v>
      </c>
      <c r="UE48" s="188">
        <v>-150.276582667665</v>
      </c>
      <c r="UF48" s="188">
        <v>-150.276582667665</v>
      </c>
      <c r="UG48" s="188">
        <f t="shared" si="337"/>
        <v>150.276582667665</v>
      </c>
      <c r="UH48" s="188">
        <v>-150.276582667665</v>
      </c>
      <c r="UI48" s="188">
        <v>150.276582667665</v>
      </c>
      <c r="UJ48" s="188">
        <v>-150.276582667665</v>
      </c>
      <c r="UK48" s="188">
        <f t="shared" si="244"/>
        <v>150.276582667665</v>
      </c>
      <c r="UL48" s="188">
        <v>150.276582667665</v>
      </c>
      <c r="UM48" s="188">
        <f t="shared" si="245"/>
        <v>150.276582667665</v>
      </c>
      <c r="UN48" s="188">
        <f t="shared" si="246"/>
        <v>150.276582667665</v>
      </c>
      <c r="UO48" s="188">
        <v>150.276582667665</v>
      </c>
      <c r="UQ48">
        <v>1</v>
      </c>
      <c r="UR48" s="228">
        <v>-1</v>
      </c>
      <c r="US48" s="228">
        <v>1</v>
      </c>
      <c r="UT48" s="228">
        <v>-1</v>
      </c>
      <c r="UU48" s="203">
        <v>-1</v>
      </c>
      <c r="UV48" s="229">
        <v>-7</v>
      </c>
      <c r="UW48">
        <f t="shared" si="247"/>
        <v>1</v>
      </c>
      <c r="UX48">
        <v>1</v>
      </c>
      <c r="UY48" s="203">
        <v>1</v>
      </c>
      <c r="UZ48">
        <v>1</v>
      </c>
      <c r="VA48">
        <v>0</v>
      </c>
      <c r="VB48">
        <v>1</v>
      </c>
      <c r="VC48">
        <v>1</v>
      </c>
      <c r="VD48" s="237">
        <v>2.8220858895700002E-2</v>
      </c>
      <c r="VE48" s="194">
        <v>42563</v>
      </c>
      <c r="VF48">
        <f t="shared" si="248"/>
        <v>1</v>
      </c>
      <c r="VG48">
        <f t="shared" si="249"/>
        <v>1</v>
      </c>
      <c r="VH48">
        <v>4</v>
      </c>
      <c r="VI48">
        <v>-1</v>
      </c>
      <c r="VJ48">
        <v>3</v>
      </c>
      <c r="VK48" s="137">
        <v>83800</v>
      </c>
      <c r="VL48" s="137">
        <v>62850</v>
      </c>
      <c r="VM48" s="188">
        <v>-2364.9079754596601</v>
      </c>
      <c r="VN48" s="188">
        <v>2364.9079754596601</v>
      </c>
      <c r="VO48" s="188">
        <v>-2364.9079754596601</v>
      </c>
      <c r="VP48" s="188">
        <f t="shared" si="338"/>
        <v>2364.9079754596601</v>
      </c>
      <c r="VQ48" s="188">
        <v>2364.9079754596601</v>
      </c>
      <c r="VR48" s="188">
        <v>2364.9079754596601</v>
      </c>
      <c r="VS48" s="188">
        <v>-2364.9079754596601</v>
      </c>
      <c r="VT48" s="188">
        <f t="shared" si="250"/>
        <v>2364.9079754596601</v>
      </c>
      <c r="VU48" s="188">
        <v>2364.9079754596601</v>
      </c>
      <c r="VV48" s="188">
        <v>-2364.9079754596601</v>
      </c>
      <c r="VW48" s="188">
        <f t="shared" si="251"/>
        <v>2364.9079754596601</v>
      </c>
      <c r="VX48" s="188">
        <v>2364.9079754596601</v>
      </c>
      <c r="VZ48">
        <v>1</v>
      </c>
      <c r="WA48" s="228">
        <v>1</v>
      </c>
      <c r="WB48" s="228">
        <v>-1</v>
      </c>
      <c r="WC48" s="228">
        <v>1</v>
      </c>
      <c r="WD48" s="203">
        <v>-1</v>
      </c>
      <c r="WE48" s="229">
        <v>-8</v>
      </c>
      <c r="WF48">
        <f t="shared" si="252"/>
        <v>-1</v>
      </c>
      <c r="WG48">
        <v>1</v>
      </c>
      <c r="WH48" s="203">
        <v>1</v>
      </c>
      <c r="WI48">
        <v>0</v>
      </c>
      <c r="WJ48">
        <v>0</v>
      </c>
      <c r="WK48">
        <v>0</v>
      </c>
      <c r="WL48">
        <v>1</v>
      </c>
      <c r="WM48" s="237">
        <v>1.01431980907E-2</v>
      </c>
      <c r="WN48" s="194">
        <v>42563</v>
      </c>
      <c r="WO48">
        <f t="shared" si="253"/>
        <v>-1</v>
      </c>
      <c r="WP48">
        <f t="shared" si="254"/>
        <v>-1</v>
      </c>
      <c r="WQ48">
        <v>4</v>
      </c>
      <c r="WR48">
        <v>-1</v>
      </c>
      <c r="WS48">
        <v>3</v>
      </c>
      <c r="WT48" s="137">
        <v>82400</v>
      </c>
      <c r="WU48" s="137">
        <v>61800</v>
      </c>
      <c r="WV48" s="188">
        <v>835.79952267368003</v>
      </c>
      <c r="WW48" s="188">
        <v>835.79952267368003</v>
      </c>
      <c r="WX48" s="188">
        <v>-835.79952267368003</v>
      </c>
      <c r="WY48" s="188">
        <f t="shared" si="339"/>
        <v>-835.79952267368003</v>
      </c>
      <c r="WZ48" s="188">
        <v>835.79952267368003</v>
      </c>
      <c r="XA48" s="188">
        <v>-835.79952267368003</v>
      </c>
      <c r="XB48" s="188">
        <v>835.79952267368003</v>
      </c>
      <c r="XC48" s="188">
        <f t="shared" si="255"/>
        <v>-835.79952267368003</v>
      </c>
      <c r="XD48" s="188">
        <v>835.79952267368003</v>
      </c>
      <c r="XE48" s="188">
        <v>-835.79952267368003</v>
      </c>
      <c r="XF48" s="188">
        <f t="shared" si="256"/>
        <v>-835.79952267368003</v>
      </c>
      <c r="XG48" s="188">
        <v>835.79952267368003</v>
      </c>
      <c r="XI48">
        <v>1</v>
      </c>
      <c r="XJ48" s="228">
        <v>-1</v>
      </c>
      <c r="XK48" s="228">
        <v>1</v>
      </c>
      <c r="XL48" s="228">
        <v>-1</v>
      </c>
      <c r="XM48" s="203">
        <v>-1</v>
      </c>
      <c r="XN48" s="229">
        <v>3</v>
      </c>
      <c r="XO48">
        <f t="shared" si="257"/>
        <v>-1</v>
      </c>
      <c r="XP48">
        <v>-1</v>
      </c>
      <c r="XQ48" s="203">
        <v>-1</v>
      </c>
      <c r="XR48">
        <v>0</v>
      </c>
      <c r="XS48">
        <v>1</v>
      </c>
      <c r="XT48">
        <v>1</v>
      </c>
      <c r="XU48">
        <v>1</v>
      </c>
      <c r="XV48" s="237">
        <v>-2.658003544E-2</v>
      </c>
      <c r="XW48" s="194">
        <v>42563</v>
      </c>
      <c r="XX48">
        <f t="shared" si="258"/>
        <v>-1</v>
      </c>
      <c r="XY48">
        <f t="shared" si="259"/>
        <v>-1</v>
      </c>
      <c r="XZ48">
        <v>4</v>
      </c>
      <c r="YA48">
        <v>-1</v>
      </c>
      <c r="YB48">
        <v>3</v>
      </c>
      <c r="YC48" s="137">
        <v>82400</v>
      </c>
      <c r="YD48" s="137">
        <v>61800</v>
      </c>
      <c r="YE48" s="188">
        <v>2190.1949202559999</v>
      </c>
      <c r="YF48" s="188">
        <v>-2190.1949202559999</v>
      </c>
      <c r="YG48" s="188">
        <v>2190.1949202559999</v>
      </c>
      <c r="YH48" s="188">
        <f t="shared" si="260"/>
        <v>2190.1949202559999</v>
      </c>
      <c r="YI48" s="188">
        <v>2190.1949202559999</v>
      </c>
      <c r="YJ48" s="188">
        <v>-2190.1949202559999</v>
      </c>
      <c r="YK48" s="188">
        <v>2190.1949202559999</v>
      </c>
      <c r="YL48" s="188">
        <f t="shared" si="261"/>
        <v>2190.1949202559999</v>
      </c>
      <c r="YM48" s="188">
        <v>-2190.1949202559999</v>
      </c>
      <c r="YN48" s="188">
        <v>2190.1949202559999</v>
      </c>
      <c r="YO48" s="188">
        <f t="shared" si="262"/>
        <v>2190.1949202559999</v>
      </c>
      <c r="YP48" s="188">
        <v>2190.1949202559999</v>
      </c>
      <c r="YR48">
        <v>-1</v>
      </c>
      <c r="YS48" s="228">
        <v>-1</v>
      </c>
      <c r="YT48" s="228">
        <v>1</v>
      </c>
      <c r="YU48" s="228">
        <v>-1</v>
      </c>
      <c r="YV48" s="203">
        <v>1</v>
      </c>
      <c r="YW48" s="229">
        <v>5</v>
      </c>
      <c r="YX48">
        <v>1</v>
      </c>
      <c r="YY48">
        <v>1</v>
      </c>
      <c r="YZ48" s="203">
        <v>1</v>
      </c>
      <c r="ZA48">
        <v>1</v>
      </c>
      <c r="ZB48">
        <v>1</v>
      </c>
      <c r="ZC48">
        <v>1</v>
      </c>
      <c r="ZD48">
        <v>1</v>
      </c>
      <c r="ZE48" s="237">
        <v>1.2135922330100001E-3</v>
      </c>
      <c r="ZF48" s="194">
        <v>42571</v>
      </c>
      <c r="ZG48">
        <f t="shared" si="263"/>
        <v>1</v>
      </c>
      <c r="ZH48">
        <f t="shared" si="264"/>
        <v>1</v>
      </c>
      <c r="ZI48">
        <v>4</v>
      </c>
      <c r="ZJ48">
        <v>1</v>
      </c>
      <c r="ZK48">
        <v>5</v>
      </c>
      <c r="ZL48" s="137">
        <v>82400</v>
      </c>
      <c r="ZM48" s="137">
        <v>103000</v>
      </c>
      <c r="ZN48" s="188">
        <v>-100.000000000024</v>
      </c>
      <c r="ZO48" s="188">
        <v>100.000000000024</v>
      </c>
      <c r="ZP48" s="188">
        <v>-100.000000000024</v>
      </c>
      <c r="ZQ48" s="188">
        <v>100.000000000024</v>
      </c>
      <c r="ZR48" s="188">
        <v>100.000000000024</v>
      </c>
      <c r="ZS48" s="188">
        <v>100.000000000024</v>
      </c>
      <c r="ZT48" s="188">
        <v>100.000000000024</v>
      </c>
      <c r="ZU48" s="188">
        <v>-100.000000000024</v>
      </c>
      <c r="ZV48" s="188">
        <f t="shared" si="265"/>
        <v>100.000000000024</v>
      </c>
      <c r="ZW48" s="188">
        <v>100.000000000024</v>
      </c>
      <c r="ZX48" s="188">
        <f t="shared" si="266"/>
        <v>100.000000000024</v>
      </c>
      <c r="ZY48" s="188">
        <v>100.000000000024</v>
      </c>
      <c r="AAA48">
        <f t="shared" si="267"/>
        <v>1</v>
      </c>
      <c r="AAB48" s="228">
        <v>-1</v>
      </c>
      <c r="AAC48" s="228">
        <v>1</v>
      </c>
      <c r="AAD48" s="228">
        <v>-1</v>
      </c>
      <c r="AAE48" s="203">
        <v>1</v>
      </c>
      <c r="AAF48" s="229">
        <v>5</v>
      </c>
      <c r="AAG48">
        <f t="shared" si="268"/>
        <v>1</v>
      </c>
      <c r="AAH48">
        <f t="shared" si="269"/>
        <v>1</v>
      </c>
      <c r="AAI48" s="203">
        <v>-1</v>
      </c>
      <c r="AAJ48">
        <f t="shared" si="270"/>
        <v>0</v>
      </c>
      <c r="AAK48">
        <f t="shared" si="136"/>
        <v>0</v>
      </c>
      <c r="AAL48">
        <f t="shared" si="340"/>
        <v>0</v>
      </c>
      <c r="AAM48">
        <f t="shared" si="271"/>
        <v>0</v>
      </c>
      <c r="AAN48" s="237">
        <v>-8.4848484848500001E-3</v>
      </c>
      <c r="AAO48" s="194">
        <v>42571</v>
      </c>
      <c r="AAP48">
        <f t="shared" si="272"/>
        <v>1</v>
      </c>
      <c r="AAQ48">
        <f t="shared" si="273"/>
        <v>1</v>
      </c>
      <c r="AAR48">
        <f>VLOOKUP($A48,'FuturesInfo (3)'!$A$2:$V$80,22)</f>
        <v>4</v>
      </c>
      <c r="AAS48">
        <f t="shared" si="274"/>
        <v>-1</v>
      </c>
      <c r="AAT48">
        <f t="shared" si="275"/>
        <v>3</v>
      </c>
      <c r="AAU48" s="137">
        <f>VLOOKUP($A48,'FuturesInfo (3)'!$A$2:$O$80,15)*AAR48</f>
        <v>81800</v>
      </c>
      <c r="AAV48" s="137">
        <f>VLOOKUP($A48,'FuturesInfo (3)'!$A$2:$O$80,15)*AAT48</f>
        <v>61350</v>
      </c>
      <c r="AAW48" s="188">
        <f t="shared" si="352"/>
        <v>694.06060606073004</v>
      </c>
      <c r="AAX48" s="188">
        <f t="shared" si="137"/>
        <v>694.06060606073004</v>
      </c>
      <c r="AAY48" s="188">
        <f t="shared" si="277"/>
        <v>-694.06060606073004</v>
      </c>
      <c r="AAZ48" s="188">
        <f t="shared" si="278"/>
        <v>-694.06060606073004</v>
      </c>
      <c r="ABA48" s="188">
        <f t="shared" si="279"/>
        <v>-694.06060606073004</v>
      </c>
      <c r="ABB48" s="188">
        <f t="shared" si="349"/>
        <v>-694.06060606073004</v>
      </c>
      <c r="ABC48" s="188">
        <f t="shared" si="281"/>
        <v>-694.06060606073004</v>
      </c>
      <c r="ABD48" s="188">
        <f t="shared" si="341"/>
        <v>694.06060606073004</v>
      </c>
      <c r="ABE48" s="188">
        <f t="shared" si="282"/>
        <v>-694.06060606073004</v>
      </c>
      <c r="ABF48" s="188">
        <f>IF(IF(sym!$Q37=AAI48,1,0)=1,ABS(AAU48*AAN48),-ABS(AAU48*AAN48))</f>
        <v>-694.06060606073004</v>
      </c>
      <c r="ABG48" s="188">
        <f t="shared" si="283"/>
        <v>-694.06060606073004</v>
      </c>
      <c r="ABH48" s="188">
        <f t="shared" si="284"/>
        <v>694.06060606073004</v>
      </c>
      <c r="ABJ48">
        <f t="shared" si="285"/>
        <v>-1</v>
      </c>
      <c r="ABK48" s="228">
        <v>1</v>
      </c>
      <c r="ABL48" s="228">
        <v>-1</v>
      </c>
      <c r="ABM48" s="228">
        <v>1</v>
      </c>
      <c r="ABN48" s="203">
        <v>1</v>
      </c>
      <c r="ABO48" s="229">
        <v>-3</v>
      </c>
      <c r="ABP48">
        <f t="shared" si="286"/>
        <v>-1</v>
      </c>
      <c r="ABQ48">
        <f t="shared" si="287"/>
        <v>-1</v>
      </c>
      <c r="ABR48" s="203"/>
      <c r="ABS48">
        <f t="shared" si="288"/>
        <v>0</v>
      </c>
      <c r="ABT48">
        <f t="shared" si="138"/>
        <v>0</v>
      </c>
      <c r="ABU48">
        <f t="shared" si="342"/>
        <v>0</v>
      </c>
      <c r="ABV48">
        <f t="shared" si="289"/>
        <v>0</v>
      </c>
      <c r="ABW48" s="237"/>
      <c r="ABX48" s="194">
        <v>42571</v>
      </c>
      <c r="ABY48">
        <f t="shared" si="290"/>
        <v>-1</v>
      </c>
      <c r="ABZ48">
        <f t="shared" si="291"/>
        <v>-1</v>
      </c>
      <c r="ACA48">
        <f>VLOOKUP($A48,'FuturesInfo (3)'!$A$2:$V$80,22)</f>
        <v>4</v>
      </c>
      <c r="ACB48">
        <f t="shared" si="292"/>
        <v>1</v>
      </c>
      <c r="ACC48">
        <f t="shared" si="293"/>
        <v>5</v>
      </c>
      <c r="ACD48" s="137">
        <f>VLOOKUP($A48,'FuturesInfo (3)'!$A$2:$O$80,15)*ACA48</f>
        <v>81800</v>
      </c>
      <c r="ACE48" s="137">
        <f>VLOOKUP($A48,'FuturesInfo (3)'!$A$2:$O$80,15)*ACC48</f>
        <v>102250</v>
      </c>
      <c r="ACF48" s="188">
        <f t="shared" si="353"/>
        <v>0</v>
      </c>
      <c r="ACG48" s="188">
        <f t="shared" si="139"/>
        <v>0</v>
      </c>
      <c r="ACH48" s="188">
        <f t="shared" si="295"/>
        <v>0</v>
      </c>
      <c r="ACI48" s="188">
        <f t="shared" si="296"/>
        <v>0</v>
      </c>
      <c r="ACJ48" s="188">
        <f t="shared" si="297"/>
        <v>0</v>
      </c>
      <c r="ACK48" s="188">
        <f t="shared" si="350"/>
        <v>0</v>
      </c>
      <c r="ACL48" s="188">
        <f t="shared" si="299"/>
        <v>0</v>
      </c>
      <c r="ACM48" s="188">
        <f t="shared" si="343"/>
        <v>0</v>
      </c>
      <c r="ACN48" s="188">
        <f t="shared" si="300"/>
        <v>0</v>
      </c>
      <c r="ACO48" s="188">
        <f>IF(IF(sym!$Q37=ABR48,1,0)=1,ABS(ACD48*ABW48),-ABS(ACD48*ABW48))</f>
        <v>0</v>
      </c>
      <c r="ACP48" s="188">
        <f t="shared" si="301"/>
        <v>0</v>
      </c>
      <c r="ACQ48" s="188">
        <f t="shared" si="302"/>
        <v>0</v>
      </c>
      <c r="ACT48">
        <f t="shared" si="303"/>
        <v>0</v>
      </c>
      <c r="ACU48" s="228"/>
      <c r="ACV48" s="228"/>
      <c r="ACW48" s="228"/>
      <c r="ACX48" s="203"/>
      <c r="ACY48" s="229"/>
      <c r="ACZ48">
        <f t="shared" si="304"/>
        <v>-1</v>
      </c>
      <c r="ADA48">
        <f t="shared" si="305"/>
        <v>0</v>
      </c>
      <c r="ADB48" s="203"/>
      <c r="ADC48">
        <f t="shared" si="306"/>
        <v>1</v>
      </c>
      <c r="ADD48">
        <f t="shared" si="140"/>
        <v>1</v>
      </c>
      <c r="ADE48">
        <f t="shared" si="344"/>
        <v>0</v>
      </c>
      <c r="ADF48">
        <f t="shared" si="307"/>
        <v>1</v>
      </c>
      <c r="ADG48" s="237"/>
      <c r="ADH48" s="194"/>
      <c r="ADI48">
        <f t="shared" si="308"/>
        <v>-1</v>
      </c>
      <c r="ADJ48">
        <f t="shared" si="309"/>
        <v>-1</v>
      </c>
      <c r="ADK48">
        <f>VLOOKUP($A48,'FuturesInfo (3)'!$A$2:$V$80,22)</f>
        <v>4</v>
      </c>
      <c r="ADL48">
        <f t="shared" si="310"/>
        <v>-1</v>
      </c>
      <c r="ADM48">
        <f t="shared" si="311"/>
        <v>3</v>
      </c>
      <c r="ADN48" s="137">
        <f>VLOOKUP($A48,'FuturesInfo (3)'!$A$2:$O$80,15)*ADK48</f>
        <v>81800</v>
      </c>
      <c r="ADO48" s="137">
        <f>VLOOKUP($A48,'FuturesInfo (3)'!$A$2:$O$80,15)*ADM48</f>
        <v>61350</v>
      </c>
      <c r="ADP48" s="188">
        <f t="shared" si="354"/>
        <v>0</v>
      </c>
      <c r="ADQ48" s="188">
        <f t="shared" si="141"/>
        <v>0</v>
      </c>
      <c r="ADR48" s="188">
        <f t="shared" si="313"/>
        <v>0</v>
      </c>
      <c r="ADS48" s="188">
        <f t="shared" si="314"/>
        <v>0</v>
      </c>
      <c r="ADT48" s="188">
        <f t="shared" si="315"/>
        <v>0</v>
      </c>
      <c r="ADU48" s="188">
        <f t="shared" si="351"/>
        <v>0</v>
      </c>
      <c r="ADV48" s="188">
        <f t="shared" si="317"/>
        <v>0</v>
      </c>
      <c r="ADW48" s="188">
        <f t="shared" si="345"/>
        <v>0</v>
      </c>
      <c r="ADX48" s="188">
        <f t="shared" si="318"/>
        <v>0</v>
      </c>
      <c r="ADY48" s="188">
        <f>IF(IF(sym!$Q37=ADB48,1,0)=1,ABS(ADN48*ADG48),-ABS(ADN48*ADG48))</f>
        <v>0</v>
      </c>
      <c r="ADZ48" s="188">
        <f t="shared" si="319"/>
        <v>0</v>
      </c>
      <c r="AEA48" s="188">
        <f t="shared" si="320"/>
        <v>0</v>
      </c>
    </row>
    <row r="49" spans="1:807"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f t="shared" si="142"/>
        <v>-1</v>
      </c>
      <c r="T49">
        <f t="shared" si="143"/>
        <v>-1</v>
      </c>
      <c r="U49">
        <v>3</v>
      </c>
      <c r="V49">
        <f t="shared" si="144"/>
        <v>-1</v>
      </c>
      <c r="W49">
        <v>2</v>
      </c>
      <c r="X49" s="137">
        <v>101541</v>
      </c>
      <c r="Y49" s="137">
        <v>67694</v>
      </c>
      <c r="Z49" s="188">
        <v>0</v>
      </c>
      <c r="AA49" s="188">
        <v>0</v>
      </c>
      <c r="AB49" s="188">
        <v>0</v>
      </c>
      <c r="AC49" s="188">
        <v>0</v>
      </c>
      <c r="AD49" s="188">
        <v>0</v>
      </c>
      <c r="AE49" s="188">
        <v>0</v>
      </c>
      <c r="AF49" s="188">
        <f t="shared" si="145"/>
        <v>0</v>
      </c>
      <c r="AG49" s="188">
        <v>0</v>
      </c>
      <c r="AH49" s="188">
        <f t="shared" si="146"/>
        <v>0</v>
      </c>
      <c r="AI49" s="188">
        <v>0</v>
      </c>
      <c r="AJ49" s="188">
        <v>0</v>
      </c>
      <c r="AL49">
        <v>1</v>
      </c>
      <c r="AM49" s="231">
        <v>-1</v>
      </c>
      <c r="AN49" s="231">
        <v>-1</v>
      </c>
      <c r="AO49" s="231">
        <v>-1</v>
      </c>
      <c r="AP49" s="203">
        <v>-1</v>
      </c>
      <c r="AQ49" s="229">
        <v>-2</v>
      </c>
      <c r="AR49">
        <f t="shared" si="147"/>
        <v>-1</v>
      </c>
      <c r="AS49">
        <v>1</v>
      </c>
      <c r="AT49" s="235">
        <v>1</v>
      </c>
      <c r="AU49">
        <v>0</v>
      </c>
      <c r="AV49">
        <v>0</v>
      </c>
      <c r="AW49">
        <v>1</v>
      </c>
      <c r="AX49">
        <v>1</v>
      </c>
      <c r="AY49" s="235">
        <v>2.3724406889800001E-2</v>
      </c>
      <c r="AZ49" s="194">
        <v>42534</v>
      </c>
      <c r="BA49">
        <f t="shared" si="148"/>
        <v>1</v>
      </c>
      <c r="BB49">
        <f t="shared" si="149"/>
        <v>-1</v>
      </c>
      <c r="BC49">
        <v>2</v>
      </c>
      <c r="BD49">
        <f t="shared" si="150"/>
        <v>-1</v>
      </c>
      <c r="BE49">
        <v>3</v>
      </c>
      <c r="BF49" s="137">
        <v>69300</v>
      </c>
      <c r="BG49" s="137">
        <v>103950</v>
      </c>
      <c r="BH49" s="188">
        <v>-1644.1013974631401</v>
      </c>
      <c r="BI49" s="188">
        <v>1644.1013974631401</v>
      </c>
      <c r="BJ49" s="188">
        <v>-1644.1013974631401</v>
      </c>
      <c r="BK49" s="188">
        <f t="shared" si="321"/>
        <v>-1644.1013974631401</v>
      </c>
      <c r="BL49" s="188">
        <v>1644.1013974631401</v>
      </c>
      <c r="BM49" s="188">
        <v>-1644.1013974631401</v>
      </c>
      <c r="BN49" s="188">
        <v>-1644.1013974631401</v>
      </c>
      <c r="BO49" s="188">
        <f t="shared" si="322"/>
        <v>1644.1013974631401</v>
      </c>
      <c r="BP49" s="188">
        <v>1644.1013974631401</v>
      </c>
      <c r="BQ49" s="188">
        <f t="shared" si="151"/>
        <v>-1644.1013974631401</v>
      </c>
      <c r="BR49" s="188">
        <f t="shared" si="152"/>
        <v>-1644.1013974631401</v>
      </c>
      <c r="BS49" s="188">
        <v>1644.1013974631401</v>
      </c>
      <c r="BU49">
        <v>1</v>
      </c>
      <c r="BV49" s="231">
        <v>1</v>
      </c>
      <c r="BW49" s="231">
        <v>1</v>
      </c>
      <c r="BX49" s="231">
        <v>1</v>
      </c>
      <c r="BY49" s="203">
        <v>-1</v>
      </c>
      <c r="BZ49" s="229">
        <v>-4</v>
      </c>
      <c r="CA49">
        <f t="shared" si="153"/>
        <v>1</v>
      </c>
      <c r="CB49">
        <v>1</v>
      </c>
      <c r="CC49" s="235">
        <v>1</v>
      </c>
      <c r="CD49">
        <v>1</v>
      </c>
      <c r="CE49">
        <v>0</v>
      </c>
      <c r="CF49">
        <v>1</v>
      </c>
      <c r="CG49">
        <v>1</v>
      </c>
      <c r="CH49" s="235"/>
      <c r="CI49" s="194">
        <v>42548</v>
      </c>
      <c r="CJ49">
        <f t="shared" si="154"/>
        <v>-1</v>
      </c>
      <c r="CK49">
        <f t="shared" si="155"/>
        <v>-1</v>
      </c>
      <c r="CL49">
        <v>3</v>
      </c>
      <c r="CM49">
        <f t="shared" si="156"/>
        <v>-1</v>
      </c>
      <c r="CN49">
        <v>2</v>
      </c>
      <c r="CO49" s="137">
        <v>103950</v>
      </c>
      <c r="CP49" s="137">
        <v>69300</v>
      </c>
      <c r="CQ49" s="188">
        <v>0</v>
      </c>
      <c r="CR49" s="188">
        <v>0</v>
      </c>
      <c r="CS49" s="188">
        <v>0</v>
      </c>
      <c r="CT49" s="188">
        <f t="shared" si="323"/>
        <v>0</v>
      </c>
      <c r="CU49" s="188">
        <v>0</v>
      </c>
      <c r="CV49" s="188">
        <v>0</v>
      </c>
      <c r="CW49" s="188">
        <v>0</v>
      </c>
      <c r="CX49" s="188">
        <f t="shared" si="157"/>
        <v>0</v>
      </c>
      <c r="CY49" s="188">
        <v>0</v>
      </c>
      <c r="CZ49" s="188">
        <f t="shared" si="158"/>
        <v>0</v>
      </c>
      <c r="DA49" s="188">
        <f t="shared" si="159"/>
        <v>0</v>
      </c>
      <c r="DB49" s="188">
        <v>0</v>
      </c>
      <c r="DD49">
        <v>1</v>
      </c>
      <c r="DE49" s="231">
        <v>1</v>
      </c>
      <c r="DF49" s="231">
        <v>1</v>
      </c>
      <c r="DG49" s="231">
        <v>1</v>
      </c>
      <c r="DH49" s="203">
        <v>-1</v>
      </c>
      <c r="DI49" s="229">
        <v>-4</v>
      </c>
      <c r="DJ49">
        <f t="shared" si="160"/>
        <v>1</v>
      </c>
      <c r="DK49">
        <v>1</v>
      </c>
      <c r="DL49" s="235">
        <v>1</v>
      </c>
      <c r="DM49">
        <v>1</v>
      </c>
      <c r="DN49">
        <v>0</v>
      </c>
      <c r="DO49">
        <v>1</v>
      </c>
      <c r="DP49">
        <v>1</v>
      </c>
      <c r="DQ49" s="235">
        <v>2.4761904761899999E-2</v>
      </c>
      <c r="DR49" s="194">
        <v>42548</v>
      </c>
      <c r="DS49">
        <f t="shared" si="161"/>
        <v>-1</v>
      </c>
      <c r="DT49">
        <f t="shared" si="162"/>
        <v>-1</v>
      </c>
      <c r="DU49">
        <v>3</v>
      </c>
      <c r="DV49">
        <f t="shared" si="163"/>
        <v>-1</v>
      </c>
      <c r="DW49">
        <v>2</v>
      </c>
      <c r="DX49" s="137">
        <v>106524</v>
      </c>
      <c r="DY49" s="137">
        <v>71016</v>
      </c>
      <c r="DZ49" s="188">
        <v>2637.7371428566357</v>
      </c>
      <c r="EA49" s="188">
        <v>2637.7371428566357</v>
      </c>
      <c r="EB49" s="188">
        <v>-2637.7371428566357</v>
      </c>
      <c r="EC49" s="188">
        <f t="shared" si="324"/>
        <v>2637.7371428566357</v>
      </c>
      <c r="ED49" s="188">
        <v>2637.7371428566357</v>
      </c>
      <c r="EE49" s="188">
        <v>2637.7371428566357</v>
      </c>
      <c r="EF49" s="188">
        <v>2637.7371428566357</v>
      </c>
      <c r="EG49" s="188">
        <f t="shared" si="164"/>
        <v>-2637.7371428566357</v>
      </c>
      <c r="EH49" s="188">
        <v>2637.7371428566357</v>
      </c>
      <c r="EI49" s="188">
        <f t="shared" si="165"/>
        <v>-2637.7371428566357</v>
      </c>
      <c r="EJ49" s="188">
        <f t="shared" si="166"/>
        <v>-2637.7371428566357</v>
      </c>
      <c r="EK49" s="188">
        <v>2637.7371428566357</v>
      </c>
      <c r="EM49">
        <v>1</v>
      </c>
      <c r="EN49" s="231">
        <v>1</v>
      </c>
      <c r="EO49" s="231">
        <v>-1</v>
      </c>
      <c r="EP49" s="231">
        <v>1</v>
      </c>
      <c r="EQ49" s="203">
        <v>-1</v>
      </c>
      <c r="ER49" s="229">
        <v>4</v>
      </c>
      <c r="ES49">
        <f t="shared" si="167"/>
        <v>-1</v>
      </c>
      <c r="ET49">
        <v>-1</v>
      </c>
      <c r="EU49" s="235">
        <v>-1</v>
      </c>
      <c r="EV49">
        <v>0</v>
      </c>
      <c r="EW49">
        <v>1</v>
      </c>
      <c r="EX49">
        <v>0</v>
      </c>
      <c r="EY49">
        <v>1</v>
      </c>
      <c r="EZ49" s="235">
        <v>-3.7174721189600001E-3</v>
      </c>
      <c r="FA49" s="194">
        <v>42549</v>
      </c>
      <c r="FB49">
        <f t="shared" si="168"/>
        <v>-1</v>
      </c>
      <c r="FC49">
        <f t="shared" si="169"/>
        <v>-1</v>
      </c>
      <c r="FD49">
        <v>3</v>
      </c>
      <c r="FE49">
        <f t="shared" si="170"/>
        <v>-1</v>
      </c>
      <c r="FF49">
        <v>3</v>
      </c>
      <c r="FG49" s="137">
        <v>106128</v>
      </c>
      <c r="FH49" s="137">
        <v>106128</v>
      </c>
      <c r="FI49" s="188">
        <v>-394.52788104098687</v>
      </c>
      <c r="FJ49" s="188">
        <v>-394.52788104098687</v>
      </c>
      <c r="FK49" s="188">
        <v>394.52788104098687</v>
      </c>
      <c r="FL49" s="188">
        <f t="shared" si="325"/>
        <v>394.52788104098687</v>
      </c>
      <c r="FM49" s="188">
        <v>394.52788104098687</v>
      </c>
      <c r="FN49" s="188">
        <v>394.52788104098687</v>
      </c>
      <c r="FO49" s="188">
        <v>-394.52788104098687</v>
      </c>
      <c r="FP49" s="188">
        <f t="shared" si="171"/>
        <v>394.52788104098687</v>
      </c>
      <c r="FQ49" s="188">
        <v>-394.52788104098687</v>
      </c>
      <c r="FR49" s="188">
        <f t="shared" si="172"/>
        <v>394.52788104098687</v>
      </c>
      <c r="FS49" s="188">
        <f t="shared" si="173"/>
        <v>394.52788104098687</v>
      </c>
      <c r="FT49" s="188">
        <v>394.52788104098687</v>
      </c>
      <c r="FV49">
        <v>-1</v>
      </c>
      <c r="FW49" s="231">
        <v>1</v>
      </c>
      <c r="FX49" s="231">
        <v>-1</v>
      </c>
      <c r="FY49" s="231">
        <v>1</v>
      </c>
      <c r="FZ49" s="203">
        <v>-1</v>
      </c>
      <c r="GA49" s="229">
        <v>5</v>
      </c>
      <c r="GB49">
        <f t="shared" si="174"/>
        <v>-1</v>
      </c>
      <c r="GC49">
        <v>-1</v>
      </c>
      <c r="GD49">
        <v>-1</v>
      </c>
      <c r="GE49">
        <v>0</v>
      </c>
      <c r="GF49">
        <v>1</v>
      </c>
      <c r="GG49">
        <v>0</v>
      </c>
      <c r="GH49">
        <v>1</v>
      </c>
      <c r="GI49">
        <v>-8.7064676616900004E-3</v>
      </c>
      <c r="GJ49" s="194">
        <v>42549</v>
      </c>
      <c r="GK49">
        <f t="shared" si="175"/>
        <v>-1</v>
      </c>
      <c r="GL49">
        <f t="shared" si="176"/>
        <v>-1</v>
      </c>
      <c r="GM49">
        <v>3</v>
      </c>
      <c r="GN49">
        <f t="shared" si="177"/>
        <v>1</v>
      </c>
      <c r="GO49">
        <v>4</v>
      </c>
      <c r="GP49" s="137">
        <v>105204</v>
      </c>
      <c r="GQ49" s="137">
        <v>140272</v>
      </c>
      <c r="GR49" s="188">
        <v>-915.9552238804348</v>
      </c>
      <c r="GS49" s="188">
        <v>915.9552238804348</v>
      </c>
      <c r="GT49" s="188">
        <v>915.9552238804348</v>
      </c>
      <c r="GU49" s="188">
        <f t="shared" si="326"/>
        <v>915.9552238804348</v>
      </c>
      <c r="GV49" s="188">
        <v>915.9552238804348</v>
      </c>
      <c r="GW49" s="188">
        <v>915.9552238804348</v>
      </c>
      <c r="GX49" s="188">
        <v>-915.9552238804348</v>
      </c>
      <c r="GY49" s="188">
        <f t="shared" si="178"/>
        <v>915.9552238804348</v>
      </c>
      <c r="GZ49" s="188">
        <v>-915.9552238804348</v>
      </c>
      <c r="HA49" s="188">
        <f t="shared" si="179"/>
        <v>-915.9552238804348</v>
      </c>
      <c r="HB49" s="188">
        <f t="shared" si="180"/>
        <v>915.9552238804348</v>
      </c>
      <c r="HC49" s="188">
        <v>915.9552238804348</v>
      </c>
      <c r="HE49">
        <v>-1</v>
      </c>
      <c r="HF49">
        <v>-1</v>
      </c>
      <c r="HG49">
        <v>-1</v>
      </c>
      <c r="HH49">
        <v>-1</v>
      </c>
      <c r="HI49">
        <v>-1</v>
      </c>
      <c r="HJ49">
        <v>6</v>
      </c>
      <c r="HK49">
        <f t="shared" si="181"/>
        <v>-1</v>
      </c>
      <c r="HL49">
        <v>-1</v>
      </c>
      <c r="HM49" s="235">
        <v>1</v>
      </c>
      <c r="HN49">
        <v>0</v>
      </c>
      <c r="HO49">
        <v>0</v>
      </c>
      <c r="HP49">
        <v>1</v>
      </c>
      <c r="HQ49">
        <v>0</v>
      </c>
      <c r="HR49" s="235">
        <v>1.2547051442899999E-3</v>
      </c>
      <c r="HS49" s="194">
        <v>42549</v>
      </c>
      <c r="HT49">
        <f t="shared" si="182"/>
        <v>1</v>
      </c>
      <c r="HU49">
        <f t="shared" si="183"/>
        <v>-1</v>
      </c>
      <c r="HV49">
        <v>3</v>
      </c>
      <c r="HW49">
        <f t="shared" si="184"/>
        <v>-1</v>
      </c>
      <c r="HX49">
        <v>4</v>
      </c>
      <c r="HY49" s="137">
        <v>105336</v>
      </c>
      <c r="HZ49" s="137">
        <v>140448</v>
      </c>
      <c r="IA49" s="188">
        <v>-132.16562107893142</v>
      </c>
      <c r="IB49" s="188">
        <v>-132.16562107893142</v>
      </c>
      <c r="IC49" s="188">
        <v>-132.16562107893142</v>
      </c>
      <c r="ID49" s="188">
        <f t="shared" si="327"/>
        <v>-132.16562107893142</v>
      </c>
      <c r="IE49" s="188">
        <v>-132.16562107893142</v>
      </c>
      <c r="IF49" s="188">
        <v>-132.16562107893142</v>
      </c>
      <c r="IG49" s="188">
        <v>-132.16562107893142</v>
      </c>
      <c r="IH49" s="188">
        <f t="shared" si="185"/>
        <v>132.16562107893142</v>
      </c>
      <c r="II49" s="188">
        <v>132.16562107893142</v>
      </c>
      <c r="IJ49" s="188">
        <f t="shared" si="186"/>
        <v>-132.16562107893142</v>
      </c>
      <c r="IK49" s="188">
        <f t="shared" si="187"/>
        <v>-132.16562107893142</v>
      </c>
      <c r="IL49" s="188">
        <v>132.16562107893142</v>
      </c>
      <c r="IN49">
        <v>1</v>
      </c>
      <c r="IO49" s="231">
        <v>-1</v>
      </c>
      <c r="IP49" s="231">
        <v>-1</v>
      </c>
      <c r="IQ49" s="231">
        <v>-1</v>
      </c>
      <c r="IR49" s="203">
        <v>-1</v>
      </c>
      <c r="IS49" s="229">
        <v>7</v>
      </c>
      <c r="IT49">
        <f t="shared" si="188"/>
        <v>-1</v>
      </c>
      <c r="IU49">
        <v>-1</v>
      </c>
      <c r="IV49" s="235">
        <v>1</v>
      </c>
      <c r="IW49">
        <v>0</v>
      </c>
      <c r="IX49">
        <v>0</v>
      </c>
      <c r="IY49">
        <v>1</v>
      </c>
      <c r="IZ49">
        <v>0</v>
      </c>
      <c r="JA49" s="235">
        <v>9.3984962405999992E-3</v>
      </c>
      <c r="JB49" s="194">
        <v>42549</v>
      </c>
      <c r="JC49">
        <f t="shared" si="189"/>
        <v>-1</v>
      </c>
      <c r="JD49">
        <f t="shared" si="190"/>
        <v>-1</v>
      </c>
      <c r="JE49">
        <v>3</v>
      </c>
      <c r="JF49">
        <f t="shared" si="191"/>
        <v>-1</v>
      </c>
      <c r="JG49">
        <v>4</v>
      </c>
      <c r="JH49" s="137">
        <v>106326</v>
      </c>
      <c r="JI49" s="137">
        <v>141768</v>
      </c>
      <c r="JJ49" s="188">
        <v>-999.30451127803553</v>
      </c>
      <c r="JK49" s="188">
        <v>999.30451127803553</v>
      </c>
      <c r="JL49" s="188">
        <v>-999.30451127803553</v>
      </c>
      <c r="JM49" s="188">
        <f t="shared" si="328"/>
        <v>-999.30451127803553</v>
      </c>
      <c r="JN49" s="188">
        <v>-999.30451127803553</v>
      </c>
      <c r="JO49" s="188">
        <v>-999.30451127803553</v>
      </c>
      <c r="JP49" s="188">
        <v>-999.30451127803553</v>
      </c>
      <c r="JQ49" s="188">
        <f t="shared" si="192"/>
        <v>-999.30451127803553</v>
      </c>
      <c r="JR49" s="188">
        <v>999.30451127803553</v>
      </c>
      <c r="JS49" s="188">
        <f t="shared" si="193"/>
        <v>-999.30451127803553</v>
      </c>
      <c r="JT49" s="188">
        <f t="shared" si="329"/>
        <v>-999.30451127803553</v>
      </c>
      <c r="JU49" s="188">
        <v>999.30451127803553</v>
      </c>
      <c r="JW49">
        <v>1</v>
      </c>
      <c r="JX49" s="231">
        <v>1</v>
      </c>
      <c r="JY49" s="231">
        <v>-1</v>
      </c>
      <c r="JZ49" s="231">
        <v>1</v>
      </c>
      <c r="KA49" s="203">
        <v>-1</v>
      </c>
      <c r="KB49" s="229">
        <v>8</v>
      </c>
      <c r="KC49">
        <f t="shared" si="194"/>
        <v>-1</v>
      </c>
      <c r="KD49">
        <v>-1</v>
      </c>
      <c r="KE49" s="235">
        <v>1</v>
      </c>
      <c r="KF49">
        <v>1</v>
      </c>
      <c r="KG49">
        <v>0</v>
      </c>
      <c r="KH49">
        <v>1</v>
      </c>
      <c r="KI49">
        <v>0</v>
      </c>
      <c r="KJ49" s="235">
        <v>7.1384233395399999E-3</v>
      </c>
      <c r="KK49" s="194">
        <v>42549</v>
      </c>
      <c r="KL49">
        <f t="shared" si="195"/>
        <v>-1</v>
      </c>
      <c r="KM49">
        <f t="shared" si="196"/>
        <v>-1</v>
      </c>
      <c r="KN49">
        <v>3</v>
      </c>
      <c r="KO49">
        <f t="shared" si="197"/>
        <v>-1</v>
      </c>
      <c r="KP49">
        <v>2</v>
      </c>
      <c r="KQ49" s="137">
        <v>107085</v>
      </c>
      <c r="KR49" s="137">
        <v>71390</v>
      </c>
      <c r="KS49" s="188">
        <v>764.4180633146409</v>
      </c>
      <c r="KT49" s="188">
        <v>764.4180633146409</v>
      </c>
      <c r="KU49" s="188">
        <v>-764.4180633146409</v>
      </c>
      <c r="KV49" s="188">
        <f t="shared" si="330"/>
        <v>-764.4180633146409</v>
      </c>
      <c r="KW49" s="188">
        <v>-764.4180633146409</v>
      </c>
      <c r="KX49" s="188">
        <v>-764.4180633146409</v>
      </c>
      <c r="KY49" s="188">
        <v>764.4180633146409</v>
      </c>
      <c r="KZ49" s="188">
        <f t="shared" si="198"/>
        <v>-764.4180633146409</v>
      </c>
      <c r="LA49" s="188">
        <v>764.4180633146409</v>
      </c>
      <c r="LB49" s="188">
        <f t="shared" si="199"/>
        <v>-764.4180633146409</v>
      </c>
      <c r="LC49" s="188">
        <f t="shared" si="200"/>
        <v>-764.4180633146409</v>
      </c>
      <c r="LD49" s="188">
        <v>764.4180633146409</v>
      </c>
      <c r="LF49">
        <v>1</v>
      </c>
      <c r="LG49" s="231">
        <v>1</v>
      </c>
      <c r="LH49" s="231">
        <v>-1</v>
      </c>
      <c r="LI49" s="231">
        <v>1</v>
      </c>
      <c r="LJ49" s="203">
        <v>-1</v>
      </c>
      <c r="LK49" s="229">
        <v>9</v>
      </c>
      <c r="LL49">
        <f t="shared" si="201"/>
        <v>-1</v>
      </c>
      <c r="LM49">
        <v>-1</v>
      </c>
      <c r="LN49" s="235">
        <v>1</v>
      </c>
      <c r="LO49">
        <v>0</v>
      </c>
      <c r="LP49">
        <v>0</v>
      </c>
      <c r="LQ49">
        <v>1</v>
      </c>
      <c r="LR49">
        <v>0</v>
      </c>
      <c r="LS49" s="235">
        <v>8.0123266563899998E-3</v>
      </c>
      <c r="LT49" s="194">
        <v>42549</v>
      </c>
      <c r="LU49">
        <f t="shared" si="202"/>
        <v>-1</v>
      </c>
      <c r="LV49">
        <f t="shared" si="203"/>
        <v>-1</v>
      </c>
      <c r="LW49">
        <v>3</v>
      </c>
      <c r="LX49">
        <f t="shared" si="204"/>
        <v>-1</v>
      </c>
      <c r="LY49">
        <v>2</v>
      </c>
      <c r="LZ49" s="137">
        <v>107943</v>
      </c>
      <c r="MA49" s="137">
        <v>71962</v>
      </c>
      <c r="MB49" s="188">
        <v>864.8745762707058</v>
      </c>
      <c r="MC49" s="188">
        <v>864.8745762707058</v>
      </c>
      <c r="MD49" s="188">
        <v>-864.8745762707058</v>
      </c>
      <c r="ME49" s="188">
        <f t="shared" si="331"/>
        <v>-864.8745762707058</v>
      </c>
      <c r="MF49" s="188">
        <v>-864.8745762707058</v>
      </c>
      <c r="MG49" s="188">
        <v>-864.8745762707058</v>
      </c>
      <c r="MH49" s="188">
        <v>864.8745762707058</v>
      </c>
      <c r="MI49" s="188">
        <f t="shared" si="205"/>
        <v>-864.8745762707058</v>
      </c>
      <c r="MJ49" s="188">
        <v>864.8745762707058</v>
      </c>
      <c r="MK49" s="188">
        <f t="shared" si="206"/>
        <v>-864.8745762707058</v>
      </c>
      <c r="ML49" s="188">
        <f t="shared" si="207"/>
        <v>-864.8745762707058</v>
      </c>
      <c r="MM49" s="188">
        <v>864.8745762707058</v>
      </c>
      <c r="MO49">
        <v>1</v>
      </c>
      <c r="MP49" s="231">
        <v>1</v>
      </c>
      <c r="MQ49" s="231">
        <v>1</v>
      </c>
      <c r="MR49" s="235">
        <v>1</v>
      </c>
      <c r="MS49" s="203">
        <v>-1</v>
      </c>
      <c r="MT49" s="229">
        <v>-7</v>
      </c>
      <c r="MU49">
        <f t="shared" si="208"/>
        <v>1</v>
      </c>
      <c r="MV49">
        <v>1</v>
      </c>
      <c r="MW49" s="235">
        <v>1</v>
      </c>
      <c r="MX49">
        <v>1</v>
      </c>
      <c r="MY49">
        <v>0</v>
      </c>
      <c r="MZ49">
        <v>1</v>
      </c>
      <c r="NA49">
        <v>1</v>
      </c>
      <c r="NB49" s="235">
        <v>1.8954448180999998E-2</v>
      </c>
      <c r="NC49" s="194">
        <v>42552</v>
      </c>
      <c r="ND49">
        <f t="shared" si="209"/>
        <v>-1</v>
      </c>
      <c r="NE49">
        <f t="shared" si="210"/>
        <v>-1</v>
      </c>
      <c r="NF49">
        <v>3</v>
      </c>
      <c r="NG49">
        <f t="shared" si="211"/>
        <v>-1</v>
      </c>
      <c r="NH49">
        <v>2</v>
      </c>
      <c r="NI49" s="137">
        <v>109989</v>
      </c>
      <c r="NJ49" s="137">
        <v>73326</v>
      </c>
      <c r="NK49" s="188">
        <v>2084.7808009800087</v>
      </c>
      <c r="NL49" s="188">
        <v>2084.7808009800087</v>
      </c>
      <c r="NM49" s="188">
        <v>-2084.7808009800087</v>
      </c>
      <c r="NN49" s="188">
        <f t="shared" si="332"/>
        <v>2084.7808009800087</v>
      </c>
      <c r="NO49" s="188">
        <v>2084.7808009800087</v>
      </c>
      <c r="NP49" s="188">
        <v>2084.7808009800087</v>
      </c>
      <c r="NQ49" s="188">
        <v>2084.7808009800087</v>
      </c>
      <c r="NR49" s="188">
        <f t="shared" si="212"/>
        <v>-2084.7808009800087</v>
      </c>
      <c r="NS49" s="188">
        <v>2084.7808009800087</v>
      </c>
      <c r="NT49" s="188">
        <f t="shared" si="213"/>
        <v>-2084.7808009800087</v>
      </c>
      <c r="NU49" s="188">
        <f t="shared" si="214"/>
        <v>-2084.7808009800087</v>
      </c>
      <c r="NV49" s="188">
        <v>2084.7808009800087</v>
      </c>
      <c r="NX49">
        <v>1</v>
      </c>
      <c r="NY49" s="231">
        <v>1</v>
      </c>
      <c r="NZ49" s="231">
        <v>-1</v>
      </c>
      <c r="OA49" s="231">
        <v>1</v>
      </c>
      <c r="OB49" s="203">
        <v>-1</v>
      </c>
      <c r="OC49" s="229">
        <v>-12</v>
      </c>
      <c r="OD49">
        <f t="shared" si="346"/>
        <v>-1</v>
      </c>
      <c r="OE49">
        <v>1</v>
      </c>
      <c r="OF49" s="235">
        <v>1</v>
      </c>
      <c r="OG49">
        <v>0</v>
      </c>
      <c r="OH49">
        <v>0</v>
      </c>
      <c r="OI49">
        <v>1</v>
      </c>
      <c r="OJ49">
        <v>1</v>
      </c>
      <c r="OK49">
        <v>8.7008700870099993E-3</v>
      </c>
      <c r="OL49" s="194">
        <v>42548</v>
      </c>
      <c r="OM49">
        <f t="shared" si="215"/>
        <v>-1</v>
      </c>
      <c r="ON49">
        <f t="shared" si="216"/>
        <v>-1</v>
      </c>
      <c r="OO49">
        <v>3</v>
      </c>
      <c r="OP49">
        <f t="shared" si="217"/>
        <v>-1</v>
      </c>
      <c r="OQ49">
        <v>2</v>
      </c>
      <c r="OR49" s="137">
        <v>108339</v>
      </c>
      <c r="OS49" s="137">
        <v>72226</v>
      </c>
      <c r="OT49" s="188">
        <v>942.64356435657635</v>
      </c>
      <c r="OU49" s="188">
        <v>942.64356435657635</v>
      </c>
      <c r="OV49" s="188">
        <v>-942.64356435657635</v>
      </c>
      <c r="OW49" s="188">
        <f t="shared" si="333"/>
        <v>-942.64356435657635</v>
      </c>
      <c r="OX49" s="188">
        <v>942.64356435657635</v>
      </c>
      <c r="OY49" s="188">
        <v>-942.64356435657635</v>
      </c>
      <c r="OZ49" s="188">
        <v>942.64356435657635</v>
      </c>
      <c r="PA49" s="188">
        <f t="shared" si="218"/>
        <v>-942.64356435657635</v>
      </c>
      <c r="PB49" s="188">
        <v>942.64356435657635</v>
      </c>
      <c r="PC49" s="188">
        <f t="shared" si="219"/>
        <v>-942.64356435657635</v>
      </c>
      <c r="PD49" s="188">
        <f t="shared" si="220"/>
        <v>-942.64356435657635</v>
      </c>
      <c r="PE49" s="188">
        <v>942.64356435657635</v>
      </c>
      <c r="PG49">
        <v>1</v>
      </c>
      <c r="PH49" s="231">
        <v>1</v>
      </c>
      <c r="PI49" s="231">
        <v>-1</v>
      </c>
      <c r="PJ49" s="231">
        <v>1</v>
      </c>
      <c r="PK49" s="203">
        <v>-1</v>
      </c>
      <c r="PL49" s="229">
        <v>-9</v>
      </c>
      <c r="PM49">
        <f t="shared" si="347"/>
        <v>-1</v>
      </c>
      <c r="PN49">
        <v>1</v>
      </c>
      <c r="PO49" s="235">
        <v>-1</v>
      </c>
      <c r="PP49">
        <v>1</v>
      </c>
      <c r="PQ49">
        <v>1</v>
      </c>
      <c r="PR49">
        <v>0</v>
      </c>
      <c r="PS49">
        <v>0</v>
      </c>
      <c r="PT49" s="235">
        <v>-2.3497917906000001E-2</v>
      </c>
      <c r="PU49" s="194">
        <v>42552</v>
      </c>
      <c r="PV49">
        <f t="shared" si="221"/>
        <v>-1</v>
      </c>
      <c r="PW49">
        <f t="shared" si="222"/>
        <v>-1</v>
      </c>
      <c r="PX49">
        <v>3</v>
      </c>
      <c r="PY49">
        <f t="shared" si="223"/>
        <v>-1</v>
      </c>
      <c r="PZ49">
        <v>2</v>
      </c>
      <c r="QA49" s="137">
        <v>107481</v>
      </c>
      <c r="QB49" s="137">
        <v>71654</v>
      </c>
      <c r="QC49" s="188">
        <v>-2525.579714454786</v>
      </c>
      <c r="QD49" s="188">
        <v>-2525.579714454786</v>
      </c>
      <c r="QE49" s="188">
        <v>2525.579714454786</v>
      </c>
      <c r="QF49" s="188">
        <f t="shared" si="334"/>
        <v>2525.579714454786</v>
      </c>
      <c r="QG49" s="188">
        <v>-2525.579714454786</v>
      </c>
      <c r="QH49" s="188">
        <v>2525.579714454786</v>
      </c>
      <c r="QI49" s="188">
        <v>-2525.579714454786</v>
      </c>
      <c r="QJ49" s="188">
        <f t="shared" si="224"/>
        <v>2525.579714454786</v>
      </c>
      <c r="QK49" s="188">
        <v>-2525.579714454786</v>
      </c>
      <c r="QL49" s="188">
        <f t="shared" si="225"/>
        <v>2525.579714454786</v>
      </c>
      <c r="QM49" s="188">
        <f t="shared" si="226"/>
        <v>2525.579714454786</v>
      </c>
      <c r="QN49" s="188">
        <v>2525.579714454786</v>
      </c>
      <c r="QP49">
        <v>-1</v>
      </c>
      <c r="QQ49" s="231">
        <v>-1</v>
      </c>
      <c r="QR49" s="231">
        <v>-1</v>
      </c>
      <c r="QS49" s="231">
        <v>-1</v>
      </c>
      <c r="QT49" s="203">
        <v>-1</v>
      </c>
      <c r="QU49" s="229">
        <v>-10</v>
      </c>
      <c r="QV49">
        <f t="shared" si="348"/>
        <v>1</v>
      </c>
      <c r="QW49">
        <v>1</v>
      </c>
      <c r="QX49">
        <v>-1</v>
      </c>
      <c r="QY49">
        <v>1</v>
      </c>
      <c r="QZ49">
        <v>1</v>
      </c>
      <c r="RA49">
        <v>0</v>
      </c>
      <c r="RB49">
        <v>0</v>
      </c>
      <c r="RC49">
        <v>-7.9195857447499993E-3</v>
      </c>
      <c r="RD49" s="194">
        <v>42552</v>
      </c>
      <c r="RE49">
        <f t="shared" si="227"/>
        <v>1</v>
      </c>
      <c r="RF49">
        <f t="shared" si="228"/>
        <v>1</v>
      </c>
      <c r="RG49">
        <v>3</v>
      </c>
      <c r="RH49">
        <f t="shared" si="229"/>
        <v>-1</v>
      </c>
      <c r="RI49">
        <v>2</v>
      </c>
      <c r="RJ49" s="137">
        <v>107481</v>
      </c>
      <c r="RK49" s="137">
        <v>71654</v>
      </c>
      <c r="RL49" s="188">
        <v>851.20499543147469</v>
      </c>
      <c r="RM49" s="188">
        <v>851.20499543147469</v>
      </c>
      <c r="RN49" s="188">
        <v>851.20499543147469</v>
      </c>
      <c r="RO49" s="188">
        <f t="shared" si="335"/>
        <v>-851.20499543147469</v>
      </c>
      <c r="RP49" s="188">
        <v>-851.20499543147469</v>
      </c>
      <c r="RQ49" s="188">
        <v>851.20499543147469</v>
      </c>
      <c r="RR49" s="188">
        <v>851.20499543147469</v>
      </c>
      <c r="RS49" s="188">
        <f t="shared" si="230"/>
        <v>-851.20499543147469</v>
      </c>
      <c r="RT49" s="188">
        <v>-851.20499543147469</v>
      </c>
      <c r="RU49" s="188">
        <f t="shared" si="231"/>
        <v>851.20499543147469</v>
      </c>
      <c r="RV49" s="188">
        <f t="shared" si="232"/>
        <v>-851.20499543147469</v>
      </c>
      <c r="RW49" s="188">
        <v>851.20499543147469</v>
      </c>
      <c r="RY49">
        <v>-1</v>
      </c>
      <c r="RZ49">
        <v>-1</v>
      </c>
      <c r="SA49">
        <v>-1</v>
      </c>
      <c r="SB49">
        <v>-1</v>
      </c>
      <c r="SC49">
        <v>-1</v>
      </c>
      <c r="SD49">
        <v>-11</v>
      </c>
      <c r="SE49">
        <f t="shared" si="233"/>
        <v>1</v>
      </c>
      <c r="SF49">
        <v>1</v>
      </c>
      <c r="SG49">
        <v>1</v>
      </c>
      <c r="SH49">
        <v>0</v>
      </c>
      <c r="SI49">
        <v>0</v>
      </c>
      <c r="SJ49">
        <v>1</v>
      </c>
      <c r="SK49">
        <v>1</v>
      </c>
      <c r="SL49">
        <v>5.8335891925100003E-3</v>
      </c>
      <c r="SM49" s="194">
        <v>42552</v>
      </c>
      <c r="SN49">
        <f t="shared" si="234"/>
        <v>1</v>
      </c>
      <c r="SO49">
        <f t="shared" si="235"/>
        <v>1</v>
      </c>
      <c r="SP49">
        <v>3</v>
      </c>
      <c r="SQ49">
        <f t="shared" si="236"/>
        <v>-1</v>
      </c>
      <c r="SR49">
        <v>2</v>
      </c>
      <c r="SS49" s="137">
        <v>108867</v>
      </c>
      <c r="ST49" s="137">
        <v>72578</v>
      </c>
      <c r="SU49" s="188">
        <v>-635.08535462098621</v>
      </c>
      <c r="SV49" s="188">
        <v>-635.08535462098621</v>
      </c>
      <c r="SW49" s="188">
        <v>-635.08535462098621</v>
      </c>
      <c r="SX49" s="188">
        <f t="shared" si="336"/>
        <v>635.08535462098621</v>
      </c>
      <c r="SY49" s="188">
        <v>635.08535462098621</v>
      </c>
      <c r="SZ49" s="188">
        <v>-635.08535462098621</v>
      </c>
      <c r="TA49" s="188">
        <v>-635.08535462098621</v>
      </c>
      <c r="TB49" s="188">
        <f t="shared" si="237"/>
        <v>635.08535462098621</v>
      </c>
      <c r="TC49" s="188">
        <v>635.08535462098621</v>
      </c>
      <c r="TD49" s="188">
        <f t="shared" si="238"/>
        <v>-635.08535462098621</v>
      </c>
      <c r="TE49" s="188">
        <f t="shared" si="239"/>
        <v>635.08535462098621</v>
      </c>
      <c r="TF49" s="188">
        <v>635.08535462098621</v>
      </c>
      <c r="TH49">
        <v>1</v>
      </c>
      <c r="TI49" s="231">
        <v>-1</v>
      </c>
      <c r="TJ49" s="231">
        <v>1</v>
      </c>
      <c r="TK49" s="231">
        <v>-1</v>
      </c>
      <c r="TL49" s="203">
        <v>-1</v>
      </c>
      <c r="TM49" s="229">
        <v>-12</v>
      </c>
      <c r="TN49">
        <f t="shared" si="240"/>
        <v>1</v>
      </c>
      <c r="TO49">
        <v>1</v>
      </c>
      <c r="TP49">
        <v>1</v>
      </c>
      <c r="TQ49">
        <v>1</v>
      </c>
      <c r="TR49">
        <v>0</v>
      </c>
      <c r="TS49">
        <v>1</v>
      </c>
      <c r="TT49">
        <v>1</v>
      </c>
      <c r="TU49">
        <v>7.0207570207600004E-3</v>
      </c>
      <c r="TV49" s="194">
        <v>42552</v>
      </c>
      <c r="TW49">
        <f t="shared" si="241"/>
        <v>1</v>
      </c>
      <c r="TX49">
        <f t="shared" si="242"/>
        <v>1</v>
      </c>
      <c r="TY49">
        <v>3</v>
      </c>
      <c r="TZ49">
        <f t="shared" si="243"/>
        <v>-1</v>
      </c>
      <c r="UA49">
        <v>2</v>
      </c>
      <c r="UB49" s="137">
        <v>108867</v>
      </c>
      <c r="UC49" s="137">
        <v>72578</v>
      </c>
      <c r="UD49" s="188">
        <v>-764.32875457907892</v>
      </c>
      <c r="UE49" s="188">
        <v>764.32875457907892</v>
      </c>
      <c r="UF49" s="188">
        <v>-764.32875457907892</v>
      </c>
      <c r="UG49" s="188">
        <f t="shared" si="337"/>
        <v>764.32875457907892</v>
      </c>
      <c r="UH49" s="188">
        <v>764.32875457907892</v>
      </c>
      <c r="UI49" s="188">
        <v>764.32875457907892</v>
      </c>
      <c r="UJ49" s="188">
        <v>-764.32875457907892</v>
      </c>
      <c r="UK49" s="188">
        <f t="shared" si="244"/>
        <v>764.32875457907892</v>
      </c>
      <c r="UL49" s="188">
        <v>764.32875457907892</v>
      </c>
      <c r="UM49" s="188">
        <f t="shared" si="245"/>
        <v>-764.32875457907892</v>
      </c>
      <c r="UN49" s="188">
        <f t="shared" si="246"/>
        <v>764.32875457907892</v>
      </c>
      <c r="UO49" s="188">
        <v>764.32875457907892</v>
      </c>
      <c r="UQ49">
        <v>1</v>
      </c>
      <c r="UR49" s="231">
        <v>1</v>
      </c>
      <c r="US49" s="231">
        <v>-1</v>
      </c>
      <c r="UT49" s="231">
        <v>1</v>
      </c>
      <c r="UU49" s="203">
        <v>-1</v>
      </c>
      <c r="UV49" s="229">
        <v>-13</v>
      </c>
      <c r="UW49">
        <f t="shared" si="247"/>
        <v>-1</v>
      </c>
      <c r="UX49">
        <v>1</v>
      </c>
      <c r="UY49" s="235">
        <v>-1</v>
      </c>
      <c r="UZ49">
        <v>1</v>
      </c>
      <c r="VA49">
        <v>1</v>
      </c>
      <c r="VB49">
        <v>1</v>
      </c>
      <c r="VC49">
        <v>0</v>
      </c>
      <c r="VD49" s="235">
        <v>-2.4249772658399998E-3</v>
      </c>
      <c r="VE49" s="194">
        <v>42552</v>
      </c>
      <c r="VF49">
        <f t="shared" si="248"/>
        <v>-1</v>
      </c>
      <c r="VG49">
        <f t="shared" si="249"/>
        <v>-1</v>
      </c>
      <c r="VH49">
        <v>3</v>
      </c>
      <c r="VI49">
        <v>-1</v>
      </c>
      <c r="VJ49">
        <v>2</v>
      </c>
      <c r="VK49" s="137">
        <v>108603</v>
      </c>
      <c r="VL49" s="137">
        <v>72402</v>
      </c>
      <c r="VM49" s="188">
        <v>-263.35980600202151</v>
      </c>
      <c r="VN49" s="188">
        <v>-263.35980600202151</v>
      </c>
      <c r="VO49" s="188">
        <v>263.35980600202151</v>
      </c>
      <c r="VP49" s="188">
        <f t="shared" si="338"/>
        <v>263.35980600202151</v>
      </c>
      <c r="VQ49" s="188">
        <v>-263.35980600202151</v>
      </c>
      <c r="VR49" s="188">
        <v>263.35980600202151</v>
      </c>
      <c r="VS49" s="188">
        <v>-263.35980600202151</v>
      </c>
      <c r="VT49" s="188">
        <f t="shared" si="250"/>
        <v>263.35980600202151</v>
      </c>
      <c r="VU49" s="188">
        <v>-263.35980600202151</v>
      </c>
      <c r="VV49" s="188">
        <v>263.35980600202151</v>
      </c>
      <c r="VW49" s="188">
        <f t="shared" si="251"/>
        <v>263.35980600202151</v>
      </c>
      <c r="VX49" s="188">
        <v>263.35980600202151</v>
      </c>
      <c r="VZ49">
        <v>-1</v>
      </c>
      <c r="WA49" s="231">
        <v>-1</v>
      </c>
      <c r="WB49" s="231">
        <v>-1</v>
      </c>
      <c r="WC49" s="231">
        <v>-1</v>
      </c>
      <c r="WD49" s="203">
        <v>-1</v>
      </c>
      <c r="WE49" s="229">
        <v>-14</v>
      </c>
      <c r="WF49">
        <f t="shared" si="252"/>
        <v>1</v>
      </c>
      <c r="WG49">
        <v>1</v>
      </c>
      <c r="WH49" s="235">
        <v>1</v>
      </c>
      <c r="WI49">
        <v>0</v>
      </c>
      <c r="WJ49">
        <v>0</v>
      </c>
      <c r="WK49">
        <v>1</v>
      </c>
      <c r="WL49">
        <v>1</v>
      </c>
      <c r="WM49" s="235">
        <v>1.8231540565200001E-3</v>
      </c>
      <c r="WN49" s="194">
        <v>42552</v>
      </c>
      <c r="WO49">
        <f t="shared" si="253"/>
        <v>1</v>
      </c>
      <c r="WP49">
        <f t="shared" si="254"/>
        <v>1</v>
      </c>
      <c r="WQ49">
        <v>3</v>
      </c>
      <c r="WR49">
        <v>-1</v>
      </c>
      <c r="WS49">
        <v>2</v>
      </c>
      <c r="WT49" s="137">
        <v>108966</v>
      </c>
      <c r="WU49" s="137">
        <v>72644</v>
      </c>
      <c r="WV49" s="188">
        <v>-198.66180492275834</v>
      </c>
      <c r="WW49" s="188">
        <v>-198.66180492275834</v>
      </c>
      <c r="WX49" s="188">
        <v>-198.66180492275834</v>
      </c>
      <c r="WY49" s="188">
        <f t="shared" si="339"/>
        <v>198.66180492275834</v>
      </c>
      <c r="WZ49" s="188">
        <v>198.66180492275834</v>
      </c>
      <c r="XA49" s="188">
        <v>-198.66180492275834</v>
      </c>
      <c r="XB49" s="188">
        <v>-198.66180492275834</v>
      </c>
      <c r="XC49" s="188">
        <f t="shared" si="255"/>
        <v>198.66180492275834</v>
      </c>
      <c r="XD49" s="188">
        <v>198.66180492275834</v>
      </c>
      <c r="XE49" s="188">
        <v>-198.66180492275834</v>
      </c>
      <c r="XF49" s="188">
        <f t="shared" si="256"/>
        <v>198.66180492275834</v>
      </c>
      <c r="XG49" s="188">
        <v>198.66180492275834</v>
      </c>
      <c r="XI49">
        <v>1</v>
      </c>
      <c r="XJ49" s="231">
        <v>1</v>
      </c>
      <c r="XK49" s="231">
        <v>-1</v>
      </c>
      <c r="XL49" s="231">
        <v>1</v>
      </c>
      <c r="XM49" s="203">
        <v>1</v>
      </c>
      <c r="XN49" s="229">
        <v>-15</v>
      </c>
      <c r="XO49">
        <f t="shared" si="257"/>
        <v>-1</v>
      </c>
      <c r="XP49">
        <v>-1</v>
      </c>
      <c r="XQ49" s="235">
        <v>1</v>
      </c>
      <c r="XR49">
        <v>0</v>
      </c>
      <c r="XS49">
        <v>1</v>
      </c>
      <c r="XT49">
        <v>0</v>
      </c>
      <c r="XU49">
        <v>0</v>
      </c>
      <c r="XV49" s="235">
        <v>1.5165301789500001E-3</v>
      </c>
      <c r="XW49" s="194">
        <v>42552</v>
      </c>
      <c r="XX49">
        <f t="shared" si="258"/>
        <v>-1</v>
      </c>
      <c r="XY49">
        <f t="shared" si="259"/>
        <v>-1</v>
      </c>
      <c r="XZ49">
        <v>3</v>
      </c>
      <c r="YA49">
        <v>1</v>
      </c>
      <c r="YB49">
        <v>4</v>
      </c>
      <c r="YC49" s="137">
        <v>108966</v>
      </c>
      <c r="YD49" s="137">
        <v>145288</v>
      </c>
      <c r="YE49" s="188">
        <v>165.25022747946571</v>
      </c>
      <c r="YF49" s="188">
        <v>165.25022747946571</v>
      </c>
      <c r="YG49" s="188">
        <v>165.25022747946571</v>
      </c>
      <c r="YH49" s="188">
        <f t="shared" si="260"/>
        <v>-165.25022747946571</v>
      </c>
      <c r="YI49" s="188">
        <v>-165.25022747946571</v>
      </c>
      <c r="YJ49" s="188">
        <v>-165.25022747946571</v>
      </c>
      <c r="YK49" s="188">
        <v>165.25022747946571</v>
      </c>
      <c r="YL49" s="188">
        <f t="shared" si="261"/>
        <v>-165.25022747946571</v>
      </c>
      <c r="YM49" s="188">
        <v>165.25022747946571</v>
      </c>
      <c r="YN49" s="188">
        <v>165.25022747946571</v>
      </c>
      <c r="YO49" s="188">
        <f t="shared" si="262"/>
        <v>-165.25022747946571</v>
      </c>
      <c r="YP49" s="188">
        <v>165.25022747946571</v>
      </c>
      <c r="YR49">
        <v>1</v>
      </c>
      <c r="YS49" s="231">
        <v>1</v>
      </c>
      <c r="YT49" s="231">
        <v>-1</v>
      </c>
      <c r="YU49" s="231">
        <v>1</v>
      </c>
      <c r="YV49" s="203">
        <v>1</v>
      </c>
      <c r="YW49" s="229">
        <v>-17</v>
      </c>
      <c r="YX49">
        <v>-1</v>
      </c>
      <c r="YY49">
        <v>-1</v>
      </c>
      <c r="YZ49" s="235">
        <v>-1</v>
      </c>
      <c r="ZA49">
        <v>1</v>
      </c>
      <c r="ZB49">
        <v>0</v>
      </c>
      <c r="ZC49">
        <v>1</v>
      </c>
      <c r="ZD49">
        <v>1</v>
      </c>
      <c r="ZE49" s="235">
        <v>-5.7540884312500002E-3</v>
      </c>
      <c r="ZF49" s="194">
        <v>42552</v>
      </c>
      <c r="ZG49">
        <f t="shared" si="263"/>
        <v>-1</v>
      </c>
      <c r="ZH49">
        <f t="shared" si="264"/>
        <v>-1</v>
      </c>
      <c r="ZI49">
        <v>3</v>
      </c>
      <c r="ZJ49">
        <v>1</v>
      </c>
      <c r="ZK49">
        <v>4</v>
      </c>
      <c r="ZL49" s="137">
        <v>108966</v>
      </c>
      <c r="ZM49" s="137">
        <v>145288</v>
      </c>
      <c r="ZN49" s="188">
        <v>-626.99999999958754</v>
      </c>
      <c r="ZO49" s="188">
        <v>-626.99999999958754</v>
      </c>
      <c r="ZP49" s="188">
        <v>-626.99999999958754</v>
      </c>
      <c r="ZQ49" s="188">
        <v>-626.99999999958754</v>
      </c>
      <c r="ZR49" s="188">
        <v>626.99999999958754</v>
      </c>
      <c r="ZS49" s="188">
        <v>626.99999999958754</v>
      </c>
      <c r="ZT49" s="188">
        <v>626.99999999958754</v>
      </c>
      <c r="ZU49" s="188">
        <v>-626.99999999958754</v>
      </c>
      <c r="ZV49" s="188">
        <f t="shared" si="265"/>
        <v>626.99999999958754</v>
      </c>
      <c r="ZW49" s="188">
        <v>-626.99999999958754</v>
      </c>
      <c r="ZX49" s="188">
        <f t="shared" si="266"/>
        <v>626.99999999958754</v>
      </c>
      <c r="ZY49" s="188">
        <v>626.99999999958754</v>
      </c>
      <c r="AAA49">
        <f t="shared" si="267"/>
        <v>-1</v>
      </c>
      <c r="AAB49" s="231">
        <v>-1</v>
      </c>
      <c r="AAC49" s="231">
        <v>-1</v>
      </c>
      <c r="AAD49" s="231">
        <v>-1</v>
      </c>
      <c r="AAE49" s="203">
        <v>1</v>
      </c>
      <c r="AAF49" s="229">
        <v>-17</v>
      </c>
      <c r="AAG49">
        <f t="shared" si="268"/>
        <v>-1</v>
      </c>
      <c r="AAH49">
        <f t="shared" si="269"/>
        <v>-1</v>
      </c>
      <c r="AAI49" s="235">
        <v>-1</v>
      </c>
      <c r="AAJ49">
        <f t="shared" si="270"/>
        <v>1</v>
      </c>
      <c r="AAK49">
        <f t="shared" si="136"/>
        <v>0</v>
      </c>
      <c r="AAL49">
        <f t="shared" si="340"/>
        <v>1</v>
      </c>
      <c r="AAM49">
        <f t="shared" si="271"/>
        <v>1</v>
      </c>
      <c r="AAN49" s="235">
        <v>-7.9195857447499993E-3</v>
      </c>
      <c r="AAO49" s="194">
        <v>42552</v>
      </c>
      <c r="AAP49">
        <f t="shared" si="272"/>
        <v>1</v>
      </c>
      <c r="AAQ49">
        <f t="shared" si="273"/>
        <v>1</v>
      </c>
      <c r="AAR49">
        <f>VLOOKUP($A49,'FuturesInfo (3)'!$A$2:$V$80,22)</f>
        <v>3</v>
      </c>
      <c r="AAS49">
        <f t="shared" si="274"/>
        <v>1</v>
      </c>
      <c r="AAT49">
        <f t="shared" si="275"/>
        <v>4</v>
      </c>
      <c r="AAU49" s="137">
        <f>VLOOKUP($A49,'FuturesInfo (3)'!$A$2:$O$80,15)*AAR49</f>
        <v>107481</v>
      </c>
      <c r="AAV49" s="137">
        <f>VLOOKUP($A49,'FuturesInfo (3)'!$A$2:$O$80,15)*AAT49</f>
        <v>143308</v>
      </c>
      <c r="AAW49" s="188">
        <f t="shared" si="352"/>
        <v>851.20499543147469</v>
      </c>
      <c r="AAX49" s="188">
        <f t="shared" si="137"/>
        <v>-851.20499543147469</v>
      </c>
      <c r="AAY49" s="188">
        <f t="shared" si="277"/>
        <v>851.20499543147469</v>
      </c>
      <c r="AAZ49" s="188">
        <f t="shared" si="278"/>
        <v>-851.20499543147469</v>
      </c>
      <c r="ABA49" s="188">
        <f t="shared" si="279"/>
        <v>851.20499543147469</v>
      </c>
      <c r="ABB49" s="188">
        <f t="shared" si="349"/>
        <v>851.20499543147469</v>
      </c>
      <c r="ABC49" s="188">
        <f t="shared" si="281"/>
        <v>851.20499543147469</v>
      </c>
      <c r="ABD49" s="188">
        <f t="shared" si="341"/>
        <v>851.20499543147469</v>
      </c>
      <c r="ABE49" s="188">
        <f t="shared" si="282"/>
        <v>-851.20499543147469</v>
      </c>
      <c r="ABF49" s="188">
        <f>IF(IF(sym!$Q38=AAI49,1,0)=1,ABS(AAU49*AAN49),-ABS(AAU49*AAN49))</f>
        <v>-851.20499543147469</v>
      </c>
      <c r="ABG49" s="188">
        <f t="shared" si="283"/>
        <v>-851.20499543147469</v>
      </c>
      <c r="ABH49" s="188">
        <f t="shared" si="284"/>
        <v>851.20499543147469</v>
      </c>
      <c r="ABJ49">
        <f t="shared" si="285"/>
        <v>-1</v>
      </c>
      <c r="ABK49" s="231">
        <v>-1</v>
      </c>
      <c r="ABL49" s="231">
        <v>1</v>
      </c>
      <c r="ABM49" s="231">
        <v>-1</v>
      </c>
      <c r="ABN49" s="203">
        <v>1</v>
      </c>
      <c r="ABO49" s="229">
        <v>-18</v>
      </c>
      <c r="ABP49">
        <f t="shared" si="286"/>
        <v>1</v>
      </c>
      <c r="ABQ49">
        <f t="shared" si="287"/>
        <v>-1</v>
      </c>
      <c r="ABR49" s="235"/>
      <c r="ABS49">
        <f t="shared" si="288"/>
        <v>0</v>
      </c>
      <c r="ABT49">
        <f t="shared" si="138"/>
        <v>0</v>
      </c>
      <c r="ABU49">
        <f t="shared" si="342"/>
        <v>0</v>
      </c>
      <c r="ABV49">
        <f t="shared" si="289"/>
        <v>0</v>
      </c>
      <c r="ABW49" s="235"/>
      <c r="ABX49" s="194">
        <v>42552</v>
      </c>
      <c r="ABY49">
        <f t="shared" si="290"/>
        <v>1</v>
      </c>
      <c r="ABZ49">
        <f t="shared" si="291"/>
        <v>1</v>
      </c>
      <c r="ACA49">
        <f>VLOOKUP($A49,'FuturesInfo (3)'!$A$2:$V$80,22)</f>
        <v>3</v>
      </c>
      <c r="ACB49">
        <f t="shared" si="292"/>
        <v>1</v>
      </c>
      <c r="ACC49">
        <f t="shared" si="293"/>
        <v>4</v>
      </c>
      <c r="ACD49" s="137">
        <f>VLOOKUP($A49,'FuturesInfo (3)'!$A$2:$O$80,15)*ACA49</f>
        <v>107481</v>
      </c>
      <c r="ACE49" s="137">
        <f>VLOOKUP($A49,'FuturesInfo (3)'!$A$2:$O$80,15)*ACC49</f>
        <v>143308</v>
      </c>
      <c r="ACF49" s="188">
        <f t="shared" si="353"/>
        <v>0</v>
      </c>
      <c r="ACG49" s="188">
        <f t="shared" si="139"/>
        <v>0</v>
      </c>
      <c r="ACH49" s="188">
        <f t="shared" si="295"/>
        <v>0</v>
      </c>
      <c r="ACI49" s="188">
        <f t="shared" si="296"/>
        <v>0</v>
      </c>
      <c r="ACJ49" s="188">
        <f t="shared" si="297"/>
        <v>0</v>
      </c>
      <c r="ACK49" s="188">
        <f t="shared" si="350"/>
        <v>0</v>
      </c>
      <c r="ACL49" s="188">
        <f t="shared" si="299"/>
        <v>0</v>
      </c>
      <c r="ACM49" s="188">
        <f t="shared" si="343"/>
        <v>0</v>
      </c>
      <c r="ACN49" s="188">
        <f t="shared" si="300"/>
        <v>0</v>
      </c>
      <c r="ACO49" s="188">
        <f>IF(IF(sym!$Q38=ABR49,1,0)=1,ABS(ACD49*ABW49),-ABS(ACD49*ABW49))</f>
        <v>0</v>
      </c>
      <c r="ACP49" s="188">
        <f t="shared" si="301"/>
        <v>0</v>
      </c>
      <c r="ACQ49" s="188">
        <f t="shared" si="302"/>
        <v>0</v>
      </c>
      <c r="ACT49">
        <f t="shared" si="303"/>
        <v>0</v>
      </c>
      <c r="ACU49" s="231"/>
      <c r="ACV49" s="231"/>
      <c r="ACW49" s="231"/>
      <c r="ACX49" s="203"/>
      <c r="ACY49" s="229"/>
      <c r="ACZ49">
        <f t="shared" si="304"/>
        <v>-1</v>
      </c>
      <c r="ADA49">
        <f t="shared" si="305"/>
        <v>0</v>
      </c>
      <c r="ADB49" s="235"/>
      <c r="ADC49">
        <f t="shared" si="306"/>
        <v>1</v>
      </c>
      <c r="ADD49">
        <f t="shared" si="140"/>
        <v>1</v>
      </c>
      <c r="ADE49">
        <f t="shared" si="344"/>
        <v>0</v>
      </c>
      <c r="ADF49">
        <f t="shared" si="307"/>
        <v>1</v>
      </c>
      <c r="ADG49" s="235"/>
      <c r="ADH49" s="194"/>
      <c r="ADI49">
        <f t="shared" si="308"/>
        <v>-1</v>
      </c>
      <c r="ADJ49">
        <f t="shared" si="309"/>
        <v>-1</v>
      </c>
      <c r="ADK49">
        <f>VLOOKUP($A49,'FuturesInfo (3)'!$A$2:$V$80,22)</f>
        <v>3</v>
      </c>
      <c r="ADL49">
        <f t="shared" si="310"/>
        <v>-1</v>
      </c>
      <c r="ADM49">
        <f t="shared" si="311"/>
        <v>2</v>
      </c>
      <c r="ADN49" s="137">
        <f>VLOOKUP($A49,'FuturesInfo (3)'!$A$2:$O$80,15)*ADK49</f>
        <v>107481</v>
      </c>
      <c r="ADO49" s="137">
        <f>VLOOKUP($A49,'FuturesInfo (3)'!$A$2:$O$80,15)*ADM49</f>
        <v>71654</v>
      </c>
      <c r="ADP49" s="188">
        <f t="shared" si="354"/>
        <v>0</v>
      </c>
      <c r="ADQ49" s="188">
        <f t="shared" si="141"/>
        <v>0</v>
      </c>
      <c r="ADR49" s="188">
        <f t="shared" si="313"/>
        <v>0</v>
      </c>
      <c r="ADS49" s="188">
        <f t="shared" si="314"/>
        <v>0</v>
      </c>
      <c r="ADT49" s="188">
        <f t="shared" si="315"/>
        <v>0</v>
      </c>
      <c r="ADU49" s="188">
        <f t="shared" si="351"/>
        <v>0</v>
      </c>
      <c r="ADV49" s="188">
        <f t="shared" si="317"/>
        <v>0</v>
      </c>
      <c r="ADW49" s="188">
        <f t="shared" si="345"/>
        <v>0</v>
      </c>
      <c r="ADX49" s="188">
        <f t="shared" si="318"/>
        <v>0</v>
      </c>
      <c r="ADY49" s="188">
        <f>IF(IF(sym!$Q38=ADB49,1,0)=1,ABS(ADN49*ADG49),-ABS(ADN49*ADG49))</f>
        <v>0</v>
      </c>
      <c r="ADZ49" s="188">
        <f t="shared" si="319"/>
        <v>0</v>
      </c>
      <c r="AEA49" s="188">
        <f t="shared" si="320"/>
        <v>0</v>
      </c>
    </row>
    <row r="50" spans="1:807"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f t="shared" si="142"/>
        <v>-1</v>
      </c>
      <c r="T50">
        <f t="shared" si="143"/>
        <v>1</v>
      </c>
      <c r="U50">
        <v>2</v>
      </c>
      <c r="V50">
        <f t="shared" si="144"/>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f t="shared" si="145"/>
        <v>-563.43483022965779</v>
      </c>
      <c r="AG50" s="188">
        <v>563.43483022965779</v>
      </c>
      <c r="AH50" s="188">
        <f t="shared" si="146"/>
        <v>563.43483022965779</v>
      </c>
      <c r="AI50" s="188">
        <v>-563.43483022965779</v>
      </c>
      <c r="AJ50" s="188">
        <v>563.43483022965779</v>
      </c>
      <c r="AL50">
        <v>1</v>
      </c>
      <c r="AM50" s="228">
        <v>1</v>
      </c>
      <c r="AN50" s="228">
        <v>-1</v>
      </c>
      <c r="AO50" s="228">
        <v>1</v>
      </c>
      <c r="AP50" s="203">
        <v>1</v>
      </c>
      <c r="AQ50" s="229">
        <v>4</v>
      </c>
      <c r="AR50">
        <f t="shared" si="147"/>
        <v>-1</v>
      </c>
      <c r="AS50">
        <v>1</v>
      </c>
      <c r="AT50" s="203">
        <v>-1</v>
      </c>
      <c r="AU50">
        <v>0</v>
      </c>
      <c r="AV50">
        <v>0</v>
      </c>
      <c r="AW50">
        <v>1</v>
      </c>
      <c r="AX50">
        <v>0</v>
      </c>
      <c r="AY50" s="237">
        <v>-1.61114739821E-2</v>
      </c>
      <c r="AZ50" s="194">
        <v>42545</v>
      </c>
      <c r="BA50">
        <f t="shared" si="148"/>
        <v>-1</v>
      </c>
      <c r="BB50">
        <f t="shared" si="149"/>
        <v>-1</v>
      </c>
      <c r="BC50">
        <v>2</v>
      </c>
      <c r="BD50">
        <f t="shared" si="150"/>
        <v>1</v>
      </c>
      <c r="BE50">
        <v>2</v>
      </c>
      <c r="BF50" s="137">
        <v>90380</v>
      </c>
      <c r="BG50" s="137">
        <v>90380</v>
      </c>
      <c r="BH50" s="188">
        <v>-1456.1550185021979</v>
      </c>
      <c r="BI50" s="188">
        <v>-1456.1550185021979</v>
      </c>
      <c r="BJ50" s="188">
        <v>-1456.1550185021979</v>
      </c>
      <c r="BK50" s="188">
        <f t="shared" si="321"/>
        <v>1456.1550185021979</v>
      </c>
      <c r="BL50" s="188">
        <v>-1456.1550185021979</v>
      </c>
      <c r="BM50" s="188">
        <v>1456.1550185021979</v>
      </c>
      <c r="BN50" s="188">
        <v>-1456.1550185021979</v>
      </c>
      <c r="BO50" s="188">
        <f t="shared" si="322"/>
        <v>1456.1550185021979</v>
      </c>
      <c r="BP50" s="188">
        <v>-1456.1550185021979</v>
      </c>
      <c r="BQ50" s="188">
        <f t="shared" si="151"/>
        <v>-1456.1550185021979</v>
      </c>
      <c r="BR50" s="188">
        <f t="shared" si="152"/>
        <v>1456.1550185021979</v>
      </c>
      <c r="BS50" s="188">
        <v>1456.1550185021979</v>
      </c>
      <c r="BU50">
        <v>-1</v>
      </c>
      <c r="BV50" s="228">
        <v>1</v>
      </c>
      <c r="BW50" s="228">
        <v>1</v>
      </c>
      <c r="BX50" s="228">
        <v>1</v>
      </c>
      <c r="BY50" s="203">
        <v>1</v>
      </c>
      <c r="BZ50" s="229">
        <v>5</v>
      </c>
      <c r="CA50">
        <f t="shared" si="153"/>
        <v>1</v>
      </c>
      <c r="CB50">
        <v>1</v>
      </c>
      <c r="CC50" s="203">
        <v>-1</v>
      </c>
      <c r="CD50">
        <v>0</v>
      </c>
      <c r="CE50">
        <v>0</v>
      </c>
      <c r="CF50">
        <v>1</v>
      </c>
      <c r="CG50">
        <v>0</v>
      </c>
      <c r="CH50" s="237"/>
      <c r="CI50" s="194">
        <v>42545</v>
      </c>
      <c r="CJ50">
        <f t="shared" si="154"/>
        <v>1</v>
      </c>
      <c r="CK50">
        <f t="shared" si="155"/>
        <v>1</v>
      </c>
      <c r="CL50">
        <v>3</v>
      </c>
      <c r="CM50">
        <f t="shared" si="156"/>
        <v>1</v>
      </c>
      <c r="CN50">
        <v>2</v>
      </c>
      <c r="CO50" s="137">
        <v>135570</v>
      </c>
      <c r="CP50" s="137">
        <v>90380</v>
      </c>
      <c r="CQ50" s="188">
        <v>0</v>
      </c>
      <c r="CR50" s="188">
        <v>0</v>
      </c>
      <c r="CS50" s="188">
        <v>0</v>
      </c>
      <c r="CT50" s="188">
        <f t="shared" si="323"/>
        <v>0</v>
      </c>
      <c r="CU50" s="188">
        <v>0</v>
      </c>
      <c r="CV50" s="188">
        <v>0</v>
      </c>
      <c r="CW50" s="188">
        <v>0</v>
      </c>
      <c r="CX50" s="188">
        <f t="shared" si="157"/>
        <v>0</v>
      </c>
      <c r="CY50" s="188">
        <v>0</v>
      </c>
      <c r="CZ50" s="188">
        <f t="shared" si="158"/>
        <v>0</v>
      </c>
      <c r="DA50" s="188">
        <f t="shared" si="159"/>
        <v>0</v>
      </c>
      <c r="DB50" s="188">
        <v>0</v>
      </c>
      <c r="DD50">
        <v>-1</v>
      </c>
      <c r="DE50" s="228">
        <v>1</v>
      </c>
      <c r="DF50" s="228">
        <v>1</v>
      </c>
      <c r="DG50" s="228">
        <v>1</v>
      </c>
      <c r="DH50" s="203">
        <v>1</v>
      </c>
      <c r="DI50" s="229">
        <v>5</v>
      </c>
      <c r="DJ50">
        <f t="shared" si="160"/>
        <v>1</v>
      </c>
      <c r="DK50">
        <v>1</v>
      </c>
      <c r="DL50" s="203">
        <v>1</v>
      </c>
      <c r="DM50">
        <v>1</v>
      </c>
      <c r="DN50">
        <v>1</v>
      </c>
      <c r="DO50">
        <v>0</v>
      </c>
      <c r="DP50">
        <v>1</v>
      </c>
      <c r="DQ50" s="237">
        <v>5.9747731799100002E-3</v>
      </c>
      <c r="DR50" s="194">
        <v>42545</v>
      </c>
      <c r="DS50">
        <f t="shared" si="161"/>
        <v>1</v>
      </c>
      <c r="DT50">
        <f t="shared" si="162"/>
        <v>1</v>
      </c>
      <c r="DU50">
        <v>3</v>
      </c>
      <c r="DV50">
        <f t="shared" si="163"/>
        <v>1</v>
      </c>
      <c r="DW50">
        <v>2</v>
      </c>
      <c r="DX50" s="137">
        <v>136380</v>
      </c>
      <c r="DY50" s="137">
        <v>90920</v>
      </c>
      <c r="DZ50" s="188">
        <v>814.83956627612577</v>
      </c>
      <c r="EA50" s="188">
        <v>-814.83956627612577</v>
      </c>
      <c r="EB50" s="188">
        <v>814.83956627612577</v>
      </c>
      <c r="EC50" s="188">
        <f t="shared" si="324"/>
        <v>814.83956627612577</v>
      </c>
      <c r="ED50" s="188">
        <v>814.83956627612577</v>
      </c>
      <c r="EE50" s="188">
        <v>814.83956627612577</v>
      </c>
      <c r="EF50" s="188">
        <v>814.83956627612577</v>
      </c>
      <c r="EG50" s="188">
        <f t="shared" si="164"/>
        <v>814.83956627612577</v>
      </c>
      <c r="EH50" s="188">
        <v>814.83956627612577</v>
      </c>
      <c r="EI50" s="188">
        <f t="shared" si="165"/>
        <v>814.83956627612577</v>
      </c>
      <c r="EJ50" s="188">
        <f t="shared" si="166"/>
        <v>814.83956627612577</v>
      </c>
      <c r="EK50" s="188">
        <v>814.83956627612577</v>
      </c>
      <c r="EM50">
        <v>1</v>
      </c>
      <c r="EN50" s="228">
        <v>1</v>
      </c>
      <c r="EO50" s="228">
        <v>-1</v>
      </c>
      <c r="EP50" s="228">
        <v>1</v>
      </c>
      <c r="EQ50" s="203">
        <v>1</v>
      </c>
      <c r="ER50" s="229">
        <v>6</v>
      </c>
      <c r="ES50">
        <f t="shared" si="167"/>
        <v>-1</v>
      </c>
      <c r="ET50">
        <v>1</v>
      </c>
      <c r="EU50" s="203">
        <v>-1</v>
      </c>
      <c r="EV50">
        <v>0</v>
      </c>
      <c r="EW50">
        <v>0</v>
      </c>
      <c r="EX50">
        <v>1</v>
      </c>
      <c r="EY50">
        <v>0</v>
      </c>
      <c r="EZ50" s="237">
        <v>-7.4791025076999997E-3</v>
      </c>
      <c r="FA50" s="194">
        <v>42545</v>
      </c>
      <c r="FB50">
        <f t="shared" si="168"/>
        <v>-1</v>
      </c>
      <c r="FC50">
        <f t="shared" si="169"/>
        <v>-1</v>
      </c>
      <c r="FD50">
        <v>3</v>
      </c>
      <c r="FE50">
        <f t="shared" si="170"/>
        <v>1</v>
      </c>
      <c r="FF50">
        <v>3</v>
      </c>
      <c r="FG50" s="137">
        <v>135360</v>
      </c>
      <c r="FH50" s="137">
        <v>135360</v>
      </c>
      <c r="FI50" s="188">
        <v>-1012.3713154422719</v>
      </c>
      <c r="FJ50" s="188">
        <v>-1012.3713154422719</v>
      </c>
      <c r="FK50" s="188">
        <v>-1012.3713154422719</v>
      </c>
      <c r="FL50" s="188">
        <f t="shared" si="325"/>
        <v>1012.3713154422719</v>
      </c>
      <c r="FM50" s="188">
        <v>-1012.3713154422719</v>
      </c>
      <c r="FN50" s="188">
        <v>1012.3713154422719</v>
      </c>
      <c r="FO50" s="188">
        <v>-1012.3713154422719</v>
      </c>
      <c r="FP50" s="188">
        <f t="shared" si="171"/>
        <v>1012.3713154422719</v>
      </c>
      <c r="FQ50" s="188">
        <v>-1012.3713154422719</v>
      </c>
      <c r="FR50" s="188">
        <f t="shared" si="172"/>
        <v>-1012.3713154422719</v>
      </c>
      <c r="FS50" s="188">
        <f t="shared" si="173"/>
        <v>1012.3713154422719</v>
      </c>
      <c r="FT50" s="188">
        <v>1012.3713154422719</v>
      </c>
      <c r="FV50">
        <v>-1</v>
      </c>
      <c r="FW50" s="228">
        <v>1</v>
      </c>
      <c r="FX50" s="228">
        <v>-1</v>
      </c>
      <c r="FY50" s="228">
        <v>1</v>
      </c>
      <c r="FZ50" s="203">
        <v>1</v>
      </c>
      <c r="GA50" s="229">
        <v>7</v>
      </c>
      <c r="GB50">
        <f t="shared" si="174"/>
        <v>1</v>
      </c>
      <c r="GC50">
        <v>1</v>
      </c>
      <c r="GD50">
        <v>-1</v>
      </c>
      <c r="GE50">
        <v>0</v>
      </c>
      <c r="GF50">
        <v>0</v>
      </c>
      <c r="GG50">
        <v>1</v>
      </c>
      <c r="GH50">
        <v>0</v>
      </c>
      <c r="GI50">
        <v>-8.8652482269499996E-3</v>
      </c>
      <c r="GJ50" s="194">
        <v>42545</v>
      </c>
      <c r="GK50">
        <f t="shared" si="175"/>
        <v>1</v>
      </c>
      <c r="GL50">
        <f t="shared" si="176"/>
        <v>1</v>
      </c>
      <c r="GM50">
        <v>3</v>
      </c>
      <c r="GN50">
        <f t="shared" si="177"/>
        <v>1</v>
      </c>
      <c r="GO50">
        <v>4</v>
      </c>
      <c r="GP50" s="137">
        <v>134160</v>
      </c>
      <c r="GQ50" s="137">
        <v>178880</v>
      </c>
      <c r="GR50" s="188">
        <v>-1189.361702127612</v>
      </c>
      <c r="GS50" s="188">
        <v>1189.361702127612</v>
      </c>
      <c r="GT50" s="188">
        <v>-1189.361702127612</v>
      </c>
      <c r="GU50" s="188">
        <f t="shared" si="326"/>
        <v>-1189.361702127612</v>
      </c>
      <c r="GV50" s="188">
        <v>-1189.361702127612</v>
      </c>
      <c r="GW50" s="188">
        <v>1189.361702127612</v>
      </c>
      <c r="GX50" s="188">
        <v>-1189.361702127612</v>
      </c>
      <c r="GY50" s="188">
        <f t="shared" si="178"/>
        <v>-1189.361702127612</v>
      </c>
      <c r="GZ50" s="188">
        <v>-1189.361702127612</v>
      </c>
      <c r="HA50" s="188">
        <f t="shared" si="179"/>
        <v>-1189.361702127612</v>
      </c>
      <c r="HB50" s="188">
        <f t="shared" si="180"/>
        <v>-1189.361702127612</v>
      </c>
      <c r="HC50" s="188">
        <v>1189.361702127612</v>
      </c>
      <c r="HE50">
        <v>-1</v>
      </c>
      <c r="HF50">
        <v>1</v>
      </c>
      <c r="HG50">
        <v>1</v>
      </c>
      <c r="HH50">
        <v>-1</v>
      </c>
      <c r="HI50">
        <v>1</v>
      </c>
      <c r="HJ50">
        <v>-4</v>
      </c>
      <c r="HK50">
        <f t="shared" si="181"/>
        <v>1</v>
      </c>
      <c r="HL50">
        <v>-1</v>
      </c>
      <c r="HM50" s="203">
        <v>1</v>
      </c>
      <c r="HN50">
        <v>1</v>
      </c>
      <c r="HO50">
        <v>1</v>
      </c>
      <c r="HP50">
        <v>0</v>
      </c>
      <c r="HQ50">
        <v>0</v>
      </c>
      <c r="HR50" s="237">
        <v>3.8014311270099998E-3</v>
      </c>
      <c r="HS50" s="194">
        <v>42551</v>
      </c>
      <c r="HT50">
        <f t="shared" si="182"/>
        <v>1</v>
      </c>
      <c r="HU50">
        <f t="shared" si="183"/>
        <v>1</v>
      </c>
      <c r="HV50">
        <v>3</v>
      </c>
      <c r="HW50">
        <f t="shared" si="184"/>
        <v>1</v>
      </c>
      <c r="HX50">
        <v>4</v>
      </c>
      <c r="HY50" s="137">
        <v>134670</v>
      </c>
      <c r="HZ50" s="137">
        <v>179560</v>
      </c>
      <c r="IA50" s="188">
        <v>511.93872987443666</v>
      </c>
      <c r="IB50" s="188">
        <v>-511.93872987443666</v>
      </c>
      <c r="IC50" s="188">
        <v>511.93872987443666</v>
      </c>
      <c r="ID50" s="188">
        <f t="shared" si="327"/>
        <v>511.93872987443666</v>
      </c>
      <c r="IE50" s="188">
        <v>-511.93872987443666</v>
      </c>
      <c r="IF50" s="188">
        <v>511.93872987443666</v>
      </c>
      <c r="IG50" s="188">
        <v>-511.93872987443666</v>
      </c>
      <c r="IH50" s="188">
        <f t="shared" si="185"/>
        <v>511.93872987443666</v>
      </c>
      <c r="II50" s="188">
        <v>511.93872987443666</v>
      </c>
      <c r="IJ50" s="188">
        <f t="shared" si="186"/>
        <v>511.93872987443666</v>
      </c>
      <c r="IK50" s="188">
        <f t="shared" si="187"/>
        <v>511.93872987443666</v>
      </c>
      <c r="IL50" s="188">
        <v>511.93872987443666</v>
      </c>
      <c r="IN50">
        <v>1</v>
      </c>
      <c r="IO50" s="228">
        <v>1</v>
      </c>
      <c r="IP50" s="228">
        <v>1</v>
      </c>
      <c r="IQ50" s="228">
        <v>1</v>
      </c>
      <c r="IR50" s="203">
        <v>1</v>
      </c>
      <c r="IS50" s="229">
        <v>1</v>
      </c>
      <c r="IT50">
        <f t="shared" si="188"/>
        <v>1</v>
      </c>
      <c r="IU50">
        <v>1</v>
      </c>
      <c r="IV50" s="203">
        <v>-1</v>
      </c>
      <c r="IW50">
        <v>0</v>
      </c>
      <c r="IX50">
        <v>0</v>
      </c>
      <c r="IY50">
        <v>1</v>
      </c>
      <c r="IZ50">
        <v>0</v>
      </c>
      <c r="JA50" s="237">
        <v>-2.5618177767899999E-2</v>
      </c>
      <c r="JB50" s="194">
        <v>42551</v>
      </c>
      <c r="JC50">
        <f t="shared" si="189"/>
        <v>-1</v>
      </c>
      <c r="JD50">
        <f t="shared" si="190"/>
        <v>1</v>
      </c>
      <c r="JE50">
        <v>3</v>
      </c>
      <c r="JF50">
        <f t="shared" si="191"/>
        <v>1</v>
      </c>
      <c r="JG50">
        <v>2</v>
      </c>
      <c r="JH50" s="137">
        <v>131220</v>
      </c>
      <c r="JI50" s="137">
        <v>87480</v>
      </c>
      <c r="JJ50" s="188">
        <v>-3361.6172867038381</v>
      </c>
      <c r="JK50" s="188">
        <v>-3361.6172867038381</v>
      </c>
      <c r="JL50" s="188">
        <v>-3361.6172867038381</v>
      </c>
      <c r="JM50" s="188">
        <f t="shared" si="328"/>
        <v>-3361.6172867038381</v>
      </c>
      <c r="JN50" s="188">
        <v>-3361.6172867038381</v>
      </c>
      <c r="JO50" s="188">
        <v>-3361.6172867038381</v>
      </c>
      <c r="JP50" s="188">
        <v>-3361.6172867038381</v>
      </c>
      <c r="JQ50" s="188">
        <f t="shared" si="192"/>
        <v>3361.6172867038381</v>
      </c>
      <c r="JR50" s="188">
        <v>-3361.6172867038381</v>
      </c>
      <c r="JS50" s="188">
        <f t="shared" si="193"/>
        <v>-3361.6172867038381</v>
      </c>
      <c r="JT50" s="188">
        <f t="shared" si="329"/>
        <v>-3361.6172867038381</v>
      </c>
      <c r="JU50" s="188">
        <v>3361.6172867038381</v>
      </c>
      <c r="JW50">
        <v>-1</v>
      </c>
      <c r="JX50" s="228">
        <v>-1</v>
      </c>
      <c r="JY50" s="228">
        <v>-1</v>
      </c>
      <c r="JZ50" s="228">
        <v>-1</v>
      </c>
      <c r="KA50" s="203">
        <v>1</v>
      </c>
      <c r="KB50" s="229">
        <v>-6</v>
      </c>
      <c r="KC50">
        <f t="shared" si="194"/>
        <v>-1</v>
      </c>
      <c r="KD50">
        <v>-1</v>
      </c>
      <c r="KE50" s="203">
        <v>-1</v>
      </c>
      <c r="KF50">
        <v>1</v>
      </c>
      <c r="KG50">
        <v>0</v>
      </c>
      <c r="KH50">
        <v>1</v>
      </c>
      <c r="KI50">
        <v>1</v>
      </c>
      <c r="KJ50" s="237">
        <v>-4.1152263374499998E-3</v>
      </c>
      <c r="KK50" s="194">
        <v>42551</v>
      </c>
      <c r="KL50">
        <f t="shared" si="195"/>
        <v>1</v>
      </c>
      <c r="KM50">
        <f t="shared" si="196"/>
        <v>1</v>
      </c>
      <c r="KN50">
        <v>3</v>
      </c>
      <c r="KO50">
        <f t="shared" si="197"/>
        <v>1</v>
      </c>
      <c r="KP50">
        <v>2</v>
      </c>
      <c r="KQ50" s="137">
        <v>130680</v>
      </c>
      <c r="KR50" s="137">
        <v>87120</v>
      </c>
      <c r="KS50" s="188">
        <v>537.77777777796598</v>
      </c>
      <c r="KT50" s="188">
        <v>537.77777777796598</v>
      </c>
      <c r="KU50" s="188">
        <v>-537.77777777796598</v>
      </c>
      <c r="KV50" s="188">
        <f t="shared" si="330"/>
        <v>537.77777777796598</v>
      </c>
      <c r="KW50" s="188">
        <v>537.77777777796598</v>
      </c>
      <c r="KX50" s="188">
        <v>537.77777777796598</v>
      </c>
      <c r="KY50" s="188">
        <v>537.77777777796598</v>
      </c>
      <c r="KZ50" s="188">
        <f t="shared" si="198"/>
        <v>-537.77777777796598</v>
      </c>
      <c r="LA50" s="188">
        <v>-537.77777777796598</v>
      </c>
      <c r="LB50" s="188">
        <f t="shared" si="199"/>
        <v>-537.77777777796598</v>
      </c>
      <c r="LC50" s="188">
        <f t="shared" si="200"/>
        <v>-537.77777777796598</v>
      </c>
      <c r="LD50" s="188">
        <v>537.77777777796598</v>
      </c>
      <c r="LF50">
        <v>-1</v>
      </c>
      <c r="LG50" s="228">
        <v>1</v>
      </c>
      <c r="LH50" s="228">
        <v>1</v>
      </c>
      <c r="LI50" s="228">
        <v>1</v>
      </c>
      <c r="LJ50" s="203">
        <v>1</v>
      </c>
      <c r="LK50" s="229">
        <v>3</v>
      </c>
      <c r="LL50">
        <f t="shared" si="201"/>
        <v>1</v>
      </c>
      <c r="LM50">
        <v>1</v>
      </c>
      <c r="LN50" s="203">
        <v>1</v>
      </c>
      <c r="LO50">
        <v>1</v>
      </c>
      <c r="LP50">
        <v>1</v>
      </c>
      <c r="LQ50">
        <v>0</v>
      </c>
      <c r="LR50">
        <v>1</v>
      </c>
      <c r="LS50" s="237">
        <v>2.3415977961399999E-2</v>
      </c>
      <c r="LT50" s="194">
        <v>42551</v>
      </c>
      <c r="LU50">
        <f t="shared" si="202"/>
        <v>1</v>
      </c>
      <c r="LV50">
        <f t="shared" si="203"/>
        <v>1</v>
      </c>
      <c r="LW50">
        <v>3</v>
      </c>
      <c r="LX50">
        <f t="shared" si="204"/>
        <v>1</v>
      </c>
      <c r="LY50">
        <v>2</v>
      </c>
      <c r="LZ50" s="137">
        <v>133740</v>
      </c>
      <c r="MA50" s="137">
        <v>89160</v>
      </c>
      <c r="MB50" s="188">
        <v>3131.6528925576358</v>
      </c>
      <c r="MC50" s="188">
        <v>-3131.6528925576358</v>
      </c>
      <c r="MD50" s="188">
        <v>3131.6528925576358</v>
      </c>
      <c r="ME50" s="188">
        <f t="shared" si="331"/>
        <v>3131.6528925576358</v>
      </c>
      <c r="MF50" s="188">
        <v>3131.6528925576358</v>
      </c>
      <c r="MG50" s="188">
        <v>3131.6528925576358</v>
      </c>
      <c r="MH50" s="188">
        <v>3131.6528925576358</v>
      </c>
      <c r="MI50" s="188">
        <f t="shared" si="205"/>
        <v>3131.6528925576358</v>
      </c>
      <c r="MJ50" s="188">
        <v>3131.6528925576358</v>
      </c>
      <c r="MK50" s="188">
        <f t="shared" si="206"/>
        <v>3131.6528925576358</v>
      </c>
      <c r="ML50" s="188">
        <f t="shared" si="207"/>
        <v>3131.6528925576358</v>
      </c>
      <c r="MM50" s="188">
        <v>3131.6528925576358</v>
      </c>
      <c r="MO50">
        <v>1</v>
      </c>
      <c r="MP50" s="228">
        <v>-1</v>
      </c>
      <c r="MQ50" s="228">
        <v>-1</v>
      </c>
      <c r="MR50" s="203">
        <v>-1</v>
      </c>
      <c r="MS50" s="203">
        <v>1</v>
      </c>
      <c r="MT50" s="229">
        <v>4</v>
      </c>
      <c r="MU50">
        <f t="shared" si="208"/>
        <v>-1</v>
      </c>
      <c r="MV50">
        <v>1</v>
      </c>
      <c r="MW50" s="203">
        <v>1</v>
      </c>
      <c r="MX50">
        <v>0</v>
      </c>
      <c r="MY50">
        <v>1</v>
      </c>
      <c r="MZ50">
        <v>0</v>
      </c>
      <c r="NA50">
        <v>1</v>
      </c>
      <c r="NB50" s="237">
        <v>1.1440107671599999E-2</v>
      </c>
      <c r="NC50" s="194">
        <v>42558</v>
      </c>
      <c r="ND50">
        <f t="shared" si="209"/>
        <v>1</v>
      </c>
      <c r="NE50">
        <f t="shared" si="210"/>
        <v>-1</v>
      </c>
      <c r="NF50">
        <v>3</v>
      </c>
      <c r="NG50">
        <f t="shared" si="211"/>
        <v>-1</v>
      </c>
      <c r="NH50">
        <v>2</v>
      </c>
      <c r="NI50" s="137">
        <v>135270</v>
      </c>
      <c r="NJ50" s="137">
        <v>90180</v>
      </c>
      <c r="NK50" s="188">
        <v>-1547.5033647373318</v>
      </c>
      <c r="NL50" s="188">
        <v>1547.5033647373318</v>
      </c>
      <c r="NM50" s="188">
        <v>1547.5033647373318</v>
      </c>
      <c r="NN50" s="188">
        <f t="shared" si="332"/>
        <v>-1547.5033647373318</v>
      </c>
      <c r="NO50" s="188">
        <v>1547.5033647373318</v>
      </c>
      <c r="NP50" s="188">
        <v>-1547.5033647373318</v>
      </c>
      <c r="NQ50" s="188">
        <v>-1547.5033647373318</v>
      </c>
      <c r="NR50" s="188">
        <f t="shared" si="212"/>
        <v>1547.5033647373318</v>
      </c>
      <c r="NS50" s="188">
        <v>1547.5033647373318</v>
      </c>
      <c r="NT50" s="188">
        <f t="shared" si="213"/>
        <v>-1547.5033647373318</v>
      </c>
      <c r="NU50" s="188">
        <f t="shared" si="214"/>
        <v>-1547.5033647373318</v>
      </c>
      <c r="NV50" s="188">
        <v>1547.5033647373318</v>
      </c>
      <c r="NX50">
        <v>1</v>
      </c>
      <c r="NY50" s="228">
        <v>-1</v>
      </c>
      <c r="NZ50" s="228">
        <v>-1</v>
      </c>
      <c r="OA50" s="228">
        <v>-1</v>
      </c>
      <c r="OB50" s="203">
        <v>1</v>
      </c>
      <c r="OC50" s="229">
        <v>2</v>
      </c>
      <c r="OD50">
        <f t="shared" si="346"/>
        <v>-1</v>
      </c>
      <c r="OE50">
        <v>1</v>
      </c>
      <c r="OF50" s="203">
        <v>-1</v>
      </c>
      <c r="OG50">
        <v>1</v>
      </c>
      <c r="OH50">
        <v>0</v>
      </c>
      <c r="OI50">
        <v>1</v>
      </c>
      <c r="OJ50">
        <v>0</v>
      </c>
      <c r="OK50">
        <v>-1.5968063864000001E-2</v>
      </c>
      <c r="OL50" s="194">
        <v>42558</v>
      </c>
      <c r="OM50">
        <f t="shared" si="215"/>
        <v>1</v>
      </c>
      <c r="ON50">
        <f t="shared" si="216"/>
        <v>-1</v>
      </c>
      <c r="OO50">
        <v>3</v>
      </c>
      <c r="OP50">
        <f t="shared" si="217"/>
        <v>-1</v>
      </c>
      <c r="OQ50">
        <v>2</v>
      </c>
      <c r="OR50" s="137">
        <v>132750</v>
      </c>
      <c r="OS50" s="137">
        <v>88500</v>
      </c>
      <c r="OT50" s="188">
        <v>2119.7604779460003</v>
      </c>
      <c r="OU50" s="188">
        <v>-2119.7604779460003</v>
      </c>
      <c r="OV50" s="188">
        <v>-2119.7604779460003</v>
      </c>
      <c r="OW50" s="188">
        <f t="shared" si="333"/>
        <v>2119.7604779460003</v>
      </c>
      <c r="OX50" s="188">
        <v>-2119.7604779460003</v>
      </c>
      <c r="OY50" s="188">
        <v>2119.7604779460003</v>
      </c>
      <c r="OZ50" s="188">
        <v>2119.7604779460003</v>
      </c>
      <c r="PA50" s="188">
        <f t="shared" si="218"/>
        <v>-2119.7604779460003</v>
      </c>
      <c r="PB50" s="188">
        <v>-2119.7604779460003</v>
      </c>
      <c r="PC50" s="188">
        <f t="shared" si="219"/>
        <v>2119.7604779460003</v>
      </c>
      <c r="PD50" s="188">
        <f t="shared" si="220"/>
        <v>2119.7604779460003</v>
      </c>
      <c r="PE50" s="188">
        <v>2119.7604779460003</v>
      </c>
      <c r="PG50">
        <v>-1</v>
      </c>
      <c r="PH50" s="228">
        <v>1</v>
      </c>
      <c r="PI50" s="228">
        <v>1</v>
      </c>
      <c r="PJ50" s="228">
        <v>-1</v>
      </c>
      <c r="PK50" s="203">
        <v>1</v>
      </c>
      <c r="PL50" s="229">
        <v>3</v>
      </c>
      <c r="PM50">
        <f t="shared" si="347"/>
        <v>1</v>
      </c>
      <c r="PN50">
        <v>1</v>
      </c>
      <c r="PO50" s="203">
        <v>1</v>
      </c>
      <c r="PP50">
        <v>1</v>
      </c>
      <c r="PQ50">
        <v>1</v>
      </c>
      <c r="PR50">
        <v>0</v>
      </c>
      <c r="PS50">
        <v>1</v>
      </c>
      <c r="PT50" s="237">
        <v>7.0550751024099998E-3</v>
      </c>
      <c r="PU50" s="194">
        <v>42562</v>
      </c>
      <c r="PV50">
        <f t="shared" si="221"/>
        <v>1</v>
      </c>
      <c r="PW50">
        <f t="shared" si="222"/>
        <v>1</v>
      </c>
      <c r="PX50">
        <v>3</v>
      </c>
      <c r="PY50">
        <f t="shared" si="223"/>
        <v>1</v>
      </c>
      <c r="PZ50">
        <v>2</v>
      </c>
      <c r="QA50" s="137">
        <v>131370</v>
      </c>
      <c r="QB50" s="137">
        <v>87580</v>
      </c>
      <c r="QC50" s="188">
        <v>926.82521620360171</v>
      </c>
      <c r="QD50" s="188">
        <v>-926.82521620360171</v>
      </c>
      <c r="QE50" s="188">
        <v>926.82521620360171</v>
      </c>
      <c r="QF50" s="188">
        <f t="shared" si="334"/>
        <v>926.82521620360171</v>
      </c>
      <c r="QG50" s="188">
        <v>926.82521620360171</v>
      </c>
      <c r="QH50" s="188">
        <v>926.82521620360171</v>
      </c>
      <c r="QI50" s="188">
        <v>-926.82521620360171</v>
      </c>
      <c r="QJ50" s="188">
        <f t="shared" si="224"/>
        <v>926.82521620360171</v>
      </c>
      <c r="QK50" s="188">
        <v>926.82521620360171</v>
      </c>
      <c r="QL50" s="188">
        <f t="shared" si="225"/>
        <v>926.82521620360171</v>
      </c>
      <c r="QM50" s="188">
        <f t="shared" si="226"/>
        <v>926.82521620360171</v>
      </c>
      <c r="QN50" s="188">
        <v>926.82521620360171</v>
      </c>
      <c r="QP50">
        <v>1</v>
      </c>
      <c r="QQ50" s="228">
        <v>-1</v>
      </c>
      <c r="QR50" s="228">
        <v>-1</v>
      </c>
      <c r="QS50" s="228">
        <v>1</v>
      </c>
      <c r="QT50" s="203">
        <v>1</v>
      </c>
      <c r="QU50" s="229">
        <v>4</v>
      </c>
      <c r="QV50">
        <f t="shared" si="348"/>
        <v>-1</v>
      </c>
      <c r="QW50">
        <v>1</v>
      </c>
      <c r="QX50">
        <v>-1</v>
      </c>
      <c r="QY50">
        <v>1</v>
      </c>
      <c r="QZ50">
        <v>0</v>
      </c>
      <c r="RA50">
        <v>1</v>
      </c>
      <c r="RB50">
        <v>0</v>
      </c>
      <c r="RC50">
        <v>-1.0395480226E-2</v>
      </c>
      <c r="RD50" s="194">
        <v>42563</v>
      </c>
      <c r="RE50">
        <f t="shared" si="227"/>
        <v>-1</v>
      </c>
      <c r="RF50">
        <f t="shared" si="228"/>
        <v>-1</v>
      </c>
      <c r="RG50">
        <v>3</v>
      </c>
      <c r="RH50">
        <f t="shared" si="229"/>
        <v>-1</v>
      </c>
      <c r="RI50">
        <v>2</v>
      </c>
      <c r="RJ50" s="137">
        <v>131370</v>
      </c>
      <c r="RK50" s="137">
        <v>87580</v>
      </c>
      <c r="RL50" s="188">
        <v>1365.6542372896201</v>
      </c>
      <c r="RM50" s="188">
        <v>-1365.6542372896201</v>
      </c>
      <c r="RN50" s="188">
        <v>-1365.6542372896201</v>
      </c>
      <c r="RO50" s="188">
        <f t="shared" si="335"/>
        <v>1365.6542372896201</v>
      </c>
      <c r="RP50" s="188">
        <v>-1365.6542372896201</v>
      </c>
      <c r="RQ50" s="188">
        <v>1365.6542372896201</v>
      </c>
      <c r="RR50" s="188">
        <v>-1365.6542372896201</v>
      </c>
      <c r="RS50" s="188">
        <f t="shared" si="230"/>
        <v>1365.6542372896201</v>
      </c>
      <c r="RT50" s="188">
        <v>-1365.6542372896201</v>
      </c>
      <c r="RU50" s="188">
        <f t="shared" si="231"/>
        <v>1365.6542372896201</v>
      </c>
      <c r="RV50" s="188">
        <f t="shared" si="232"/>
        <v>1365.6542372896201</v>
      </c>
      <c r="RW50" s="188">
        <v>1365.6542372896201</v>
      </c>
      <c r="RY50">
        <v>-1</v>
      </c>
      <c r="RZ50">
        <v>-1</v>
      </c>
      <c r="SA50">
        <v>-1</v>
      </c>
      <c r="SB50">
        <v>-1</v>
      </c>
      <c r="SC50">
        <v>1</v>
      </c>
      <c r="SD50">
        <v>5</v>
      </c>
      <c r="SE50">
        <f t="shared" si="233"/>
        <v>1</v>
      </c>
      <c r="SF50">
        <v>1</v>
      </c>
      <c r="SG50">
        <v>-1</v>
      </c>
      <c r="SH50">
        <v>1</v>
      </c>
      <c r="SI50">
        <v>0</v>
      </c>
      <c r="SJ50">
        <v>1</v>
      </c>
      <c r="SK50">
        <v>0</v>
      </c>
      <c r="SL50">
        <v>-1.27883078328E-2</v>
      </c>
      <c r="SM50" s="194">
        <v>42563</v>
      </c>
      <c r="SN50">
        <f t="shared" si="234"/>
        <v>1</v>
      </c>
      <c r="SO50">
        <f t="shared" si="235"/>
        <v>1</v>
      </c>
      <c r="SP50">
        <v>3</v>
      </c>
      <c r="SQ50">
        <f t="shared" si="236"/>
        <v>1</v>
      </c>
      <c r="SR50">
        <v>2</v>
      </c>
      <c r="SS50" s="137">
        <v>126840</v>
      </c>
      <c r="ST50" s="137">
        <v>84560</v>
      </c>
      <c r="SU50" s="188">
        <v>1622.068965512352</v>
      </c>
      <c r="SV50" s="188">
        <v>1622.068965512352</v>
      </c>
      <c r="SW50" s="188">
        <v>-1622.068965512352</v>
      </c>
      <c r="SX50" s="188">
        <f t="shared" si="336"/>
        <v>-1622.068965512352</v>
      </c>
      <c r="SY50" s="188">
        <v>-1622.068965512352</v>
      </c>
      <c r="SZ50" s="188">
        <v>1622.068965512352</v>
      </c>
      <c r="TA50" s="188">
        <v>1622.068965512352</v>
      </c>
      <c r="TB50" s="188">
        <f t="shared" si="237"/>
        <v>-1622.068965512352</v>
      </c>
      <c r="TC50" s="188">
        <v>-1622.068965512352</v>
      </c>
      <c r="TD50" s="188">
        <f t="shared" si="238"/>
        <v>-1622.068965512352</v>
      </c>
      <c r="TE50" s="188">
        <f t="shared" si="239"/>
        <v>-1622.068965512352</v>
      </c>
      <c r="TF50" s="188">
        <v>1622.068965512352</v>
      </c>
      <c r="TH50">
        <v>-1</v>
      </c>
      <c r="TI50" s="228">
        <v>-1</v>
      </c>
      <c r="TJ50" s="228">
        <v>1</v>
      </c>
      <c r="TK50" s="228">
        <v>-1</v>
      </c>
      <c r="TL50" s="203">
        <v>1</v>
      </c>
      <c r="TM50" s="229">
        <v>-4</v>
      </c>
      <c r="TN50">
        <f t="shared" si="240"/>
        <v>1</v>
      </c>
      <c r="TO50">
        <v>-1</v>
      </c>
      <c r="TP50">
        <v>-1</v>
      </c>
      <c r="TQ50">
        <v>0</v>
      </c>
      <c r="TR50">
        <v>0</v>
      </c>
      <c r="TS50">
        <v>1</v>
      </c>
      <c r="TT50">
        <v>1</v>
      </c>
      <c r="TU50">
        <v>-2.19754799907E-2</v>
      </c>
      <c r="TV50" s="194">
        <v>42565</v>
      </c>
      <c r="TW50">
        <f t="shared" si="241"/>
        <v>1</v>
      </c>
      <c r="TX50">
        <f t="shared" si="242"/>
        <v>1</v>
      </c>
      <c r="TY50">
        <v>3</v>
      </c>
      <c r="TZ50">
        <f t="shared" si="243"/>
        <v>1</v>
      </c>
      <c r="UA50">
        <v>2</v>
      </c>
      <c r="UB50" s="137">
        <v>126840</v>
      </c>
      <c r="UC50" s="137">
        <v>84560</v>
      </c>
      <c r="UD50" s="188">
        <v>2787.3698820203881</v>
      </c>
      <c r="UE50" s="188">
        <v>2787.3698820203881</v>
      </c>
      <c r="UF50" s="188">
        <v>-2787.3698820203881</v>
      </c>
      <c r="UG50" s="188">
        <f t="shared" si="337"/>
        <v>-2787.3698820203881</v>
      </c>
      <c r="UH50" s="188">
        <v>2787.3698820203881</v>
      </c>
      <c r="UI50" s="188">
        <v>-2787.3698820203881</v>
      </c>
      <c r="UJ50" s="188">
        <v>2787.3698820203881</v>
      </c>
      <c r="UK50" s="188">
        <f t="shared" si="244"/>
        <v>-2787.3698820203881</v>
      </c>
      <c r="UL50" s="188">
        <v>-2787.3698820203881</v>
      </c>
      <c r="UM50" s="188">
        <f t="shared" si="245"/>
        <v>-2787.3698820203881</v>
      </c>
      <c r="UN50" s="188">
        <f t="shared" si="246"/>
        <v>-2787.3698820203881</v>
      </c>
      <c r="UO50" s="188">
        <v>2787.3698820203881</v>
      </c>
      <c r="UQ50">
        <v>-1</v>
      </c>
      <c r="UR50" s="228">
        <v>-1</v>
      </c>
      <c r="US50" s="228">
        <v>-1</v>
      </c>
      <c r="UT50" s="228">
        <v>-1</v>
      </c>
      <c r="UU50" s="203">
        <v>1</v>
      </c>
      <c r="UV50" s="229">
        <v>-5</v>
      </c>
      <c r="UW50">
        <f t="shared" si="247"/>
        <v>-1</v>
      </c>
      <c r="UX50">
        <v>-1</v>
      </c>
      <c r="UY50" s="203">
        <v>1</v>
      </c>
      <c r="UZ50">
        <v>0</v>
      </c>
      <c r="VA50">
        <v>1</v>
      </c>
      <c r="VB50">
        <v>0</v>
      </c>
      <c r="VC50">
        <v>0</v>
      </c>
      <c r="VD50" s="237">
        <v>2.2469252601700001E-2</v>
      </c>
      <c r="VE50" s="194">
        <v>42565</v>
      </c>
      <c r="VF50">
        <f t="shared" si="248"/>
        <v>1</v>
      </c>
      <c r="VG50">
        <f t="shared" si="249"/>
        <v>1</v>
      </c>
      <c r="VH50">
        <v>3</v>
      </c>
      <c r="VI50">
        <v>1</v>
      </c>
      <c r="VJ50">
        <v>4</v>
      </c>
      <c r="VK50" s="137">
        <v>129690</v>
      </c>
      <c r="VL50" s="137">
        <v>172920</v>
      </c>
      <c r="VM50" s="188">
        <v>-2914.0373699144729</v>
      </c>
      <c r="VN50" s="188">
        <v>-2914.0373699144729</v>
      </c>
      <c r="VO50" s="188">
        <v>2914.0373699144729</v>
      </c>
      <c r="VP50" s="188">
        <f t="shared" si="338"/>
        <v>-2914.0373699144729</v>
      </c>
      <c r="VQ50" s="188">
        <v>-2914.0373699144729</v>
      </c>
      <c r="VR50" s="188">
        <v>-2914.0373699144729</v>
      </c>
      <c r="VS50" s="188">
        <v>-2914.0373699144729</v>
      </c>
      <c r="VT50" s="188">
        <f t="shared" si="250"/>
        <v>2914.0373699144729</v>
      </c>
      <c r="VU50" s="188">
        <v>2914.0373699144729</v>
      </c>
      <c r="VV50" s="188">
        <v>2914.0373699144729</v>
      </c>
      <c r="VW50" s="188">
        <f t="shared" si="251"/>
        <v>2914.0373699144729</v>
      </c>
      <c r="VX50" s="188">
        <v>2914.0373699144729</v>
      </c>
      <c r="VZ50">
        <v>1</v>
      </c>
      <c r="WA50" s="228">
        <v>1</v>
      </c>
      <c r="WB50" s="228">
        <v>1</v>
      </c>
      <c r="WC50" s="228">
        <v>1</v>
      </c>
      <c r="WD50" s="203">
        <v>1</v>
      </c>
      <c r="WE50" s="229">
        <v>-6</v>
      </c>
      <c r="WF50">
        <f t="shared" si="252"/>
        <v>-1</v>
      </c>
      <c r="WG50">
        <v>-1</v>
      </c>
      <c r="WH50" s="203">
        <v>1</v>
      </c>
      <c r="WI50">
        <v>1</v>
      </c>
      <c r="WJ50">
        <v>1</v>
      </c>
      <c r="WK50">
        <v>0</v>
      </c>
      <c r="WL50">
        <v>0</v>
      </c>
      <c r="WM50" s="237">
        <v>2.77585010409E-2</v>
      </c>
      <c r="WN50" s="194">
        <v>42565</v>
      </c>
      <c r="WO50">
        <f t="shared" si="253"/>
        <v>-1</v>
      </c>
      <c r="WP50">
        <f t="shared" si="254"/>
        <v>-1</v>
      </c>
      <c r="WQ50">
        <v>3</v>
      </c>
      <c r="WR50">
        <v>1</v>
      </c>
      <c r="WS50">
        <v>4</v>
      </c>
      <c r="WT50" s="137">
        <v>135090</v>
      </c>
      <c r="WU50" s="137">
        <v>180120</v>
      </c>
      <c r="WV50" s="188">
        <v>3749.8959056151812</v>
      </c>
      <c r="WW50" s="188">
        <v>3749.8959056151812</v>
      </c>
      <c r="WX50" s="188">
        <v>3749.8959056151812</v>
      </c>
      <c r="WY50" s="188">
        <f t="shared" si="339"/>
        <v>-3749.8959056151812</v>
      </c>
      <c r="WZ50" s="188">
        <v>-3749.8959056151812</v>
      </c>
      <c r="XA50" s="188">
        <v>3749.8959056151812</v>
      </c>
      <c r="XB50" s="188">
        <v>3749.8959056151812</v>
      </c>
      <c r="XC50" s="188">
        <f t="shared" si="255"/>
        <v>-3749.8959056151812</v>
      </c>
      <c r="XD50" s="188">
        <v>3749.8959056151812</v>
      </c>
      <c r="XE50" s="188">
        <v>3749.8959056151812</v>
      </c>
      <c r="XF50" s="188">
        <f t="shared" si="256"/>
        <v>-3749.8959056151812</v>
      </c>
      <c r="XG50" s="188">
        <v>3749.8959056151812</v>
      </c>
      <c r="XI50">
        <v>1</v>
      </c>
      <c r="XJ50" s="228">
        <v>1</v>
      </c>
      <c r="XK50" s="228">
        <v>-1</v>
      </c>
      <c r="XL50" s="228">
        <v>1</v>
      </c>
      <c r="XM50" s="203">
        <v>1</v>
      </c>
      <c r="XN50" s="229">
        <v>2</v>
      </c>
      <c r="XO50">
        <f t="shared" si="257"/>
        <v>-1</v>
      </c>
      <c r="XP50">
        <v>1</v>
      </c>
      <c r="XQ50" s="203">
        <v>1</v>
      </c>
      <c r="XR50">
        <v>0</v>
      </c>
      <c r="XS50">
        <v>1</v>
      </c>
      <c r="XT50">
        <v>1</v>
      </c>
      <c r="XU50">
        <v>1</v>
      </c>
      <c r="XV50" s="237">
        <v>1.3504388926399999E-2</v>
      </c>
      <c r="XW50" s="194">
        <v>42565</v>
      </c>
      <c r="XX50">
        <f t="shared" si="258"/>
        <v>-1</v>
      </c>
      <c r="XY50">
        <f t="shared" si="259"/>
        <v>-1</v>
      </c>
      <c r="XZ50">
        <v>3</v>
      </c>
      <c r="YA50">
        <v>1</v>
      </c>
      <c r="YB50">
        <v>4</v>
      </c>
      <c r="YC50" s="137">
        <v>135090</v>
      </c>
      <c r="YD50" s="137">
        <v>180120</v>
      </c>
      <c r="YE50" s="188">
        <v>1824.3079000673758</v>
      </c>
      <c r="YF50" s="188">
        <v>1824.3079000673758</v>
      </c>
      <c r="YG50" s="188">
        <v>1824.3079000673758</v>
      </c>
      <c r="YH50" s="188">
        <f t="shared" si="260"/>
        <v>-1824.3079000673758</v>
      </c>
      <c r="YI50" s="188">
        <v>1824.3079000673758</v>
      </c>
      <c r="YJ50" s="188">
        <v>-1824.3079000673758</v>
      </c>
      <c r="YK50" s="188">
        <v>1824.3079000673758</v>
      </c>
      <c r="YL50" s="188">
        <f t="shared" si="261"/>
        <v>-1824.3079000673758</v>
      </c>
      <c r="YM50" s="188">
        <v>1824.3079000673758</v>
      </c>
      <c r="YN50" s="188">
        <v>1824.3079000673758</v>
      </c>
      <c r="YO50" s="188">
        <f t="shared" si="262"/>
        <v>-1824.3079000673758</v>
      </c>
      <c r="YP50" s="188">
        <v>1824.3079000673758</v>
      </c>
      <c r="YR50">
        <v>1</v>
      </c>
      <c r="YS50" s="228">
        <v>-1</v>
      </c>
      <c r="YT50" s="228">
        <v>-1</v>
      </c>
      <c r="YU50" s="228">
        <v>1</v>
      </c>
      <c r="YV50" s="203">
        <v>-1</v>
      </c>
      <c r="YW50" s="229">
        <v>4</v>
      </c>
      <c r="YX50">
        <v>-1</v>
      </c>
      <c r="YY50">
        <v>-1</v>
      </c>
      <c r="YZ50" s="203">
        <v>1</v>
      </c>
      <c r="ZA50">
        <v>0</v>
      </c>
      <c r="ZB50">
        <v>0</v>
      </c>
      <c r="ZC50">
        <v>0</v>
      </c>
      <c r="ZD50">
        <v>0</v>
      </c>
      <c r="ZE50" s="237">
        <v>4.2194092827E-3</v>
      </c>
      <c r="ZF50" s="194">
        <v>42565</v>
      </c>
      <c r="ZG50">
        <f t="shared" si="263"/>
        <v>-1</v>
      </c>
      <c r="ZH50">
        <f t="shared" si="264"/>
        <v>-1</v>
      </c>
      <c r="ZI50">
        <v>3</v>
      </c>
      <c r="ZJ50">
        <v>-1</v>
      </c>
      <c r="ZK50">
        <v>2</v>
      </c>
      <c r="ZL50" s="137">
        <v>135090</v>
      </c>
      <c r="ZM50" s="137">
        <v>90060</v>
      </c>
      <c r="ZN50" s="188">
        <v>-569.99999999994304</v>
      </c>
      <c r="ZO50" s="188">
        <v>-569.99999999994304</v>
      </c>
      <c r="ZP50" s="188">
        <v>569.99999999994304</v>
      </c>
      <c r="ZQ50" s="188">
        <v>-569.99999999994304</v>
      </c>
      <c r="ZR50" s="188">
        <v>-569.99999999994304</v>
      </c>
      <c r="ZS50" s="188">
        <v>-569.99999999994304</v>
      </c>
      <c r="ZT50" s="188">
        <v>-569.99999999994304</v>
      </c>
      <c r="ZU50" s="188">
        <v>569.99999999994304</v>
      </c>
      <c r="ZV50" s="188">
        <f t="shared" si="265"/>
        <v>-569.99999999994304</v>
      </c>
      <c r="ZW50" s="188">
        <v>569.99999999994304</v>
      </c>
      <c r="ZX50" s="188">
        <f t="shared" si="266"/>
        <v>-569.99999999994304</v>
      </c>
      <c r="ZY50" s="188">
        <v>569.99999999994304</v>
      </c>
      <c r="AAA50">
        <f t="shared" si="267"/>
        <v>1</v>
      </c>
      <c r="AAB50" s="228">
        <v>1</v>
      </c>
      <c r="AAC50" s="228">
        <v>-1</v>
      </c>
      <c r="AAD50" s="228">
        <v>1</v>
      </c>
      <c r="AAE50" s="203">
        <v>-1</v>
      </c>
      <c r="AAF50" s="229">
        <v>4</v>
      </c>
      <c r="AAG50">
        <f t="shared" si="268"/>
        <v>-1</v>
      </c>
      <c r="AAH50">
        <f t="shared" si="269"/>
        <v>-1</v>
      </c>
      <c r="AAI50" s="203">
        <v>-1</v>
      </c>
      <c r="AAJ50">
        <f t="shared" si="270"/>
        <v>1</v>
      </c>
      <c r="AAK50">
        <f t="shared" si="136"/>
        <v>1</v>
      </c>
      <c r="AAL50">
        <f t="shared" si="340"/>
        <v>1</v>
      </c>
      <c r="AAM50">
        <f t="shared" si="271"/>
        <v>1</v>
      </c>
      <c r="AAN50" s="237">
        <v>-8.4033613445400005E-3</v>
      </c>
      <c r="AAO50" s="194">
        <v>42572</v>
      </c>
      <c r="AAP50">
        <f t="shared" si="272"/>
        <v>-1</v>
      </c>
      <c r="AAQ50">
        <f t="shared" si="273"/>
        <v>-1</v>
      </c>
      <c r="AAR50">
        <f>VLOOKUP($A50,'FuturesInfo (3)'!$A$2:$V$80,22)</f>
        <v>3</v>
      </c>
      <c r="AAS50">
        <f t="shared" si="274"/>
        <v>-1</v>
      </c>
      <c r="AAT50">
        <f t="shared" si="275"/>
        <v>2</v>
      </c>
      <c r="AAU50" s="137">
        <f>VLOOKUP($A50,'FuturesInfo (3)'!$A$2:$O$80,15)*AAR50</f>
        <v>134520</v>
      </c>
      <c r="AAV50" s="137">
        <f>VLOOKUP($A50,'FuturesInfo (3)'!$A$2:$O$80,15)*AAT50</f>
        <v>89680</v>
      </c>
      <c r="AAW50" s="188">
        <f t="shared" si="352"/>
        <v>-1130.4201680675208</v>
      </c>
      <c r="AAX50" s="188">
        <f t="shared" si="137"/>
        <v>1130.4201680675208</v>
      </c>
      <c r="AAY50" s="188">
        <f t="shared" si="277"/>
        <v>-1130.4201680675208</v>
      </c>
      <c r="AAZ50" s="188">
        <f t="shared" si="278"/>
        <v>1130.4201680675208</v>
      </c>
      <c r="ABA50" s="188">
        <f t="shared" si="279"/>
        <v>1130.4201680675208</v>
      </c>
      <c r="ABB50" s="188">
        <f t="shared" si="349"/>
        <v>1130.4201680675208</v>
      </c>
      <c r="ABC50" s="188">
        <f t="shared" si="281"/>
        <v>1130.4201680675208</v>
      </c>
      <c r="ABD50" s="188">
        <f t="shared" si="341"/>
        <v>-1130.4201680675208</v>
      </c>
      <c r="ABE50" s="188">
        <f t="shared" si="282"/>
        <v>1130.4201680675208</v>
      </c>
      <c r="ABF50" s="188">
        <f>IF(IF(sym!$Q39=AAI50,1,0)=1,ABS(AAU50*AAN50),-ABS(AAU50*AAN50))</f>
        <v>-1130.4201680675208</v>
      </c>
      <c r="ABG50" s="188">
        <f t="shared" si="283"/>
        <v>1130.4201680675208</v>
      </c>
      <c r="ABH50" s="188">
        <f t="shared" si="284"/>
        <v>1130.4201680675208</v>
      </c>
      <c r="ABJ50">
        <f t="shared" si="285"/>
        <v>-1</v>
      </c>
      <c r="ABK50" s="228">
        <v>-1</v>
      </c>
      <c r="ABL50" s="228">
        <v>1</v>
      </c>
      <c r="ABM50" s="228">
        <v>-1</v>
      </c>
      <c r="ABN50" s="203">
        <v>-1</v>
      </c>
      <c r="ABO50" s="229">
        <v>5</v>
      </c>
      <c r="ABP50">
        <f t="shared" si="286"/>
        <v>1</v>
      </c>
      <c r="ABQ50">
        <f t="shared" si="287"/>
        <v>-1</v>
      </c>
      <c r="ABR50" s="203"/>
      <c r="ABS50">
        <f t="shared" si="288"/>
        <v>0</v>
      </c>
      <c r="ABT50">
        <f t="shared" si="138"/>
        <v>0</v>
      </c>
      <c r="ABU50">
        <f t="shared" si="342"/>
        <v>0</v>
      </c>
      <c r="ABV50">
        <f t="shared" si="289"/>
        <v>0</v>
      </c>
      <c r="ABW50" s="237"/>
      <c r="ABX50" s="194">
        <v>42572</v>
      </c>
      <c r="ABY50">
        <f t="shared" si="290"/>
        <v>1</v>
      </c>
      <c r="ABZ50">
        <f t="shared" si="291"/>
        <v>1</v>
      </c>
      <c r="ACA50">
        <f>VLOOKUP($A50,'FuturesInfo (3)'!$A$2:$V$80,22)</f>
        <v>3</v>
      </c>
      <c r="ACB50">
        <f t="shared" si="292"/>
        <v>-1</v>
      </c>
      <c r="ACC50">
        <f t="shared" si="293"/>
        <v>2</v>
      </c>
      <c r="ACD50" s="137">
        <f>VLOOKUP($A50,'FuturesInfo (3)'!$A$2:$O$80,15)*ACA50</f>
        <v>134520</v>
      </c>
      <c r="ACE50" s="137">
        <f>VLOOKUP($A50,'FuturesInfo (3)'!$A$2:$O$80,15)*ACC50</f>
        <v>89680</v>
      </c>
      <c r="ACF50" s="188">
        <f t="shared" si="353"/>
        <v>0</v>
      </c>
      <c r="ACG50" s="188">
        <f t="shared" si="139"/>
        <v>0</v>
      </c>
      <c r="ACH50" s="188">
        <f t="shared" si="295"/>
        <v>0</v>
      </c>
      <c r="ACI50" s="188">
        <f t="shared" si="296"/>
        <v>0</v>
      </c>
      <c r="ACJ50" s="188">
        <f t="shared" si="297"/>
        <v>0</v>
      </c>
      <c r="ACK50" s="188">
        <f t="shared" si="350"/>
        <v>0</v>
      </c>
      <c r="ACL50" s="188">
        <f t="shared" si="299"/>
        <v>0</v>
      </c>
      <c r="ACM50" s="188">
        <f t="shared" si="343"/>
        <v>0</v>
      </c>
      <c r="ACN50" s="188">
        <f t="shared" si="300"/>
        <v>0</v>
      </c>
      <c r="ACO50" s="188">
        <f>IF(IF(sym!$Q39=ABR50,1,0)=1,ABS(ACD50*ABW50),-ABS(ACD50*ABW50))</f>
        <v>0</v>
      </c>
      <c r="ACP50" s="188">
        <f t="shared" si="301"/>
        <v>0</v>
      </c>
      <c r="ACQ50" s="188">
        <f t="shared" si="302"/>
        <v>0</v>
      </c>
      <c r="ACT50">
        <f t="shared" si="303"/>
        <v>0</v>
      </c>
      <c r="ACU50" s="228"/>
      <c r="ACV50" s="228"/>
      <c r="ACW50" s="228"/>
      <c r="ACX50" s="203"/>
      <c r="ACY50" s="229"/>
      <c r="ACZ50">
        <f t="shared" si="304"/>
        <v>-1</v>
      </c>
      <c r="ADA50">
        <f t="shared" si="305"/>
        <v>0</v>
      </c>
      <c r="ADB50" s="203"/>
      <c r="ADC50">
        <f t="shared" si="306"/>
        <v>1</v>
      </c>
      <c r="ADD50">
        <f t="shared" si="140"/>
        <v>1</v>
      </c>
      <c r="ADE50">
        <f t="shared" si="344"/>
        <v>0</v>
      </c>
      <c r="ADF50">
        <f t="shared" si="307"/>
        <v>1</v>
      </c>
      <c r="ADG50" s="237"/>
      <c r="ADH50" s="194"/>
      <c r="ADI50">
        <f t="shared" si="308"/>
        <v>-1</v>
      </c>
      <c r="ADJ50">
        <f t="shared" si="309"/>
        <v>-1</v>
      </c>
      <c r="ADK50">
        <f>VLOOKUP($A50,'FuturesInfo (3)'!$A$2:$V$80,22)</f>
        <v>3</v>
      </c>
      <c r="ADL50">
        <f t="shared" si="310"/>
        <v>-1</v>
      </c>
      <c r="ADM50">
        <f t="shared" si="311"/>
        <v>2</v>
      </c>
      <c r="ADN50" s="137">
        <f>VLOOKUP($A50,'FuturesInfo (3)'!$A$2:$O$80,15)*ADK50</f>
        <v>134520</v>
      </c>
      <c r="ADO50" s="137">
        <f>VLOOKUP($A50,'FuturesInfo (3)'!$A$2:$O$80,15)*ADM50</f>
        <v>89680</v>
      </c>
      <c r="ADP50" s="188">
        <f t="shared" si="354"/>
        <v>0</v>
      </c>
      <c r="ADQ50" s="188">
        <f t="shared" si="141"/>
        <v>0</v>
      </c>
      <c r="ADR50" s="188">
        <f t="shared" si="313"/>
        <v>0</v>
      </c>
      <c r="ADS50" s="188">
        <f t="shared" si="314"/>
        <v>0</v>
      </c>
      <c r="ADT50" s="188">
        <f t="shared" si="315"/>
        <v>0</v>
      </c>
      <c r="ADU50" s="188">
        <f t="shared" si="351"/>
        <v>0</v>
      </c>
      <c r="ADV50" s="188">
        <f t="shared" si="317"/>
        <v>0</v>
      </c>
      <c r="ADW50" s="188">
        <f t="shared" si="345"/>
        <v>0</v>
      </c>
      <c r="ADX50" s="188">
        <f t="shared" si="318"/>
        <v>0</v>
      </c>
      <c r="ADY50" s="188">
        <f>IF(IF(sym!$Q39=ADB50,1,0)=1,ABS(ADN50*ADG50),-ABS(ADN50*ADG50))</f>
        <v>0</v>
      </c>
      <c r="ADZ50" s="188">
        <f t="shared" si="319"/>
        <v>0</v>
      </c>
      <c r="AEA50" s="188">
        <f t="shared" si="320"/>
        <v>0</v>
      </c>
    </row>
    <row r="51" spans="1:807"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f t="shared" si="142"/>
        <v>-1</v>
      </c>
      <c r="T51">
        <f t="shared" si="143"/>
        <v>-1</v>
      </c>
      <c r="U51">
        <v>1</v>
      </c>
      <c r="V51">
        <f t="shared" si="144"/>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f t="shared" si="145"/>
        <v>1598.3494593063961</v>
      </c>
      <c r="AG51" s="188">
        <v>-1598.3494593063961</v>
      </c>
      <c r="AH51" s="188">
        <f t="shared" si="146"/>
        <v>-1598.3494593063961</v>
      </c>
      <c r="AI51" s="188">
        <v>-1598.3494593063961</v>
      </c>
      <c r="AJ51" s="188">
        <v>1598.3494593063961</v>
      </c>
      <c r="AL51">
        <v>-1</v>
      </c>
      <c r="AM51" s="228">
        <v>1</v>
      </c>
      <c r="AN51" s="228">
        <v>-1</v>
      </c>
      <c r="AO51" s="228">
        <v>1</v>
      </c>
      <c r="AP51" s="203">
        <v>1</v>
      </c>
      <c r="AQ51" s="229">
        <v>-3</v>
      </c>
      <c r="AR51">
        <f t="shared" si="147"/>
        <v>-1</v>
      </c>
      <c r="AS51">
        <v>-1</v>
      </c>
      <c r="AT51" s="203">
        <v>1</v>
      </c>
      <c r="AU51">
        <v>1</v>
      </c>
      <c r="AV51">
        <v>1</v>
      </c>
      <c r="AW51">
        <v>0</v>
      </c>
      <c r="AX51">
        <v>0</v>
      </c>
      <c r="AY51" s="237">
        <v>1.6255385820599998E-2</v>
      </c>
      <c r="AZ51" s="194">
        <v>42544</v>
      </c>
      <c r="BA51">
        <f t="shared" si="148"/>
        <v>-1</v>
      </c>
      <c r="BB51">
        <f t="shared" si="149"/>
        <v>-1</v>
      </c>
      <c r="BC51">
        <v>1</v>
      </c>
      <c r="BD51">
        <f t="shared" si="150"/>
        <v>1</v>
      </c>
      <c r="BE51">
        <v>1</v>
      </c>
      <c r="BF51" s="137">
        <v>51680</v>
      </c>
      <c r="BG51" s="137">
        <v>51680</v>
      </c>
      <c r="BH51" s="188">
        <v>840.07833920860787</v>
      </c>
      <c r="BI51" s="188">
        <v>-840.07833920860787</v>
      </c>
      <c r="BJ51" s="188">
        <v>840.07833920860787</v>
      </c>
      <c r="BK51" s="188">
        <f t="shared" si="321"/>
        <v>-840.07833920860787</v>
      </c>
      <c r="BL51" s="188">
        <v>-840.07833920860787</v>
      </c>
      <c r="BM51" s="188">
        <v>-840.07833920860787</v>
      </c>
      <c r="BN51" s="188">
        <v>840.07833920860787</v>
      </c>
      <c r="BO51" s="188">
        <f t="shared" si="322"/>
        <v>-840.07833920860787</v>
      </c>
      <c r="BP51" s="188">
        <v>840.07833920860787</v>
      </c>
      <c r="BQ51" s="188">
        <f t="shared" si="151"/>
        <v>840.07833920860787</v>
      </c>
      <c r="BR51" s="188">
        <f t="shared" si="152"/>
        <v>-840.07833920860787</v>
      </c>
      <c r="BS51" s="188">
        <v>840.07833920860787</v>
      </c>
      <c r="BU51">
        <v>1</v>
      </c>
      <c r="BV51" s="228">
        <v>-1</v>
      </c>
      <c r="BW51" s="228">
        <v>-1</v>
      </c>
      <c r="BX51" s="228">
        <v>-1</v>
      </c>
      <c r="BY51" s="203">
        <v>1</v>
      </c>
      <c r="BZ51" s="229">
        <v>-4</v>
      </c>
      <c r="CA51">
        <f t="shared" si="153"/>
        <v>-1</v>
      </c>
      <c r="CB51">
        <v>-1</v>
      </c>
      <c r="CC51" s="203">
        <v>-1</v>
      </c>
      <c r="CD51">
        <v>1</v>
      </c>
      <c r="CE51">
        <v>0</v>
      </c>
      <c r="CF51">
        <v>1</v>
      </c>
      <c r="CG51">
        <v>1</v>
      </c>
      <c r="CH51" s="237">
        <v>-4.0470225476999999E-3</v>
      </c>
      <c r="CI51" s="194">
        <v>42548</v>
      </c>
      <c r="CJ51">
        <f t="shared" si="154"/>
        <v>-1</v>
      </c>
      <c r="CK51">
        <f t="shared" si="155"/>
        <v>-1</v>
      </c>
      <c r="CL51">
        <v>2</v>
      </c>
      <c r="CM51">
        <f t="shared" si="156"/>
        <v>-1</v>
      </c>
      <c r="CN51">
        <v>2</v>
      </c>
      <c r="CO51" s="137">
        <v>103360</v>
      </c>
      <c r="CP51" s="137">
        <v>103360</v>
      </c>
      <c r="CQ51" s="188">
        <v>418.30025053027197</v>
      </c>
      <c r="CR51" s="188">
        <v>-418.30025053027197</v>
      </c>
      <c r="CS51" s="188">
        <v>-418.30025053027197</v>
      </c>
      <c r="CT51" s="188">
        <f t="shared" si="323"/>
        <v>418.30025053027197</v>
      </c>
      <c r="CU51" s="188">
        <v>418.30025053027197</v>
      </c>
      <c r="CV51" s="188">
        <v>418.30025053027197</v>
      </c>
      <c r="CW51" s="188">
        <v>418.30025053027197</v>
      </c>
      <c r="CX51" s="188">
        <f t="shared" si="157"/>
        <v>418.30025053027197</v>
      </c>
      <c r="CY51" s="188">
        <v>-418.30025053027197</v>
      </c>
      <c r="CZ51" s="188">
        <f t="shared" si="158"/>
        <v>418.30025053027197</v>
      </c>
      <c r="DA51" s="188">
        <f t="shared" si="159"/>
        <v>418.30025053027197</v>
      </c>
      <c r="DB51" s="188">
        <v>418.30025053027197</v>
      </c>
      <c r="DD51">
        <v>-1</v>
      </c>
      <c r="DE51" s="228">
        <v>-1</v>
      </c>
      <c r="DF51" s="228">
        <v>-1</v>
      </c>
      <c r="DG51" s="228">
        <v>-1</v>
      </c>
      <c r="DH51" s="203">
        <v>-1</v>
      </c>
      <c r="DI51" s="229">
        <v>5</v>
      </c>
      <c r="DJ51">
        <f t="shared" si="160"/>
        <v>-1</v>
      </c>
      <c r="DK51">
        <v>-1</v>
      </c>
      <c r="DL51" s="203">
        <v>-1</v>
      </c>
      <c r="DM51">
        <v>1</v>
      </c>
      <c r="DN51">
        <v>1</v>
      </c>
      <c r="DO51">
        <v>0</v>
      </c>
      <c r="DP51">
        <v>1</v>
      </c>
      <c r="DQ51" s="237">
        <v>-4.0634674922599999E-2</v>
      </c>
      <c r="DR51" s="194">
        <v>42548</v>
      </c>
      <c r="DS51">
        <f t="shared" si="161"/>
        <v>1</v>
      </c>
      <c r="DT51">
        <f t="shared" si="162"/>
        <v>-1</v>
      </c>
      <c r="DU51">
        <v>2</v>
      </c>
      <c r="DV51">
        <f t="shared" si="163"/>
        <v>-1</v>
      </c>
      <c r="DW51">
        <v>2</v>
      </c>
      <c r="DX51" s="137">
        <v>99160</v>
      </c>
      <c r="DY51" s="137">
        <v>99160</v>
      </c>
      <c r="DZ51" s="188">
        <v>4029.3343653250158</v>
      </c>
      <c r="EA51" s="188">
        <v>4029.3343653250158</v>
      </c>
      <c r="EB51" s="188">
        <v>4029.3343653250158</v>
      </c>
      <c r="EC51" s="188">
        <f t="shared" si="324"/>
        <v>4029.3343653250158</v>
      </c>
      <c r="ED51" s="188">
        <v>4029.3343653250158</v>
      </c>
      <c r="EE51" s="188">
        <v>4029.3343653250158</v>
      </c>
      <c r="EF51" s="188">
        <v>4029.3343653250158</v>
      </c>
      <c r="EG51" s="188">
        <f t="shared" si="164"/>
        <v>-4029.3343653250158</v>
      </c>
      <c r="EH51" s="188">
        <v>-4029.3343653250158</v>
      </c>
      <c r="EI51" s="188">
        <f t="shared" si="165"/>
        <v>4029.3343653250158</v>
      </c>
      <c r="EJ51" s="188">
        <f t="shared" si="166"/>
        <v>4029.3343653250158</v>
      </c>
      <c r="EK51" s="188">
        <v>4029.3343653250158</v>
      </c>
      <c r="EM51">
        <v>-1</v>
      </c>
      <c r="EN51" s="228">
        <v>1</v>
      </c>
      <c r="EO51" s="228">
        <v>1</v>
      </c>
      <c r="EP51" s="228">
        <v>1</v>
      </c>
      <c r="EQ51" s="203">
        <v>1</v>
      </c>
      <c r="ER51" s="229">
        <v>4</v>
      </c>
      <c r="ES51">
        <f t="shared" si="167"/>
        <v>1</v>
      </c>
      <c r="ET51">
        <v>1</v>
      </c>
      <c r="EU51" s="203">
        <v>1</v>
      </c>
      <c r="EV51">
        <v>1</v>
      </c>
      <c r="EW51">
        <v>1</v>
      </c>
      <c r="EX51">
        <v>0</v>
      </c>
      <c r="EY51">
        <v>1</v>
      </c>
      <c r="EZ51" s="237">
        <v>1.7749092376E-2</v>
      </c>
      <c r="FA51" s="194">
        <v>42550</v>
      </c>
      <c r="FB51">
        <f t="shared" si="168"/>
        <v>1</v>
      </c>
      <c r="FC51">
        <f t="shared" si="169"/>
        <v>1</v>
      </c>
      <c r="FD51">
        <v>2</v>
      </c>
      <c r="FE51">
        <f t="shared" si="170"/>
        <v>1</v>
      </c>
      <c r="FF51">
        <v>2</v>
      </c>
      <c r="FG51" s="137">
        <v>100920</v>
      </c>
      <c r="FH51" s="137">
        <v>100920</v>
      </c>
      <c r="FI51" s="188">
        <v>1791.2384025859199</v>
      </c>
      <c r="FJ51" s="188">
        <v>-1791.2384025859199</v>
      </c>
      <c r="FK51" s="188">
        <v>1791.2384025859199</v>
      </c>
      <c r="FL51" s="188">
        <f t="shared" si="325"/>
        <v>1791.2384025859199</v>
      </c>
      <c r="FM51" s="188">
        <v>1791.2384025859199</v>
      </c>
      <c r="FN51" s="188">
        <v>1791.2384025859199</v>
      </c>
      <c r="FO51" s="188">
        <v>1791.2384025859199</v>
      </c>
      <c r="FP51" s="188">
        <f t="shared" si="171"/>
        <v>1791.2384025859199</v>
      </c>
      <c r="FQ51" s="188">
        <v>1791.2384025859199</v>
      </c>
      <c r="FR51" s="188">
        <f t="shared" si="172"/>
        <v>1791.2384025859199</v>
      </c>
      <c r="FS51" s="188">
        <f t="shared" si="173"/>
        <v>1791.2384025859199</v>
      </c>
      <c r="FT51" s="188">
        <v>1791.2384025859199</v>
      </c>
      <c r="FV51">
        <v>1</v>
      </c>
      <c r="FW51" s="228">
        <v>1</v>
      </c>
      <c r="FX51" s="228">
        <v>1</v>
      </c>
      <c r="FY51" s="228">
        <v>1</v>
      </c>
      <c r="FZ51" s="203">
        <v>1</v>
      </c>
      <c r="GA51" s="229">
        <v>5</v>
      </c>
      <c r="GB51">
        <f t="shared" si="174"/>
        <v>1</v>
      </c>
      <c r="GC51">
        <v>1</v>
      </c>
      <c r="GD51">
        <v>-1</v>
      </c>
      <c r="GE51">
        <v>0</v>
      </c>
      <c r="GF51">
        <v>0</v>
      </c>
      <c r="GG51">
        <v>1</v>
      </c>
      <c r="GH51">
        <v>0</v>
      </c>
      <c r="GI51">
        <v>-4.61751882679E-2</v>
      </c>
      <c r="GJ51" s="194">
        <v>42550</v>
      </c>
      <c r="GK51">
        <f t="shared" si="175"/>
        <v>-1</v>
      </c>
      <c r="GL51">
        <f t="shared" si="176"/>
        <v>1</v>
      </c>
      <c r="GM51">
        <v>2</v>
      </c>
      <c r="GN51">
        <f t="shared" si="177"/>
        <v>1</v>
      </c>
      <c r="GO51">
        <v>3</v>
      </c>
      <c r="GP51" s="137">
        <v>96260</v>
      </c>
      <c r="GQ51" s="137">
        <v>144390</v>
      </c>
      <c r="GR51" s="188">
        <v>-4444.8236226680538</v>
      </c>
      <c r="GS51" s="188">
        <v>-4444.8236226680538</v>
      </c>
      <c r="GT51" s="188">
        <v>-4444.8236226680538</v>
      </c>
      <c r="GU51" s="188">
        <f t="shared" si="326"/>
        <v>-4444.8236226680538</v>
      </c>
      <c r="GV51" s="188">
        <v>-4444.8236226680538</v>
      </c>
      <c r="GW51" s="188">
        <v>-4444.8236226680538</v>
      </c>
      <c r="GX51" s="188">
        <v>-4444.8236226680538</v>
      </c>
      <c r="GY51" s="188">
        <f t="shared" si="178"/>
        <v>4444.8236226680538</v>
      </c>
      <c r="GZ51" s="188">
        <v>-4444.8236226680538</v>
      </c>
      <c r="HA51" s="188">
        <f t="shared" si="179"/>
        <v>-4444.8236226680538</v>
      </c>
      <c r="HB51" s="188">
        <f t="shared" si="180"/>
        <v>-4444.8236226680538</v>
      </c>
      <c r="HC51" s="188">
        <v>4444.8236226680538</v>
      </c>
      <c r="HE51">
        <v>-1</v>
      </c>
      <c r="HF51">
        <v>-1</v>
      </c>
      <c r="HG51">
        <v>-1</v>
      </c>
      <c r="HH51">
        <v>-1</v>
      </c>
      <c r="HI51">
        <v>1</v>
      </c>
      <c r="HJ51">
        <v>6</v>
      </c>
      <c r="HK51">
        <f t="shared" si="181"/>
        <v>1</v>
      </c>
      <c r="HL51">
        <v>1</v>
      </c>
      <c r="HM51" s="203">
        <v>1</v>
      </c>
      <c r="HN51">
        <v>0</v>
      </c>
      <c r="HO51">
        <v>1</v>
      </c>
      <c r="HP51">
        <v>0</v>
      </c>
      <c r="HQ51">
        <v>1</v>
      </c>
      <c r="HR51" s="237">
        <v>8.5185954706000003E-3</v>
      </c>
      <c r="HS51" s="194">
        <v>42550</v>
      </c>
      <c r="HT51">
        <f t="shared" si="182"/>
        <v>1</v>
      </c>
      <c r="HU51">
        <f t="shared" si="183"/>
        <v>1</v>
      </c>
      <c r="HV51">
        <v>2</v>
      </c>
      <c r="HW51">
        <f t="shared" si="184"/>
        <v>1</v>
      </c>
      <c r="HX51">
        <v>3</v>
      </c>
      <c r="HY51" s="137">
        <v>97080</v>
      </c>
      <c r="HZ51" s="137">
        <v>145620</v>
      </c>
      <c r="IA51" s="188">
        <v>-826.985248285848</v>
      </c>
      <c r="IB51" s="188">
        <v>-826.985248285848</v>
      </c>
      <c r="IC51" s="188">
        <v>826.985248285848</v>
      </c>
      <c r="ID51" s="188">
        <f t="shared" si="327"/>
        <v>826.985248285848</v>
      </c>
      <c r="IE51" s="188">
        <v>826.985248285848</v>
      </c>
      <c r="IF51" s="188">
        <v>-826.985248285848</v>
      </c>
      <c r="IG51" s="188">
        <v>-826.985248285848</v>
      </c>
      <c r="IH51" s="188">
        <f t="shared" si="185"/>
        <v>826.985248285848</v>
      </c>
      <c r="II51" s="188">
        <v>826.985248285848</v>
      </c>
      <c r="IJ51" s="188">
        <f t="shared" si="186"/>
        <v>826.985248285848</v>
      </c>
      <c r="IK51" s="188">
        <f t="shared" si="187"/>
        <v>826.985248285848</v>
      </c>
      <c r="IL51" s="188">
        <v>826.985248285848</v>
      </c>
      <c r="IN51">
        <v>1</v>
      </c>
      <c r="IO51" s="228">
        <v>1</v>
      </c>
      <c r="IP51" s="228">
        <v>1</v>
      </c>
      <c r="IQ51" s="228">
        <v>-1</v>
      </c>
      <c r="IR51" s="203">
        <v>1</v>
      </c>
      <c r="IS51" s="229">
        <v>7</v>
      </c>
      <c r="IT51">
        <f t="shared" si="188"/>
        <v>1</v>
      </c>
      <c r="IU51">
        <v>1</v>
      </c>
      <c r="IV51" s="203">
        <v>-1</v>
      </c>
      <c r="IW51">
        <v>0</v>
      </c>
      <c r="IX51">
        <v>0</v>
      </c>
      <c r="IY51">
        <v>1</v>
      </c>
      <c r="IZ51">
        <v>0</v>
      </c>
      <c r="JA51" s="237">
        <v>-7.2105480016500002E-3</v>
      </c>
      <c r="JB51" s="194">
        <v>42550</v>
      </c>
      <c r="JC51">
        <f t="shared" si="189"/>
        <v>1</v>
      </c>
      <c r="JD51">
        <f t="shared" si="190"/>
        <v>1</v>
      </c>
      <c r="JE51">
        <v>2</v>
      </c>
      <c r="JF51">
        <f t="shared" si="191"/>
        <v>1</v>
      </c>
      <c r="JG51">
        <v>3</v>
      </c>
      <c r="JH51" s="137">
        <v>96380</v>
      </c>
      <c r="JI51" s="137">
        <v>144570</v>
      </c>
      <c r="JJ51" s="188">
        <v>-694.95261639902708</v>
      </c>
      <c r="JK51" s="188">
        <v>-694.95261639902708</v>
      </c>
      <c r="JL51" s="188">
        <v>-694.95261639902708</v>
      </c>
      <c r="JM51" s="188">
        <f t="shared" si="328"/>
        <v>-694.95261639902708</v>
      </c>
      <c r="JN51" s="188">
        <v>-694.95261639902708</v>
      </c>
      <c r="JO51" s="188">
        <v>-694.95261639902708</v>
      </c>
      <c r="JP51" s="188">
        <v>694.95261639902708</v>
      </c>
      <c r="JQ51" s="188">
        <f t="shared" si="192"/>
        <v>-694.95261639902708</v>
      </c>
      <c r="JR51" s="188">
        <v>-694.95261639902708</v>
      </c>
      <c r="JS51" s="188">
        <f t="shared" si="193"/>
        <v>-694.95261639902708</v>
      </c>
      <c r="JT51" s="188">
        <f t="shared" si="329"/>
        <v>-694.95261639902708</v>
      </c>
      <c r="JU51" s="188">
        <v>694.95261639902708</v>
      </c>
      <c r="JW51">
        <v>-1</v>
      </c>
      <c r="JX51" s="228">
        <v>-1</v>
      </c>
      <c r="JY51" s="228">
        <v>-1</v>
      </c>
      <c r="JZ51" s="228">
        <v>-1</v>
      </c>
      <c r="KA51" s="203">
        <v>-1</v>
      </c>
      <c r="KB51" s="229">
        <v>8</v>
      </c>
      <c r="KC51">
        <f t="shared" si="194"/>
        <v>-1</v>
      </c>
      <c r="KD51">
        <v>-1</v>
      </c>
      <c r="KE51" s="203">
        <v>1</v>
      </c>
      <c r="KF51">
        <v>0</v>
      </c>
      <c r="KG51">
        <v>0</v>
      </c>
      <c r="KH51">
        <v>1</v>
      </c>
      <c r="KI51">
        <v>0</v>
      </c>
      <c r="KJ51" s="237">
        <v>4.25399460469E-2</v>
      </c>
      <c r="KK51" s="194">
        <v>42550</v>
      </c>
      <c r="KL51">
        <f t="shared" si="195"/>
        <v>1</v>
      </c>
      <c r="KM51">
        <f t="shared" si="196"/>
        <v>-1</v>
      </c>
      <c r="KN51">
        <v>2</v>
      </c>
      <c r="KO51">
        <f t="shared" si="197"/>
        <v>-1</v>
      </c>
      <c r="KP51">
        <v>3</v>
      </c>
      <c r="KQ51" s="137">
        <v>100480</v>
      </c>
      <c r="KR51" s="137">
        <v>150720</v>
      </c>
      <c r="KS51" s="188">
        <v>-4274.4137787925119</v>
      </c>
      <c r="KT51" s="188">
        <v>-4274.4137787925119</v>
      </c>
      <c r="KU51" s="188">
        <v>-4274.4137787925119</v>
      </c>
      <c r="KV51" s="188">
        <f t="shared" si="330"/>
        <v>-4274.4137787925119</v>
      </c>
      <c r="KW51" s="188">
        <v>-4274.4137787925119</v>
      </c>
      <c r="KX51" s="188">
        <v>-4274.4137787925119</v>
      </c>
      <c r="KY51" s="188">
        <v>-4274.4137787925119</v>
      </c>
      <c r="KZ51" s="188">
        <f t="shared" si="198"/>
        <v>4274.4137787925119</v>
      </c>
      <c r="LA51" s="188">
        <v>4274.4137787925119</v>
      </c>
      <c r="LB51" s="188">
        <f t="shared" si="199"/>
        <v>-4274.4137787925119</v>
      </c>
      <c r="LC51" s="188">
        <f t="shared" si="200"/>
        <v>-4274.4137787925119</v>
      </c>
      <c r="LD51" s="188">
        <v>4274.4137787925119</v>
      </c>
      <c r="LF51">
        <v>1</v>
      </c>
      <c r="LG51" s="228">
        <v>-1</v>
      </c>
      <c r="LH51" s="228">
        <v>-1</v>
      </c>
      <c r="LI51" s="228">
        <v>-1</v>
      </c>
      <c r="LJ51" s="203">
        <v>-1</v>
      </c>
      <c r="LK51" s="229">
        <v>9</v>
      </c>
      <c r="LL51">
        <f t="shared" si="201"/>
        <v>-1</v>
      </c>
      <c r="LM51">
        <v>-1</v>
      </c>
      <c r="LN51" s="203">
        <v>-1</v>
      </c>
      <c r="LO51">
        <v>1</v>
      </c>
      <c r="LP51">
        <v>1</v>
      </c>
      <c r="LQ51">
        <v>0</v>
      </c>
      <c r="LR51">
        <v>1</v>
      </c>
      <c r="LS51" s="237">
        <v>-4.4984076433099998E-2</v>
      </c>
      <c r="LT51" s="194">
        <v>42550</v>
      </c>
      <c r="LU51">
        <f t="shared" si="202"/>
        <v>-1</v>
      </c>
      <c r="LV51">
        <f t="shared" si="203"/>
        <v>-1</v>
      </c>
      <c r="LW51">
        <v>2</v>
      </c>
      <c r="LX51">
        <f t="shared" si="204"/>
        <v>-1</v>
      </c>
      <c r="LY51">
        <v>2</v>
      </c>
      <c r="LZ51" s="137">
        <v>95960</v>
      </c>
      <c r="MA51" s="137">
        <v>95960</v>
      </c>
      <c r="MB51" s="188">
        <v>4316.6719745202754</v>
      </c>
      <c r="MC51" s="188">
        <v>-4316.6719745202754</v>
      </c>
      <c r="MD51" s="188">
        <v>4316.6719745202754</v>
      </c>
      <c r="ME51" s="188">
        <f t="shared" si="331"/>
        <v>4316.6719745202754</v>
      </c>
      <c r="MF51" s="188">
        <v>4316.6719745202754</v>
      </c>
      <c r="MG51" s="188">
        <v>4316.6719745202754</v>
      </c>
      <c r="MH51" s="188">
        <v>4316.6719745202754</v>
      </c>
      <c r="MI51" s="188">
        <f t="shared" si="205"/>
        <v>4316.6719745202754</v>
      </c>
      <c r="MJ51" s="188">
        <v>-4316.6719745202754</v>
      </c>
      <c r="MK51" s="188">
        <f t="shared" si="206"/>
        <v>4316.6719745202754</v>
      </c>
      <c r="ML51" s="188">
        <f t="shared" si="207"/>
        <v>4316.6719745202754</v>
      </c>
      <c r="MM51" s="188">
        <v>4316.6719745202754</v>
      </c>
      <c r="MO51">
        <v>-1</v>
      </c>
      <c r="MP51" s="228">
        <v>-1</v>
      </c>
      <c r="MQ51" s="228">
        <v>-1</v>
      </c>
      <c r="MR51" s="203">
        <v>-1</v>
      </c>
      <c r="MS51" s="203">
        <v>-1</v>
      </c>
      <c r="MT51" s="229">
        <v>10</v>
      </c>
      <c r="MU51">
        <f t="shared" si="208"/>
        <v>-1</v>
      </c>
      <c r="MV51">
        <v>-1</v>
      </c>
      <c r="MW51" s="203">
        <v>1</v>
      </c>
      <c r="MX51">
        <v>0</v>
      </c>
      <c r="MY51">
        <v>0</v>
      </c>
      <c r="MZ51">
        <v>1</v>
      </c>
      <c r="NA51">
        <v>0</v>
      </c>
      <c r="NB51" s="237">
        <v>2.1467278032499999E-2</v>
      </c>
      <c r="NC51" s="194">
        <v>42550</v>
      </c>
      <c r="ND51">
        <f t="shared" si="209"/>
        <v>1</v>
      </c>
      <c r="NE51">
        <f t="shared" si="210"/>
        <v>-1</v>
      </c>
      <c r="NF51">
        <v>2</v>
      </c>
      <c r="NG51">
        <f t="shared" si="211"/>
        <v>-1</v>
      </c>
      <c r="NH51">
        <v>2</v>
      </c>
      <c r="NI51" s="137">
        <v>98020</v>
      </c>
      <c r="NJ51" s="137">
        <v>98020</v>
      </c>
      <c r="NK51" s="188">
        <v>-2104.2225927456498</v>
      </c>
      <c r="NL51" s="188">
        <v>-2104.2225927456498</v>
      </c>
      <c r="NM51" s="188">
        <v>-2104.2225927456498</v>
      </c>
      <c r="NN51" s="188">
        <f t="shared" si="332"/>
        <v>-2104.2225927456498</v>
      </c>
      <c r="NO51" s="188">
        <v>-2104.2225927456498</v>
      </c>
      <c r="NP51" s="188">
        <v>-2104.2225927456498</v>
      </c>
      <c r="NQ51" s="188">
        <v>-2104.2225927456498</v>
      </c>
      <c r="NR51" s="188">
        <f t="shared" si="212"/>
        <v>2104.2225927456498</v>
      </c>
      <c r="NS51" s="188">
        <v>2104.2225927456498</v>
      </c>
      <c r="NT51" s="188">
        <f t="shared" si="213"/>
        <v>-2104.2225927456498</v>
      </c>
      <c r="NU51" s="188">
        <f t="shared" si="214"/>
        <v>-2104.2225927456498</v>
      </c>
      <c r="NV51" s="188">
        <v>2104.2225927456498</v>
      </c>
      <c r="NX51">
        <v>1</v>
      </c>
      <c r="NY51" s="228">
        <v>-1</v>
      </c>
      <c r="NZ51" s="228">
        <v>1</v>
      </c>
      <c r="OA51" s="228">
        <v>-1</v>
      </c>
      <c r="OB51" s="203">
        <v>1</v>
      </c>
      <c r="OC51" s="229">
        <v>1</v>
      </c>
      <c r="OD51">
        <f t="shared" si="346"/>
        <v>1</v>
      </c>
      <c r="OE51">
        <v>1</v>
      </c>
      <c r="OF51" s="203">
        <v>1</v>
      </c>
      <c r="OG51">
        <v>1</v>
      </c>
      <c r="OH51">
        <v>1</v>
      </c>
      <c r="OI51">
        <v>0</v>
      </c>
      <c r="OJ51">
        <v>1</v>
      </c>
      <c r="OK51">
        <v>1.83635992655E-3</v>
      </c>
      <c r="OL51" s="194">
        <v>42550</v>
      </c>
      <c r="OM51">
        <f t="shared" si="215"/>
        <v>1</v>
      </c>
      <c r="ON51">
        <f t="shared" si="216"/>
        <v>1</v>
      </c>
      <c r="OO51">
        <v>2</v>
      </c>
      <c r="OP51">
        <f t="shared" si="217"/>
        <v>-1</v>
      </c>
      <c r="OQ51">
        <v>2</v>
      </c>
      <c r="OR51" s="137">
        <v>96800</v>
      </c>
      <c r="OS51" s="137">
        <v>96800</v>
      </c>
      <c r="OT51" s="188">
        <v>-177.75964089004</v>
      </c>
      <c r="OU51" s="188">
        <v>177.75964089004</v>
      </c>
      <c r="OV51" s="188">
        <v>177.75964089004</v>
      </c>
      <c r="OW51" s="188">
        <f t="shared" si="333"/>
        <v>177.75964089004</v>
      </c>
      <c r="OX51" s="188">
        <v>177.75964089004</v>
      </c>
      <c r="OY51" s="188">
        <v>177.75964089004</v>
      </c>
      <c r="OZ51" s="188">
        <v>-177.75964089004</v>
      </c>
      <c r="PA51" s="188">
        <f t="shared" si="218"/>
        <v>177.75964089004</v>
      </c>
      <c r="PB51" s="188">
        <v>177.75964089004</v>
      </c>
      <c r="PC51" s="188">
        <f t="shared" si="219"/>
        <v>-177.75964089004</v>
      </c>
      <c r="PD51" s="188">
        <f t="shared" si="220"/>
        <v>177.75964089004</v>
      </c>
      <c r="PE51" s="188">
        <v>177.75964089004</v>
      </c>
      <c r="PG51">
        <v>1</v>
      </c>
      <c r="PH51" s="228">
        <v>-1</v>
      </c>
      <c r="PI51" s="228">
        <v>1</v>
      </c>
      <c r="PJ51" s="228">
        <v>-1</v>
      </c>
      <c r="PK51" s="203">
        <v>1</v>
      </c>
      <c r="PL51" s="229">
        <v>2</v>
      </c>
      <c r="PM51">
        <f t="shared" si="347"/>
        <v>1</v>
      </c>
      <c r="PN51">
        <v>1</v>
      </c>
      <c r="PO51" s="203">
        <v>-1</v>
      </c>
      <c r="PP51">
        <v>0</v>
      </c>
      <c r="PQ51">
        <v>0</v>
      </c>
      <c r="PR51">
        <v>1</v>
      </c>
      <c r="PS51">
        <v>0</v>
      </c>
      <c r="PT51" s="237">
        <v>-1.42566191446E-2</v>
      </c>
      <c r="PU51" s="194">
        <v>42550</v>
      </c>
      <c r="PV51">
        <f t="shared" si="221"/>
        <v>1</v>
      </c>
      <c r="PW51">
        <f t="shared" si="222"/>
        <v>1</v>
      </c>
      <c r="PX51">
        <v>2</v>
      </c>
      <c r="PY51">
        <f t="shared" si="223"/>
        <v>-1</v>
      </c>
      <c r="PZ51">
        <v>2</v>
      </c>
      <c r="QA51" s="137">
        <v>96360</v>
      </c>
      <c r="QB51" s="137">
        <v>96360</v>
      </c>
      <c r="QC51" s="188">
        <v>1373.767820773656</v>
      </c>
      <c r="QD51" s="188">
        <v>-1373.767820773656</v>
      </c>
      <c r="QE51" s="188">
        <v>-1373.767820773656</v>
      </c>
      <c r="QF51" s="188">
        <f t="shared" si="334"/>
        <v>-1373.767820773656</v>
      </c>
      <c r="QG51" s="188">
        <v>-1373.767820773656</v>
      </c>
      <c r="QH51" s="188">
        <v>-1373.767820773656</v>
      </c>
      <c r="QI51" s="188">
        <v>1373.767820773656</v>
      </c>
      <c r="QJ51" s="188">
        <f t="shared" si="224"/>
        <v>-1373.767820773656</v>
      </c>
      <c r="QK51" s="188">
        <v>-1373.767820773656</v>
      </c>
      <c r="QL51" s="188">
        <f t="shared" si="225"/>
        <v>1373.767820773656</v>
      </c>
      <c r="QM51" s="188">
        <f t="shared" si="226"/>
        <v>-1373.767820773656</v>
      </c>
      <c r="QN51" s="188">
        <v>1373.767820773656</v>
      </c>
      <c r="QP51">
        <v>-1</v>
      </c>
      <c r="QQ51" s="228">
        <v>-1</v>
      </c>
      <c r="QR51" s="228">
        <v>-1</v>
      </c>
      <c r="QS51" s="228">
        <v>-1</v>
      </c>
      <c r="QT51" s="203">
        <v>1</v>
      </c>
      <c r="QU51" s="229">
        <v>3</v>
      </c>
      <c r="QV51">
        <f t="shared" si="348"/>
        <v>1</v>
      </c>
      <c r="QW51">
        <v>1</v>
      </c>
      <c r="QX51">
        <v>-1</v>
      </c>
      <c r="QY51">
        <v>1</v>
      </c>
      <c r="QZ51">
        <v>0</v>
      </c>
      <c r="RA51">
        <v>1</v>
      </c>
      <c r="RB51">
        <v>0</v>
      </c>
      <c r="RC51">
        <v>-4.5454545454500003E-3</v>
      </c>
      <c r="RD51" s="194">
        <v>42550</v>
      </c>
      <c r="RE51">
        <f t="shared" si="227"/>
        <v>1</v>
      </c>
      <c r="RF51">
        <f t="shared" si="228"/>
        <v>1</v>
      </c>
      <c r="RG51">
        <v>2</v>
      </c>
      <c r="RH51">
        <f t="shared" si="229"/>
        <v>1</v>
      </c>
      <c r="RI51">
        <v>2</v>
      </c>
      <c r="RJ51" s="137">
        <v>96360</v>
      </c>
      <c r="RK51" s="137">
        <v>96360</v>
      </c>
      <c r="RL51" s="188">
        <v>437.99999999956202</v>
      </c>
      <c r="RM51" s="188">
        <v>437.99999999956202</v>
      </c>
      <c r="RN51" s="188">
        <v>-437.99999999956202</v>
      </c>
      <c r="RO51" s="188">
        <f t="shared" si="335"/>
        <v>-437.99999999956202</v>
      </c>
      <c r="RP51" s="188">
        <v>-437.99999999956202</v>
      </c>
      <c r="RQ51" s="188">
        <v>437.99999999956202</v>
      </c>
      <c r="RR51" s="188">
        <v>437.99999999956202</v>
      </c>
      <c r="RS51" s="188">
        <f t="shared" si="230"/>
        <v>-437.99999999956202</v>
      </c>
      <c r="RT51" s="188">
        <v>-437.99999999956202</v>
      </c>
      <c r="RU51" s="188">
        <f t="shared" si="231"/>
        <v>-437.99999999956202</v>
      </c>
      <c r="RV51" s="188">
        <f t="shared" si="232"/>
        <v>-437.99999999956202</v>
      </c>
      <c r="RW51" s="188">
        <v>437.99999999956202</v>
      </c>
      <c r="RY51">
        <v>-1</v>
      </c>
      <c r="RZ51">
        <v>1</v>
      </c>
      <c r="SA51">
        <v>1</v>
      </c>
      <c r="SB51">
        <v>1</v>
      </c>
      <c r="SC51">
        <v>1</v>
      </c>
      <c r="SD51">
        <v>4</v>
      </c>
      <c r="SE51">
        <f t="shared" si="233"/>
        <v>1</v>
      </c>
      <c r="SF51">
        <v>1</v>
      </c>
      <c r="SG51">
        <v>1</v>
      </c>
      <c r="SH51">
        <v>1</v>
      </c>
      <c r="SI51">
        <v>1</v>
      </c>
      <c r="SJ51">
        <v>0</v>
      </c>
      <c r="SK51">
        <v>1</v>
      </c>
      <c r="SL51">
        <v>9.3399750933999999E-3</v>
      </c>
      <c r="SM51" s="194">
        <v>42564</v>
      </c>
      <c r="SN51">
        <f t="shared" si="234"/>
        <v>1</v>
      </c>
      <c r="SO51">
        <f t="shared" si="235"/>
        <v>1</v>
      </c>
      <c r="SP51">
        <v>2</v>
      </c>
      <c r="SQ51">
        <f t="shared" si="236"/>
        <v>1</v>
      </c>
      <c r="SR51">
        <v>2</v>
      </c>
      <c r="SS51" s="137">
        <v>95060</v>
      </c>
      <c r="ST51" s="137">
        <v>95060</v>
      </c>
      <c r="SU51" s="188">
        <v>887.85803237860398</v>
      </c>
      <c r="SV51" s="188">
        <v>-887.85803237860398</v>
      </c>
      <c r="SW51" s="188">
        <v>887.85803237860398</v>
      </c>
      <c r="SX51" s="188">
        <f t="shared" si="336"/>
        <v>887.85803237860398</v>
      </c>
      <c r="SY51" s="188">
        <v>887.85803237860398</v>
      </c>
      <c r="SZ51" s="188">
        <v>887.85803237860398</v>
      </c>
      <c r="TA51" s="188">
        <v>887.85803237860398</v>
      </c>
      <c r="TB51" s="188">
        <f t="shared" si="237"/>
        <v>887.85803237860398</v>
      </c>
      <c r="TC51" s="188">
        <v>887.85803237860398</v>
      </c>
      <c r="TD51" s="188">
        <f t="shared" si="238"/>
        <v>887.85803237860398</v>
      </c>
      <c r="TE51" s="188">
        <f t="shared" si="239"/>
        <v>887.85803237860398</v>
      </c>
      <c r="TF51" s="188">
        <v>887.85803237860398</v>
      </c>
      <c r="TH51">
        <v>1</v>
      </c>
      <c r="TI51" s="228">
        <v>-1</v>
      </c>
      <c r="TJ51" s="228">
        <v>-1</v>
      </c>
      <c r="TK51" s="228">
        <v>-1</v>
      </c>
      <c r="TL51" s="203">
        <v>1</v>
      </c>
      <c r="TM51" s="229">
        <v>5</v>
      </c>
      <c r="TN51">
        <f t="shared" si="240"/>
        <v>-1</v>
      </c>
      <c r="TO51">
        <v>1</v>
      </c>
      <c r="TP51">
        <v>-1</v>
      </c>
      <c r="TQ51">
        <v>1</v>
      </c>
      <c r="TR51">
        <v>0</v>
      </c>
      <c r="TS51">
        <v>1</v>
      </c>
      <c r="TT51">
        <v>0</v>
      </c>
      <c r="TU51">
        <v>-2.26197820276E-2</v>
      </c>
      <c r="TV51" s="194">
        <v>42564</v>
      </c>
      <c r="TW51">
        <f t="shared" si="241"/>
        <v>1</v>
      </c>
      <c r="TX51">
        <f t="shared" si="242"/>
        <v>-1</v>
      </c>
      <c r="TY51">
        <v>2</v>
      </c>
      <c r="TZ51">
        <f t="shared" si="243"/>
        <v>-1</v>
      </c>
      <c r="UA51">
        <v>2</v>
      </c>
      <c r="UB51" s="137">
        <v>95060</v>
      </c>
      <c r="UC51" s="137">
        <v>95060</v>
      </c>
      <c r="UD51" s="188">
        <v>2150.2364795436561</v>
      </c>
      <c r="UE51" s="188">
        <v>-2150.2364795436561</v>
      </c>
      <c r="UF51" s="188">
        <v>-2150.2364795436561</v>
      </c>
      <c r="UG51" s="188">
        <f t="shared" si="337"/>
        <v>2150.2364795436561</v>
      </c>
      <c r="UH51" s="188">
        <v>-2150.2364795436561</v>
      </c>
      <c r="UI51" s="188">
        <v>2150.2364795436561</v>
      </c>
      <c r="UJ51" s="188">
        <v>2150.2364795436561</v>
      </c>
      <c r="UK51" s="188">
        <f t="shared" si="244"/>
        <v>-2150.2364795436561</v>
      </c>
      <c r="UL51" s="188">
        <v>-2150.2364795436561</v>
      </c>
      <c r="UM51" s="188">
        <f t="shared" si="245"/>
        <v>2150.2364795436561</v>
      </c>
      <c r="UN51" s="188">
        <f t="shared" si="246"/>
        <v>2150.2364795436561</v>
      </c>
      <c r="UO51" s="188">
        <v>2150.2364795436561</v>
      </c>
      <c r="UQ51">
        <v>-1</v>
      </c>
      <c r="UR51" s="228">
        <v>-1</v>
      </c>
      <c r="US51" s="228">
        <v>1</v>
      </c>
      <c r="UT51" s="228">
        <v>-1</v>
      </c>
      <c r="UU51" s="203">
        <v>-1</v>
      </c>
      <c r="UV51" s="229">
        <v>6</v>
      </c>
      <c r="UW51">
        <f t="shared" si="247"/>
        <v>1</v>
      </c>
      <c r="UX51">
        <v>-1</v>
      </c>
      <c r="UY51" s="203">
        <v>-1</v>
      </c>
      <c r="UZ51">
        <v>0</v>
      </c>
      <c r="VA51">
        <v>1</v>
      </c>
      <c r="VB51">
        <v>0</v>
      </c>
      <c r="VC51">
        <v>1</v>
      </c>
      <c r="VD51" s="237">
        <v>-1.05196717862E-2</v>
      </c>
      <c r="VE51" s="194">
        <v>42564</v>
      </c>
      <c r="VF51">
        <f t="shared" si="248"/>
        <v>1</v>
      </c>
      <c r="VG51">
        <f t="shared" si="249"/>
        <v>1</v>
      </c>
      <c r="VH51">
        <v>2</v>
      </c>
      <c r="VI51">
        <v>-1</v>
      </c>
      <c r="VJ51">
        <v>2</v>
      </c>
      <c r="VK51" s="137">
        <v>94060</v>
      </c>
      <c r="VL51" s="137">
        <v>94060</v>
      </c>
      <c r="VM51" s="188">
        <v>989.48032820997207</v>
      </c>
      <c r="VN51" s="188">
        <v>989.48032820997207</v>
      </c>
      <c r="VO51" s="188">
        <v>989.48032820997207</v>
      </c>
      <c r="VP51" s="188">
        <f t="shared" si="338"/>
        <v>-989.48032820997207</v>
      </c>
      <c r="VQ51" s="188">
        <v>989.48032820997207</v>
      </c>
      <c r="VR51" s="188">
        <v>-989.48032820997207</v>
      </c>
      <c r="VS51" s="188">
        <v>989.48032820997207</v>
      </c>
      <c r="VT51" s="188">
        <f t="shared" si="250"/>
        <v>-989.48032820997207</v>
      </c>
      <c r="VU51" s="188">
        <v>-989.48032820997207</v>
      </c>
      <c r="VV51" s="188">
        <v>989.48032820997207</v>
      </c>
      <c r="VW51" s="188">
        <f t="shared" si="251"/>
        <v>-989.48032820997207</v>
      </c>
      <c r="VX51" s="188">
        <v>989.48032820997207</v>
      </c>
      <c r="VZ51">
        <v>-1</v>
      </c>
      <c r="WA51" s="228">
        <v>-1</v>
      </c>
      <c r="WB51" s="228">
        <v>1</v>
      </c>
      <c r="WC51" s="228">
        <v>-1</v>
      </c>
      <c r="WD51" s="203">
        <v>1</v>
      </c>
      <c r="WE51" s="229">
        <v>7</v>
      </c>
      <c r="WF51">
        <f t="shared" si="252"/>
        <v>1</v>
      </c>
      <c r="WG51">
        <v>1</v>
      </c>
      <c r="WH51" s="203">
        <v>-1</v>
      </c>
      <c r="WI51">
        <v>0</v>
      </c>
      <c r="WJ51">
        <v>0</v>
      </c>
      <c r="WK51">
        <v>0</v>
      </c>
      <c r="WL51">
        <v>0</v>
      </c>
      <c r="WM51" s="237">
        <v>-1.9561981713800001E-2</v>
      </c>
      <c r="WN51" s="194">
        <v>42564</v>
      </c>
      <c r="WO51">
        <f t="shared" si="253"/>
        <v>1</v>
      </c>
      <c r="WP51">
        <f t="shared" si="254"/>
        <v>1</v>
      </c>
      <c r="WQ51">
        <v>2</v>
      </c>
      <c r="WR51">
        <v>1</v>
      </c>
      <c r="WS51">
        <v>3</v>
      </c>
      <c r="WT51" s="137">
        <v>92240</v>
      </c>
      <c r="WU51" s="137">
        <v>138360</v>
      </c>
      <c r="WV51" s="188">
        <v>1804.397193280912</v>
      </c>
      <c r="WW51" s="188">
        <v>1804.397193280912</v>
      </c>
      <c r="WX51" s="188">
        <v>-1804.397193280912</v>
      </c>
      <c r="WY51" s="188">
        <f t="shared" si="339"/>
        <v>-1804.397193280912</v>
      </c>
      <c r="WZ51" s="188">
        <v>-1804.397193280912</v>
      </c>
      <c r="XA51" s="188">
        <v>-1804.397193280912</v>
      </c>
      <c r="XB51" s="188">
        <v>1804.397193280912</v>
      </c>
      <c r="XC51" s="188">
        <f t="shared" si="255"/>
        <v>-1804.397193280912</v>
      </c>
      <c r="XD51" s="188">
        <v>-1804.397193280912</v>
      </c>
      <c r="XE51" s="188">
        <v>-1804.397193280912</v>
      </c>
      <c r="XF51" s="188">
        <f t="shared" si="256"/>
        <v>-1804.397193280912</v>
      </c>
      <c r="XG51" s="188">
        <v>1804.397193280912</v>
      </c>
      <c r="XI51">
        <v>-1</v>
      </c>
      <c r="XJ51" s="228">
        <v>-1</v>
      </c>
      <c r="XK51" s="228">
        <v>1</v>
      </c>
      <c r="XL51" s="228">
        <v>-1</v>
      </c>
      <c r="XM51" s="203">
        <v>1</v>
      </c>
      <c r="XN51" s="229">
        <v>8</v>
      </c>
      <c r="XO51">
        <f t="shared" si="257"/>
        <v>1</v>
      </c>
      <c r="XP51">
        <v>1</v>
      </c>
      <c r="XQ51" s="203">
        <v>1</v>
      </c>
      <c r="XR51">
        <v>1</v>
      </c>
      <c r="XS51">
        <v>1</v>
      </c>
      <c r="XT51">
        <v>1</v>
      </c>
      <c r="XU51">
        <v>1</v>
      </c>
      <c r="XV51" s="237">
        <v>2.16872695727E-4</v>
      </c>
      <c r="XW51" s="194">
        <v>42564</v>
      </c>
      <c r="XX51">
        <f t="shared" si="258"/>
        <v>1</v>
      </c>
      <c r="XY51">
        <f t="shared" si="259"/>
        <v>1</v>
      </c>
      <c r="XZ51">
        <v>2</v>
      </c>
      <c r="YA51">
        <v>1</v>
      </c>
      <c r="YB51">
        <v>3</v>
      </c>
      <c r="YC51" s="137">
        <v>92240</v>
      </c>
      <c r="YD51" s="137">
        <v>138360</v>
      </c>
      <c r="YE51" s="188">
        <v>-20.004337453858479</v>
      </c>
      <c r="YF51" s="188">
        <v>-20.004337453858479</v>
      </c>
      <c r="YG51" s="188">
        <v>20.004337453858479</v>
      </c>
      <c r="YH51" s="188">
        <f t="shared" si="260"/>
        <v>20.004337453858479</v>
      </c>
      <c r="YI51" s="188">
        <v>20.004337453858479</v>
      </c>
      <c r="YJ51" s="188">
        <v>20.004337453858479</v>
      </c>
      <c r="YK51" s="188">
        <v>-20.004337453858479</v>
      </c>
      <c r="YL51" s="188">
        <f t="shared" si="261"/>
        <v>20.004337453858479</v>
      </c>
      <c r="YM51" s="188">
        <v>20.004337453858479</v>
      </c>
      <c r="YN51" s="188">
        <v>20.004337453858479</v>
      </c>
      <c r="YO51" s="188">
        <f t="shared" si="262"/>
        <v>20.004337453858479</v>
      </c>
      <c r="YP51" s="188">
        <v>20.004337453858479</v>
      </c>
      <c r="YR51">
        <v>1</v>
      </c>
      <c r="YS51" s="228">
        <v>-1</v>
      </c>
      <c r="YT51" s="228">
        <v>-1</v>
      </c>
      <c r="YU51" s="228">
        <v>-1</v>
      </c>
      <c r="YV51" s="203">
        <v>1</v>
      </c>
      <c r="YW51" s="229">
        <v>10</v>
      </c>
      <c r="YX51">
        <v>-1</v>
      </c>
      <c r="YY51">
        <v>1</v>
      </c>
      <c r="YZ51" s="203">
        <v>-1</v>
      </c>
      <c r="ZA51">
        <v>1</v>
      </c>
      <c r="ZB51">
        <v>0</v>
      </c>
      <c r="ZC51">
        <v>1</v>
      </c>
      <c r="ZD51">
        <v>0</v>
      </c>
      <c r="ZE51" s="237">
        <v>-2.6235906331300001E-2</v>
      </c>
      <c r="ZF51" s="194">
        <v>42564</v>
      </c>
      <c r="ZG51">
        <f t="shared" si="263"/>
        <v>1</v>
      </c>
      <c r="ZH51">
        <f t="shared" si="264"/>
        <v>-1</v>
      </c>
      <c r="ZI51">
        <v>2</v>
      </c>
      <c r="ZJ51">
        <v>-1</v>
      </c>
      <c r="ZK51">
        <v>2</v>
      </c>
      <c r="ZL51" s="137">
        <v>92240</v>
      </c>
      <c r="ZM51" s="137">
        <v>92240</v>
      </c>
      <c r="ZN51" s="188">
        <v>2419.9999999991119</v>
      </c>
      <c r="ZO51" s="188">
        <v>2419.9999999991119</v>
      </c>
      <c r="ZP51" s="188">
        <v>-2419.9999999991119</v>
      </c>
      <c r="ZQ51" s="188">
        <v>-2419.9999999991119</v>
      </c>
      <c r="ZR51" s="188">
        <v>2419.9999999991119</v>
      </c>
      <c r="ZS51" s="188">
        <v>-2419.9999999991119</v>
      </c>
      <c r="ZT51" s="188">
        <v>2419.9999999991119</v>
      </c>
      <c r="ZU51" s="188">
        <v>2419.9999999991119</v>
      </c>
      <c r="ZV51" s="188">
        <f t="shared" si="265"/>
        <v>-2419.9999999991119</v>
      </c>
      <c r="ZW51" s="188">
        <v>-2419.9999999991119</v>
      </c>
      <c r="ZX51" s="188">
        <f t="shared" si="266"/>
        <v>2419.9999999991119</v>
      </c>
      <c r="ZY51" s="188">
        <v>2419.9999999991119</v>
      </c>
      <c r="AAA51">
        <f t="shared" si="267"/>
        <v>-1</v>
      </c>
      <c r="AAB51" s="228">
        <v>-1</v>
      </c>
      <c r="AAC51" s="228">
        <v>-1</v>
      </c>
      <c r="AAD51" s="228">
        <v>-1</v>
      </c>
      <c r="AAE51" s="203">
        <v>1</v>
      </c>
      <c r="AAF51" s="229">
        <v>10</v>
      </c>
      <c r="AAG51">
        <f t="shared" si="268"/>
        <v>1</v>
      </c>
      <c r="AAH51">
        <f t="shared" si="269"/>
        <v>1</v>
      </c>
      <c r="AAI51" s="203">
        <v>-1</v>
      </c>
      <c r="AAJ51">
        <f t="shared" si="270"/>
        <v>1</v>
      </c>
      <c r="AAK51">
        <f t="shared" si="136"/>
        <v>0</v>
      </c>
      <c r="AAL51">
        <f t="shared" si="340"/>
        <v>0</v>
      </c>
      <c r="AAM51">
        <f t="shared" si="271"/>
        <v>0</v>
      </c>
      <c r="AAN51" s="237">
        <v>-1.6477399242899999E-2</v>
      </c>
      <c r="AAO51" s="194">
        <v>42564</v>
      </c>
      <c r="AAP51">
        <f t="shared" si="272"/>
        <v>1</v>
      </c>
      <c r="AAQ51">
        <f t="shared" si="273"/>
        <v>1</v>
      </c>
      <c r="AAR51">
        <f>VLOOKUP($A51,'FuturesInfo (3)'!$A$2:$V$80,22)</f>
        <v>2</v>
      </c>
      <c r="AAS51">
        <f t="shared" si="274"/>
        <v>1</v>
      </c>
      <c r="AAT51">
        <f t="shared" si="275"/>
        <v>3</v>
      </c>
      <c r="AAU51" s="137">
        <f>VLOOKUP($A51,'FuturesInfo (3)'!$A$2:$O$80,15)*AAR51</f>
        <v>88340</v>
      </c>
      <c r="AAV51" s="137">
        <f>VLOOKUP($A51,'FuturesInfo (3)'!$A$2:$O$80,15)*AAT51</f>
        <v>132510</v>
      </c>
      <c r="AAW51" s="188">
        <f t="shared" si="352"/>
        <v>1455.6134491177859</v>
      </c>
      <c r="AAX51" s="188">
        <f t="shared" si="137"/>
        <v>-1455.6134491177859</v>
      </c>
      <c r="AAY51" s="188">
        <f t="shared" si="277"/>
        <v>1455.6134491177859</v>
      </c>
      <c r="AAZ51" s="188">
        <f t="shared" si="278"/>
        <v>-1455.6134491177859</v>
      </c>
      <c r="ABA51" s="188">
        <f t="shared" si="279"/>
        <v>-1455.6134491177859</v>
      </c>
      <c r="ABB51" s="188">
        <f t="shared" si="349"/>
        <v>-1455.6134491177859</v>
      </c>
      <c r="ABC51" s="188">
        <f t="shared" si="281"/>
        <v>1455.6134491177859</v>
      </c>
      <c r="ABD51" s="188">
        <f t="shared" si="341"/>
        <v>1455.6134491177859</v>
      </c>
      <c r="ABE51" s="188">
        <f t="shared" si="282"/>
        <v>-1455.6134491177859</v>
      </c>
      <c r="ABF51" s="188">
        <f>IF(IF(sym!$Q40=AAI51,1,0)=1,ABS(AAU51*AAN51),-ABS(AAU51*AAN51))</f>
        <v>-1455.6134491177859</v>
      </c>
      <c r="ABG51" s="188">
        <f t="shared" si="283"/>
        <v>-1455.6134491177859</v>
      </c>
      <c r="ABH51" s="188">
        <f t="shared" si="284"/>
        <v>1455.6134491177859</v>
      </c>
      <c r="ABJ51">
        <f t="shared" si="285"/>
        <v>-1</v>
      </c>
      <c r="ABK51" s="228">
        <v>-1</v>
      </c>
      <c r="ABL51" s="228">
        <v>1</v>
      </c>
      <c r="ABM51" s="228">
        <v>-1</v>
      </c>
      <c r="ABN51" s="203">
        <v>-1</v>
      </c>
      <c r="ABO51" s="229">
        <v>11</v>
      </c>
      <c r="ABP51">
        <f t="shared" si="286"/>
        <v>1</v>
      </c>
      <c r="ABQ51">
        <f t="shared" si="287"/>
        <v>-1</v>
      </c>
      <c r="ABR51" s="203"/>
      <c r="ABS51">
        <f t="shared" si="288"/>
        <v>0</v>
      </c>
      <c r="ABT51">
        <f t="shared" si="138"/>
        <v>0</v>
      </c>
      <c r="ABU51">
        <f t="shared" si="342"/>
        <v>0</v>
      </c>
      <c r="ABV51">
        <f t="shared" si="289"/>
        <v>0</v>
      </c>
      <c r="ABW51" s="237"/>
      <c r="ABX51" s="194">
        <v>42564</v>
      </c>
      <c r="ABY51">
        <f t="shared" si="290"/>
        <v>1</v>
      </c>
      <c r="ABZ51">
        <f t="shared" si="291"/>
        <v>1</v>
      </c>
      <c r="ACA51">
        <f>VLOOKUP($A51,'FuturesInfo (3)'!$A$2:$V$80,22)</f>
        <v>2</v>
      </c>
      <c r="ACB51">
        <f t="shared" si="292"/>
        <v>-1</v>
      </c>
      <c r="ACC51">
        <f t="shared" si="293"/>
        <v>2</v>
      </c>
      <c r="ACD51" s="137">
        <f>VLOOKUP($A51,'FuturesInfo (3)'!$A$2:$O$80,15)*ACA51</f>
        <v>88340</v>
      </c>
      <c r="ACE51" s="137">
        <f>VLOOKUP($A51,'FuturesInfo (3)'!$A$2:$O$80,15)*ACC51</f>
        <v>88340</v>
      </c>
      <c r="ACF51" s="188">
        <f t="shared" si="353"/>
        <v>0</v>
      </c>
      <c r="ACG51" s="188">
        <f t="shared" si="139"/>
        <v>0</v>
      </c>
      <c r="ACH51" s="188">
        <f t="shared" si="295"/>
        <v>0</v>
      </c>
      <c r="ACI51" s="188">
        <f t="shared" si="296"/>
        <v>0</v>
      </c>
      <c r="ACJ51" s="188">
        <f t="shared" si="297"/>
        <v>0</v>
      </c>
      <c r="ACK51" s="188">
        <f t="shared" si="350"/>
        <v>0</v>
      </c>
      <c r="ACL51" s="188">
        <f t="shared" si="299"/>
        <v>0</v>
      </c>
      <c r="ACM51" s="188">
        <f t="shared" si="343"/>
        <v>0</v>
      </c>
      <c r="ACN51" s="188">
        <f t="shared" si="300"/>
        <v>0</v>
      </c>
      <c r="ACO51" s="188">
        <f>IF(IF(sym!$Q40=ABR51,1,0)=1,ABS(ACD51*ABW51),-ABS(ACD51*ABW51))</f>
        <v>0</v>
      </c>
      <c r="ACP51" s="188">
        <f t="shared" si="301"/>
        <v>0</v>
      </c>
      <c r="ACQ51" s="188">
        <f t="shared" si="302"/>
        <v>0</v>
      </c>
      <c r="ACT51">
        <f t="shared" si="303"/>
        <v>0</v>
      </c>
      <c r="ACU51" s="228"/>
      <c r="ACV51" s="228"/>
      <c r="ACW51" s="228"/>
      <c r="ACX51" s="203"/>
      <c r="ACY51" s="229"/>
      <c r="ACZ51">
        <f t="shared" si="304"/>
        <v>-1</v>
      </c>
      <c r="ADA51">
        <f t="shared" si="305"/>
        <v>0</v>
      </c>
      <c r="ADB51" s="203"/>
      <c r="ADC51">
        <f t="shared" si="306"/>
        <v>1</v>
      </c>
      <c r="ADD51">
        <f t="shared" si="140"/>
        <v>1</v>
      </c>
      <c r="ADE51">
        <f t="shared" si="344"/>
        <v>0</v>
      </c>
      <c r="ADF51">
        <f t="shared" si="307"/>
        <v>1</v>
      </c>
      <c r="ADG51" s="237"/>
      <c r="ADH51" s="194"/>
      <c r="ADI51">
        <f t="shared" si="308"/>
        <v>-1</v>
      </c>
      <c r="ADJ51">
        <f t="shared" si="309"/>
        <v>-1</v>
      </c>
      <c r="ADK51">
        <f>VLOOKUP($A51,'FuturesInfo (3)'!$A$2:$V$80,22)</f>
        <v>2</v>
      </c>
      <c r="ADL51">
        <f t="shared" si="310"/>
        <v>-1</v>
      </c>
      <c r="ADM51">
        <f t="shared" si="311"/>
        <v>2</v>
      </c>
      <c r="ADN51" s="137">
        <f>VLOOKUP($A51,'FuturesInfo (3)'!$A$2:$O$80,15)*ADK51</f>
        <v>88340</v>
      </c>
      <c r="ADO51" s="137">
        <f>VLOOKUP($A51,'FuturesInfo (3)'!$A$2:$O$80,15)*ADM51</f>
        <v>88340</v>
      </c>
      <c r="ADP51" s="188">
        <f t="shared" si="354"/>
        <v>0</v>
      </c>
      <c r="ADQ51" s="188">
        <f t="shared" si="141"/>
        <v>0</v>
      </c>
      <c r="ADR51" s="188">
        <f t="shared" si="313"/>
        <v>0</v>
      </c>
      <c r="ADS51" s="188">
        <f t="shared" si="314"/>
        <v>0</v>
      </c>
      <c r="ADT51" s="188">
        <f t="shared" si="315"/>
        <v>0</v>
      </c>
      <c r="ADU51" s="188">
        <f t="shared" si="351"/>
        <v>0</v>
      </c>
      <c r="ADV51" s="188">
        <f t="shared" si="317"/>
        <v>0</v>
      </c>
      <c r="ADW51" s="188">
        <f t="shared" si="345"/>
        <v>0</v>
      </c>
      <c r="ADX51" s="188">
        <f t="shared" si="318"/>
        <v>0</v>
      </c>
      <c r="ADY51" s="188">
        <f>IF(IF(sym!$Q40=ADB51,1,0)=1,ABS(ADN51*ADG51),-ABS(ADN51*ADG51))</f>
        <v>0</v>
      </c>
      <c r="ADZ51" s="188">
        <f t="shared" si="319"/>
        <v>0</v>
      </c>
      <c r="AEA51" s="188">
        <f t="shared" si="320"/>
        <v>0</v>
      </c>
    </row>
    <row r="52" spans="1:807"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f t="shared" si="142"/>
        <v>-1</v>
      </c>
      <c r="T52">
        <f t="shared" si="143"/>
        <v>1</v>
      </c>
      <c r="U52">
        <v>1</v>
      </c>
      <c r="V52">
        <f t="shared" si="144"/>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f t="shared" si="145"/>
        <v>737.60330578357502</v>
      </c>
      <c r="AG52" s="188">
        <v>-737.60330578357502</v>
      </c>
      <c r="AH52" s="188">
        <f t="shared" si="146"/>
        <v>-737.60330578357502</v>
      </c>
      <c r="AI52" s="188">
        <v>-737.60330578357502</v>
      </c>
      <c r="AJ52" s="188">
        <v>737.60330578357502</v>
      </c>
      <c r="AL52">
        <v>-1</v>
      </c>
      <c r="AM52" s="228">
        <v>-1</v>
      </c>
      <c r="AN52" s="228">
        <v>-1</v>
      </c>
      <c r="AO52" s="228">
        <v>-1</v>
      </c>
      <c r="AP52" s="203">
        <v>1</v>
      </c>
      <c r="AQ52" s="229">
        <v>3</v>
      </c>
      <c r="AR52">
        <f t="shared" si="147"/>
        <v>1</v>
      </c>
      <c r="AS52">
        <v>1</v>
      </c>
      <c r="AT52" s="203">
        <v>-1</v>
      </c>
      <c r="AU52">
        <v>1</v>
      </c>
      <c r="AV52">
        <v>0</v>
      </c>
      <c r="AW52">
        <v>1</v>
      </c>
      <c r="AX52">
        <v>0</v>
      </c>
      <c r="AY52" s="237">
        <v>-1.62464985994E-2</v>
      </c>
      <c r="AZ52" s="194">
        <v>42541</v>
      </c>
      <c r="BA52">
        <f t="shared" si="148"/>
        <v>1</v>
      </c>
      <c r="BB52">
        <f t="shared" si="149"/>
        <v>1</v>
      </c>
      <c r="BC52">
        <v>1</v>
      </c>
      <c r="BD52">
        <f t="shared" si="150"/>
        <v>1</v>
      </c>
      <c r="BE52">
        <v>1</v>
      </c>
      <c r="BF52" s="137">
        <v>44150</v>
      </c>
      <c r="BG52" s="137">
        <v>44150</v>
      </c>
      <c r="BH52" s="188">
        <v>717.28291316350999</v>
      </c>
      <c r="BI52" s="188">
        <v>717.28291316350999</v>
      </c>
      <c r="BJ52" s="188">
        <v>-717.28291316350999</v>
      </c>
      <c r="BK52" s="188">
        <f t="shared" si="321"/>
        <v>-717.28291316350999</v>
      </c>
      <c r="BL52" s="188">
        <v>-717.28291316350999</v>
      </c>
      <c r="BM52" s="188">
        <v>717.28291316350999</v>
      </c>
      <c r="BN52" s="188">
        <v>717.28291316350999</v>
      </c>
      <c r="BO52" s="188">
        <f t="shared" si="322"/>
        <v>-717.28291316350999</v>
      </c>
      <c r="BP52" s="188">
        <v>-717.28291316350999</v>
      </c>
      <c r="BQ52" s="188">
        <f t="shared" si="151"/>
        <v>-717.28291316350999</v>
      </c>
      <c r="BR52" s="188">
        <f t="shared" si="152"/>
        <v>-717.28291316350999</v>
      </c>
      <c r="BS52" s="188">
        <v>717.28291316350999</v>
      </c>
      <c r="BU52">
        <v>-1</v>
      </c>
      <c r="BV52" s="228">
        <v>1</v>
      </c>
      <c r="BW52" s="228">
        <v>1</v>
      </c>
      <c r="BX52" s="228">
        <v>1</v>
      </c>
      <c r="BY52" s="203">
        <v>1</v>
      </c>
      <c r="BZ52" s="229">
        <v>4</v>
      </c>
      <c r="CA52">
        <f t="shared" si="153"/>
        <v>1</v>
      </c>
      <c r="CB52">
        <v>1</v>
      </c>
      <c r="CC52" s="203">
        <v>1</v>
      </c>
      <c r="CD52">
        <v>1</v>
      </c>
      <c r="CE52">
        <v>1</v>
      </c>
      <c r="CF52">
        <v>0</v>
      </c>
      <c r="CG52">
        <v>1</v>
      </c>
      <c r="CH52" s="237">
        <v>5.6947608200500002E-3</v>
      </c>
      <c r="CI52" s="194">
        <v>42548</v>
      </c>
      <c r="CJ52">
        <f t="shared" si="154"/>
        <v>1</v>
      </c>
      <c r="CK52">
        <f t="shared" si="155"/>
        <v>1</v>
      </c>
      <c r="CL52">
        <v>2</v>
      </c>
      <c r="CM52">
        <f t="shared" si="156"/>
        <v>1</v>
      </c>
      <c r="CN52">
        <v>3</v>
      </c>
      <c r="CO52" s="137">
        <v>88300</v>
      </c>
      <c r="CP52" s="137">
        <v>132450</v>
      </c>
      <c r="CQ52" s="188">
        <v>502.84738041041504</v>
      </c>
      <c r="CR52" s="188">
        <v>-502.84738041041504</v>
      </c>
      <c r="CS52" s="188">
        <v>502.84738041041504</v>
      </c>
      <c r="CT52" s="188">
        <f t="shared" si="323"/>
        <v>502.84738041041504</v>
      </c>
      <c r="CU52" s="188">
        <v>502.84738041041504</v>
      </c>
      <c r="CV52" s="188">
        <v>502.84738041041504</v>
      </c>
      <c r="CW52" s="188">
        <v>502.84738041041504</v>
      </c>
      <c r="CX52" s="188">
        <f t="shared" si="157"/>
        <v>502.84738041041504</v>
      </c>
      <c r="CY52" s="188">
        <v>502.84738041041504</v>
      </c>
      <c r="CZ52" s="188">
        <f t="shared" si="158"/>
        <v>502.84738041041504</v>
      </c>
      <c r="DA52" s="188">
        <f t="shared" si="159"/>
        <v>502.84738041041504</v>
      </c>
      <c r="DB52" s="188">
        <v>502.84738041041504</v>
      </c>
      <c r="DD52">
        <v>1</v>
      </c>
      <c r="DE52" s="228">
        <v>1</v>
      </c>
      <c r="DF52" s="228">
        <v>-1</v>
      </c>
      <c r="DG52" s="228">
        <v>1</v>
      </c>
      <c r="DH52" s="203">
        <v>1</v>
      </c>
      <c r="DI52" s="229">
        <v>5</v>
      </c>
      <c r="DJ52">
        <f t="shared" si="160"/>
        <v>-1</v>
      </c>
      <c r="DK52">
        <v>1</v>
      </c>
      <c r="DL52" s="203">
        <v>-1</v>
      </c>
      <c r="DM52">
        <v>0</v>
      </c>
      <c r="DN52">
        <v>0</v>
      </c>
      <c r="DO52">
        <v>1</v>
      </c>
      <c r="DP52">
        <v>0</v>
      </c>
      <c r="DQ52" s="237">
        <v>-3.9637599093999998E-2</v>
      </c>
      <c r="DR52" s="194">
        <v>42548</v>
      </c>
      <c r="DS52">
        <f t="shared" si="161"/>
        <v>-1</v>
      </c>
      <c r="DT52">
        <f t="shared" si="162"/>
        <v>-1</v>
      </c>
      <c r="DU52">
        <v>2</v>
      </c>
      <c r="DV52">
        <f t="shared" si="163"/>
        <v>1</v>
      </c>
      <c r="DW52">
        <v>2</v>
      </c>
      <c r="DX52" s="137">
        <v>84800</v>
      </c>
      <c r="DY52" s="137">
        <v>84800</v>
      </c>
      <c r="DZ52" s="188">
        <v>-3361.2684031711997</v>
      </c>
      <c r="EA52" s="188">
        <v>-3361.2684031711997</v>
      </c>
      <c r="EB52" s="188">
        <v>-3361.2684031711997</v>
      </c>
      <c r="EC52" s="188">
        <f t="shared" si="324"/>
        <v>3361.2684031711997</v>
      </c>
      <c r="ED52" s="188">
        <v>-3361.2684031711997</v>
      </c>
      <c r="EE52" s="188">
        <v>3361.2684031711997</v>
      </c>
      <c r="EF52" s="188">
        <v>-3361.2684031711997</v>
      </c>
      <c r="EG52" s="188">
        <f t="shared" si="164"/>
        <v>3361.2684031711997</v>
      </c>
      <c r="EH52" s="188">
        <v>-3361.2684031711997</v>
      </c>
      <c r="EI52" s="188">
        <f t="shared" si="165"/>
        <v>-3361.2684031711997</v>
      </c>
      <c r="EJ52" s="188">
        <f t="shared" si="166"/>
        <v>3361.2684031711997</v>
      </c>
      <c r="EK52" s="188">
        <v>3361.2684031711997</v>
      </c>
      <c r="EM52">
        <v>-1</v>
      </c>
      <c r="EN52" s="228">
        <v>-1</v>
      </c>
      <c r="EO52" s="228">
        <v>1</v>
      </c>
      <c r="EP52" s="228">
        <v>-1</v>
      </c>
      <c r="EQ52" s="203">
        <v>1</v>
      </c>
      <c r="ER52" s="229">
        <v>-4</v>
      </c>
      <c r="ES52">
        <f t="shared" si="167"/>
        <v>1</v>
      </c>
      <c r="ET52">
        <v>-1</v>
      </c>
      <c r="EU52" s="203">
        <v>-1</v>
      </c>
      <c r="EV52">
        <v>1</v>
      </c>
      <c r="EW52">
        <v>0</v>
      </c>
      <c r="EX52">
        <v>1</v>
      </c>
      <c r="EY52">
        <v>1</v>
      </c>
      <c r="EZ52" s="237">
        <v>-2.35849056604E-3</v>
      </c>
      <c r="FA52" s="194">
        <v>42550</v>
      </c>
      <c r="FB52">
        <f t="shared" si="168"/>
        <v>1</v>
      </c>
      <c r="FC52">
        <f t="shared" si="169"/>
        <v>1</v>
      </c>
      <c r="FD52">
        <v>2</v>
      </c>
      <c r="FE52">
        <f t="shared" si="170"/>
        <v>1</v>
      </c>
      <c r="FF52">
        <v>2</v>
      </c>
      <c r="FG52" s="137">
        <v>84600</v>
      </c>
      <c r="FH52" s="137">
        <v>84600</v>
      </c>
      <c r="FI52" s="188">
        <v>199.528301886984</v>
      </c>
      <c r="FJ52" s="188">
        <v>199.528301886984</v>
      </c>
      <c r="FK52" s="188">
        <v>-199.528301886984</v>
      </c>
      <c r="FL52" s="188">
        <f t="shared" si="325"/>
        <v>-199.528301886984</v>
      </c>
      <c r="FM52" s="188">
        <v>199.528301886984</v>
      </c>
      <c r="FN52" s="188">
        <v>-199.528301886984</v>
      </c>
      <c r="FO52" s="188">
        <v>199.528301886984</v>
      </c>
      <c r="FP52" s="188">
        <f t="shared" si="171"/>
        <v>-199.528301886984</v>
      </c>
      <c r="FQ52" s="188">
        <v>-199.528301886984</v>
      </c>
      <c r="FR52" s="188">
        <f t="shared" si="172"/>
        <v>-199.528301886984</v>
      </c>
      <c r="FS52" s="188">
        <f t="shared" si="173"/>
        <v>-199.528301886984</v>
      </c>
      <c r="FT52" s="188">
        <v>199.528301886984</v>
      </c>
      <c r="FV52">
        <v>-1</v>
      </c>
      <c r="FW52" s="228">
        <v>-1</v>
      </c>
      <c r="FX52" s="228">
        <v>1</v>
      </c>
      <c r="FY52" s="228">
        <v>-1</v>
      </c>
      <c r="FZ52" s="203">
        <v>1</v>
      </c>
      <c r="GA52" s="229">
        <v>-5</v>
      </c>
      <c r="GB52">
        <f t="shared" si="174"/>
        <v>1</v>
      </c>
      <c r="GC52">
        <v>-1</v>
      </c>
      <c r="GD52">
        <v>1</v>
      </c>
      <c r="GE52">
        <v>0</v>
      </c>
      <c r="GF52">
        <v>1</v>
      </c>
      <c r="GG52">
        <v>0</v>
      </c>
      <c r="GH52">
        <v>0</v>
      </c>
      <c r="GI52">
        <v>2.36406619385E-3</v>
      </c>
      <c r="GJ52" s="194">
        <v>42550</v>
      </c>
      <c r="GK52">
        <f t="shared" si="175"/>
        <v>1</v>
      </c>
      <c r="GL52">
        <f t="shared" si="176"/>
        <v>1</v>
      </c>
      <c r="GM52">
        <v>2</v>
      </c>
      <c r="GN52">
        <f t="shared" si="177"/>
        <v>1</v>
      </c>
      <c r="GO52">
        <v>3</v>
      </c>
      <c r="GP52" s="137">
        <v>84800</v>
      </c>
      <c r="GQ52" s="137">
        <v>127200</v>
      </c>
      <c r="GR52" s="188">
        <v>-200.47281323848</v>
      </c>
      <c r="GS52" s="188">
        <v>-200.47281323848</v>
      </c>
      <c r="GT52" s="188">
        <v>200.47281323848</v>
      </c>
      <c r="GU52" s="188">
        <f t="shared" si="326"/>
        <v>200.47281323848</v>
      </c>
      <c r="GV52" s="188">
        <v>-200.47281323848</v>
      </c>
      <c r="GW52" s="188">
        <v>200.47281323848</v>
      </c>
      <c r="GX52" s="188">
        <v>-200.47281323848</v>
      </c>
      <c r="GY52" s="188">
        <f t="shared" si="178"/>
        <v>200.47281323848</v>
      </c>
      <c r="GZ52" s="188">
        <v>200.47281323848</v>
      </c>
      <c r="HA52" s="188">
        <f t="shared" si="179"/>
        <v>200.47281323848</v>
      </c>
      <c r="HB52" s="188">
        <f t="shared" si="180"/>
        <v>200.47281323848</v>
      </c>
      <c r="HC52" s="188">
        <v>200.47281323848</v>
      </c>
      <c r="HE52">
        <v>1</v>
      </c>
      <c r="HF52">
        <v>1</v>
      </c>
      <c r="HG52">
        <v>1</v>
      </c>
      <c r="HH52">
        <v>-1</v>
      </c>
      <c r="HI52">
        <v>1</v>
      </c>
      <c r="HJ52">
        <v>-6</v>
      </c>
      <c r="HK52">
        <f t="shared" si="181"/>
        <v>-1</v>
      </c>
      <c r="HL52">
        <v>-1</v>
      </c>
      <c r="HM52" s="203">
        <v>-1</v>
      </c>
      <c r="HN52">
        <v>0</v>
      </c>
      <c r="HO52">
        <v>0</v>
      </c>
      <c r="HP52">
        <v>1</v>
      </c>
      <c r="HQ52">
        <v>1</v>
      </c>
      <c r="HR52" s="237">
        <v>-2.2995283018900001E-2</v>
      </c>
      <c r="HS52" s="194">
        <v>42550</v>
      </c>
      <c r="HT52">
        <f t="shared" si="182"/>
        <v>-1</v>
      </c>
      <c r="HU52">
        <f t="shared" si="183"/>
        <v>-1</v>
      </c>
      <c r="HV52">
        <v>2</v>
      </c>
      <c r="HW52">
        <f t="shared" si="184"/>
        <v>1</v>
      </c>
      <c r="HX52">
        <v>3</v>
      </c>
      <c r="HY52" s="137">
        <v>82850</v>
      </c>
      <c r="HZ52" s="137">
        <v>124275</v>
      </c>
      <c r="IA52" s="188">
        <v>-1905.1591981158651</v>
      </c>
      <c r="IB52" s="188">
        <v>-1905.1591981158651</v>
      </c>
      <c r="IC52" s="188">
        <v>-1905.1591981158651</v>
      </c>
      <c r="ID52" s="188">
        <f t="shared" si="327"/>
        <v>1905.1591981158651</v>
      </c>
      <c r="IE52" s="188">
        <v>1905.1591981158651</v>
      </c>
      <c r="IF52" s="188">
        <v>-1905.1591981158651</v>
      </c>
      <c r="IG52" s="188">
        <v>1905.1591981158651</v>
      </c>
      <c r="IH52" s="188">
        <f t="shared" si="185"/>
        <v>1905.1591981158651</v>
      </c>
      <c r="II52" s="188">
        <v>-1905.1591981158651</v>
      </c>
      <c r="IJ52" s="188">
        <f t="shared" si="186"/>
        <v>-1905.1591981158651</v>
      </c>
      <c r="IK52" s="188">
        <f t="shared" si="187"/>
        <v>1905.1591981158651</v>
      </c>
      <c r="IL52" s="188">
        <v>1905.1591981158651</v>
      </c>
      <c r="IN52">
        <v>-1</v>
      </c>
      <c r="IO52" s="228">
        <v>1</v>
      </c>
      <c r="IP52" s="228">
        <v>1</v>
      </c>
      <c r="IQ52" s="228">
        <v>-1</v>
      </c>
      <c r="IR52" s="203">
        <v>1</v>
      </c>
      <c r="IS52" s="229">
        <v>-7</v>
      </c>
      <c r="IT52">
        <f t="shared" si="188"/>
        <v>1</v>
      </c>
      <c r="IU52">
        <v>-1</v>
      </c>
      <c r="IV52" s="203">
        <v>1</v>
      </c>
      <c r="IW52">
        <v>1</v>
      </c>
      <c r="IX52">
        <v>1</v>
      </c>
      <c r="IY52">
        <v>0</v>
      </c>
      <c r="IZ52">
        <v>0</v>
      </c>
      <c r="JA52" s="237">
        <v>2.4140012069999999E-3</v>
      </c>
      <c r="JB52" s="194">
        <v>42550</v>
      </c>
      <c r="JC52">
        <f t="shared" si="189"/>
        <v>1</v>
      </c>
      <c r="JD52">
        <f t="shared" si="190"/>
        <v>1</v>
      </c>
      <c r="JE52">
        <v>2</v>
      </c>
      <c r="JF52">
        <f t="shared" si="191"/>
        <v>1</v>
      </c>
      <c r="JG52">
        <v>3</v>
      </c>
      <c r="JH52" s="137">
        <v>83050</v>
      </c>
      <c r="JI52" s="137">
        <v>124575</v>
      </c>
      <c r="JJ52" s="188">
        <v>200.48280024134999</v>
      </c>
      <c r="JK52" s="188">
        <v>-200.48280024134999</v>
      </c>
      <c r="JL52" s="188">
        <v>200.48280024134999</v>
      </c>
      <c r="JM52" s="188">
        <f t="shared" si="328"/>
        <v>200.48280024134999</v>
      </c>
      <c r="JN52" s="188">
        <v>-200.48280024134999</v>
      </c>
      <c r="JO52" s="188">
        <v>200.48280024134999</v>
      </c>
      <c r="JP52" s="188">
        <v>-200.48280024134999</v>
      </c>
      <c r="JQ52" s="188">
        <f t="shared" si="192"/>
        <v>200.48280024134999</v>
      </c>
      <c r="JR52" s="188">
        <v>200.48280024134999</v>
      </c>
      <c r="JS52" s="188">
        <f t="shared" si="193"/>
        <v>200.48280024134999</v>
      </c>
      <c r="JT52" s="188">
        <f t="shared" si="329"/>
        <v>200.48280024134999</v>
      </c>
      <c r="JU52" s="188">
        <v>200.48280024134999</v>
      </c>
      <c r="JW52">
        <v>1</v>
      </c>
      <c r="JX52" s="228">
        <v>1</v>
      </c>
      <c r="JY52" s="228">
        <v>1</v>
      </c>
      <c r="JZ52" s="228">
        <v>-1</v>
      </c>
      <c r="KA52" s="203">
        <v>1</v>
      </c>
      <c r="KB52" s="229">
        <v>-8</v>
      </c>
      <c r="KC52">
        <f t="shared" si="194"/>
        <v>-1</v>
      </c>
      <c r="KD52">
        <v>-1</v>
      </c>
      <c r="KE52" s="203">
        <v>1</v>
      </c>
      <c r="KF52">
        <v>1</v>
      </c>
      <c r="KG52">
        <v>1</v>
      </c>
      <c r="KH52">
        <v>0</v>
      </c>
      <c r="KI52">
        <v>0</v>
      </c>
      <c r="KJ52" s="237">
        <v>1.98675496689E-2</v>
      </c>
      <c r="KK52" s="194">
        <v>42550</v>
      </c>
      <c r="KL52">
        <f t="shared" si="195"/>
        <v>-1</v>
      </c>
      <c r="KM52">
        <f t="shared" si="196"/>
        <v>-1</v>
      </c>
      <c r="KN52">
        <v>2</v>
      </c>
      <c r="KO52">
        <f t="shared" si="197"/>
        <v>1</v>
      </c>
      <c r="KP52">
        <v>3</v>
      </c>
      <c r="KQ52" s="137">
        <v>84700</v>
      </c>
      <c r="KR52" s="137">
        <v>127050</v>
      </c>
      <c r="KS52" s="188">
        <v>1682.78145695583</v>
      </c>
      <c r="KT52" s="188">
        <v>1682.78145695583</v>
      </c>
      <c r="KU52" s="188">
        <v>1682.78145695583</v>
      </c>
      <c r="KV52" s="188">
        <f t="shared" si="330"/>
        <v>-1682.78145695583</v>
      </c>
      <c r="KW52" s="188">
        <v>-1682.78145695583</v>
      </c>
      <c r="KX52" s="188">
        <v>1682.78145695583</v>
      </c>
      <c r="KY52" s="188">
        <v>-1682.78145695583</v>
      </c>
      <c r="KZ52" s="188">
        <f t="shared" si="198"/>
        <v>-1682.78145695583</v>
      </c>
      <c r="LA52" s="188">
        <v>1682.78145695583</v>
      </c>
      <c r="LB52" s="188">
        <f t="shared" si="199"/>
        <v>1682.78145695583</v>
      </c>
      <c r="LC52" s="188">
        <f t="shared" si="200"/>
        <v>-1682.78145695583</v>
      </c>
      <c r="LD52" s="188">
        <v>1682.78145695583</v>
      </c>
      <c r="LF52">
        <v>1</v>
      </c>
      <c r="LG52" s="228">
        <v>-1</v>
      </c>
      <c r="LH52" s="228">
        <v>1</v>
      </c>
      <c r="LI52" s="228">
        <v>-1</v>
      </c>
      <c r="LJ52" s="203">
        <v>1</v>
      </c>
      <c r="LK52" s="229">
        <v>-9</v>
      </c>
      <c r="LL52">
        <f t="shared" si="201"/>
        <v>-1</v>
      </c>
      <c r="LM52">
        <v>-1</v>
      </c>
      <c r="LN52" s="203">
        <v>-1</v>
      </c>
      <c r="LO52">
        <v>0</v>
      </c>
      <c r="LP52">
        <v>0</v>
      </c>
      <c r="LQ52">
        <v>1</v>
      </c>
      <c r="LR52">
        <v>1</v>
      </c>
      <c r="LS52" s="237">
        <v>-4.6635182998799998E-2</v>
      </c>
      <c r="LT52" s="194">
        <v>42550</v>
      </c>
      <c r="LU52">
        <f t="shared" si="202"/>
        <v>-1</v>
      </c>
      <c r="LV52">
        <f t="shared" si="203"/>
        <v>-1</v>
      </c>
      <c r="LW52">
        <v>2</v>
      </c>
      <c r="LX52">
        <f t="shared" si="204"/>
        <v>-1</v>
      </c>
      <c r="LY52">
        <v>2</v>
      </c>
      <c r="LZ52" s="137">
        <v>80750</v>
      </c>
      <c r="MA52" s="137">
        <v>80750</v>
      </c>
      <c r="MB52" s="188">
        <v>3765.7910271531</v>
      </c>
      <c r="MC52" s="188">
        <v>-3765.7910271531</v>
      </c>
      <c r="MD52" s="188">
        <v>-3765.7910271531</v>
      </c>
      <c r="ME52" s="188">
        <f t="shared" si="331"/>
        <v>3765.7910271531</v>
      </c>
      <c r="MF52" s="188">
        <v>3765.7910271531</v>
      </c>
      <c r="MG52" s="188">
        <v>-3765.7910271531</v>
      </c>
      <c r="MH52" s="188">
        <v>3765.7910271531</v>
      </c>
      <c r="MI52" s="188">
        <f t="shared" si="205"/>
        <v>3765.7910271531</v>
      </c>
      <c r="MJ52" s="188">
        <v>-3765.7910271531</v>
      </c>
      <c r="MK52" s="188">
        <f t="shared" si="206"/>
        <v>3765.7910271531</v>
      </c>
      <c r="ML52" s="188">
        <f t="shared" si="207"/>
        <v>3765.7910271531</v>
      </c>
      <c r="MM52" s="188">
        <v>3765.7910271531</v>
      </c>
      <c r="MO52">
        <v>-1</v>
      </c>
      <c r="MP52" s="228">
        <v>-1</v>
      </c>
      <c r="MQ52" s="228">
        <v>-1</v>
      </c>
      <c r="MR52" s="203">
        <v>-1</v>
      </c>
      <c r="MS52" s="203">
        <v>1</v>
      </c>
      <c r="MT52" s="229">
        <v>-10</v>
      </c>
      <c r="MU52">
        <f t="shared" si="208"/>
        <v>-1</v>
      </c>
      <c r="MV52">
        <v>-1</v>
      </c>
      <c r="MW52" s="203">
        <v>1</v>
      </c>
      <c r="MX52">
        <v>0</v>
      </c>
      <c r="MY52">
        <v>1</v>
      </c>
      <c r="MZ52">
        <v>0</v>
      </c>
      <c r="NA52">
        <v>0</v>
      </c>
      <c r="NB52" s="237">
        <v>2.0433436532500002E-2</v>
      </c>
      <c r="NC52" s="194">
        <v>42550</v>
      </c>
      <c r="ND52">
        <f t="shared" si="209"/>
        <v>1</v>
      </c>
      <c r="NE52">
        <f t="shared" si="210"/>
        <v>1</v>
      </c>
      <c r="NF52">
        <v>2</v>
      </c>
      <c r="NG52">
        <f t="shared" si="211"/>
        <v>1</v>
      </c>
      <c r="NH52">
        <v>2</v>
      </c>
      <c r="NI52" s="137">
        <v>82400</v>
      </c>
      <c r="NJ52" s="137">
        <v>82400</v>
      </c>
      <c r="NK52" s="188">
        <v>-1683.7151702780002</v>
      </c>
      <c r="NL52" s="188">
        <v>-1683.7151702780002</v>
      </c>
      <c r="NM52" s="188">
        <v>1683.7151702780002</v>
      </c>
      <c r="NN52" s="188">
        <f t="shared" si="332"/>
        <v>-1683.7151702780002</v>
      </c>
      <c r="NO52" s="188">
        <v>-1683.7151702780002</v>
      </c>
      <c r="NP52" s="188">
        <v>-1683.7151702780002</v>
      </c>
      <c r="NQ52" s="188">
        <v>-1683.7151702780002</v>
      </c>
      <c r="NR52" s="188">
        <f t="shared" si="212"/>
        <v>1683.7151702780002</v>
      </c>
      <c r="NS52" s="188">
        <v>1683.7151702780002</v>
      </c>
      <c r="NT52" s="188">
        <f t="shared" si="213"/>
        <v>1683.7151702780002</v>
      </c>
      <c r="NU52" s="188">
        <f t="shared" si="214"/>
        <v>1683.7151702780002</v>
      </c>
      <c r="NV52" s="188">
        <v>1683.7151702780002</v>
      </c>
      <c r="NX52">
        <v>1</v>
      </c>
      <c r="NY52" s="228">
        <v>-1</v>
      </c>
      <c r="NZ52" s="228">
        <v>-1</v>
      </c>
      <c r="OA52" s="228">
        <v>-1</v>
      </c>
      <c r="OB52" s="203">
        <v>1</v>
      </c>
      <c r="OC52" s="229">
        <v>-11</v>
      </c>
      <c r="OD52">
        <f t="shared" si="346"/>
        <v>-1</v>
      </c>
      <c r="OE52">
        <v>-1</v>
      </c>
      <c r="OF52" s="203">
        <v>1</v>
      </c>
      <c r="OG52">
        <v>0</v>
      </c>
      <c r="OH52">
        <v>1</v>
      </c>
      <c r="OI52">
        <v>0</v>
      </c>
      <c r="OJ52">
        <v>0</v>
      </c>
      <c r="OK52">
        <v>2.4271844660200001E-3</v>
      </c>
      <c r="OL52" s="194">
        <v>42550</v>
      </c>
      <c r="OM52">
        <f t="shared" si="215"/>
        <v>-1</v>
      </c>
      <c r="ON52">
        <f t="shared" si="216"/>
        <v>-1</v>
      </c>
      <c r="OO52">
        <v>2</v>
      </c>
      <c r="OP52">
        <f t="shared" si="217"/>
        <v>-1</v>
      </c>
      <c r="OQ52">
        <v>2</v>
      </c>
      <c r="OR52" s="137">
        <v>80350</v>
      </c>
      <c r="OS52" s="137">
        <v>80350</v>
      </c>
      <c r="OT52" s="188">
        <v>-195.02427184470702</v>
      </c>
      <c r="OU52" s="188">
        <v>195.02427184470702</v>
      </c>
      <c r="OV52" s="188">
        <v>195.02427184470702</v>
      </c>
      <c r="OW52" s="188">
        <f t="shared" si="333"/>
        <v>-195.02427184470702</v>
      </c>
      <c r="OX52" s="188">
        <v>-195.02427184470702</v>
      </c>
      <c r="OY52" s="188">
        <v>-195.02427184470702</v>
      </c>
      <c r="OZ52" s="188">
        <v>-195.02427184470702</v>
      </c>
      <c r="PA52" s="188">
        <f t="shared" si="218"/>
        <v>-195.02427184470702</v>
      </c>
      <c r="PB52" s="188">
        <v>195.02427184470702</v>
      </c>
      <c r="PC52" s="188">
        <f t="shared" si="219"/>
        <v>-195.02427184470702</v>
      </c>
      <c r="PD52" s="188">
        <f t="shared" si="220"/>
        <v>-195.02427184470702</v>
      </c>
      <c r="PE52" s="188">
        <v>195.02427184470702</v>
      </c>
      <c r="PG52">
        <v>1</v>
      </c>
      <c r="PH52" s="228">
        <v>-1</v>
      </c>
      <c r="PI52" s="228">
        <v>-1</v>
      </c>
      <c r="PJ52" s="228">
        <v>-1</v>
      </c>
      <c r="PK52" s="203">
        <v>1</v>
      </c>
      <c r="PL52" s="229">
        <v>-12</v>
      </c>
      <c r="PM52">
        <f t="shared" si="347"/>
        <v>-1</v>
      </c>
      <c r="PN52">
        <v>-1</v>
      </c>
      <c r="PO52" s="203">
        <v>-1</v>
      </c>
      <c r="PP52">
        <v>1</v>
      </c>
      <c r="PQ52">
        <v>0</v>
      </c>
      <c r="PR52">
        <v>1</v>
      </c>
      <c r="PS52">
        <v>1</v>
      </c>
      <c r="PT52" s="237">
        <v>-2.7239709443099999E-2</v>
      </c>
      <c r="PU52" s="194">
        <v>42550</v>
      </c>
      <c r="PV52">
        <f t="shared" si="221"/>
        <v>-1</v>
      </c>
      <c r="PW52">
        <f t="shared" si="222"/>
        <v>-1</v>
      </c>
      <c r="PX52">
        <v>2</v>
      </c>
      <c r="PY52">
        <f t="shared" si="223"/>
        <v>-1</v>
      </c>
      <c r="PZ52">
        <v>2</v>
      </c>
      <c r="QA52" s="137">
        <v>81850</v>
      </c>
      <c r="QB52" s="137">
        <v>81850</v>
      </c>
      <c r="QC52" s="188">
        <v>2229.5702179177347</v>
      </c>
      <c r="QD52" s="188">
        <v>-2229.5702179177347</v>
      </c>
      <c r="QE52" s="188">
        <v>-2229.5702179177347</v>
      </c>
      <c r="QF52" s="188">
        <f t="shared" si="334"/>
        <v>2229.5702179177347</v>
      </c>
      <c r="QG52" s="188">
        <v>2229.5702179177347</v>
      </c>
      <c r="QH52" s="188">
        <v>2229.5702179177347</v>
      </c>
      <c r="QI52" s="188">
        <v>2229.5702179177347</v>
      </c>
      <c r="QJ52" s="188">
        <f t="shared" si="224"/>
        <v>2229.5702179177347</v>
      </c>
      <c r="QK52" s="188">
        <v>-2229.5702179177347</v>
      </c>
      <c r="QL52" s="188">
        <f t="shared" si="225"/>
        <v>2229.5702179177347</v>
      </c>
      <c r="QM52" s="188">
        <f t="shared" si="226"/>
        <v>2229.5702179177347</v>
      </c>
      <c r="QN52" s="188">
        <v>2229.5702179177347</v>
      </c>
      <c r="QP52">
        <v>-1</v>
      </c>
      <c r="QQ52" s="228">
        <v>-1</v>
      </c>
      <c r="QR52" s="228">
        <v>1</v>
      </c>
      <c r="QS52" s="228">
        <v>-1</v>
      </c>
      <c r="QT52" s="203">
        <v>1</v>
      </c>
      <c r="QU52" s="229">
        <v>-13</v>
      </c>
      <c r="QV52">
        <f t="shared" si="348"/>
        <v>1</v>
      </c>
      <c r="QW52">
        <v>-1</v>
      </c>
      <c r="QX52">
        <v>1</v>
      </c>
      <c r="QY52">
        <v>1</v>
      </c>
      <c r="QZ52">
        <v>1</v>
      </c>
      <c r="RA52">
        <v>0</v>
      </c>
      <c r="RB52">
        <v>0</v>
      </c>
      <c r="RC52">
        <v>1.86683260734E-2</v>
      </c>
      <c r="RD52" s="194">
        <v>42550</v>
      </c>
      <c r="RE52">
        <f t="shared" si="227"/>
        <v>1</v>
      </c>
      <c r="RF52">
        <f t="shared" si="228"/>
        <v>1</v>
      </c>
      <c r="RG52">
        <v>2</v>
      </c>
      <c r="RH52">
        <f t="shared" si="229"/>
        <v>1</v>
      </c>
      <c r="RI52">
        <v>2</v>
      </c>
      <c r="RJ52" s="137">
        <v>81850</v>
      </c>
      <c r="RK52" s="137">
        <v>81850</v>
      </c>
      <c r="RL52" s="188">
        <v>-1528.0024891077901</v>
      </c>
      <c r="RM52" s="188">
        <v>-1528.0024891077901</v>
      </c>
      <c r="RN52" s="188">
        <v>1528.0024891077901</v>
      </c>
      <c r="RO52" s="188">
        <f t="shared" si="335"/>
        <v>1528.0024891077901</v>
      </c>
      <c r="RP52" s="188">
        <v>-1528.0024891077901</v>
      </c>
      <c r="RQ52" s="188">
        <v>1528.0024891077901</v>
      </c>
      <c r="RR52" s="188">
        <v>-1528.0024891077901</v>
      </c>
      <c r="RS52" s="188">
        <f t="shared" si="230"/>
        <v>1528.0024891077901</v>
      </c>
      <c r="RT52" s="188">
        <v>1528.0024891077901</v>
      </c>
      <c r="RU52" s="188">
        <f t="shared" si="231"/>
        <v>1528.0024891077901</v>
      </c>
      <c r="RV52" s="188">
        <f t="shared" si="232"/>
        <v>1528.0024891077901</v>
      </c>
      <c r="RW52" s="188">
        <v>1528.0024891077901</v>
      </c>
      <c r="RY52">
        <v>1</v>
      </c>
      <c r="RZ52">
        <v>-1</v>
      </c>
      <c r="SA52">
        <v>-1</v>
      </c>
      <c r="SB52">
        <v>-1</v>
      </c>
      <c r="SC52">
        <v>1</v>
      </c>
      <c r="SD52">
        <v>-14</v>
      </c>
      <c r="SE52">
        <f t="shared" si="233"/>
        <v>-1</v>
      </c>
      <c r="SF52">
        <v>-1</v>
      </c>
      <c r="SG52">
        <v>1</v>
      </c>
      <c r="SH52">
        <v>0</v>
      </c>
      <c r="SI52">
        <v>1</v>
      </c>
      <c r="SJ52">
        <v>0</v>
      </c>
      <c r="SK52">
        <v>0</v>
      </c>
      <c r="SL52">
        <v>9.1631032300899997E-3</v>
      </c>
      <c r="SM52" s="194">
        <v>42550</v>
      </c>
      <c r="SN52">
        <f t="shared" si="234"/>
        <v>-1</v>
      </c>
      <c r="SO52">
        <f t="shared" si="235"/>
        <v>-1</v>
      </c>
      <c r="SP52">
        <v>2</v>
      </c>
      <c r="SQ52">
        <f t="shared" si="236"/>
        <v>-1</v>
      </c>
      <c r="SR52">
        <v>2</v>
      </c>
      <c r="SS52" s="137">
        <v>82700</v>
      </c>
      <c r="ST52" s="137">
        <v>82700</v>
      </c>
      <c r="SU52" s="188">
        <v>-757.78863712844293</v>
      </c>
      <c r="SV52" s="188">
        <v>757.78863712844293</v>
      </c>
      <c r="SW52" s="188">
        <v>757.78863712844293</v>
      </c>
      <c r="SX52" s="188">
        <f t="shared" si="336"/>
        <v>-757.78863712844293</v>
      </c>
      <c r="SY52" s="188">
        <v>-757.78863712844293</v>
      </c>
      <c r="SZ52" s="188">
        <v>-757.78863712844293</v>
      </c>
      <c r="TA52" s="188">
        <v>-757.78863712844293</v>
      </c>
      <c r="TB52" s="188">
        <f t="shared" si="237"/>
        <v>-757.78863712844293</v>
      </c>
      <c r="TC52" s="188">
        <v>757.78863712844293</v>
      </c>
      <c r="TD52" s="188">
        <f t="shared" si="238"/>
        <v>-757.78863712844293</v>
      </c>
      <c r="TE52" s="188">
        <f t="shared" si="239"/>
        <v>-757.78863712844293</v>
      </c>
      <c r="TF52" s="188">
        <v>757.78863712844293</v>
      </c>
      <c r="TH52">
        <v>1</v>
      </c>
      <c r="TI52" s="228">
        <v>-1</v>
      </c>
      <c r="TJ52" s="228">
        <v>1</v>
      </c>
      <c r="TK52" s="228">
        <v>-1</v>
      </c>
      <c r="TL52" s="203">
        <v>1</v>
      </c>
      <c r="TM52" s="229">
        <v>-15</v>
      </c>
      <c r="TN52">
        <f t="shared" si="240"/>
        <v>-1</v>
      </c>
      <c r="TO52">
        <v>-1</v>
      </c>
      <c r="TP52">
        <v>-1</v>
      </c>
      <c r="TQ52">
        <v>0</v>
      </c>
      <c r="TR52">
        <v>0</v>
      </c>
      <c r="TS52">
        <v>1</v>
      </c>
      <c r="TT52">
        <v>1</v>
      </c>
      <c r="TU52">
        <v>-1.25373134328E-2</v>
      </c>
      <c r="TV52" s="194">
        <v>42550</v>
      </c>
      <c r="TW52">
        <f t="shared" si="241"/>
        <v>-1</v>
      </c>
      <c r="TX52">
        <f t="shared" si="242"/>
        <v>-1</v>
      </c>
      <c r="TY52">
        <v>2</v>
      </c>
      <c r="TZ52">
        <f t="shared" si="243"/>
        <v>-1</v>
      </c>
      <c r="UA52">
        <v>2</v>
      </c>
      <c r="UB52" s="137">
        <v>82700</v>
      </c>
      <c r="UC52" s="137">
        <v>82700</v>
      </c>
      <c r="UD52" s="188">
        <v>1036.8358208925599</v>
      </c>
      <c r="UE52" s="188">
        <v>-1036.8358208925599</v>
      </c>
      <c r="UF52" s="188">
        <v>-1036.8358208925599</v>
      </c>
      <c r="UG52" s="188">
        <f t="shared" si="337"/>
        <v>1036.8358208925599</v>
      </c>
      <c r="UH52" s="188">
        <v>1036.8358208925599</v>
      </c>
      <c r="UI52" s="188">
        <v>-1036.8358208925599</v>
      </c>
      <c r="UJ52" s="188">
        <v>1036.8358208925599</v>
      </c>
      <c r="UK52" s="188">
        <f t="shared" si="244"/>
        <v>1036.8358208925599</v>
      </c>
      <c r="UL52" s="188">
        <v>-1036.8358208925599</v>
      </c>
      <c r="UM52" s="188">
        <f t="shared" si="245"/>
        <v>1036.8358208925599</v>
      </c>
      <c r="UN52" s="188">
        <f t="shared" si="246"/>
        <v>1036.8358208925599</v>
      </c>
      <c r="UO52" s="188">
        <v>1036.8358208925599</v>
      </c>
      <c r="UQ52">
        <v>-1</v>
      </c>
      <c r="UR52" s="228">
        <v>-1</v>
      </c>
      <c r="US52" s="228">
        <v>1</v>
      </c>
      <c r="UT52" s="228">
        <v>-1</v>
      </c>
      <c r="UU52" s="203">
        <v>1</v>
      </c>
      <c r="UV52" s="229">
        <v>-16</v>
      </c>
      <c r="UW52">
        <f t="shared" si="247"/>
        <v>1</v>
      </c>
      <c r="UX52">
        <v>-1</v>
      </c>
      <c r="UY52" s="203">
        <v>-1</v>
      </c>
      <c r="UZ52">
        <v>0</v>
      </c>
      <c r="VA52">
        <v>0</v>
      </c>
      <c r="VB52">
        <v>0</v>
      </c>
      <c r="VC52">
        <v>1</v>
      </c>
      <c r="VD52" s="237">
        <v>-3.0229746070100001E-2</v>
      </c>
      <c r="VE52" s="194">
        <v>42550</v>
      </c>
      <c r="VF52">
        <f t="shared" si="248"/>
        <v>1</v>
      </c>
      <c r="VG52">
        <f t="shared" si="249"/>
        <v>1</v>
      </c>
      <c r="VH52">
        <v>2</v>
      </c>
      <c r="VI52">
        <v>1</v>
      </c>
      <c r="VJ52">
        <v>3</v>
      </c>
      <c r="VK52" s="137">
        <v>80200</v>
      </c>
      <c r="VL52" s="137">
        <v>120300</v>
      </c>
      <c r="VM52" s="188">
        <v>2424.4256348220201</v>
      </c>
      <c r="VN52" s="188">
        <v>2424.4256348220201</v>
      </c>
      <c r="VO52" s="188">
        <v>-2424.4256348220201</v>
      </c>
      <c r="VP52" s="188">
        <f t="shared" si="338"/>
        <v>-2424.4256348220201</v>
      </c>
      <c r="VQ52" s="188">
        <v>2424.4256348220201</v>
      </c>
      <c r="VR52" s="188">
        <v>-2424.4256348220201</v>
      </c>
      <c r="VS52" s="188">
        <v>2424.4256348220201</v>
      </c>
      <c r="VT52" s="188">
        <f t="shared" si="250"/>
        <v>-2424.4256348220201</v>
      </c>
      <c r="VU52" s="188">
        <v>-2424.4256348220201</v>
      </c>
      <c r="VV52" s="188">
        <v>-2424.4256348220201</v>
      </c>
      <c r="VW52" s="188">
        <f t="shared" si="251"/>
        <v>-2424.4256348220201</v>
      </c>
      <c r="VX52" s="188">
        <v>2424.4256348220201</v>
      </c>
      <c r="VZ52">
        <v>-1</v>
      </c>
      <c r="WA52" s="228">
        <v>-1</v>
      </c>
      <c r="WB52" s="228">
        <v>1</v>
      </c>
      <c r="WC52" s="228">
        <v>-1</v>
      </c>
      <c r="WD52" s="203">
        <v>1</v>
      </c>
      <c r="WE52" s="229">
        <v>-17</v>
      </c>
      <c r="WF52">
        <f t="shared" si="252"/>
        <v>1</v>
      </c>
      <c r="WG52">
        <v>-1</v>
      </c>
      <c r="WH52" s="203">
        <v>-1</v>
      </c>
      <c r="WI52">
        <v>0</v>
      </c>
      <c r="WJ52">
        <v>0</v>
      </c>
      <c r="WK52">
        <v>0</v>
      </c>
      <c r="WL52">
        <v>1</v>
      </c>
      <c r="WM52" s="237">
        <v>-1.5586034912699999E-2</v>
      </c>
      <c r="WN52" s="194">
        <v>42550</v>
      </c>
      <c r="WO52">
        <f t="shared" si="253"/>
        <v>1</v>
      </c>
      <c r="WP52">
        <f t="shared" si="254"/>
        <v>1</v>
      </c>
      <c r="WQ52">
        <v>2</v>
      </c>
      <c r="WR52">
        <v>1</v>
      </c>
      <c r="WS52">
        <v>3</v>
      </c>
      <c r="WT52" s="137">
        <v>78550</v>
      </c>
      <c r="WU52" s="137">
        <v>117825</v>
      </c>
      <c r="WV52" s="188">
        <v>1224.283042392585</v>
      </c>
      <c r="WW52" s="188">
        <v>1224.283042392585</v>
      </c>
      <c r="WX52" s="188">
        <v>-1224.283042392585</v>
      </c>
      <c r="WY52" s="188">
        <f t="shared" si="339"/>
        <v>-1224.283042392585</v>
      </c>
      <c r="WZ52" s="188">
        <v>1224.283042392585</v>
      </c>
      <c r="XA52" s="188">
        <v>-1224.283042392585</v>
      </c>
      <c r="XB52" s="188">
        <v>1224.283042392585</v>
      </c>
      <c r="XC52" s="188">
        <f t="shared" si="255"/>
        <v>-1224.283042392585</v>
      </c>
      <c r="XD52" s="188">
        <v>-1224.283042392585</v>
      </c>
      <c r="XE52" s="188">
        <v>-1224.283042392585</v>
      </c>
      <c r="XF52" s="188">
        <f t="shared" si="256"/>
        <v>-1224.283042392585</v>
      </c>
      <c r="XG52" s="188">
        <v>1224.283042392585</v>
      </c>
      <c r="XI52">
        <v>-1</v>
      </c>
      <c r="XJ52" s="228">
        <v>-1</v>
      </c>
      <c r="XK52" s="228">
        <v>1</v>
      </c>
      <c r="XL52" s="228">
        <v>-1</v>
      </c>
      <c r="XM52" s="203">
        <v>1</v>
      </c>
      <c r="XN52" s="229">
        <v>-18</v>
      </c>
      <c r="XO52">
        <f t="shared" si="257"/>
        <v>1</v>
      </c>
      <c r="XP52">
        <v>-1</v>
      </c>
      <c r="XQ52" s="203">
        <v>-1</v>
      </c>
      <c r="XR52">
        <v>0</v>
      </c>
      <c r="XS52">
        <v>0</v>
      </c>
      <c r="XT52">
        <v>1</v>
      </c>
      <c r="XU52">
        <v>1</v>
      </c>
      <c r="XV52" s="237">
        <v>-5.0664977834099997E-3</v>
      </c>
      <c r="XW52" s="194">
        <v>42550</v>
      </c>
      <c r="XX52">
        <f t="shared" si="258"/>
        <v>1</v>
      </c>
      <c r="XY52">
        <f t="shared" si="259"/>
        <v>1</v>
      </c>
      <c r="XZ52">
        <v>2</v>
      </c>
      <c r="YA52">
        <v>1</v>
      </c>
      <c r="YB52">
        <v>3</v>
      </c>
      <c r="YC52" s="137">
        <v>78550</v>
      </c>
      <c r="YD52" s="137">
        <v>117825</v>
      </c>
      <c r="YE52" s="188">
        <v>397.97340088685547</v>
      </c>
      <c r="YF52" s="188">
        <v>397.97340088685547</v>
      </c>
      <c r="YG52" s="188">
        <v>-397.97340088685547</v>
      </c>
      <c r="YH52" s="188">
        <f t="shared" si="260"/>
        <v>-397.97340088685547</v>
      </c>
      <c r="YI52" s="188">
        <v>397.97340088685547</v>
      </c>
      <c r="YJ52" s="188">
        <v>-397.97340088685547</v>
      </c>
      <c r="YK52" s="188">
        <v>397.97340088685547</v>
      </c>
      <c r="YL52" s="188">
        <f t="shared" si="261"/>
        <v>-397.97340088685547</v>
      </c>
      <c r="YM52" s="188">
        <v>-397.97340088685547</v>
      </c>
      <c r="YN52" s="188">
        <v>-397.97340088685547</v>
      </c>
      <c r="YO52" s="188">
        <f t="shared" si="262"/>
        <v>-397.97340088685547</v>
      </c>
      <c r="YP52" s="188">
        <v>397.97340088685547</v>
      </c>
      <c r="YR52">
        <v>-1</v>
      </c>
      <c r="YS52" s="228">
        <v>-1</v>
      </c>
      <c r="YT52" s="228">
        <v>1</v>
      </c>
      <c r="YU52" s="228">
        <v>-1</v>
      </c>
      <c r="YV52" s="203">
        <v>1</v>
      </c>
      <c r="YW52" s="229">
        <v>-20</v>
      </c>
      <c r="YX52">
        <v>1</v>
      </c>
      <c r="YY52">
        <v>-1</v>
      </c>
      <c r="YZ52" s="203">
        <v>-1</v>
      </c>
      <c r="ZA52">
        <v>0</v>
      </c>
      <c r="ZB52">
        <v>0</v>
      </c>
      <c r="ZC52">
        <v>0</v>
      </c>
      <c r="ZD52">
        <v>1</v>
      </c>
      <c r="ZE52" s="237">
        <v>-1.14576702737E-2</v>
      </c>
      <c r="ZF52" s="194">
        <v>42550</v>
      </c>
      <c r="ZG52">
        <f t="shared" si="263"/>
        <v>1</v>
      </c>
      <c r="ZH52">
        <f t="shared" si="264"/>
        <v>1</v>
      </c>
      <c r="ZI52">
        <v>2</v>
      </c>
      <c r="ZJ52">
        <v>1</v>
      </c>
      <c r="ZK52">
        <v>3</v>
      </c>
      <c r="ZL52" s="137">
        <v>78550</v>
      </c>
      <c r="ZM52" s="137">
        <v>117825</v>
      </c>
      <c r="ZN52" s="188">
        <v>899.99999999913496</v>
      </c>
      <c r="ZO52" s="188">
        <v>-899.99999999913496</v>
      </c>
      <c r="ZP52" s="188">
        <v>899.99999999913496</v>
      </c>
      <c r="ZQ52" s="188">
        <v>-899.99999999913496</v>
      </c>
      <c r="ZR52" s="188">
        <v>-899.99999999913496</v>
      </c>
      <c r="ZS52" s="188">
        <v>899.99999999913496</v>
      </c>
      <c r="ZT52" s="188">
        <v>-899.99999999913496</v>
      </c>
      <c r="ZU52" s="188">
        <v>899.99999999913496</v>
      </c>
      <c r="ZV52" s="188">
        <f t="shared" si="265"/>
        <v>-899.99999999913496</v>
      </c>
      <c r="ZW52" s="188">
        <v>-899.99999999913496</v>
      </c>
      <c r="ZX52" s="188">
        <f t="shared" si="266"/>
        <v>-899.99999999913496</v>
      </c>
      <c r="ZY52" s="188">
        <v>899.99999999913496</v>
      </c>
      <c r="AAA52">
        <f t="shared" si="267"/>
        <v>-1</v>
      </c>
      <c r="AAB52" s="228">
        <v>-1</v>
      </c>
      <c r="AAC52" s="228">
        <v>1</v>
      </c>
      <c r="AAD52" s="228">
        <v>-1</v>
      </c>
      <c r="AAE52" s="203">
        <v>1</v>
      </c>
      <c r="AAF52" s="229">
        <v>-20</v>
      </c>
      <c r="AAG52">
        <f t="shared" si="268"/>
        <v>1</v>
      </c>
      <c r="AAH52">
        <f t="shared" si="269"/>
        <v>-1</v>
      </c>
      <c r="AAI52" s="203">
        <v>-1</v>
      </c>
      <c r="AAJ52">
        <f t="shared" si="270"/>
        <v>0</v>
      </c>
      <c r="AAK52">
        <f t="shared" si="136"/>
        <v>0</v>
      </c>
      <c r="AAL52">
        <f t="shared" si="340"/>
        <v>0</v>
      </c>
      <c r="AAM52">
        <f t="shared" si="271"/>
        <v>1</v>
      </c>
      <c r="AAN52" s="237">
        <v>-2.18931101095E-2</v>
      </c>
      <c r="AAO52" s="194">
        <v>42550</v>
      </c>
      <c r="AAP52">
        <f t="shared" si="272"/>
        <v>1</v>
      </c>
      <c r="AAQ52">
        <f t="shared" si="273"/>
        <v>1</v>
      </c>
      <c r="AAR52">
        <f>VLOOKUP($A52,'FuturesInfo (3)'!$A$2:$V$80,22)</f>
        <v>2</v>
      </c>
      <c r="AAS52">
        <f t="shared" si="274"/>
        <v>1</v>
      </c>
      <c r="AAT52">
        <f t="shared" si="275"/>
        <v>3</v>
      </c>
      <c r="AAU52" s="137">
        <f>VLOOKUP($A52,'FuturesInfo (3)'!$A$2:$O$80,15)*AAR52</f>
        <v>75950</v>
      </c>
      <c r="AAV52" s="137">
        <f>VLOOKUP($A52,'FuturesInfo (3)'!$A$2:$O$80,15)*AAT52</f>
        <v>113925</v>
      </c>
      <c r="AAW52" s="188">
        <f t="shared" si="352"/>
        <v>1662.781712816525</v>
      </c>
      <c r="AAX52" s="188">
        <f t="shared" si="137"/>
        <v>-1662.781712816525</v>
      </c>
      <c r="AAY52" s="188">
        <f t="shared" si="277"/>
        <v>1662.781712816525</v>
      </c>
      <c r="AAZ52" s="188">
        <f t="shared" si="278"/>
        <v>-1662.781712816525</v>
      </c>
      <c r="ABA52" s="188">
        <f t="shared" si="279"/>
        <v>-1662.781712816525</v>
      </c>
      <c r="ABB52" s="188">
        <f t="shared" si="349"/>
        <v>1662.781712816525</v>
      </c>
      <c r="ABC52" s="188">
        <f t="shared" si="281"/>
        <v>-1662.781712816525</v>
      </c>
      <c r="ABD52" s="188">
        <f t="shared" si="341"/>
        <v>1662.781712816525</v>
      </c>
      <c r="ABE52" s="188">
        <f t="shared" si="282"/>
        <v>-1662.781712816525</v>
      </c>
      <c r="ABF52" s="188">
        <f>IF(IF(sym!$Q41=AAI52,1,0)=1,ABS(AAU52*AAN52),-ABS(AAU52*AAN52))</f>
        <v>-1662.781712816525</v>
      </c>
      <c r="ABG52" s="188">
        <f t="shared" si="283"/>
        <v>-1662.781712816525</v>
      </c>
      <c r="ABH52" s="188">
        <f t="shared" si="284"/>
        <v>1662.781712816525</v>
      </c>
      <c r="ABJ52">
        <f t="shared" si="285"/>
        <v>-1</v>
      </c>
      <c r="ABK52" s="228">
        <v>-1</v>
      </c>
      <c r="ABL52" s="228">
        <v>1</v>
      </c>
      <c r="ABM52" s="228">
        <v>-1</v>
      </c>
      <c r="ABN52" s="203">
        <v>1</v>
      </c>
      <c r="ABO52" s="229">
        <v>-21</v>
      </c>
      <c r="ABP52">
        <f t="shared" si="286"/>
        <v>1</v>
      </c>
      <c r="ABQ52">
        <f t="shared" si="287"/>
        <v>-1</v>
      </c>
      <c r="ABR52" s="203"/>
      <c r="ABS52">
        <f t="shared" si="288"/>
        <v>0</v>
      </c>
      <c r="ABT52">
        <f t="shared" si="138"/>
        <v>0</v>
      </c>
      <c r="ABU52">
        <f t="shared" si="342"/>
        <v>0</v>
      </c>
      <c r="ABV52">
        <f t="shared" si="289"/>
        <v>0</v>
      </c>
      <c r="ABW52" s="237"/>
      <c r="ABX52" s="194">
        <v>42550</v>
      </c>
      <c r="ABY52">
        <f t="shared" si="290"/>
        <v>1</v>
      </c>
      <c r="ABZ52">
        <f t="shared" si="291"/>
        <v>1</v>
      </c>
      <c r="ACA52">
        <f>VLOOKUP($A52,'FuturesInfo (3)'!$A$2:$V$80,22)</f>
        <v>2</v>
      </c>
      <c r="ACB52">
        <f t="shared" si="292"/>
        <v>1</v>
      </c>
      <c r="ACC52">
        <f t="shared" si="293"/>
        <v>3</v>
      </c>
      <c r="ACD52" s="137">
        <f>VLOOKUP($A52,'FuturesInfo (3)'!$A$2:$O$80,15)*ACA52</f>
        <v>75950</v>
      </c>
      <c r="ACE52" s="137">
        <f>VLOOKUP($A52,'FuturesInfo (3)'!$A$2:$O$80,15)*ACC52</f>
        <v>113925</v>
      </c>
      <c r="ACF52" s="188">
        <f t="shared" si="353"/>
        <v>0</v>
      </c>
      <c r="ACG52" s="188">
        <f t="shared" si="139"/>
        <v>0</v>
      </c>
      <c r="ACH52" s="188">
        <f t="shared" si="295"/>
        <v>0</v>
      </c>
      <c r="ACI52" s="188">
        <f t="shared" si="296"/>
        <v>0</v>
      </c>
      <c r="ACJ52" s="188">
        <f t="shared" si="297"/>
        <v>0</v>
      </c>
      <c r="ACK52" s="188">
        <f t="shared" si="350"/>
        <v>0</v>
      </c>
      <c r="ACL52" s="188">
        <f t="shared" si="299"/>
        <v>0</v>
      </c>
      <c r="ACM52" s="188">
        <f t="shared" si="343"/>
        <v>0</v>
      </c>
      <c r="ACN52" s="188">
        <f t="shared" si="300"/>
        <v>0</v>
      </c>
      <c r="ACO52" s="188">
        <f>IF(IF(sym!$Q41=ABR52,1,0)=1,ABS(ACD52*ABW52),-ABS(ACD52*ABW52))</f>
        <v>0</v>
      </c>
      <c r="ACP52" s="188">
        <f t="shared" si="301"/>
        <v>0</v>
      </c>
      <c r="ACQ52" s="188">
        <f t="shared" si="302"/>
        <v>0</v>
      </c>
      <c r="ACT52">
        <f t="shared" si="303"/>
        <v>0</v>
      </c>
      <c r="ACU52" s="228"/>
      <c r="ACV52" s="228"/>
      <c r="ACW52" s="228"/>
      <c r="ACX52" s="203"/>
      <c r="ACY52" s="229"/>
      <c r="ACZ52">
        <f t="shared" si="304"/>
        <v>-1</v>
      </c>
      <c r="ADA52">
        <f t="shared" si="305"/>
        <v>0</v>
      </c>
      <c r="ADB52" s="203"/>
      <c r="ADC52">
        <f t="shared" si="306"/>
        <v>1</v>
      </c>
      <c r="ADD52">
        <f t="shared" si="140"/>
        <v>1</v>
      </c>
      <c r="ADE52">
        <f t="shared" si="344"/>
        <v>0</v>
      </c>
      <c r="ADF52">
        <f t="shared" si="307"/>
        <v>1</v>
      </c>
      <c r="ADG52" s="237"/>
      <c r="ADH52" s="194"/>
      <c r="ADI52">
        <f t="shared" si="308"/>
        <v>-1</v>
      </c>
      <c r="ADJ52">
        <f t="shared" si="309"/>
        <v>-1</v>
      </c>
      <c r="ADK52">
        <f>VLOOKUP($A52,'FuturesInfo (3)'!$A$2:$V$80,22)</f>
        <v>2</v>
      </c>
      <c r="ADL52">
        <f t="shared" si="310"/>
        <v>-1</v>
      </c>
      <c r="ADM52">
        <f t="shared" si="311"/>
        <v>2</v>
      </c>
      <c r="ADN52" s="137">
        <f>VLOOKUP($A52,'FuturesInfo (3)'!$A$2:$O$80,15)*ADK52</f>
        <v>75950</v>
      </c>
      <c r="ADO52" s="137">
        <f>VLOOKUP($A52,'FuturesInfo (3)'!$A$2:$O$80,15)*ADM52</f>
        <v>75950</v>
      </c>
      <c r="ADP52" s="188">
        <f t="shared" si="354"/>
        <v>0</v>
      </c>
      <c r="ADQ52" s="188">
        <f t="shared" si="141"/>
        <v>0</v>
      </c>
      <c r="ADR52" s="188">
        <f t="shared" si="313"/>
        <v>0</v>
      </c>
      <c r="ADS52" s="188">
        <f t="shared" si="314"/>
        <v>0</v>
      </c>
      <c r="ADT52" s="188">
        <f t="shared" si="315"/>
        <v>0</v>
      </c>
      <c r="ADU52" s="188">
        <f t="shared" si="351"/>
        <v>0</v>
      </c>
      <c r="ADV52" s="188">
        <f t="shared" si="317"/>
        <v>0</v>
      </c>
      <c r="ADW52" s="188">
        <f t="shared" si="345"/>
        <v>0</v>
      </c>
      <c r="ADX52" s="188">
        <f t="shared" si="318"/>
        <v>0</v>
      </c>
      <c r="ADY52" s="188">
        <f>IF(IF(sym!$Q41=ADB52,1,0)=1,ABS(ADN52*ADG52),-ABS(ADN52*ADG52))</f>
        <v>0</v>
      </c>
      <c r="ADZ52" s="188">
        <f t="shared" si="319"/>
        <v>0</v>
      </c>
      <c r="AEA52" s="188">
        <f t="shared" si="320"/>
        <v>0</v>
      </c>
    </row>
    <row r="53" spans="1:807"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f t="shared" si="142"/>
        <v>1</v>
      </c>
      <c r="T53">
        <f t="shared" si="143"/>
        <v>-1</v>
      </c>
      <c r="U53">
        <v>3</v>
      </c>
      <c r="V53">
        <f t="shared" si="144"/>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f t="shared" si="145"/>
        <v>-59.963996399679928</v>
      </c>
      <c r="AG53" s="188">
        <v>-59.963996399679928</v>
      </c>
      <c r="AH53" s="188">
        <f t="shared" si="146"/>
        <v>59.963996399679928</v>
      </c>
      <c r="AI53" s="188">
        <v>-59.963996399679928</v>
      </c>
      <c r="AJ53" s="188">
        <v>59.963996399679928</v>
      </c>
      <c r="AL53">
        <v>-1</v>
      </c>
      <c r="AM53" s="228">
        <v>-1</v>
      </c>
      <c r="AN53" s="228">
        <v>1</v>
      </c>
      <c r="AO53" s="228">
        <v>-1</v>
      </c>
      <c r="AP53" s="203">
        <v>-1</v>
      </c>
      <c r="AQ53" s="229">
        <v>8</v>
      </c>
      <c r="AR53">
        <f t="shared" si="147"/>
        <v>1</v>
      </c>
      <c r="AS53">
        <v>-1</v>
      </c>
      <c r="AT53" s="203">
        <v>1</v>
      </c>
      <c r="AU53">
        <v>0</v>
      </c>
      <c r="AV53">
        <v>0</v>
      </c>
      <c r="AW53">
        <v>1</v>
      </c>
      <c r="AX53">
        <v>0</v>
      </c>
      <c r="AY53" s="237">
        <v>8.1056739717799992E-3</v>
      </c>
      <c r="AZ53" s="194">
        <v>42541</v>
      </c>
      <c r="BA53">
        <f t="shared" si="148"/>
        <v>1</v>
      </c>
      <c r="BB53">
        <f t="shared" si="149"/>
        <v>1</v>
      </c>
      <c r="BC53">
        <v>3</v>
      </c>
      <c r="BD53">
        <f t="shared" si="150"/>
        <v>-1</v>
      </c>
      <c r="BE53">
        <v>2</v>
      </c>
      <c r="BF53" s="137">
        <v>100740</v>
      </c>
      <c r="BG53" s="137">
        <v>67160</v>
      </c>
      <c r="BH53" s="188">
        <v>-816.56559591711709</v>
      </c>
      <c r="BI53" s="188">
        <v>-816.56559591711709</v>
      </c>
      <c r="BJ53" s="188">
        <v>-816.56559591711709</v>
      </c>
      <c r="BK53" s="188">
        <f t="shared" si="321"/>
        <v>816.56559591711709</v>
      </c>
      <c r="BL53" s="188">
        <v>-816.56559591711709</v>
      </c>
      <c r="BM53" s="188">
        <v>816.56559591711709</v>
      </c>
      <c r="BN53" s="188">
        <v>-816.56559591711709</v>
      </c>
      <c r="BO53" s="188">
        <f t="shared" si="322"/>
        <v>816.56559591711709</v>
      </c>
      <c r="BP53" s="188">
        <v>816.56559591711709</v>
      </c>
      <c r="BQ53" s="188">
        <f t="shared" si="151"/>
        <v>-816.56559591711709</v>
      </c>
      <c r="BR53" s="188">
        <f t="shared" si="152"/>
        <v>816.56559591711709</v>
      </c>
      <c r="BS53" s="188">
        <v>816.56559591711709</v>
      </c>
      <c r="BU53">
        <v>1</v>
      </c>
      <c r="BV53" s="228">
        <v>-1</v>
      </c>
      <c r="BW53" s="228">
        <v>1</v>
      </c>
      <c r="BX53" s="228">
        <v>-1</v>
      </c>
      <c r="BY53" s="203">
        <v>-1</v>
      </c>
      <c r="BZ53" s="229">
        <v>9</v>
      </c>
      <c r="CA53">
        <f t="shared" si="153"/>
        <v>-1</v>
      </c>
      <c r="CB53">
        <v>-1</v>
      </c>
      <c r="CC53" s="203">
        <v>1</v>
      </c>
      <c r="CD53">
        <v>0</v>
      </c>
      <c r="CE53">
        <v>0</v>
      </c>
      <c r="CF53">
        <v>1</v>
      </c>
      <c r="CG53">
        <v>0</v>
      </c>
      <c r="CH53" s="237"/>
      <c r="CI53" s="194">
        <v>42541</v>
      </c>
      <c r="CJ53">
        <f t="shared" si="154"/>
        <v>-1</v>
      </c>
      <c r="CK53">
        <f t="shared" si="155"/>
        <v>-1</v>
      </c>
      <c r="CL53">
        <v>4</v>
      </c>
      <c r="CM53">
        <f t="shared" si="156"/>
        <v>-1</v>
      </c>
      <c r="CN53">
        <v>3</v>
      </c>
      <c r="CO53" s="137">
        <v>134320</v>
      </c>
      <c r="CP53" s="137">
        <v>100740</v>
      </c>
      <c r="CQ53" s="188">
        <v>0</v>
      </c>
      <c r="CR53" s="188">
        <v>0</v>
      </c>
      <c r="CS53" s="188">
        <v>0</v>
      </c>
      <c r="CT53" s="188">
        <f t="shared" si="323"/>
        <v>0</v>
      </c>
      <c r="CU53" s="188">
        <v>0</v>
      </c>
      <c r="CV53" s="188">
        <v>0</v>
      </c>
      <c r="CW53" s="188">
        <v>0</v>
      </c>
      <c r="CX53" s="188">
        <f t="shared" si="157"/>
        <v>0</v>
      </c>
      <c r="CY53" s="188">
        <v>0</v>
      </c>
      <c r="CZ53" s="188">
        <f t="shared" si="158"/>
        <v>0</v>
      </c>
      <c r="DA53" s="188">
        <f t="shared" si="159"/>
        <v>0</v>
      </c>
      <c r="DB53" s="188">
        <v>0</v>
      </c>
      <c r="DD53">
        <v>1</v>
      </c>
      <c r="DE53" s="228">
        <v>-1</v>
      </c>
      <c r="DF53" s="228">
        <v>1</v>
      </c>
      <c r="DG53" s="228">
        <v>-1</v>
      </c>
      <c r="DH53" s="203">
        <v>-1</v>
      </c>
      <c r="DI53" s="229">
        <v>9</v>
      </c>
      <c r="DJ53">
        <f t="shared" si="160"/>
        <v>-1</v>
      </c>
      <c r="DK53">
        <v>-1</v>
      </c>
      <c r="DL53" s="203">
        <v>-1</v>
      </c>
      <c r="DM53">
        <v>1</v>
      </c>
      <c r="DN53">
        <v>1</v>
      </c>
      <c r="DO53">
        <v>0</v>
      </c>
      <c r="DP53">
        <v>1</v>
      </c>
      <c r="DQ53" s="237">
        <v>-8.3382966051199995E-3</v>
      </c>
      <c r="DR53" s="194">
        <v>42541</v>
      </c>
      <c r="DS53">
        <f t="shared" si="161"/>
        <v>-1</v>
      </c>
      <c r="DT53">
        <f t="shared" si="162"/>
        <v>-1</v>
      </c>
      <c r="DU53">
        <v>4</v>
      </c>
      <c r="DV53">
        <f t="shared" si="163"/>
        <v>-1</v>
      </c>
      <c r="DW53">
        <v>3</v>
      </c>
      <c r="DX53" s="137">
        <v>133200</v>
      </c>
      <c r="DY53" s="137">
        <v>99900</v>
      </c>
      <c r="DZ53" s="188">
        <v>1110.6611078019839</v>
      </c>
      <c r="EA53" s="188">
        <v>-1110.6611078019839</v>
      </c>
      <c r="EB53" s="188">
        <v>1110.6611078019839</v>
      </c>
      <c r="EC53" s="188">
        <f t="shared" si="324"/>
        <v>1110.6611078019839</v>
      </c>
      <c r="ED53" s="188">
        <v>1110.6611078019839</v>
      </c>
      <c r="EE53" s="188">
        <v>-1110.6611078019839</v>
      </c>
      <c r="EF53" s="188">
        <v>1110.6611078019839</v>
      </c>
      <c r="EG53" s="188">
        <f t="shared" si="164"/>
        <v>1110.6611078019839</v>
      </c>
      <c r="EH53" s="188">
        <v>-1110.6611078019839</v>
      </c>
      <c r="EI53" s="188">
        <f t="shared" si="165"/>
        <v>1110.6611078019839</v>
      </c>
      <c r="EJ53" s="188">
        <f t="shared" si="166"/>
        <v>1110.6611078019839</v>
      </c>
      <c r="EK53" s="188">
        <v>1110.6611078019839</v>
      </c>
      <c r="EM53">
        <v>-1</v>
      </c>
      <c r="EN53" s="228">
        <v>-1</v>
      </c>
      <c r="EO53" s="228">
        <v>1</v>
      </c>
      <c r="EP53" s="228">
        <v>-1</v>
      </c>
      <c r="EQ53" s="203">
        <v>-1</v>
      </c>
      <c r="ER53" s="229">
        <v>10</v>
      </c>
      <c r="ES53">
        <f t="shared" si="167"/>
        <v>1</v>
      </c>
      <c r="ET53">
        <v>-1</v>
      </c>
      <c r="EU53" s="203">
        <v>-1</v>
      </c>
      <c r="EV53">
        <v>1</v>
      </c>
      <c r="EW53">
        <v>1</v>
      </c>
      <c r="EX53">
        <v>0</v>
      </c>
      <c r="EY53">
        <v>1</v>
      </c>
      <c r="EZ53" s="237">
        <v>-3.1531531531499998E-2</v>
      </c>
      <c r="FA53" s="194">
        <v>42541</v>
      </c>
      <c r="FB53">
        <f t="shared" si="168"/>
        <v>1</v>
      </c>
      <c r="FC53">
        <f t="shared" si="169"/>
        <v>1</v>
      </c>
      <c r="FD53">
        <v>4</v>
      </c>
      <c r="FE53">
        <f t="shared" si="170"/>
        <v>-1</v>
      </c>
      <c r="FF53">
        <v>4</v>
      </c>
      <c r="FG53" s="137">
        <v>129000</v>
      </c>
      <c r="FH53" s="137">
        <v>129000</v>
      </c>
      <c r="FI53" s="188">
        <v>4067.5675675634998</v>
      </c>
      <c r="FJ53" s="188">
        <v>4067.5675675634998</v>
      </c>
      <c r="FK53" s="188">
        <v>4067.5675675634998</v>
      </c>
      <c r="FL53" s="188">
        <f t="shared" si="325"/>
        <v>-4067.5675675634998</v>
      </c>
      <c r="FM53" s="188">
        <v>4067.5675675634998</v>
      </c>
      <c r="FN53" s="188">
        <v>-4067.5675675634998</v>
      </c>
      <c r="FO53" s="188">
        <v>4067.5675675634998</v>
      </c>
      <c r="FP53" s="188">
        <f t="shared" si="171"/>
        <v>-4067.5675675634998</v>
      </c>
      <c r="FQ53" s="188">
        <v>-4067.5675675634998</v>
      </c>
      <c r="FR53" s="188">
        <f t="shared" si="172"/>
        <v>4067.5675675634998</v>
      </c>
      <c r="FS53" s="188">
        <f t="shared" si="173"/>
        <v>-4067.5675675634998</v>
      </c>
      <c r="FT53" s="188">
        <v>4067.5675675634998</v>
      </c>
      <c r="FV53">
        <v>-1</v>
      </c>
      <c r="FW53" s="228">
        <v>-1</v>
      </c>
      <c r="FX53" s="228">
        <v>1</v>
      </c>
      <c r="FY53" s="228">
        <v>-1</v>
      </c>
      <c r="FZ53" s="203">
        <v>-1</v>
      </c>
      <c r="GA53" s="229">
        <v>11</v>
      </c>
      <c r="GB53">
        <f t="shared" si="174"/>
        <v>1</v>
      </c>
      <c r="GC53">
        <v>-1</v>
      </c>
      <c r="GD53">
        <v>-1</v>
      </c>
      <c r="GE53">
        <v>1</v>
      </c>
      <c r="GF53">
        <v>1</v>
      </c>
      <c r="GG53">
        <v>0</v>
      </c>
      <c r="GH53">
        <v>1</v>
      </c>
      <c r="GI53">
        <v>-6.2015503876E-3</v>
      </c>
      <c r="GJ53" s="194">
        <v>42541</v>
      </c>
      <c r="GK53">
        <f t="shared" si="175"/>
        <v>1</v>
      </c>
      <c r="GL53">
        <f t="shared" si="176"/>
        <v>1</v>
      </c>
      <c r="GM53">
        <v>4</v>
      </c>
      <c r="GN53">
        <f t="shared" si="177"/>
        <v>-1</v>
      </c>
      <c r="GO53">
        <v>5</v>
      </c>
      <c r="GP53" s="137">
        <v>128200</v>
      </c>
      <c r="GQ53" s="137">
        <v>160250</v>
      </c>
      <c r="GR53" s="188">
        <v>795.03875969032003</v>
      </c>
      <c r="GS53" s="188">
        <v>795.03875969032003</v>
      </c>
      <c r="GT53" s="188">
        <v>795.03875969032003</v>
      </c>
      <c r="GU53" s="188">
        <f t="shared" si="326"/>
        <v>-795.03875969032003</v>
      </c>
      <c r="GV53" s="188">
        <v>795.03875969032003</v>
      </c>
      <c r="GW53" s="188">
        <v>-795.03875969032003</v>
      </c>
      <c r="GX53" s="188">
        <v>795.03875969032003</v>
      </c>
      <c r="GY53" s="188">
        <f t="shared" si="178"/>
        <v>-795.03875969032003</v>
      </c>
      <c r="GZ53" s="188">
        <v>-795.03875969032003</v>
      </c>
      <c r="HA53" s="188">
        <f t="shared" si="179"/>
        <v>795.03875969032003</v>
      </c>
      <c r="HB53" s="188">
        <f t="shared" si="180"/>
        <v>-795.03875969032003</v>
      </c>
      <c r="HC53" s="188">
        <v>795.03875969032003</v>
      </c>
      <c r="HE53">
        <v>-1</v>
      </c>
      <c r="HF53">
        <v>1</v>
      </c>
      <c r="HG53">
        <v>1</v>
      </c>
      <c r="HH53">
        <v>-1</v>
      </c>
      <c r="HI53">
        <v>-1</v>
      </c>
      <c r="HJ53">
        <v>12</v>
      </c>
      <c r="HK53">
        <f t="shared" si="181"/>
        <v>1</v>
      </c>
      <c r="HL53">
        <v>-1</v>
      </c>
      <c r="HM53" s="203">
        <v>-1</v>
      </c>
      <c r="HN53">
        <v>0</v>
      </c>
      <c r="HO53">
        <v>1</v>
      </c>
      <c r="HP53">
        <v>0</v>
      </c>
      <c r="HQ53">
        <v>1</v>
      </c>
      <c r="HR53" s="237">
        <v>-1.6224648986000002E-2</v>
      </c>
      <c r="HS53" s="194">
        <v>42541</v>
      </c>
      <c r="HT53">
        <f t="shared" si="182"/>
        <v>1</v>
      </c>
      <c r="HU53">
        <f t="shared" si="183"/>
        <v>1</v>
      </c>
      <c r="HV53">
        <v>4</v>
      </c>
      <c r="HW53">
        <f t="shared" si="184"/>
        <v>1</v>
      </c>
      <c r="HX53">
        <v>5</v>
      </c>
      <c r="HY53" s="137">
        <v>126120</v>
      </c>
      <c r="HZ53" s="137">
        <v>157650</v>
      </c>
      <c r="IA53" s="188">
        <v>-2046.2527301143202</v>
      </c>
      <c r="IB53" s="188">
        <v>2046.2527301143202</v>
      </c>
      <c r="IC53" s="188">
        <v>2046.2527301143202</v>
      </c>
      <c r="ID53" s="188">
        <f t="shared" si="327"/>
        <v>-2046.2527301143202</v>
      </c>
      <c r="IE53" s="188">
        <v>2046.2527301143202</v>
      </c>
      <c r="IF53" s="188">
        <v>-2046.2527301143202</v>
      </c>
      <c r="IG53" s="188">
        <v>2046.2527301143202</v>
      </c>
      <c r="IH53" s="188">
        <f t="shared" si="185"/>
        <v>-2046.2527301143202</v>
      </c>
      <c r="II53" s="188">
        <v>-2046.2527301143202</v>
      </c>
      <c r="IJ53" s="188">
        <f t="shared" si="186"/>
        <v>-2046.2527301143202</v>
      </c>
      <c r="IK53" s="188">
        <f t="shared" si="187"/>
        <v>-2046.2527301143202</v>
      </c>
      <c r="IL53" s="188">
        <v>2046.2527301143202</v>
      </c>
      <c r="IN53">
        <v>-1</v>
      </c>
      <c r="IO53" s="228">
        <v>-1</v>
      </c>
      <c r="IP53" s="228">
        <v>1</v>
      </c>
      <c r="IQ53" s="228">
        <v>-1</v>
      </c>
      <c r="IR53" s="203">
        <v>-1</v>
      </c>
      <c r="IS53" s="229">
        <v>13</v>
      </c>
      <c r="IT53">
        <f t="shared" si="188"/>
        <v>1</v>
      </c>
      <c r="IU53">
        <v>-1</v>
      </c>
      <c r="IV53" s="203">
        <v>-1</v>
      </c>
      <c r="IW53">
        <v>1</v>
      </c>
      <c r="IX53">
        <v>1</v>
      </c>
      <c r="IY53">
        <v>0</v>
      </c>
      <c r="IZ53">
        <v>1</v>
      </c>
      <c r="JA53" s="237">
        <v>-6.0260069774800001E-3</v>
      </c>
      <c r="JB53" s="194">
        <v>42541</v>
      </c>
      <c r="JC53">
        <f t="shared" si="189"/>
        <v>1</v>
      </c>
      <c r="JD53">
        <f t="shared" si="190"/>
        <v>1</v>
      </c>
      <c r="JE53">
        <v>4</v>
      </c>
      <c r="JF53">
        <f t="shared" si="191"/>
        <v>-1</v>
      </c>
      <c r="JG53">
        <v>3</v>
      </c>
      <c r="JH53" s="137">
        <v>125359.99999999999</v>
      </c>
      <c r="JI53" s="137">
        <v>94019.999999999985</v>
      </c>
      <c r="JJ53" s="188">
        <v>755.42023469689275</v>
      </c>
      <c r="JK53" s="188">
        <v>755.42023469689275</v>
      </c>
      <c r="JL53" s="188">
        <v>755.42023469689275</v>
      </c>
      <c r="JM53" s="188">
        <f t="shared" si="328"/>
        <v>-755.42023469689275</v>
      </c>
      <c r="JN53" s="188">
        <v>755.42023469689275</v>
      </c>
      <c r="JO53" s="188">
        <v>-755.42023469689275</v>
      </c>
      <c r="JP53" s="188">
        <v>755.42023469689275</v>
      </c>
      <c r="JQ53" s="188">
        <f t="shared" si="192"/>
        <v>-755.42023469689275</v>
      </c>
      <c r="JR53" s="188">
        <v>-755.42023469689275</v>
      </c>
      <c r="JS53" s="188">
        <f t="shared" si="193"/>
        <v>755.42023469689275</v>
      </c>
      <c r="JT53" s="188">
        <f t="shared" si="329"/>
        <v>-755.42023469689275</v>
      </c>
      <c r="JU53" s="188">
        <v>755.42023469689275</v>
      </c>
      <c r="JW53">
        <v>-1</v>
      </c>
      <c r="JX53" s="228">
        <v>-1</v>
      </c>
      <c r="JY53" s="228">
        <v>1</v>
      </c>
      <c r="JZ53" s="228">
        <v>-1</v>
      </c>
      <c r="KA53" s="203">
        <v>-1</v>
      </c>
      <c r="KB53" s="229">
        <v>14</v>
      </c>
      <c r="KC53">
        <f t="shared" si="194"/>
        <v>1</v>
      </c>
      <c r="KD53">
        <v>-1</v>
      </c>
      <c r="KE53" s="203">
        <v>1</v>
      </c>
      <c r="KF53">
        <v>0</v>
      </c>
      <c r="KG53">
        <v>0</v>
      </c>
      <c r="KH53">
        <v>1</v>
      </c>
      <c r="KI53">
        <v>0</v>
      </c>
      <c r="KJ53" s="237">
        <v>1.05296746119E-2</v>
      </c>
      <c r="KK53" s="194">
        <v>42541</v>
      </c>
      <c r="KL53">
        <f t="shared" si="195"/>
        <v>1</v>
      </c>
      <c r="KM53">
        <f t="shared" si="196"/>
        <v>1</v>
      </c>
      <c r="KN53">
        <v>4</v>
      </c>
      <c r="KO53">
        <f t="shared" si="197"/>
        <v>-1</v>
      </c>
      <c r="KP53">
        <v>3</v>
      </c>
      <c r="KQ53" s="137">
        <v>108400</v>
      </c>
      <c r="KR53" s="137">
        <v>81300</v>
      </c>
      <c r="KS53" s="188">
        <v>-1141.41672792996</v>
      </c>
      <c r="KT53" s="188">
        <v>-1141.41672792996</v>
      </c>
      <c r="KU53" s="188">
        <v>-1141.41672792996</v>
      </c>
      <c r="KV53" s="188">
        <f t="shared" si="330"/>
        <v>1141.41672792996</v>
      </c>
      <c r="KW53" s="188">
        <v>-1141.41672792996</v>
      </c>
      <c r="KX53" s="188">
        <v>1141.41672792996</v>
      </c>
      <c r="KY53" s="188">
        <v>-1141.41672792996</v>
      </c>
      <c r="KZ53" s="188">
        <f t="shared" si="198"/>
        <v>1141.41672792996</v>
      </c>
      <c r="LA53" s="188">
        <v>1141.41672792996</v>
      </c>
      <c r="LB53" s="188">
        <f t="shared" si="199"/>
        <v>-1141.41672792996</v>
      </c>
      <c r="LC53" s="188">
        <f t="shared" si="200"/>
        <v>1141.41672792996</v>
      </c>
      <c r="LD53" s="188">
        <v>1141.41672792996</v>
      </c>
      <c r="LF53">
        <v>1</v>
      </c>
      <c r="LG53" s="228">
        <v>-1</v>
      </c>
      <c r="LH53" s="228">
        <v>1</v>
      </c>
      <c r="LI53" s="228">
        <v>-1</v>
      </c>
      <c r="LJ53" s="203">
        <v>1</v>
      </c>
      <c r="LK53" s="229">
        <v>15</v>
      </c>
      <c r="LL53">
        <f t="shared" si="201"/>
        <v>1</v>
      </c>
      <c r="LM53">
        <v>1</v>
      </c>
      <c r="LN53" s="203">
        <v>-1</v>
      </c>
      <c r="LO53">
        <v>0</v>
      </c>
      <c r="LP53">
        <v>0</v>
      </c>
      <c r="LQ53">
        <v>1</v>
      </c>
      <c r="LR53">
        <v>0</v>
      </c>
      <c r="LS53" s="237">
        <v>-2.9520295202999998E-3</v>
      </c>
      <c r="LT53" s="194">
        <v>42541</v>
      </c>
      <c r="LU53">
        <f t="shared" si="202"/>
        <v>1</v>
      </c>
      <c r="LV53">
        <f t="shared" si="203"/>
        <v>1</v>
      </c>
      <c r="LW53">
        <v>4</v>
      </c>
      <c r="LX53">
        <f t="shared" si="204"/>
        <v>-1</v>
      </c>
      <c r="LY53">
        <v>3</v>
      </c>
      <c r="LZ53" s="137">
        <v>108080</v>
      </c>
      <c r="MA53" s="137">
        <v>81060</v>
      </c>
      <c r="MB53" s="188">
        <v>319.05535055402396</v>
      </c>
      <c r="MC53" s="188">
        <v>-319.05535055402396</v>
      </c>
      <c r="MD53" s="188">
        <v>-319.05535055402396</v>
      </c>
      <c r="ME53" s="188">
        <f t="shared" si="331"/>
        <v>-319.05535055402396</v>
      </c>
      <c r="MF53" s="188">
        <v>-319.05535055402396</v>
      </c>
      <c r="MG53" s="188">
        <v>-319.05535055402396</v>
      </c>
      <c r="MH53" s="188">
        <v>319.05535055402396</v>
      </c>
      <c r="MI53" s="188">
        <f t="shared" si="205"/>
        <v>-319.05535055402396</v>
      </c>
      <c r="MJ53" s="188">
        <v>-319.05535055402396</v>
      </c>
      <c r="MK53" s="188">
        <f t="shared" si="206"/>
        <v>319.05535055402396</v>
      </c>
      <c r="ML53" s="188">
        <f t="shared" si="207"/>
        <v>-319.05535055402396</v>
      </c>
      <c r="MM53" s="188">
        <v>319.05535055402396</v>
      </c>
      <c r="MO53">
        <v>-1</v>
      </c>
      <c r="MP53" s="228">
        <v>-1</v>
      </c>
      <c r="MQ53" s="228">
        <v>1</v>
      </c>
      <c r="MR53" s="203">
        <v>-1</v>
      </c>
      <c r="MS53" s="203">
        <v>1</v>
      </c>
      <c r="MT53" s="229">
        <v>16</v>
      </c>
      <c r="MU53">
        <f t="shared" si="208"/>
        <v>1</v>
      </c>
      <c r="MV53">
        <v>1</v>
      </c>
      <c r="MW53" s="203">
        <v>-1</v>
      </c>
      <c r="MX53">
        <v>0</v>
      </c>
      <c r="MY53">
        <v>0</v>
      </c>
      <c r="MZ53">
        <v>1</v>
      </c>
      <c r="NA53">
        <v>0</v>
      </c>
      <c r="NB53" s="237">
        <v>-2.2205773501100001E-3</v>
      </c>
      <c r="NC53" s="194">
        <v>42541</v>
      </c>
      <c r="ND53">
        <f t="shared" si="209"/>
        <v>1</v>
      </c>
      <c r="NE53">
        <f t="shared" si="210"/>
        <v>1</v>
      </c>
      <c r="NF53">
        <v>4</v>
      </c>
      <c r="NG53">
        <f t="shared" si="211"/>
        <v>1</v>
      </c>
      <c r="NH53">
        <v>3</v>
      </c>
      <c r="NI53" s="137">
        <v>107840.00000000001</v>
      </c>
      <c r="NJ53" s="137">
        <v>80880.000000000015</v>
      </c>
      <c r="NK53" s="188">
        <v>239.46706143586243</v>
      </c>
      <c r="NL53" s="188">
        <v>239.46706143586243</v>
      </c>
      <c r="NM53" s="188">
        <v>-239.46706143586243</v>
      </c>
      <c r="NN53" s="188">
        <f t="shared" si="332"/>
        <v>-239.46706143586243</v>
      </c>
      <c r="NO53" s="188">
        <v>-239.46706143586243</v>
      </c>
      <c r="NP53" s="188">
        <v>-239.46706143586243</v>
      </c>
      <c r="NQ53" s="188">
        <v>239.46706143586243</v>
      </c>
      <c r="NR53" s="188">
        <f t="shared" si="212"/>
        <v>-239.46706143586243</v>
      </c>
      <c r="NS53" s="188">
        <v>-239.46706143586243</v>
      </c>
      <c r="NT53" s="188">
        <f t="shared" si="213"/>
        <v>-239.46706143586243</v>
      </c>
      <c r="NU53" s="188">
        <f t="shared" si="214"/>
        <v>-239.46706143586243</v>
      </c>
      <c r="NV53" s="188">
        <v>239.46706143586243</v>
      </c>
      <c r="NX53">
        <v>-1</v>
      </c>
      <c r="NY53" s="228">
        <v>-1</v>
      </c>
      <c r="NZ53" s="228">
        <v>1</v>
      </c>
      <c r="OA53" s="228">
        <v>-1</v>
      </c>
      <c r="OB53" s="203">
        <v>1</v>
      </c>
      <c r="OC53" s="229">
        <v>17</v>
      </c>
      <c r="OD53">
        <f t="shared" si="346"/>
        <v>1</v>
      </c>
      <c r="OE53">
        <v>1</v>
      </c>
      <c r="OF53" s="203">
        <v>-1</v>
      </c>
      <c r="OG53">
        <v>0</v>
      </c>
      <c r="OH53">
        <v>0</v>
      </c>
      <c r="OI53">
        <v>1</v>
      </c>
      <c r="OJ53">
        <v>0</v>
      </c>
      <c r="OK53">
        <v>-2.0771513353099999E-2</v>
      </c>
      <c r="OL53" s="194">
        <v>42541</v>
      </c>
      <c r="OM53">
        <f t="shared" si="215"/>
        <v>1</v>
      </c>
      <c r="ON53">
        <f t="shared" si="216"/>
        <v>1</v>
      </c>
      <c r="OO53">
        <v>4</v>
      </c>
      <c r="OP53">
        <f t="shared" si="217"/>
        <v>1</v>
      </c>
      <c r="OQ53">
        <v>3</v>
      </c>
      <c r="OR53" s="137">
        <v>104600</v>
      </c>
      <c r="OS53" s="137">
        <v>78450</v>
      </c>
      <c r="OT53" s="188">
        <v>2172.7002967342601</v>
      </c>
      <c r="OU53" s="188">
        <v>2172.7002967342601</v>
      </c>
      <c r="OV53" s="188">
        <v>-2172.7002967342601</v>
      </c>
      <c r="OW53" s="188">
        <f t="shared" si="333"/>
        <v>-2172.7002967342601</v>
      </c>
      <c r="OX53" s="188">
        <v>-2172.7002967342601</v>
      </c>
      <c r="OY53" s="188">
        <v>-2172.7002967342601</v>
      </c>
      <c r="OZ53" s="188">
        <v>2172.7002967342601</v>
      </c>
      <c r="PA53" s="188">
        <f t="shared" si="218"/>
        <v>-2172.7002967342601</v>
      </c>
      <c r="PB53" s="188">
        <v>-2172.7002967342601</v>
      </c>
      <c r="PC53" s="188">
        <f t="shared" si="219"/>
        <v>-2172.7002967342601</v>
      </c>
      <c r="PD53" s="188">
        <f t="shared" si="220"/>
        <v>-2172.7002967342601</v>
      </c>
      <c r="PE53" s="188">
        <v>2172.7002967342601</v>
      </c>
      <c r="PG53">
        <v>-1</v>
      </c>
      <c r="PH53" s="228">
        <v>-1</v>
      </c>
      <c r="PI53" s="228">
        <v>1</v>
      </c>
      <c r="PJ53" s="228">
        <v>-1</v>
      </c>
      <c r="PK53" s="203">
        <v>1</v>
      </c>
      <c r="PL53" s="229">
        <v>-1</v>
      </c>
      <c r="PM53">
        <f t="shared" si="347"/>
        <v>1</v>
      </c>
      <c r="PN53">
        <v>-1</v>
      </c>
      <c r="PO53" s="203">
        <v>-1</v>
      </c>
      <c r="PP53">
        <v>0</v>
      </c>
      <c r="PQ53">
        <v>0</v>
      </c>
      <c r="PR53">
        <v>1</v>
      </c>
      <c r="PS53">
        <v>1</v>
      </c>
      <c r="PT53" s="237">
        <v>-9.4696969697000005E-3</v>
      </c>
      <c r="PU53" s="194">
        <v>42541</v>
      </c>
      <c r="PV53">
        <f t="shared" si="221"/>
        <v>1</v>
      </c>
      <c r="PW53">
        <f t="shared" si="222"/>
        <v>1</v>
      </c>
      <c r="PX53">
        <v>4</v>
      </c>
      <c r="PY53">
        <f t="shared" si="223"/>
        <v>1</v>
      </c>
      <c r="PZ53">
        <v>3</v>
      </c>
      <c r="QA53" s="137">
        <v>102880</v>
      </c>
      <c r="QB53" s="137">
        <v>77160</v>
      </c>
      <c r="QC53" s="188">
        <v>974.24242424273609</v>
      </c>
      <c r="QD53" s="188">
        <v>974.24242424273609</v>
      </c>
      <c r="QE53" s="188">
        <v>-974.24242424273609</v>
      </c>
      <c r="QF53" s="188">
        <f t="shared" si="334"/>
        <v>-974.24242424273609</v>
      </c>
      <c r="QG53" s="188">
        <v>974.24242424273609</v>
      </c>
      <c r="QH53" s="188">
        <v>-974.24242424273609</v>
      </c>
      <c r="QI53" s="188">
        <v>974.24242424273609</v>
      </c>
      <c r="QJ53" s="188">
        <f t="shared" si="224"/>
        <v>-974.24242424273609</v>
      </c>
      <c r="QK53" s="188">
        <v>-974.24242424273609</v>
      </c>
      <c r="QL53" s="188">
        <f t="shared" si="225"/>
        <v>-974.24242424273609</v>
      </c>
      <c r="QM53" s="188">
        <f t="shared" si="226"/>
        <v>-974.24242424273609</v>
      </c>
      <c r="QN53" s="188">
        <v>974.24242424273609</v>
      </c>
      <c r="QP53">
        <v>-1</v>
      </c>
      <c r="QQ53" s="228">
        <v>1</v>
      </c>
      <c r="QR53" s="228">
        <v>1</v>
      </c>
      <c r="QS53" s="228">
        <v>-1</v>
      </c>
      <c r="QT53" s="203">
        <v>1</v>
      </c>
      <c r="QU53" s="229">
        <v>-2</v>
      </c>
      <c r="QV53">
        <f t="shared" si="348"/>
        <v>1</v>
      </c>
      <c r="QW53">
        <v>-1</v>
      </c>
      <c r="QX53">
        <v>-1</v>
      </c>
      <c r="QY53">
        <v>0</v>
      </c>
      <c r="QZ53">
        <v>0</v>
      </c>
      <c r="RA53">
        <v>1</v>
      </c>
      <c r="RB53">
        <v>1</v>
      </c>
      <c r="RC53">
        <v>-1.6443594646299999E-2</v>
      </c>
      <c r="RD53" s="194">
        <v>42541</v>
      </c>
      <c r="RE53">
        <f t="shared" si="227"/>
        <v>1</v>
      </c>
      <c r="RF53">
        <f t="shared" si="228"/>
        <v>1</v>
      </c>
      <c r="RG53">
        <v>4</v>
      </c>
      <c r="RH53">
        <f t="shared" si="229"/>
        <v>1</v>
      </c>
      <c r="RI53">
        <v>3</v>
      </c>
      <c r="RJ53" s="137">
        <v>102880</v>
      </c>
      <c r="RK53" s="137">
        <v>77160</v>
      </c>
      <c r="RL53" s="188">
        <v>-1691.7170172113438</v>
      </c>
      <c r="RM53" s="188">
        <v>1691.7170172113438</v>
      </c>
      <c r="RN53" s="188">
        <v>-1691.7170172113438</v>
      </c>
      <c r="RO53" s="188">
        <f t="shared" si="335"/>
        <v>-1691.7170172113438</v>
      </c>
      <c r="RP53" s="188">
        <v>1691.7170172113438</v>
      </c>
      <c r="RQ53" s="188">
        <v>-1691.7170172113438</v>
      </c>
      <c r="RR53" s="188">
        <v>1691.7170172113438</v>
      </c>
      <c r="RS53" s="188">
        <f t="shared" si="230"/>
        <v>-1691.7170172113438</v>
      </c>
      <c r="RT53" s="188">
        <v>-1691.7170172113438</v>
      </c>
      <c r="RU53" s="188">
        <f t="shared" si="231"/>
        <v>-1691.7170172113438</v>
      </c>
      <c r="RV53" s="188">
        <f t="shared" si="232"/>
        <v>-1691.7170172113438</v>
      </c>
      <c r="RW53" s="188">
        <v>1691.7170172113438</v>
      </c>
      <c r="RY53">
        <v>-1</v>
      </c>
      <c r="RZ53">
        <v>1</v>
      </c>
      <c r="SA53">
        <v>1</v>
      </c>
      <c r="SB53">
        <v>-1</v>
      </c>
      <c r="SC53">
        <v>1</v>
      </c>
      <c r="SD53">
        <v>-3</v>
      </c>
      <c r="SE53">
        <f t="shared" si="233"/>
        <v>1</v>
      </c>
      <c r="SF53">
        <v>-1</v>
      </c>
      <c r="SG53">
        <v>-1</v>
      </c>
      <c r="SH53">
        <v>0</v>
      </c>
      <c r="SI53">
        <v>0</v>
      </c>
      <c r="SJ53">
        <v>1</v>
      </c>
      <c r="SK53">
        <v>1</v>
      </c>
      <c r="SL53">
        <v>-6.6096423017099996E-3</v>
      </c>
      <c r="SM53" s="194">
        <v>42541</v>
      </c>
      <c r="SN53">
        <f t="shared" si="234"/>
        <v>1</v>
      </c>
      <c r="SO53">
        <f t="shared" si="235"/>
        <v>1</v>
      </c>
      <c r="SP53">
        <v>4</v>
      </c>
      <c r="SQ53">
        <f t="shared" si="236"/>
        <v>1</v>
      </c>
      <c r="SR53">
        <v>3</v>
      </c>
      <c r="SS53" s="137">
        <v>99640</v>
      </c>
      <c r="ST53" s="137">
        <v>74730</v>
      </c>
      <c r="SU53" s="188">
        <v>-658.58475894238438</v>
      </c>
      <c r="SV53" s="188">
        <v>658.58475894238438</v>
      </c>
      <c r="SW53" s="188">
        <v>-658.58475894238438</v>
      </c>
      <c r="SX53" s="188">
        <f t="shared" si="336"/>
        <v>-658.58475894238438</v>
      </c>
      <c r="SY53" s="188">
        <v>658.58475894238438</v>
      </c>
      <c r="SZ53" s="188">
        <v>-658.58475894238438</v>
      </c>
      <c r="TA53" s="188">
        <v>658.58475894238438</v>
      </c>
      <c r="TB53" s="188">
        <f t="shared" si="237"/>
        <v>-658.58475894238438</v>
      </c>
      <c r="TC53" s="188">
        <v>-658.58475894238438</v>
      </c>
      <c r="TD53" s="188">
        <f t="shared" si="238"/>
        <v>-658.58475894238438</v>
      </c>
      <c r="TE53" s="188">
        <f t="shared" si="239"/>
        <v>-658.58475894238438</v>
      </c>
      <c r="TF53" s="188">
        <v>658.58475894238438</v>
      </c>
      <c r="TH53">
        <v>-1</v>
      </c>
      <c r="TI53" s="228">
        <v>-1</v>
      </c>
      <c r="TJ53" s="228">
        <v>-1</v>
      </c>
      <c r="TK53" s="228">
        <v>-1</v>
      </c>
      <c r="TL53" s="203">
        <v>1</v>
      </c>
      <c r="TM53" s="229">
        <v>-4</v>
      </c>
      <c r="TN53">
        <f t="shared" si="240"/>
        <v>-1</v>
      </c>
      <c r="TO53">
        <v>-1</v>
      </c>
      <c r="TP53">
        <v>-1</v>
      </c>
      <c r="TQ53">
        <v>1</v>
      </c>
      <c r="TR53">
        <v>0</v>
      </c>
      <c r="TS53">
        <v>1</v>
      </c>
      <c r="TT53">
        <v>1</v>
      </c>
      <c r="TU53">
        <v>-2.5048923679099999E-2</v>
      </c>
      <c r="TV53" s="194">
        <v>42565</v>
      </c>
      <c r="TW53">
        <f t="shared" si="241"/>
        <v>1</v>
      </c>
      <c r="TX53">
        <f t="shared" si="242"/>
        <v>1</v>
      </c>
      <c r="TY53">
        <v>4</v>
      </c>
      <c r="TZ53">
        <f t="shared" si="243"/>
        <v>1</v>
      </c>
      <c r="UA53">
        <v>3</v>
      </c>
      <c r="UB53" s="137">
        <v>99640</v>
      </c>
      <c r="UC53" s="137">
        <v>74730</v>
      </c>
      <c r="UD53" s="188">
        <v>2495.8747553855237</v>
      </c>
      <c r="UE53" s="188">
        <v>2495.8747553855237</v>
      </c>
      <c r="UF53" s="188">
        <v>-2495.8747553855237</v>
      </c>
      <c r="UG53" s="188">
        <f t="shared" si="337"/>
        <v>2495.8747553855237</v>
      </c>
      <c r="UH53" s="188">
        <v>2495.8747553855237</v>
      </c>
      <c r="UI53" s="188">
        <v>2495.8747553855237</v>
      </c>
      <c r="UJ53" s="188">
        <v>2495.8747553855237</v>
      </c>
      <c r="UK53" s="188">
        <f t="shared" si="244"/>
        <v>-2495.8747553855237</v>
      </c>
      <c r="UL53" s="188">
        <v>-2495.8747553855237</v>
      </c>
      <c r="UM53" s="188">
        <f t="shared" si="245"/>
        <v>-2495.8747553855237</v>
      </c>
      <c r="UN53" s="188">
        <f t="shared" si="246"/>
        <v>-2495.8747553855237</v>
      </c>
      <c r="UO53" s="188">
        <v>2495.8747553855237</v>
      </c>
      <c r="UQ53">
        <v>-1</v>
      </c>
      <c r="UR53" s="228">
        <v>-1</v>
      </c>
      <c r="US53" s="228">
        <v>-1</v>
      </c>
      <c r="UT53" s="228">
        <v>-1</v>
      </c>
      <c r="UU53" s="203">
        <v>1</v>
      </c>
      <c r="UV53" s="229">
        <v>-5</v>
      </c>
      <c r="UW53">
        <f t="shared" si="247"/>
        <v>-1</v>
      </c>
      <c r="UX53">
        <v>-1</v>
      </c>
      <c r="UY53" s="203">
        <v>1</v>
      </c>
      <c r="UZ53">
        <v>0</v>
      </c>
      <c r="VA53">
        <v>1</v>
      </c>
      <c r="VB53">
        <v>0</v>
      </c>
      <c r="VC53">
        <v>0</v>
      </c>
      <c r="VD53" s="237">
        <v>2.6093938177400001E-2</v>
      </c>
      <c r="VE53" s="194">
        <v>42565</v>
      </c>
      <c r="VF53">
        <f t="shared" si="248"/>
        <v>1</v>
      </c>
      <c r="VG53">
        <f t="shared" si="249"/>
        <v>1</v>
      </c>
      <c r="VH53">
        <v>4</v>
      </c>
      <c r="VI53">
        <v>1</v>
      </c>
      <c r="VJ53">
        <v>5</v>
      </c>
      <c r="VK53" s="137">
        <v>102240</v>
      </c>
      <c r="VL53" s="137">
        <v>127800</v>
      </c>
      <c r="VM53" s="188">
        <v>-2667.8442392573761</v>
      </c>
      <c r="VN53" s="188">
        <v>-2667.8442392573761</v>
      </c>
      <c r="VO53" s="188">
        <v>2667.8442392573761</v>
      </c>
      <c r="VP53" s="188">
        <f t="shared" si="338"/>
        <v>-2667.8442392573761</v>
      </c>
      <c r="VQ53" s="188">
        <v>-2667.8442392573761</v>
      </c>
      <c r="VR53" s="188">
        <v>-2667.8442392573761</v>
      </c>
      <c r="VS53" s="188">
        <v>-2667.8442392573761</v>
      </c>
      <c r="VT53" s="188">
        <f t="shared" si="250"/>
        <v>2667.8442392573761</v>
      </c>
      <c r="VU53" s="188">
        <v>2667.8442392573761</v>
      </c>
      <c r="VV53" s="188">
        <v>2667.8442392573761</v>
      </c>
      <c r="VW53" s="188">
        <f t="shared" si="251"/>
        <v>2667.8442392573761</v>
      </c>
      <c r="VX53" s="188">
        <v>2667.8442392573761</v>
      </c>
      <c r="VZ53">
        <v>1</v>
      </c>
      <c r="WA53" s="228">
        <v>1</v>
      </c>
      <c r="WB53" s="228">
        <v>1</v>
      </c>
      <c r="WC53" s="228">
        <v>-1</v>
      </c>
      <c r="WD53" s="203">
        <v>1</v>
      </c>
      <c r="WE53" s="229">
        <v>-6</v>
      </c>
      <c r="WF53">
        <f t="shared" si="252"/>
        <v>-1</v>
      </c>
      <c r="WG53">
        <v>-1</v>
      </c>
      <c r="WH53" s="203">
        <v>1</v>
      </c>
      <c r="WI53">
        <v>1</v>
      </c>
      <c r="WJ53">
        <v>1</v>
      </c>
      <c r="WK53">
        <v>0</v>
      </c>
      <c r="WL53">
        <v>0</v>
      </c>
      <c r="WM53" s="237">
        <v>7.0422535211300003E-3</v>
      </c>
      <c r="WN53" s="194">
        <v>42565</v>
      </c>
      <c r="WO53">
        <f t="shared" si="253"/>
        <v>-1</v>
      </c>
      <c r="WP53">
        <f t="shared" si="254"/>
        <v>-1</v>
      </c>
      <c r="WQ53">
        <v>4</v>
      </c>
      <c r="WR53">
        <v>1</v>
      </c>
      <c r="WS53">
        <v>5</v>
      </c>
      <c r="WT53" s="137">
        <v>101800</v>
      </c>
      <c r="WU53" s="137">
        <v>127250</v>
      </c>
      <c r="WV53" s="188">
        <v>716.90140845103406</v>
      </c>
      <c r="WW53" s="188">
        <v>716.90140845103406</v>
      </c>
      <c r="WX53" s="188">
        <v>716.90140845103406</v>
      </c>
      <c r="WY53" s="188">
        <f t="shared" si="339"/>
        <v>-716.90140845103406</v>
      </c>
      <c r="WZ53" s="188">
        <v>-716.90140845103406</v>
      </c>
      <c r="XA53" s="188">
        <v>716.90140845103406</v>
      </c>
      <c r="XB53" s="188">
        <v>-716.90140845103406</v>
      </c>
      <c r="XC53" s="188">
        <f t="shared" si="255"/>
        <v>-716.90140845103406</v>
      </c>
      <c r="XD53" s="188">
        <v>716.90140845103406</v>
      </c>
      <c r="XE53" s="188">
        <v>716.90140845103406</v>
      </c>
      <c r="XF53" s="188">
        <f t="shared" si="256"/>
        <v>-716.90140845103406</v>
      </c>
      <c r="XG53" s="188">
        <v>716.90140845103406</v>
      </c>
      <c r="XI53">
        <v>1</v>
      </c>
      <c r="XJ53" s="228">
        <v>1</v>
      </c>
      <c r="XK53" s="228">
        <v>1</v>
      </c>
      <c r="XL53" s="228">
        <v>-1</v>
      </c>
      <c r="XM53" s="203">
        <v>1</v>
      </c>
      <c r="XN53" s="229">
        <v>2</v>
      </c>
      <c r="XO53">
        <f t="shared" si="257"/>
        <v>1</v>
      </c>
      <c r="XP53">
        <v>1</v>
      </c>
      <c r="XQ53" s="203">
        <v>-1</v>
      </c>
      <c r="XR53">
        <v>0</v>
      </c>
      <c r="XS53">
        <v>0</v>
      </c>
      <c r="XT53">
        <v>0</v>
      </c>
      <c r="XU53">
        <v>0</v>
      </c>
      <c r="XV53" s="237">
        <v>-1.1266511266500001E-2</v>
      </c>
      <c r="XW53" s="194">
        <v>42565</v>
      </c>
      <c r="XX53">
        <f t="shared" si="258"/>
        <v>1</v>
      </c>
      <c r="XY53">
        <f t="shared" si="259"/>
        <v>1</v>
      </c>
      <c r="XZ53">
        <v>4</v>
      </c>
      <c r="YA53">
        <v>1</v>
      </c>
      <c r="YB53">
        <v>5</v>
      </c>
      <c r="YC53" s="137">
        <v>101800</v>
      </c>
      <c r="YD53" s="137">
        <v>127250</v>
      </c>
      <c r="YE53" s="188">
        <v>-1146.9308469297</v>
      </c>
      <c r="YF53" s="188">
        <v>-1146.9308469297</v>
      </c>
      <c r="YG53" s="188">
        <v>-1146.9308469297</v>
      </c>
      <c r="YH53" s="188">
        <f t="shared" si="260"/>
        <v>-1146.9308469297</v>
      </c>
      <c r="YI53" s="188">
        <v>-1146.9308469297</v>
      </c>
      <c r="YJ53" s="188">
        <v>-1146.9308469297</v>
      </c>
      <c r="YK53" s="188">
        <v>1146.9308469297</v>
      </c>
      <c r="YL53" s="188">
        <f t="shared" si="261"/>
        <v>-1146.9308469297</v>
      </c>
      <c r="YM53" s="188">
        <v>-1146.9308469297</v>
      </c>
      <c r="YN53" s="188">
        <v>-1146.9308469297</v>
      </c>
      <c r="YO53" s="188">
        <f t="shared" si="262"/>
        <v>-1146.9308469297</v>
      </c>
      <c r="YP53" s="188">
        <v>1146.9308469297</v>
      </c>
      <c r="YR53">
        <v>-1</v>
      </c>
      <c r="YS53" s="228">
        <v>-1</v>
      </c>
      <c r="YT53" s="228">
        <v>-1</v>
      </c>
      <c r="YU53" s="228">
        <v>1</v>
      </c>
      <c r="YV53" s="203">
        <v>1</v>
      </c>
      <c r="YW53" s="229">
        <v>-2</v>
      </c>
      <c r="YX53">
        <v>-1</v>
      </c>
      <c r="YY53">
        <v>-1</v>
      </c>
      <c r="YZ53" s="203">
        <v>-1</v>
      </c>
      <c r="ZA53">
        <v>1</v>
      </c>
      <c r="ZB53">
        <v>0</v>
      </c>
      <c r="ZC53">
        <v>1</v>
      </c>
      <c r="ZD53">
        <v>1</v>
      </c>
      <c r="ZE53" s="237">
        <v>-4.0471512770099999E-2</v>
      </c>
      <c r="ZF53" s="194">
        <v>42565</v>
      </c>
      <c r="ZG53">
        <f t="shared" si="263"/>
        <v>-1</v>
      </c>
      <c r="ZH53">
        <f t="shared" si="264"/>
        <v>-1</v>
      </c>
      <c r="ZI53">
        <v>4</v>
      </c>
      <c r="ZJ53">
        <v>1</v>
      </c>
      <c r="ZK53">
        <v>5</v>
      </c>
      <c r="ZL53" s="137">
        <v>101800</v>
      </c>
      <c r="ZM53" s="137">
        <v>127250</v>
      </c>
      <c r="ZN53" s="188">
        <v>4119.9999999961801</v>
      </c>
      <c r="ZO53" s="188">
        <v>-4119.9999999961801</v>
      </c>
      <c r="ZP53" s="188">
        <v>4119.9999999961801</v>
      </c>
      <c r="ZQ53" s="188">
        <v>-4119.9999999961801</v>
      </c>
      <c r="ZR53" s="188">
        <v>4119.9999999961801</v>
      </c>
      <c r="ZS53" s="188">
        <v>4119.9999999961801</v>
      </c>
      <c r="ZT53" s="188">
        <v>4119.9999999961801</v>
      </c>
      <c r="ZU53" s="188">
        <v>-4119.9999999961801</v>
      </c>
      <c r="ZV53" s="188">
        <f t="shared" si="265"/>
        <v>4119.9999999961801</v>
      </c>
      <c r="ZW53" s="188">
        <v>-4119.9999999961801</v>
      </c>
      <c r="ZX53" s="188">
        <f t="shared" si="266"/>
        <v>4119.9999999961801</v>
      </c>
      <c r="ZY53" s="188">
        <v>4119.9999999961801</v>
      </c>
      <c r="AAA53">
        <f t="shared" si="267"/>
        <v>-1</v>
      </c>
      <c r="AAB53" s="228">
        <v>-1</v>
      </c>
      <c r="AAC53" s="228">
        <v>1</v>
      </c>
      <c r="AAD53" s="228">
        <v>-1</v>
      </c>
      <c r="AAE53" s="203">
        <v>1</v>
      </c>
      <c r="AAF53" s="229">
        <v>-2</v>
      </c>
      <c r="AAG53">
        <f t="shared" si="268"/>
        <v>1</v>
      </c>
      <c r="AAH53">
        <f t="shared" si="269"/>
        <v>-1</v>
      </c>
      <c r="AAI53" s="203">
        <v>-1</v>
      </c>
      <c r="AAJ53">
        <f t="shared" si="270"/>
        <v>0</v>
      </c>
      <c r="AAK53">
        <f t="shared" si="136"/>
        <v>0</v>
      </c>
      <c r="AAL53">
        <f t="shared" si="340"/>
        <v>0</v>
      </c>
      <c r="AAM53">
        <f t="shared" si="271"/>
        <v>1</v>
      </c>
      <c r="AAN53" s="237">
        <v>-3.0303030303000002E-2</v>
      </c>
      <c r="AAO53" s="194">
        <v>42572</v>
      </c>
      <c r="AAP53">
        <f t="shared" si="272"/>
        <v>1</v>
      </c>
      <c r="AAQ53">
        <f t="shared" si="273"/>
        <v>1</v>
      </c>
      <c r="AAR53">
        <f>VLOOKUP($A53,'FuturesInfo (3)'!$A$2:$V$80,22)</f>
        <v>4</v>
      </c>
      <c r="AAS53">
        <f t="shared" si="274"/>
        <v>1</v>
      </c>
      <c r="AAT53">
        <f t="shared" si="275"/>
        <v>5</v>
      </c>
      <c r="AAU53" s="137">
        <f>VLOOKUP($A53,'FuturesInfo (3)'!$A$2:$O$80,15)*AAR53</f>
        <v>94720</v>
      </c>
      <c r="AAV53" s="137">
        <f>VLOOKUP($A53,'FuturesInfo (3)'!$A$2:$O$80,15)*AAT53</f>
        <v>118400</v>
      </c>
      <c r="AAW53" s="188">
        <f t="shared" si="352"/>
        <v>2870.3030303001601</v>
      </c>
      <c r="AAX53" s="188">
        <f t="shared" si="137"/>
        <v>-2870.3030303001601</v>
      </c>
      <c r="AAY53" s="188">
        <f t="shared" si="277"/>
        <v>2870.3030303001601</v>
      </c>
      <c r="AAZ53" s="188">
        <f t="shared" si="278"/>
        <v>-2870.3030303001601</v>
      </c>
      <c r="ABA53" s="188">
        <f t="shared" si="279"/>
        <v>-2870.3030303001601</v>
      </c>
      <c r="ABB53" s="188">
        <f t="shared" si="349"/>
        <v>2870.3030303001601</v>
      </c>
      <c r="ABC53" s="188">
        <f t="shared" si="281"/>
        <v>-2870.3030303001601</v>
      </c>
      <c r="ABD53" s="188">
        <f t="shared" si="341"/>
        <v>2870.3030303001601</v>
      </c>
      <c r="ABE53" s="188">
        <f t="shared" si="282"/>
        <v>-2870.3030303001601</v>
      </c>
      <c r="ABF53" s="188">
        <f>IF(IF(sym!$Q42=AAI53,1,0)=1,ABS(AAU53*AAN53),-ABS(AAU53*AAN53))</f>
        <v>-2870.3030303001601</v>
      </c>
      <c r="ABG53" s="188">
        <f t="shared" si="283"/>
        <v>-2870.3030303001601</v>
      </c>
      <c r="ABH53" s="188">
        <f t="shared" si="284"/>
        <v>2870.3030303001601</v>
      </c>
      <c r="ABJ53">
        <f t="shared" si="285"/>
        <v>-1</v>
      </c>
      <c r="ABK53" s="228">
        <v>-1</v>
      </c>
      <c r="ABL53" s="228">
        <v>-1</v>
      </c>
      <c r="ABM53" s="228">
        <v>-1</v>
      </c>
      <c r="ABN53" s="203">
        <v>-1</v>
      </c>
      <c r="ABO53" s="229">
        <v>-10</v>
      </c>
      <c r="ABP53">
        <f t="shared" si="286"/>
        <v>1</v>
      </c>
      <c r="ABQ53">
        <f t="shared" si="287"/>
        <v>1</v>
      </c>
      <c r="ABR53" s="203"/>
      <c r="ABS53">
        <f t="shared" si="288"/>
        <v>0</v>
      </c>
      <c r="ABT53">
        <f t="shared" si="138"/>
        <v>0</v>
      </c>
      <c r="ABU53">
        <f t="shared" si="342"/>
        <v>0</v>
      </c>
      <c r="ABV53">
        <f t="shared" si="289"/>
        <v>0</v>
      </c>
      <c r="ABW53" s="237"/>
      <c r="ABX53" s="194">
        <v>42565</v>
      </c>
      <c r="ABY53">
        <f t="shared" si="290"/>
        <v>1</v>
      </c>
      <c r="ABZ53">
        <f t="shared" si="291"/>
        <v>1</v>
      </c>
      <c r="ACA53">
        <f>VLOOKUP($A53,'FuturesInfo (3)'!$A$2:$V$80,22)</f>
        <v>4</v>
      </c>
      <c r="ACB53">
        <f t="shared" si="292"/>
        <v>-1</v>
      </c>
      <c r="ACC53">
        <f t="shared" si="293"/>
        <v>3</v>
      </c>
      <c r="ACD53" s="137">
        <f>VLOOKUP($A53,'FuturesInfo (3)'!$A$2:$O$80,15)*ACA53</f>
        <v>94720</v>
      </c>
      <c r="ACE53" s="137">
        <f>VLOOKUP($A53,'FuturesInfo (3)'!$A$2:$O$80,15)*ACC53</f>
        <v>71040</v>
      </c>
      <c r="ACF53" s="188">
        <f t="shared" si="353"/>
        <v>0</v>
      </c>
      <c r="ACG53" s="188">
        <f t="shared" si="139"/>
        <v>0</v>
      </c>
      <c r="ACH53" s="188">
        <f t="shared" si="295"/>
        <v>0</v>
      </c>
      <c r="ACI53" s="188">
        <f t="shared" si="296"/>
        <v>0</v>
      </c>
      <c r="ACJ53" s="188">
        <f t="shared" si="297"/>
        <v>0</v>
      </c>
      <c r="ACK53" s="188">
        <f t="shared" si="350"/>
        <v>0</v>
      </c>
      <c r="ACL53" s="188">
        <f t="shared" si="299"/>
        <v>0</v>
      </c>
      <c r="ACM53" s="188">
        <f t="shared" si="343"/>
        <v>0</v>
      </c>
      <c r="ACN53" s="188">
        <f t="shared" si="300"/>
        <v>0</v>
      </c>
      <c r="ACO53" s="188">
        <f>IF(IF(sym!$Q42=ABR53,1,0)=1,ABS(ACD53*ABW53),-ABS(ACD53*ABW53))</f>
        <v>0</v>
      </c>
      <c r="ACP53" s="188">
        <f t="shared" si="301"/>
        <v>0</v>
      </c>
      <c r="ACQ53" s="188">
        <f t="shared" si="302"/>
        <v>0</v>
      </c>
      <c r="ACT53">
        <f t="shared" si="303"/>
        <v>0</v>
      </c>
      <c r="ACU53" s="228"/>
      <c r="ACV53" s="228"/>
      <c r="ACW53" s="228"/>
      <c r="ACX53" s="203"/>
      <c r="ACY53" s="229"/>
      <c r="ACZ53">
        <f t="shared" si="304"/>
        <v>-1</v>
      </c>
      <c r="ADA53">
        <f t="shared" si="305"/>
        <v>0</v>
      </c>
      <c r="ADB53" s="203"/>
      <c r="ADC53">
        <f t="shared" si="306"/>
        <v>1</v>
      </c>
      <c r="ADD53">
        <f t="shared" si="140"/>
        <v>1</v>
      </c>
      <c r="ADE53">
        <f t="shared" si="344"/>
        <v>0</v>
      </c>
      <c r="ADF53">
        <f t="shared" si="307"/>
        <v>1</v>
      </c>
      <c r="ADG53" s="237"/>
      <c r="ADH53" s="194"/>
      <c r="ADI53">
        <f t="shared" si="308"/>
        <v>-1</v>
      </c>
      <c r="ADJ53">
        <f t="shared" si="309"/>
        <v>-1</v>
      </c>
      <c r="ADK53">
        <f>VLOOKUP($A53,'FuturesInfo (3)'!$A$2:$V$80,22)</f>
        <v>4</v>
      </c>
      <c r="ADL53">
        <f t="shared" si="310"/>
        <v>-1</v>
      </c>
      <c r="ADM53">
        <f t="shared" si="311"/>
        <v>3</v>
      </c>
      <c r="ADN53" s="137">
        <f>VLOOKUP($A53,'FuturesInfo (3)'!$A$2:$O$80,15)*ADK53</f>
        <v>94720</v>
      </c>
      <c r="ADO53" s="137">
        <f>VLOOKUP($A53,'FuturesInfo (3)'!$A$2:$O$80,15)*ADM53</f>
        <v>71040</v>
      </c>
      <c r="ADP53" s="188">
        <f t="shared" si="354"/>
        <v>0</v>
      </c>
      <c r="ADQ53" s="188">
        <f t="shared" si="141"/>
        <v>0</v>
      </c>
      <c r="ADR53" s="188">
        <f t="shared" si="313"/>
        <v>0</v>
      </c>
      <c r="ADS53" s="188">
        <f t="shared" si="314"/>
        <v>0</v>
      </c>
      <c r="ADT53" s="188">
        <f t="shared" si="315"/>
        <v>0</v>
      </c>
      <c r="ADU53" s="188">
        <f t="shared" si="351"/>
        <v>0</v>
      </c>
      <c r="ADV53" s="188">
        <f t="shared" si="317"/>
        <v>0</v>
      </c>
      <c r="ADW53" s="188">
        <f t="shared" si="345"/>
        <v>0</v>
      </c>
      <c r="ADX53" s="188">
        <f t="shared" si="318"/>
        <v>0</v>
      </c>
      <c r="ADY53" s="188">
        <f>IF(IF(sym!$Q42=ADB53,1,0)=1,ABS(ADN53*ADG53),-ABS(ADN53*ADG53))</f>
        <v>0</v>
      </c>
      <c r="ADZ53" s="188">
        <f t="shared" si="319"/>
        <v>0</v>
      </c>
      <c r="AEA53" s="188">
        <f t="shared" si="320"/>
        <v>0</v>
      </c>
    </row>
    <row r="54" spans="1:807"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f t="shared" si="142"/>
        <v>1</v>
      </c>
      <c r="T54">
        <f t="shared" si="143"/>
        <v>1</v>
      </c>
      <c r="U54">
        <v>6</v>
      </c>
      <c r="V54">
        <f t="shared" si="144"/>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f t="shared" si="145"/>
        <v>-299.12891986103159</v>
      </c>
      <c r="AG54" s="188">
        <v>-299.12891986103159</v>
      </c>
      <c r="AH54" s="188">
        <f t="shared" si="146"/>
        <v>299.12891986103159</v>
      </c>
      <c r="AI54" s="188">
        <v>-299.12891986103159</v>
      </c>
      <c r="AJ54" s="188">
        <v>299.12891986103159</v>
      </c>
      <c r="AL54">
        <v>-1</v>
      </c>
      <c r="AM54" s="228">
        <v>-1</v>
      </c>
      <c r="AN54" s="228">
        <v>1</v>
      </c>
      <c r="AO54" s="228">
        <v>-1</v>
      </c>
      <c r="AP54" s="203">
        <v>-1</v>
      </c>
      <c r="AQ54" s="229">
        <v>-3</v>
      </c>
      <c r="AR54">
        <f t="shared" si="147"/>
        <v>1</v>
      </c>
      <c r="AS54">
        <v>1</v>
      </c>
      <c r="AT54" s="203">
        <v>1</v>
      </c>
      <c r="AU54">
        <v>0</v>
      </c>
      <c r="AV54">
        <v>0</v>
      </c>
      <c r="AW54">
        <v>1</v>
      </c>
      <c r="AX54">
        <v>1</v>
      </c>
      <c r="AY54" s="237">
        <v>1.6307513104299998E-2</v>
      </c>
      <c r="AZ54" s="194">
        <v>42544</v>
      </c>
      <c r="BA54">
        <f t="shared" si="148"/>
        <v>1</v>
      </c>
      <c r="BB54">
        <f t="shared" si="149"/>
        <v>1</v>
      </c>
      <c r="BC54">
        <v>6</v>
      </c>
      <c r="BD54">
        <f t="shared" si="150"/>
        <v>-1</v>
      </c>
      <c r="BE54">
        <v>5</v>
      </c>
      <c r="BF54" s="137">
        <v>106080</v>
      </c>
      <c r="BG54" s="137">
        <v>88400</v>
      </c>
      <c r="BH54" s="188">
        <v>-1729.9009901041438</v>
      </c>
      <c r="BI54" s="188">
        <v>-1729.9009901041438</v>
      </c>
      <c r="BJ54" s="188">
        <v>-1729.9009901041438</v>
      </c>
      <c r="BK54" s="188">
        <f t="shared" si="321"/>
        <v>1729.9009901041438</v>
      </c>
      <c r="BL54" s="188">
        <v>1729.9009901041438</v>
      </c>
      <c r="BM54" s="188">
        <v>1729.9009901041438</v>
      </c>
      <c r="BN54" s="188">
        <v>-1729.9009901041438</v>
      </c>
      <c r="BO54" s="188">
        <f t="shared" si="322"/>
        <v>1729.9009901041438</v>
      </c>
      <c r="BP54" s="188">
        <v>1729.9009901041438</v>
      </c>
      <c r="BQ54" s="188">
        <f t="shared" si="151"/>
        <v>-1729.9009901041438</v>
      </c>
      <c r="BR54" s="188">
        <f t="shared" si="152"/>
        <v>1729.9009901041438</v>
      </c>
      <c r="BS54" s="188">
        <v>1729.9009901041438</v>
      </c>
      <c r="BU54">
        <v>1</v>
      </c>
      <c r="BV54" s="228">
        <v>-1</v>
      </c>
      <c r="BW54" s="228">
        <v>-1</v>
      </c>
      <c r="BX54" s="228">
        <v>1</v>
      </c>
      <c r="BY54" s="203">
        <v>-1</v>
      </c>
      <c r="BZ54" s="229">
        <v>-4</v>
      </c>
      <c r="CA54">
        <f t="shared" si="153"/>
        <v>-1</v>
      </c>
      <c r="CB54">
        <v>1</v>
      </c>
      <c r="CC54" s="203">
        <v>1</v>
      </c>
      <c r="CD54">
        <v>0</v>
      </c>
      <c r="CE54">
        <v>0</v>
      </c>
      <c r="CF54">
        <v>1</v>
      </c>
      <c r="CG54">
        <v>1</v>
      </c>
      <c r="CH54" s="237">
        <v>1.31805157593E-2</v>
      </c>
      <c r="CI54" s="194">
        <v>42548</v>
      </c>
      <c r="CJ54">
        <f t="shared" si="154"/>
        <v>-1</v>
      </c>
      <c r="CK54">
        <f t="shared" si="155"/>
        <v>-1</v>
      </c>
      <c r="CL54">
        <v>6</v>
      </c>
      <c r="CM54">
        <f t="shared" si="156"/>
        <v>-1</v>
      </c>
      <c r="CN54">
        <v>8</v>
      </c>
      <c r="CO54" s="137">
        <v>106080</v>
      </c>
      <c r="CP54" s="137">
        <v>141440</v>
      </c>
      <c r="CQ54" s="188">
        <v>-1398.1891117465441</v>
      </c>
      <c r="CR54" s="188">
        <v>1398.1891117465441</v>
      </c>
      <c r="CS54" s="188">
        <v>-1398.1891117465441</v>
      </c>
      <c r="CT54" s="188">
        <f t="shared" si="323"/>
        <v>-1398.1891117465441</v>
      </c>
      <c r="CU54" s="188">
        <v>1398.1891117465441</v>
      </c>
      <c r="CV54" s="188">
        <v>-1398.1891117465441</v>
      </c>
      <c r="CW54" s="188">
        <v>1398.1891117465441</v>
      </c>
      <c r="CX54" s="188">
        <f t="shared" si="157"/>
        <v>-1398.1891117465441</v>
      </c>
      <c r="CY54" s="188">
        <v>1398.1891117465441</v>
      </c>
      <c r="CZ54" s="188">
        <f t="shared" si="158"/>
        <v>-1398.1891117465441</v>
      </c>
      <c r="DA54" s="188">
        <f t="shared" si="159"/>
        <v>-1398.1891117465441</v>
      </c>
      <c r="DB54" s="188">
        <v>1398.1891117465441</v>
      </c>
      <c r="DD54">
        <v>1</v>
      </c>
      <c r="DE54" s="228">
        <v>1</v>
      </c>
      <c r="DF54" s="228">
        <v>1</v>
      </c>
      <c r="DG54" s="228">
        <v>1</v>
      </c>
      <c r="DH54" s="203">
        <v>-1</v>
      </c>
      <c r="DI54" s="229">
        <v>-5</v>
      </c>
      <c r="DJ54">
        <f t="shared" si="160"/>
        <v>1</v>
      </c>
      <c r="DK54">
        <v>1</v>
      </c>
      <c r="DL54" s="203">
        <v>-1</v>
      </c>
      <c r="DM54">
        <v>0</v>
      </c>
      <c r="DN54">
        <v>1</v>
      </c>
      <c r="DO54">
        <v>0</v>
      </c>
      <c r="DP54">
        <v>0</v>
      </c>
      <c r="DQ54" s="237">
        <v>-5.0904977375600003E-3</v>
      </c>
      <c r="DR54" s="194">
        <v>42548</v>
      </c>
      <c r="DS54">
        <f t="shared" si="161"/>
        <v>-1</v>
      </c>
      <c r="DT54">
        <f t="shared" si="162"/>
        <v>-1</v>
      </c>
      <c r="DU54">
        <v>6</v>
      </c>
      <c r="DV54">
        <f t="shared" si="163"/>
        <v>-1</v>
      </c>
      <c r="DW54">
        <v>8</v>
      </c>
      <c r="DX54" s="137">
        <v>105540</v>
      </c>
      <c r="DY54" s="137">
        <v>140720</v>
      </c>
      <c r="DZ54" s="188">
        <v>-537.25113122208245</v>
      </c>
      <c r="EA54" s="188">
        <v>-537.25113122208245</v>
      </c>
      <c r="EB54" s="188">
        <v>537.25113122208245</v>
      </c>
      <c r="EC54" s="188">
        <f t="shared" si="324"/>
        <v>-537.25113122208245</v>
      </c>
      <c r="ED54" s="188">
        <v>-537.25113122208245</v>
      </c>
      <c r="EE54" s="188">
        <v>-537.25113122208245</v>
      </c>
      <c r="EF54" s="188">
        <v>-537.25113122208245</v>
      </c>
      <c r="EG54" s="188">
        <f t="shared" si="164"/>
        <v>537.25113122208245</v>
      </c>
      <c r="EH54" s="188">
        <v>-537.25113122208245</v>
      </c>
      <c r="EI54" s="188">
        <f t="shared" si="165"/>
        <v>537.25113122208245</v>
      </c>
      <c r="EJ54" s="188">
        <f t="shared" si="166"/>
        <v>537.25113122208245</v>
      </c>
      <c r="EK54" s="188">
        <v>537.25113122208245</v>
      </c>
      <c r="EM54">
        <v>-1</v>
      </c>
      <c r="EN54" s="228">
        <v>1</v>
      </c>
      <c r="EO54" s="228">
        <v>-1</v>
      </c>
      <c r="EP54" s="228">
        <v>1</v>
      </c>
      <c r="EQ54" s="203">
        <v>1</v>
      </c>
      <c r="ER54" s="229">
        <v>-6</v>
      </c>
      <c r="ES54">
        <f t="shared" si="167"/>
        <v>-1</v>
      </c>
      <c r="ET54">
        <v>-1</v>
      </c>
      <c r="EU54" s="203">
        <v>-1</v>
      </c>
      <c r="EV54">
        <v>0</v>
      </c>
      <c r="EW54">
        <v>0</v>
      </c>
      <c r="EX54">
        <v>1</v>
      </c>
      <c r="EY54">
        <v>1</v>
      </c>
      <c r="EZ54" s="237">
        <v>-5.6850483229099998E-3</v>
      </c>
      <c r="FA54" s="194">
        <v>42548</v>
      </c>
      <c r="FB54">
        <f t="shared" si="168"/>
        <v>-1</v>
      </c>
      <c r="FC54">
        <f t="shared" si="169"/>
        <v>-1</v>
      </c>
      <c r="FD54">
        <v>7</v>
      </c>
      <c r="FE54">
        <f t="shared" si="170"/>
        <v>1</v>
      </c>
      <c r="FF54">
        <v>7</v>
      </c>
      <c r="FG54" s="137">
        <v>122430</v>
      </c>
      <c r="FH54" s="137">
        <v>122430</v>
      </c>
      <c r="FI54" s="188">
        <v>-696.02046617387123</v>
      </c>
      <c r="FJ54" s="188">
        <v>696.02046617387123</v>
      </c>
      <c r="FK54" s="188">
        <v>-696.02046617387123</v>
      </c>
      <c r="FL54" s="188">
        <f t="shared" si="325"/>
        <v>696.02046617387123</v>
      </c>
      <c r="FM54" s="188">
        <v>696.02046617387123</v>
      </c>
      <c r="FN54" s="188">
        <v>696.02046617387123</v>
      </c>
      <c r="FO54" s="188">
        <v>-696.02046617387123</v>
      </c>
      <c r="FP54" s="188">
        <f t="shared" si="171"/>
        <v>696.02046617387123</v>
      </c>
      <c r="FQ54" s="188">
        <v>-696.02046617387123</v>
      </c>
      <c r="FR54" s="188">
        <f t="shared" si="172"/>
        <v>-696.02046617387123</v>
      </c>
      <c r="FS54" s="188">
        <f t="shared" si="173"/>
        <v>696.02046617387123</v>
      </c>
      <c r="FT54" s="188">
        <v>696.02046617387123</v>
      </c>
      <c r="FV54">
        <v>-1</v>
      </c>
      <c r="FW54" s="228">
        <v>1</v>
      </c>
      <c r="FX54" s="228">
        <v>-1</v>
      </c>
      <c r="FY54" s="228">
        <v>1</v>
      </c>
      <c r="FZ54" s="203">
        <v>1</v>
      </c>
      <c r="GA54" s="229">
        <v>-7</v>
      </c>
      <c r="GB54">
        <f t="shared" si="174"/>
        <v>-1</v>
      </c>
      <c r="GC54">
        <v>-1</v>
      </c>
      <c r="GD54">
        <v>1</v>
      </c>
      <c r="GE54">
        <v>1</v>
      </c>
      <c r="GF54">
        <v>1</v>
      </c>
      <c r="GG54">
        <v>0</v>
      </c>
      <c r="GH54">
        <v>0</v>
      </c>
      <c r="GI54">
        <v>7.4328187535699997E-3</v>
      </c>
      <c r="GJ54" s="194">
        <v>42548</v>
      </c>
      <c r="GK54">
        <f t="shared" si="175"/>
        <v>-1</v>
      </c>
      <c r="GL54">
        <f t="shared" si="176"/>
        <v>-1</v>
      </c>
      <c r="GM54">
        <v>7</v>
      </c>
      <c r="GN54">
        <f t="shared" si="177"/>
        <v>1</v>
      </c>
      <c r="GO54">
        <v>9</v>
      </c>
      <c r="GP54" s="137">
        <v>123340</v>
      </c>
      <c r="GQ54" s="137">
        <v>158580</v>
      </c>
      <c r="GR54" s="188">
        <v>916.76386506532378</v>
      </c>
      <c r="GS54" s="188">
        <v>-916.76386506532378</v>
      </c>
      <c r="GT54" s="188">
        <v>916.76386506532378</v>
      </c>
      <c r="GU54" s="188">
        <f t="shared" si="326"/>
        <v>-916.76386506532378</v>
      </c>
      <c r="GV54" s="188">
        <v>-916.76386506532378</v>
      </c>
      <c r="GW54" s="188">
        <v>-916.76386506532378</v>
      </c>
      <c r="GX54" s="188">
        <v>916.76386506532378</v>
      </c>
      <c r="GY54" s="188">
        <f t="shared" si="178"/>
        <v>-916.76386506532378</v>
      </c>
      <c r="GZ54" s="188">
        <v>916.76386506532378</v>
      </c>
      <c r="HA54" s="188">
        <f t="shared" si="179"/>
        <v>916.76386506532378</v>
      </c>
      <c r="HB54" s="188">
        <f t="shared" si="180"/>
        <v>-916.76386506532378</v>
      </c>
      <c r="HC54" s="188">
        <v>916.76386506532378</v>
      </c>
      <c r="HE54">
        <v>1</v>
      </c>
      <c r="HF54">
        <v>1</v>
      </c>
      <c r="HG54">
        <v>-1</v>
      </c>
      <c r="HH54">
        <v>1</v>
      </c>
      <c r="HI54">
        <v>1</v>
      </c>
      <c r="HJ54">
        <v>-8</v>
      </c>
      <c r="HK54">
        <f t="shared" si="181"/>
        <v>-1</v>
      </c>
      <c r="HL54">
        <v>-1</v>
      </c>
      <c r="HM54" s="203">
        <v>1</v>
      </c>
      <c r="HN54">
        <v>1</v>
      </c>
      <c r="HO54">
        <v>1</v>
      </c>
      <c r="HP54">
        <v>0</v>
      </c>
      <c r="HQ54">
        <v>0</v>
      </c>
      <c r="HR54" s="237">
        <v>1.9863791146399998E-2</v>
      </c>
      <c r="HS54" s="194">
        <v>42548</v>
      </c>
      <c r="HT54">
        <f t="shared" si="182"/>
        <v>-1</v>
      </c>
      <c r="HU54">
        <f t="shared" si="183"/>
        <v>-1</v>
      </c>
      <c r="HV54">
        <v>7</v>
      </c>
      <c r="HW54">
        <f t="shared" si="184"/>
        <v>1</v>
      </c>
      <c r="HX54">
        <v>9</v>
      </c>
      <c r="HY54" s="137">
        <v>125790</v>
      </c>
      <c r="HZ54" s="137">
        <v>161730</v>
      </c>
      <c r="IA54" s="188">
        <v>2498.6662883056556</v>
      </c>
      <c r="IB54" s="188">
        <v>2498.6662883056556</v>
      </c>
      <c r="IC54" s="188">
        <v>2498.6662883056556</v>
      </c>
      <c r="ID54" s="188">
        <f t="shared" si="327"/>
        <v>-2498.6662883056556</v>
      </c>
      <c r="IE54" s="188">
        <v>-2498.6662883056556</v>
      </c>
      <c r="IF54" s="188">
        <v>-2498.6662883056556</v>
      </c>
      <c r="IG54" s="188">
        <v>2498.6662883056556</v>
      </c>
      <c r="IH54" s="188">
        <f t="shared" si="185"/>
        <v>-2498.6662883056556</v>
      </c>
      <c r="II54" s="188">
        <v>2498.6662883056556</v>
      </c>
      <c r="IJ54" s="188">
        <f t="shared" si="186"/>
        <v>2498.6662883056556</v>
      </c>
      <c r="IK54" s="188">
        <f t="shared" si="187"/>
        <v>-2498.6662883056556</v>
      </c>
      <c r="IL54" s="188">
        <v>2498.6662883056556</v>
      </c>
      <c r="IN54">
        <v>1</v>
      </c>
      <c r="IO54" s="228">
        <v>-1</v>
      </c>
      <c r="IP54" s="228">
        <v>-1</v>
      </c>
      <c r="IQ54" s="228">
        <v>1</v>
      </c>
      <c r="IR54" s="203">
        <v>1</v>
      </c>
      <c r="IS54" s="229">
        <v>-9</v>
      </c>
      <c r="IT54">
        <f t="shared" si="188"/>
        <v>-1</v>
      </c>
      <c r="IU54">
        <v>-1</v>
      </c>
      <c r="IV54" s="203">
        <v>1</v>
      </c>
      <c r="IW54">
        <v>0</v>
      </c>
      <c r="IX54">
        <v>1</v>
      </c>
      <c r="IY54">
        <v>0</v>
      </c>
      <c r="IZ54">
        <v>0</v>
      </c>
      <c r="JA54" s="237">
        <v>1.7807456872599998E-2</v>
      </c>
      <c r="JB54" s="194">
        <v>42548</v>
      </c>
      <c r="JC54">
        <f t="shared" si="189"/>
        <v>-1</v>
      </c>
      <c r="JD54">
        <f t="shared" si="190"/>
        <v>-1</v>
      </c>
      <c r="JE54">
        <v>7</v>
      </c>
      <c r="JF54">
        <f t="shared" si="191"/>
        <v>-1</v>
      </c>
      <c r="JG54">
        <v>9</v>
      </c>
      <c r="JH54" s="137">
        <v>128030</v>
      </c>
      <c r="JI54" s="137">
        <v>164610</v>
      </c>
      <c r="JJ54" s="188">
        <v>-2279.8887033989777</v>
      </c>
      <c r="JK54" s="188">
        <v>2279.8887033989777</v>
      </c>
      <c r="JL54" s="188">
        <v>2279.8887033989777</v>
      </c>
      <c r="JM54" s="188">
        <f t="shared" si="328"/>
        <v>-2279.8887033989777</v>
      </c>
      <c r="JN54" s="188">
        <v>-2279.8887033989777</v>
      </c>
      <c r="JO54" s="188">
        <v>-2279.8887033989777</v>
      </c>
      <c r="JP54" s="188">
        <v>2279.8887033989777</v>
      </c>
      <c r="JQ54" s="188">
        <f t="shared" si="192"/>
        <v>-2279.8887033989777</v>
      </c>
      <c r="JR54" s="188">
        <v>2279.8887033989777</v>
      </c>
      <c r="JS54" s="188">
        <f t="shared" si="193"/>
        <v>-2279.8887033989777</v>
      </c>
      <c r="JT54" s="188">
        <f t="shared" si="329"/>
        <v>-2279.8887033989777</v>
      </c>
      <c r="JU54" s="188">
        <v>2279.8887033989777</v>
      </c>
      <c r="JW54">
        <v>1</v>
      </c>
      <c r="JX54" s="228">
        <v>-1</v>
      </c>
      <c r="JY54" s="228">
        <v>-1</v>
      </c>
      <c r="JZ54" s="228">
        <v>1</v>
      </c>
      <c r="KA54" s="203">
        <v>-1</v>
      </c>
      <c r="KB54" s="229">
        <v>-10</v>
      </c>
      <c r="KC54">
        <f t="shared" si="194"/>
        <v>-1</v>
      </c>
      <c r="KD54">
        <v>1</v>
      </c>
      <c r="KE54" s="203">
        <v>-1</v>
      </c>
      <c r="KF54">
        <v>1</v>
      </c>
      <c r="KG54">
        <v>1</v>
      </c>
      <c r="KH54">
        <v>0</v>
      </c>
      <c r="KI54">
        <v>0</v>
      </c>
      <c r="KJ54" s="237">
        <v>-1.09349371241E-2</v>
      </c>
      <c r="KK54" s="194">
        <v>42548</v>
      </c>
      <c r="KL54">
        <f t="shared" si="195"/>
        <v>-1</v>
      </c>
      <c r="KM54">
        <f t="shared" si="196"/>
        <v>-1</v>
      </c>
      <c r="KN54">
        <v>7</v>
      </c>
      <c r="KO54">
        <f t="shared" si="197"/>
        <v>-1</v>
      </c>
      <c r="KP54">
        <v>9</v>
      </c>
      <c r="KQ54" s="137">
        <v>126630</v>
      </c>
      <c r="KR54" s="137">
        <v>162810</v>
      </c>
      <c r="KS54" s="188">
        <v>1384.6910880247831</v>
      </c>
      <c r="KT54" s="188">
        <v>-1384.6910880247831</v>
      </c>
      <c r="KU54" s="188">
        <v>1384.6910880247831</v>
      </c>
      <c r="KV54" s="188">
        <f t="shared" si="330"/>
        <v>1384.6910880247831</v>
      </c>
      <c r="KW54" s="188">
        <v>-1384.6910880247831</v>
      </c>
      <c r="KX54" s="188">
        <v>1384.6910880247831</v>
      </c>
      <c r="KY54" s="188">
        <v>-1384.6910880247831</v>
      </c>
      <c r="KZ54" s="188">
        <f t="shared" si="198"/>
        <v>1384.6910880247831</v>
      </c>
      <c r="LA54" s="188">
        <v>-1384.6910880247831</v>
      </c>
      <c r="LB54" s="188">
        <f t="shared" si="199"/>
        <v>1384.6910880247831</v>
      </c>
      <c r="LC54" s="188">
        <f t="shared" si="200"/>
        <v>1384.6910880247831</v>
      </c>
      <c r="LD54" s="188">
        <v>1384.6910880247831</v>
      </c>
      <c r="LF54">
        <v>-1</v>
      </c>
      <c r="LG54" s="228">
        <v>-1</v>
      </c>
      <c r="LH54" s="228">
        <v>-1</v>
      </c>
      <c r="LI54" s="228">
        <v>1</v>
      </c>
      <c r="LJ54" s="203">
        <v>-1</v>
      </c>
      <c r="LK54" s="229">
        <v>-1</v>
      </c>
      <c r="LL54">
        <f t="shared" si="201"/>
        <v>1</v>
      </c>
      <c r="LM54">
        <v>1</v>
      </c>
      <c r="LN54" s="203">
        <v>1</v>
      </c>
      <c r="LO54">
        <v>0</v>
      </c>
      <c r="LP54">
        <v>0</v>
      </c>
      <c r="LQ54">
        <v>1</v>
      </c>
      <c r="LR54">
        <v>1</v>
      </c>
      <c r="LS54" s="237">
        <v>3.86954118297E-3</v>
      </c>
      <c r="LT54" s="194">
        <v>42548</v>
      </c>
      <c r="LU54">
        <f t="shared" si="202"/>
        <v>1</v>
      </c>
      <c r="LV54">
        <f t="shared" si="203"/>
        <v>1</v>
      </c>
      <c r="LW54">
        <v>7</v>
      </c>
      <c r="LX54">
        <f t="shared" si="204"/>
        <v>-1</v>
      </c>
      <c r="LY54">
        <v>5</v>
      </c>
      <c r="LZ54" s="137">
        <v>127120</v>
      </c>
      <c r="MA54" s="137">
        <v>90800</v>
      </c>
      <c r="MB54" s="188">
        <v>-491.89607517914641</v>
      </c>
      <c r="MC54" s="188">
        <v>-491.89607517914641</v>
      </c>
      <c r="MD54" s="188">
        <v>-491.89607517914641</v>
      </c>
      <c r="ME54" s="188">
        <f t="shared" si="331"/>
        <v>491.89607517914641</v>
      </c>
      <c r="MF54" s="188">
        <v>491.89607517914641</v>
      </c>
      <c r="MG54" s="188">
        <v>-491.89607517914641</v>
      </c>
      <c r="MH54" s="188">
        <v>491.89607517914641</v>
      </c>
      <c r="MI54" s="188">
        <f t="shared" si="205"/>
        <v>491.89607517914641</v>
      </c>
      <c r="MJ54" s="188">
        <v>491.89607517914641</v>
      </c>
      <c r="MK54" s="188">
        <f t="shared" si="206"/>
        <v>-491.89607517914641</v>
      </c>
      <c r="ML54" s="188">
        <f t="shared" si="207"/>
        <v>491.89607517914641</v>
      </c>
      <c r="MM54" s="188">
        <v>491.89607517914641</v>
      </c>
      <c r="MO54">
        <v>1</v>
      </c>
      <c r="MP54" s="228">
        <v>1</v>
      </c>
      <c r="MQ54" s="228">
        <v>-1</v>
      </c>
      <c r="MR54" s="203">
        <v>1</v>
      </c>
      <c r="MS54" s="203">
        <v>-1</v>
      </c>
      <c r="MT54" s="229">
        <v>-2</v>
      </c>
      <c r="MU54">
        <f t="shared" si="208"/>
        <v>-1</v>
      </c>
      <c r="MV54">
        <v>1</v>
      </c>
      <c r="MW54" s="203">
        <v>1</v>
      </c>
      <c r="MX54">
        <v>0</v>
      </c>
      <c r="MY54">
        <v>0</v>
      </c>
      <c r="MZ54">
        <v>1</v>
      </c>
      <c r="NA54">
        <v>1</v>
      </c>
      <c r="NB54" s="237">
        <v>1.4317180616700001E-2</v>
      </c>
      <c r="NC54" s="194">
        <v>42558</v>
      </c>
      <c r="ND54">
        <f t="shared" si="209"/>
        <v>-1</v>
      </c>
      <c r="NE54">
        <f t="shared" si="210"/>
        <v>-1</v>
      </c>
      <c r="NF54">
        <v>7</v>
      </c>
      <c r="NG54">
        <f t="shared" si="211"/>
        <v>-1</v>
      </c>
      <c r="NH54">
        <v>5</v>
      </c>
      <c r="NI54" s="137">
        <v>128940</v>
      </c>
      <c r="NJ54" s="137">
        <v>92100</v>
      </c>
      <c r="NK54" s="188">
        <v>1846.057268717298</v>
      </c>
      <c r="NL54" s="188">
        <v>1846.057268717298</v>
      </c>
      <c r="NM54" s="188">
        <v>-1846.057268717298</v>
      </c>
      <c r="NN54" s="188">
        <f t="shared" si="332"/>
        <v>-1846.057268717298</v>
      </c>
      <c r="NO54" s="188">
        <v>1846.057268717298</v>
      </c>
      <c r="NP54" s="188">
        <v>-1846.057268717298</v>
      </c>
      <c r="NQ54" s="188">
        <v>1846.057268717298</v>
      </c>
      <c r="NR54" s="188">
        <f t="shared" si="212"/>
        <v>-1846.057268717298</v>
      </c>
      <c r="NS54" s="188">
        <v>1846.057268717298</v>
      </c>
      <c r="NT54" s="188">
        <f t="shared" si="213"/>
        <v>-1846.057268717298</v>
      </c>
      <c r="NU54" s="188">
        <f t="shared" si="214"/>
        <v>-1846.057268717298</v>
      </c>
      <c r="NV54" s="188">
        <v>1846.057268717298</v>
      </c>
      <c r="NX54">
        <v>1</v>
      </c>
      <c r="NY54" s="228">
        <v>1</v>
      </c>
      <c r="NZ54" s="228">
        <v>-1</v>
      </c>
      <c r="OA54" s="228">
        <v>1</v>
      </c>
      <c r="OB54" s="203">
        <v>-1</v>
      </c>
      <c r="OC54" s="229">
        <v>-1</v>
      </c>
      <c r="OD54">
        <f t="shared" si="346"/>
        <v>-1</v>
      </c>
      <c r="OE54">
        <v>1</v>
      </c>
      <c r="OF54" s="203">
        <v>-1</v>
      </c>
      <c r="OG54">
        <v>1</v>
      </c>
      <c r="OH54">
        <v>1</v>
      </c>
      <c r="OI54">
        <v>0</v>
      </c>
      <c r="OJ54">
        <v>0</v>
      </c>
      <c r="OK54">
        <v>-1.24864277959E-2</v>
      </c>
      <c r="OL54" s="194">
        <v>42558</v>
      </c>
      <c r="OM54">
        <f t="shared" si="215"/>
        <v>-1</v>
      </c>
      <c r="ON54">
        <f t="shared" si="216"/>
        <v>-1</v>
      </c>
      <c r="OO54">
        <v>7</v>
      </c>
      <c r="OP54">
        <f t="shared" si="217"/>
        <v>-1</v>
      </c>
      <c r="OQ54">
        <v>5</v>
      </c>
      <c r="OR54" s="137">
        <v>126980</v>
      </c>
      <c r="OS54" s="137">
        <v>90700</v>
      </c>
      <c r="OT54" s="188">
        <v>-1585.5266015233819</v>
      </c>
      <c r="OU54" s="188">
        <v>-1585.5266015233819</v>
      </c>
      <c r="OV54" s="188">
        <v>1585.5266015233819</v>
      </c>
      <c r="OW54" s="188">
        <f t="shared" si="333"/>
        <v>1585.5266015233819</v>
      </c>
      <c r="OX54" s="188">
        <v>-1585.5266015233819</v>
      </c>
      <c r="OY54" s="188">
        <v>1585.5266015233819</v>
      </c>
      <c r="OZ54" s="188">
        <v>-1585.5266015233819</v>
      </c>
      <c r="PA54" s="188">
        <f t="shared" si="218"/>
        <v>1585.5266015233819</v>
      </c>
      <c r="PB54" s="188">
        <v>-1585.5266015233819</v>
      </c>
      <c r="PC54" s="188">
        <f t="shared" si="219"/>
        <v>1585.5266015233819</v>
      </c>
      <c r="PD54" s="188">
        <f t="shared" si="220"/>
        <v>1585.5266015233819</v>
      </c>
      <c r="PE54" s="188">
        <v>1585.5266015233819</v>
      </c>
      <c r="PG54">
        <v>-1</v>
      </c>
      <c r="PH54" s="228">
        <v>1</v>
      </c>
      <c r="PI54" s="228">
        <v>1</v>
      </c>
      <c r="PJ54" s="228">
        <v>1</v>
      </c>
      <c r="PK54" s="203">
        <v>-1</v>
      </c>
      <c r="PL54" s="229">
        <v>-2</v>
      </c>
      <c r="PM54">
        <f t="shared" si="347"/>
        <v>1</v>
      </c>
      <c r="PN54">
        <v>1</v>
      </c>
      <c r="PO54" s="203">
        <v>-1</v>
      </c>
      <c r="PP54">
        <v>0</v>
      </c>
      <c r="PQ54">
        <v>1</v>
      </c>
      <c r="PR54">
        <v>0</v>
      </c>
      <c r="PS54">
        <v>0</v>
      </c>
      <c r="PT54" s="237">
        <v>-2.7487630566199999E-3</v>
      </c>
      <c r="PU54" s="194">
        <v>42558</v>
      </c>
      <c r="PV54">
        <f t="shared" si="221"/>
        <v>1</v>
      </c>
      <c r="PW54">
        <f t="shared" si="222"/>
        <v>1</v>
      </c>
      <c r="PX54">
        <v>7</v>
      </c>
      <c r="PY54">
        <f t="shared" si="223"/>
        <v>1</v>
      </c>
      <c r="PZ54">
        <v>5</v>
      </c>
      <c r="QA54" s="137">
        <v>126840</v>
      </c>
      <c r="QB54" s="137">
        <v>90600</v>
      </c>
      <c r="QC54" s="188">
        <v>-348.65310610168081</v>
      </c>
      <c r="QD54" s="188">
        <v>348.65310610168081</v>
      </c>
      <c r="QE54" s="188">
        <v>348.65310610168081</v>
      </c>
      <c r="QF54" s="188">
        <f t="shared" si="334"/>
        <v>-348.65310610168081</v>
      </c>
      <c r="QG54" s="188">
        <v>-348.65310610168081</v>
      </c>
      <c r="QH54" s="188">
        <v>-348.65310610168081</v>
      </c>
      <c r="QI54" s="188">
        <v>-348.65310610168081</v>
      </c>
      <c r="QJ54" s="188">
        <f t="shared" si="224"/>
        <v>-348.65310610168081</v>
      </c>
      <c r="QK54" s="188">
        <v>-348.65310610168081</v>
      </c>
      <c r="QL54" s="188">
        <f t="shared" si="225"/>
        <v>-348.65310610168081</v>
      </c>
      <c r="QM54" s="188">
        <f t="shared" si="226"/>
        <v>-348.65310610168081</v>
      </c>
      <c r="QN54" s="188">
        <v>348.65310610168081</v>
      </c>
      <c r="QP54">
        <v>-1</v>
      </c>
      <c r="QQ54" s="228">
        <v>-1</v>
      </c>
      <c r="QR54" s="228">
        <v>-1</v>
      </c>
      <c r="QS54" s="228">
        <v>-1</v>
      </c>
      <c r="QT54" s="203">
        <v>-1</v>
      </c>
      <c r="QU54" s="229">
        <v>-3</v>
      </c>
      <c r="QV54">
        <f t="shared" si="348"/>
        <v>1</v>
      </c>
      <c r="QW54">
        <v>1</v>
      </c>
      <c r="QX54">
        <v>-1</v>
      </c>
      <c r="QY54">
        <v>1</v>
      </c>
      <c r="QZ54">
        <v>1</v>
      </c>
      <c r="RA54">
        <v>0</v>
      </c>
      <c r="RB54">
        <v>0</v>
      </c>
      <c r="RC54">
        <v>-1.1025358324100001E-3</v>
      </c>
      <c r="RD54" s="194">
        <v>42558</v>
      </c>
      <c r="RE54">
        <f t="shared" si="227"/>
        <v>1</v>
      </c>
      <c r="RF54">
        <f t="shared" si="228"/>
        <v>1</v>
      </c>
      <c r="RG54">
        <v>7</v>
      </c>
      <c r="RH54">
        <f t="shared" si="229"/>
        <v>-1</v>
      </c>
      <c r="RI54">
        <v>5</v>
      </c>
      <c r="RJ54" s="137">
        <v>126840</v>
      </c>
      <c r="RK54" s="137">
        <v>90600</v>
      </c>
      <c r="RL54" s="188">
        <v>139.84564498288441</v>
      </c>
      <c r="RM54" s="188">
        <v>139.84564498288441</v>
      </c>
      <c r="RN54" s="188">
        <v>139.84564498288441</v>
      </c>
      <c r="RO54" s="188">
        <f t="shared" si="335"/>
        <v>-139.84564498288441</v>
      </c>
      <c r="RP54" s="188">
        <v>-139.84564498288441</v>
      </c>
      <c r="RQ54" s="188">
        <v>139.84564498288441</v>
      </c>
      <c r="RR54" s="188">
        <v>139.84564498288441</v>
      </c>
      <c r="RS54" s="188">
        <f t="shared" si="230"/>
        <v>-139.84564498288441</v>
      </c>
      <c r="RT54" s="188">
        <v>-139.84564498288441</v>
      </c>
      <c r="RU54" s="188">
        <f t="shared" si="231"/>
        <v>139.84564498288441</v>
      </c>
      <c r="RV54" s="188">
        <f t="shared" si="232"/>
        <v>-139.84564498288441</v>
      </c>
      <c r="RW54" s="188">
        <v>139.84564498288441</v>
      </c>
      <c r="RY54">
        <v>-1</v>
      </c>
      <c r="RZ54">
        <v>-1</v>
      </c>
      <c r="SA54">
        <v>1</v>
      </c>
      <c r="SB54">
        <v>-1</v>
      </c>
      <c r="SC54">
        <v>-1</v>
      </c>
      <c r="SD54">
        <v>-4</v>
      </c>
      <c r="SE54">
        <f t="shared" si="233"/>
        <v>1</v>
      </c>
      <c r="SF54">
        <v>1</v>
      </c>
      <c r="SG54">
        <v>1</v>
      </c>
      <c r="SH54">
        <v>1</v>
      </c>
      <c r="SI54">
        <v>0</v>
      </c>
      <c r="SJ54">
        <v>1</v>
      </c>
      <c r="SK54">
        <v>1</v>
      </c>
      <c r="SL54">
        <v>2.20750551876E-3</v>
      </c>
      <c r="SM54" s="194">
        <v>42564</v>
      </c>
      <c r="SN54">
        <f t="shared" si="234"/>
        <v>1</v>
      </c>
      <c r="SO54">
        <f t="shared" si="235"/>
        <v>1</v>
      </c>
      <c r="SP54">
        <v>7</v>
      </c>
      <c r="SQ54">
        <f t="shared" si="236"/>
        <v>-1</v>
      </c>
      <c r="SR54">
        <v>5</v>
      </c>
      <c r="SS54" s="137">
        <v>127260</v>
      </c>
      <c r="ST54" s="137">
        <v>90900</v>
      </c>
      <c r="SU54" s="188">
        <v>-280.9271523173976</v>
      </c>
      <c r="SV54" s="188">
        <v>-280.9271523173976</v>
      </c>
      <c r="SW54" s="188">
        <v>-280.9271523173976</v>
      </c>
      <c r="SX54" s="188">
        <f t="shared" si="336"/>
        <v>280.9271523173976</v>
      </c>
      <c r="SY54" s="188">
        <v>280.9271523173976</v>
      </c>
      <c r="SZ54" s="188">
        <v>280.9271523173976</v>
      </c>
      <c r="TA54" s="188">
        <v>-280.9271523173976</v>
      </c>
      <c r="TB54" s="188">
        <f t="shared" si="237"/>
        <v>280.9271523173976</v>
      </c>
      <c r="TC54" s="188">
        <v>280.9271523173976</v>
      </c>
      <c r="TD54" s="188">
        <f t="shared" si="238"/>
        <v>-280.9271523173976</v>
      </c>
      <c r="TE54" s="188">
        <f t="shared" si="239"/>
        <v>280.9271523173976</v>
      </c>
      <c r="TF54" s="188">
        <v>280.9271523173976</v>
      </c>
      <c r="TH54">
        <v>1</v>
      </c>
      <c r="TI54" s="228">
        <v>1</v>
      </c>
      <c r="TJ54" s="228">
        <v>-1</v>
      </c>
      <c r="TK54" s="228">
        <v>1</v>
      </c>
      <c r="TL54" s="203">
        <v>-1</v>
      </c>
      <c r="TM54" s="229">
        <v>-5</v>
      </c>
      <c r="TN54">
        <f t="shared" si="240"/>
        <v>-1</v>
      </c>
      <c r="TO54">
        <v>1</v>
      </c>
      <c r="TP54">
        <v>1</v>
      </c>
      <c r="TQ54">
        <v>0</v>
      </c>
      <c r="TR54">
        <v>0</v>
      </c>
      <c r="TS54">
        <v>1</v>
      </c>
      <c r="TT54">
        <v>1</v>
      </c>
      <c r="TU54">
        <v>1.1013215858999999E-3</v>
      </c>
      <c r="TV54" s="194">
        <v>42564</v>
      </c>
      <c r="TW54">
        <f t="shared" si="241"/>
        <v>-1</v>
      </c>
      <c r="TX54">
        <f t="shared" si="242"/>
        <v>-1</v>
      </c>
      <c r="TY54">
        <v>7</v>
      </c>
      <c r="TZ54">
        <f t="shared" si="243"/>
        <v>-1</v>
      </c>
      <c r="UA54">
        <v>5</v>
      </c>
      <c r="UB54" s="137">
        <v>127260</v>
      </c>
      <c r="UC54" s="137">
        <v>90900</v>
      </c>
      <c r="UD54" s="188">
        <v>140.15418502163399</v>
      </c>
      <c r="UE54" s="188">
        <v>140.15418502163399</v>
      </c>
      <c r="UF54" s="188">
        <v>-140.15418502163399</v>
      </c>
      <c r="UG54" s="188">
        <f t="shared" si="337"/>
        <v>-140.15418502163399</v>
      </c>
      <c r="UH54" s="188">
        <v>140.15418502163399</v>
      </c>
      <c r="UI54" s="188">
        <v>-140.15418502163399</v>
      </c>
      <c r="UJ54" s="188">
        <v>140.15418502163399</v>
      </c>
      <c r="UK54" s="188">
        <f t="shared" si="244"/>
        <v>-140.15418502163399</v>
      </c>
      <c r="UL54" s="188">
        <v>140.15418502163399</v>
      </c>
      <c r="UM54" s="188">
        <f t="shared" si="245"/>
        <v>-140.15418502163399</v>
      </c>
      <c r="UN54" s="188">
        <f t="shared" si="246"/>
        <v>-140.15418502163399</v>
      </c>
      <c r="UO54" s="188">
        <v>140.15418502163399</v>
      </c>
      <c r="UQ54">
        <v>1</v>
      </c>
      <c r="UR54" s="228">
        <v>1</v>
      </c>
      <c r="US54" s="228">
        <v>-1</v>
      </c>
      <c r="UT54" s="228">
        <v>1</v>
      </c>
      <c r="UU54" s="203">
        <v>1</v>
      </c>
      <c r="UV54" s="229">
        <v>-6</v>
      </c>
      <c r="UW54">
        <f t="shared" si="247"/>
        <v>-1</v>
      </c>
      <c r="UX54">
        <v>-1</v>
      </c>
      <c r="UY54" s="203">
        <v>-1</v>
      </c>
      <c r="UZ54">
        <v>1</v>
      </c>
      <c r="VA54">
        <v>0</v>
      </c>
      <c r="VB54">
        <v>1</v>
      </c>
      <c r="VC54">
        <v>1</v>
      </c>
      <c r="VD54" s="237">
        <v>-1.6501650164999999E-2</v>
      </c>
      <c r="VE54" s="194">
        <v>42564</v>
      </c>
      <c r="VF54">
        <f t="shared" si="248"/>
        <v>-1</v>
      </c>
      <c r="VG54">
        <f t="shared" si="249"/>
        <v>-1</v>
      </c>
      <c r="VH54">
        <v>7</v>
      </c>
      <c r="VI54">
        <v>1</v>
      </c>
      <c r="VJ54">
        <v>9</v>
      </c>
      <c r="VK54" s="137">
        <v>125160</v>
      </c>
      <c r="VL54" s="137">
        <v>160920</v>
      </c>
      <c r="VM54" s="188">
        <v>-2065.3465346513999</v>
      </c>
      <c r="VN54" s="188">
        <v>-2065.3465346513999</v>
      </c>
      <c r="VO54" s="188">
        <v>-2065.3465346513999</v>
      </c>
      <c r="VP54" s="188">
        <f t="shared" si="338"/>
        <v>2065.3465346513999</v>
      </c>
      <c r="VQ54" s="188">
        <v>2065.3465346513999</v>
      </c>
      <c r="VR54" s="188">
        <v>2065.3465346513999</v>
      </c>
      <c r="VS54" s="188">
        <v>-2065.3465346513999</v>
      </c>
      <c r="VT54" s="188">
        <f t="shared" si="250"/>
        <v>2065.3465346513999</v>
      </c>
      <c r="VU54" s="188">
        <v>-2065.3465346513999</v>
      </c>
      <c r="VV54" s="188">
        <v>-2065.3465346513999</v>
      </c>
      <c r="VW54" s="188">
        <f t="shared" si="251"/>
        <v>2065.3465346513999</v>
      </c>
      <c r="VX54" s="188">
        <v>2065.3465346513999</v>
      </c>
      <c r="VZ54">
        <v>-1</v>
      </c>
      <c r="WA54" s="228">
        <v>1</v>
      </c>
      <c r="WB54" s="228">
        <v>-1</v>
      </c>
      <c r="WC54" s="228">
        <v>1</v>
      </c>
      <c r="WD54" s="203">
        <v>1</v>
      </c>
      <c r="WE54" s="229">
        <v>6</v>
      </c>
      <c r="WF54">
        <f t="shared" si="252"/>
        <v>1</v>
      </c>
      <c r="WG54">
        <v>1</v>
      </c>
      <c r="WH54" s="203">
        <v>-1</v>
      </c>
      <c r="WI54">
        <v>1</v>
      </c>
      <c r="WJ54">
        <v>0</v>
      </c>
      <c r="WK54">
        <v>0</v>
      </c>
      <c r="WL54">
        <v>0</v>
      </c>
      <c r="WM54" s="237">
        <v>-1.1185682326599999E-3</v>
      </c>
      <c r="WN54" s="194">
        <v>42565</v>
      </c>
      <c r="WO54">
        <f t="shared" si="253"/>
        <v>1</v>
      </c>
      <c r="WP54">
        <f t="shared" si="254"/>
        <v>1</v>
      </c>
      <c r="WQ54">
        <v>7</v>
      </c>
      <c r="WR54">
        <v>1</v>
      </c>
      <c r="WS54">
        <v>9</v>
      </c>
      <c r="WT54" s="137">
        <v>126770</v>
      </c>
      <c r="WU54" s="137">
        <v>162990</v>
      </c>
      <c r="WV54" s="188">
        <v>-141.80089485430818</v>
      </c>
      <c r="WW54" s="188">
        <v>141.80089485430818</v>
      </c>
      <c r="WX54" s="188">
        <v>-141.80089485430818</v>
      </c>
      <c r="WY54" s="188">
        <f t="shared" si="339"/>
        <v>-141.80089485430818</v>
      </c>
      <c r="WZ54" s="188">
        <v>-141.80089485430818</v>
      </c>
      <c r="XA54" s="188">
        <v>141.80089485430818</v>
      </c>
      <c r="XB54" s="188">
        <v>-141.80089485430818</v>
      </c>
      <c r="XC54" s="188">
        <f t="shared" si="255"/>
        <v>-141.80089485430818</v>
      </c>
      <c r="XD54" s="188">
        <v>-141.80089485430818</v>
      </c>
      <c r="XE54" s="188">
        <v>-141.80089485430818</v>
      </c>
      <c r="XF54" s="188">
        <f t="shared" si="256"/>
        <v>-141.80089485430818</v>
      </c>
      <c r="XG54" s="188">
        <v>141.80089485430818</v>
      </c>
      <c r="XI54">
        <v>-1</v>
      </c>
      <c r="XJ54" s="228">
        <v>-1</v>
      </c>
      <c r="XK54" s="228">
        <v>-1</v>
      </c>
      <c r="XL54" s="228">
        <v>-1</v>
      </c>
      <c r="XM54" s="203">
        <v>1</v>
      </c>
      <c r="XN54" s="229">
        <v>7</v>
      </c>
      <c r="XO54">
        <f t="shared" si="257"/>
        <v>1</v>
      </c>
      <c r="XP54">
        <v>1</v>
      </c>
      <c r="XQ54" s="203">
        <v>1</v>
      </c>
      <c r="XR54">
        <v>0</v>
      </c>
      <c r="XS54">
        <v>1</v>
      </c>
      <c r="XT54">
        <v>1</v>
      </c>
      <c r="XU54">
        <v>1</v>
      </c>
      <c r="XV54" s="237">
        <v>1.39977603583E-2</v>
      </c>
      <c r="XW54" s="194">
        <v>42565</v>
      </c>
      <c r="XX54">
        <f t="shared" si="258"/>
        <v>1</v>
      </c>
      <c r="XY54">
        <f t="shared" si="259"/>
        <v>1</v>
      </c>
      <c r="XZ54">
        <v>7</v>
      </c>
      <c r="YA54">
        <v>1</v>
      </c>
      <c r="YB54">
        <v>9</v>
      </c>
      <c r="YC54" s="137">
        <v>126770</v>
      </c>
      <c r="YD54" s="137">
        <v>162990</v>
      </c>
      <c r="YE54" s="188">
        <v>-1774.4960806216911</v>
      </c>
      <c r="YF54" s="188">
        <v>-1774.4960806216911</v>
      </c>
      <c r="YG54" s="188">
        <v>1774.4960806216911</v>
      </c>
      <c r="YH54" s="188">
        <f t="shared" si="260"/>
        <v>1774.4960806216911</v>
      </c>
      <c r="YI54" s="188">
        <v>1774.4960806216911</v>
      </c>
      <c r="YJ54" s="188">
        <v>-1774.4960806216911</v>
      </c>
      <c r="YK54" s="188">
        <v>-1774.4960806216911</v>
      </c>
      <c r="YL54" s="188">
        <f t="shared" si="261"/>
        <v>1774.4960806216911</v>
      </c>
      <c r="YM54" s="188">
        <v>1774.4960806216911</v>
      </c>
      <c r="YN54" s="188">
        <v>1774.4960806216911</v>
      </c>
      <c r="YO54" s="188">
        <f t="shared" si="262"/>
        <v>1774.4960806216911</v>
      </c>
      <c r="YP54" s="188">
        <v>1774.4960806216911</v>
      </c>
      <c r="YR54">
        <v>1</v>
      </c>
      <c r="YS54" s="228">
        <v>1</v>
      </c>
      <c r="YT54" s="228">
        <v>-1</v>
      </c>
      <c r="YU54" s="228">
        <v>1</v>
      </c>
      <c r="YV54" s="203">
        <v>1</v>
      </c>
      <c r="YW54" s="229">
        <v>9</v>
      </c>
      <c r="YX54">
        <v>-1</v>
      </c>
      <c r="YY54">
        <v>1</v>
      </c>
      <c r="YZ54" s="203">
        <v>-1</v>
      </c>
      <c r="ZA54">
        <v>1</v>
      </c>
      <c r="ZB54">
        <v>0</v>
      </c>
      <c r="ZC54">
        <v>1</v>
      </c>
      <c r="ZD54">
        <v>0</v>
      </c>
      <c r="ZE54" s="237">
        <v>-3.8652678078400001E-3</v>
      </c>
      <c r="ZF54" s="194">
        <v>42565</v>
      </c>
      <c r="ZG54">
        <f t="shared" si="263"/>
        <v>-1</v>
      </c>
      <c r="ZH54">
        <f t="shared" si="264"/>
        <v>-1</v>
      </c>
      <c r="ZI54">
        <v>7</v>
      </c>
      <c r="ZJ54">
        <v>1</v>
      </c>
      <c r="ZK54">
        <v>9</v>
      </c>
      <c r="ZL54" s="137">
        <v>126770</v>
      </c>
      <c r="ZM54" s="137">
        <v>162990</v>
      </c>
      <c r="ZN54" s="188">
        <v>-489.99999999987682</v>
      </c>
      <c r="ZO54" s="188">
        <v>-489.99999999987682</v>
      </c>
      <c r="ZP54" s="188">
        <v>-489.99999999987682</v>
      </c>
      <c r="ZQ54" s="188">
        <v>-489.99999999987682</v>
      </c>
      <c r="ZR54" s="188">
        <v>489.99999999987682</v>
      </c>
      <c r="ZS54" s="188">
        <v>-489.99999999987682</v>
      </c>
      <c r="ZT54" s="188">
        <v>489.99999999987682</v>
      </c>
      <c r="ZU54" s="188">
        <v>-489.99999999987682</v>
      </c>
      <c r="ZV54" s="188">
        <f t="shared" si="265"/>
        <v>489.99999999987682</v>
      </c>
      <c r="ZW54" s="188">
        <v>-489.99999999987682</v>
      </c>
      <c r="ZX54" s="188">
        <f t="shared" si="266"/>
        <v>489.99999999987682</v>
      </c>
      <c r="ZY54" s="188">
        <v>489.99999999987682</v>
      </c>
      <c r="AAA54">
        <f t="shared" si="267"/>
        <v>-1</v>
      </c>
      <c r="AAB54" s="228">
        <v>-1</v>
      </c>
      <c r="AAC54" s="228">
        <v>-1</v>
      </c>
      <c r="AAD54" s="228">
        <v>-1</v>
      </c>
      <c r="AAE54" s="203">
        <v>1</v>
      </c>
      <c r="AAF54" s="229">
        <v>9</v>
      </c>
      <c r="AAG54">
        <f t="shared" si="268"/>
        <v>1</v>
      </c>
      <c r="AAH54">
        <f t="shared" si="269"/>
        <v>1</v>
      </c>
      <c r="AAI54" s="203">
        <v>1</v>
      </c>
      <c r="AAJ54">
        <f t="shared" si="270"/>
        <v>0</v>
      </c>
      <c r="AAK54">
        <f t="shared" si="136"/>
        <v>1</v>
      </c>
      <c r="AAL54">
        <f t="shared" si="340"/>
        <v>1</v>
      </c>
      <c r="AAM54">
        <f t="shared" si="271"/>
        <v>1</v>
      </c>
      <c r="AAN54" s="237">
        <v>4.9889135254999996E-3</v>
      </c>
      <c r="AAO54" s="194">
        <v>42565</v>
      </c>
      <c r="AAP54">
        <f t="shared" si="272"/>
        <v>1</v>
      </c>
      <c r="AAQ54">
        <f t="shared" si="273"/>
        <v>1</v>
      </c>
      <c r="AAR54">
        <f>VLOOKUP($A54,'FuturesInfo (3)'!$A$2:$V$80,22)</f>
        <v>8</v>
      </c>
      <c r="AAS54">
        <f t="shared" si="274"/>
        <v>1</v>
      </c>
      <c r="AAT54">
        <f t="shared" si="275"/>
        <v>10</v>
      </c>
      <c r="AAU54" s="137">
        <f>VLOOKUP($A54,'FuturesInfo (3)'!$A$2:$O$80,15)*AAR54</f>
        <v>145040</v>
      </c>
      <c r="AAV54" s="137">
        <f>VLOOKUP($A54,'FuturesInfo (3)'!$A$2:$O$80,15)*AAT54</f>
        <v>181300</v>
      </c>
      <c r="AAW54" s="188">
        <f t="shared" si="352"/>
        <v>-723.59201773851998</v>
      </c>
      <c r="AAX54" s="188">
        <f t="shared" si="137"/>
        <v>723.59201773851998</v>
      </c>
      <c r="AAY54" s="188">
        <f t="shared" si="277"/>
        <v>-723.59201773851998</v>
      </c>
      <c r="AAZ54" s="188">
        <f t="shared" si="278"/>
        <v>723.59201773851998</v>
      </c>
      <c r="ABA54" s="188">
        <f t="shared" si="279"/>
        <v>723.59201773851998</v>
      </c>
      <c r="ABB54" s="188">
        <f t="shared" si="349"/>
        <v>723.59201773851998</v>
      </c>
      <c r="ABC54" s="188">
        <f t="shared" si="281"/>
        <v>-723.59201773851998</v>
      </c>
      <c r="ABD54" s="188">
        <f t="shared" si="341"/>
        <v>-723.59201773851998</v>
      </c>
      <c r="ABE54" s="188">
        <f t="shared" si="282"/>
        <v>723.59201773851998</v>
      </c>
      <c r="ABF54" s="188">
        <f>IF(IF(sym!$Q43=AAI54,1,0)=1,ABS(AAU54*AAN54),-ABS(AAU54*AAN54))</f>
        <v>723.59201773851998</v>
      </c>
      <c r="ABG54" s="188">
        <f t="shared" si="283"/>
        <v>723.59201773851998</v>
      </c>
      <c r="ABH54" s="188">
        <f t="shared" si="284"/>
        <v>723.59201773851998</v>
      </c>
      <c r="ABJ54">
        <f t="shared" si="285"/>
        <v>1</v>
      </c>
      <c r="ABK54" s="228">
        <v>-1</v>
      </c>
      <c r="ABL54" s="228">
        <v>-1</v>
      </c>
      <c r="ABM54" s="228">
        <v>-1</v>
      </c>
      <c r="ABN54" s="203">
        <v>1</v>
      </c>
      <c r="ABO54" s="229">
        <v>10</v>
      </c>
      <c r="ABP54">
        <f t="shared" si="286"/>
        <v>-1</v>
      </c>
      <c r="ABQ54">
        <f t="shared" si="287"/>
        <v>1</v>
      </c>
      <c r="ABR54" s="203"/>
      <c r="ABS54">
        <f t="shared" si="288"/>
        <v>0</v>
      </c>
      <c r="ABT54">
        <f t="shared" si="138"/>
        <v>0</v>
      </c>
      <c r="ABU54">
        <f t="shared" si="342"/>
        <v>0</v>
      </c>
      <c r="ABV54">
        <f t="shared" si="289"/>
        <v>0</v>
      </c>
      <c r="ABW54" s="237"/>
      <c r="ABX54" s="194">
        <v>42565</v>
      </c>
      <c r="ABY54">
        <f t="shared" si="290"/>
        <v>1</v>
      </c>
      <c r="ABZ54">
        <f t="shared" si="291"/>
        <v>-1</v>
      </c>
      <c r="ACA54">
        <f>VLOOKUP($A54,'FuturesInfo (3)'!$A$2:$V$80,22)</f>
        <v>8</v>
      </c>
      <c r="ACB54">
        <f t="shared" si="292"/>
        <v>-1</v>
      </c>
      <c r="ACC54">
        <f t="shared" si="293"/>
        <v>6</v>
      </c>
      <c r="ACD54" s="137">
        <f>VLOOKUP($A54,'FuturesInfo (3)'!$A$2:$O$80,15)*ACA54</f>
        <v>145040</v>
      </c>
      <c r="ACE54" s="137">
        <f>VLOOKUP($A54,'FuturesInfo (3)'!$A$2:$O$80,15)*ACC54</f>
        <v>108780</v>
      </c>
      <c r="ACF54" s="188">
        <f t="shared" si="353"/>
        <v>0</v>
      </c>
      <c r="ACG54" s="188">
        <f t="shared" si="139"/>
        <v>0</v>
      </c>
      <c r="ACH54" s="188">
        <f t="shared" si="295"/>
        <v>0</v>
      </c>
      <c r="ACI54" s="188">
        <f t="shared" si="296"/>
        <v>0</v>
      </c>
      <c r="ACJ54" s="188">
        <f t="shared" si="297"/>
        <v>0</v>
      </c>
      <c r="ACK54" s="188">
        <f t="shared" si="350"/>
        <v>0</v>
      </c>
      <c r="ACL54" s="188">
        <f t="shared" si="299"/>
        <v>0</v>
      </c>
      <c r="ACM54" s="188">
        <f t="shared" si="343"/>
        <v>0</v>
      </c>
      <c r="ACN54" s="188">
        <f t="shared" si="300"/>
        <v>0</v>
      </c>
      <c r="ACO54" s="188">
        <f>IF(IF(sym!$Q43=ABR54,1,0)=1,ABS(ACD54*ABW54),-ABS(ACD54*ABW54))</f>
        <v>0</v>
      </c>
      <c r="ACP54" s="188">
        <f t="shared" si="301"/>
        <v>0</v>
      </c>
      <c r="ACQ54" s="188">
        <f t="shared" si="302"/>
        <v>0</v>
      </c>
      <c r="ACT54">
        <f t="shared" si="303"/>
        <v>0</v>
      </c>
      <c r="ACU54" s="228"/>
      <c r="ACV54" s="228"/>
      <c r="ACW54" s="228"/>
      <c r="ACX54" s="203"/>
      <c r="ACY54" s="229"/>
      <c r="ACZ54">
        <f t="shared" si="304"/>
        <v>-1</v>
      </c>
      <c r="ADA54">
        <f t="shared" si="305"/>
        <v>0</v>
      </c>
      <c r="ADB54" s="203"/>
      <c r="ADC54">
        <f t="shared" si="306"/>
        <v>1</v>
      </c>
      <c r="ADD54">
        <f t="shared" si="140"/>
        <v>1</v>
      </c>
      <c r="ADE54">
        <f t="shared" si="344"/>
        <v>0</v>
      </c>
      <c r="ADF54">
        <f t="shared" si="307"/>
        <v>1</v>
      </c>
      <c r="ADG54" s="237"/>
      <c r="ADH54" s="194"/>
      <c r="ADI54">
        <f t="shared" si="308"/>
        <v>-1</v>
      </c>
      <c r="ADJ54">
        <f t="shared" si="309"/>
        <v>-1</v>
      </c>
      <c r="ADK54">
        <f>VLOOKUP($A54,'FuturesInfo (3)'!$A$2:$V$80,22)</f>
        <v>8</v>
      </c>
      <c r="ADL54">
        <f t="shared" si="310"/>
        <v>-1</v>
      </c>
      <c r="ADM54">
        <f t="shared" si="311"/>
        <v>6</v>
      </c>
      <c r="ADN54" s="137">
        <f>VLOOKUP($A54,'FuturesInfo (3)'!$A$2:$O$80,15)*ADK54</f>
        <v>145040</v>
      </c>
      <c r="ADO54" s="137">
        <f>VLOOKUP($A54,'FuturesInfo (3)'!$A$2:$O$80,15)*ADM54</f>
        <v>108780</v>
      </c>
      <c r="ADP54" s="188">
        <f t="shared" si="354"/>
        <v>0</v>
      </c>
      <c r="ADQ54" s="188">
        <f t="shared" si="141"/>
        <v>0</v>
      </c>
      <c r="ADR54" s="188">
        <f t="shared" si="313"/>
        <v>0</v>
      </c>
      <c r="ADS54" s="188">
        <f t="shared" si="314"/>
        <v>0</v>
      </c>
      <c r="ADT54" s="188">
        <f t="shared" si="315"/>
        <v>0</v>
      </c>
      <c r="ADU54" s="188">
        <f t="shared" si="351"/>
        <v>0</v>
      </c>
      <c r="ADV54" s="188">
        <f t="shared" si="317"/>
        <v>0</v>
      </c>
      <c r="ADW54" s="188">
        <f t="shared" si="345"/>
        <v>0</v>
      </c>
      <c r="ADX54" s="188">
        <f t="shared" si="318"/>
        <v>0</v>
      </c>
      <c r="ADY54" s="188">
        <f>IF(IF(sym!$Q43=ADB54,1,0)=1,ABS(ADN54*ADG54),-ABS(ADN54*ADG54))</f>
        <v>0</v>
      </c>
      <c r="ADZ54" s="188">
        <f t="shared" si="319"/>
        <v>0</v>
      </c>
      <c r="AEA54" s="188">
        <f t="shared" si="320"/>
        <v>0</v>
      </c>
    </row>
    <row r="55" spans="1:807"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f t="shared" si="142"/>
        <v>-1</v>
      </c>
      <c r="T55">
        <f t="shared" si="143"/>
        <v>-1</v>
      </c>
      <c r="U55">
        <v>3</v>
      </c>
      <c r="V55">
        <f t="shared" si="144"/>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f t="shared" si="145"/>
        <v>2289.9287222813623</v>
      </c>
      <c r="AG55" s="188">
        <v>-2289.9287222813623</v>
      </c>
      <c r="AH55" s="188">
        <f t="shared" si="146"/>
        <v>2289.9287222813623</v>
      </c>
      <c r="AI55" s="188">
        <v>-2289.9287222813623</v>
      </c>
      <c r="AJ55" s="188">
        <v>2289.9287222813623</v>
      </c>
      <c r="AL55">
        <v>-1</v>
      </c>
      <c r="AM55" s="228">
        <v>1</v>
      </c>
      <c r="AN55" s="228">
        <v>-1</v>
      </c>
      <c r="AO55" s="228">
        <v>1</v>
      </c>
      <c r="AP55" s="203">
        <v>-1</v>
      </c>
      <c r="AQ55" s="229">
        <v>24</v>
      </c>
      <c r="AR55">
        <f t="shared" si="147"/>
        <v>-1</v>
      </c>
      <c r="AS55">
        <v>-1</v>
      </c>
      <c r="AT55" s="203">
        <v>1</v>
      </c>
      <c r="AU55">
        <v>1</v>
      </c>
      <c r="AV55">
        <v>0</v>
      </c>
      <c r="AW55">
        <v>1</v>
      </c>
      <c r="AX55">
        <v>0</v>
      </c>
      <c r="AY55" s="237">
        <v>2.0814479638E-2</v>
      </c>
      <c r="AZ55" s="194">
        <v>42516</v>
      </c>
      <c r="BA55">
        <f t="shared" si="148"/>
        <v>-1</v>
      </c>
      <c r="BB55">
        <f t="shared" si="149"/>
        <v>-1</v>
      </c>
      <c r="BC55">
        <v>3</v>
      </c>
      <c r="BD55">
        <f t="shared" si="150"/>
        <v>1</v>
      </c>
      <c r="BE55">
        <v>4</v>
      </c>
      <c r="BF55" s="137">
        <v>84600</v>
      </c>
      <c r="BG55" s="137">
        <v>112800</v>
      </c>
      <c r="BH55" s="188">
        <v>1760.9049773748</v>
      </c>
      <c r="BI55" s="188">
        <v>-1760.9049773748</v>
      </c>
      <c r="BJ55" s="188">
        <v>-1760.9049773748</v>
      </c>
      <c r="BK55" s="188">
        <f t="shared" si="321"/>
        <v>-1760.9049773748</v>
      </c>
      <c r="BL55" s="188">
        <v>-1760.9049773748</v>
      </c>
      <c r="BM55" s="188">
        <v>-1760.9049773748</v>
      </c>
      <c r="BN55" s="188">
        <v>1760.9049773748</v>
      </c>
      <c r="BO55" s="188">
        <f t="shared" si="322"/>
        <v>-1760.9049773748</v>
      </c>
      <c r="BP55" s="188">
        <v>1760.9049773748</v>
      </c>
      <c r="BQ55" s="188">
        <f t="shared" si="151"/>
        <v>1760.9049773748</v>
      </c>
      <c r="BR55" s="188">
        <f t="shared" si="152"/>
        <v>-1760.9049773748</v>
      </c>
      <c r="BS55" s="188">
        <v>1760.9049773748</v>
      </c>
      <c r="BU55">
        <v>1</v>
      </c>
      <c r="BV55" s="228">
        <v>1</v>
      </c>
      <c r="BW55" s="228">
        <v>-1</v>
      </c>
      <c r="BX55" s="228">
        <v>1</v>
      </c>
      <c r="BY55" s="203">
        <v>-1</v>
      </c>
      <c r="BZ55" s="229">
        <v>25</v>
      </c>
      <c r="CA55">
        <f t="shared" si="153"/>
        <v>-1</v>
      </c>
      <c r="CB55">
        <v>-1</v>
      </c>
      <c r="CC55" s="203">
        <v>1</v>
      </c>
      <c r="CD55">
        <v>1</v>
      </c>
      <c r="CE55">
        <v>0</v>
      </c>
      <c r="CF55">
        <v>1</v>
      </c>
      <c r="CG55">
        <v>0</v>
      </c>
      <c r="CH55" s="237">
        <v>0</v>
      </c>
      <c r="CI55" s="194">
        <v>42516</v>
      </c>
      <c r="CJ55">
        <f t="shared" si="154"/>
        <v>-1</v>
      </c>
      <c r="CK55">
        <f t="shared" si="155"/>
        <v>-1</v>
      </c>
      <c r="CL55">
        <v>4</v>
      </c>
      <c r="CM55">
        <f t="shared" si="156"/>
        <v>-1</v>
      </c>
      <c r="CN55">
        <v>3</v>
      </c>
      <c r="CO55" s="137">
        <v>112800</v>
      </c>
      <c r="CP55" s="137">
        <v>84600</v>
      </c>
      <c r="CQ55" s="188">
        <v>0</v>
      </c>
      <c r="CR55" s="188">
        <v>0</v>
      </c>
      <c r="CS55" s="188">
        <v>0</v>
      </c>
      <c r="CT55" s="188">
        <f t="shared" si="323"/>
        <v>0</v>
      </c>
      <c r="CU55" s="188">
        <v>0</v>
      </c>
      <c r="CV55" s="188">
        <v>0</v>
      </c>
      <c r="CW55" s="188">
        <v>0</v>
      </c>
      <c r="CX55" s="188">
        <f t="shared" si="157"/>
        <v>0</v>
      </c>
      <c r="CY55" s="188">
        <v>0</v>
      </c>
      <c r="CZ55" s="188">
        <f t="shared" si="158"/>
        <v>0</v>
      </c>
      <c r="DA55" s="188">
        <f t="shared" si="159"/>
        <v>0</v>
      </c>
      <c r="DB55" s="188">
        <v>0</v>
      </c>
      <c r="DD55">
        <v>1</v>
      </c>
      <c r="DE55" s="228">
        <v>1</v>
      </c>
      <c r="DF55" s="228">
        <v>1</v>
      </c>
      <c r="DG55" s="228">
        <v>1</v>
      </c>
      <c r="DH55" s="203">
        <v>-1</v>
      </c>
      <c r="DI55" s="229">
        <v>26</v>
      </c>
      <c r="DJ55">
        <f t="shared" si="160"/>
        <v>-1</v>
      </c>
      <c r="DK55">
        <v>-1</v>
      </c>
      <c r="DL55" s="203">
        <v>1</v>
      </c>
      <c r="DM55">
        <v>1</v>
      </c>
      <c r="DN55">
        <v>0</v>
      </c>
      <c r="DO55">
        <v>1</v>
      </c>
      <c r="DP55">
        <v>0</v>
      </c>
      <c r="DQ55" s="237">
        <v>5.6737588652500002E-3</v>
      </c>
      <c r="DR55" s="194">
        <v>42516</v>
      </c>
      <c r="DS55">
        <f t="shared" si="161"/>
        <v>-1</v>
      </c>
      <c r="DT55">
        <f t="shared" si="162"/>
        <v>-1</v>
      </c>
      <c r="DU55">
        <v>4</v>
      </c>
      <c r="DV55">
        <f t="shared" si="163"/>
        <v>-1</v>
      </c>
      <c r="DW55">
        <v>5</v>
      </c>
      <c r="DX55" s="137">
        <v>113440.00000000001</v>
      </c>
      <c r="DY55" s="137">
        <v>141800.00000000003</v>
      </c>
      <c r="DZ55" s="188">
        <v>643.63120567396015</v>
      </c>
      <c r="EA55" s="188">
        <v>643.63120567396015</v>
      </c>
      <c r="EB55" s="188">
        <v>-643.63120567396015</v>
      </c>
      <c r="EC55" s="188">
        <f t="shared" si="324"/>
        <v>-643.63120567396015</v>
      </c>
      <c r="ED55" s="188">
        <v>-643.63120567396015</v>
      </c>
      <c r="EE55" s="188">
        <v>643.63120567396015</v>
      </c>
      <c r="EF55" s="188">
        <v>643.63120567396015</v>
      </c>
      <c r="EG55" s="188">
        <f t="shared" si="164"/>
        <v>-643.63120567396015</v>
      </c>
      <c r="EH55" s="188">
        <v>643.63120567396015</v>
      </c>
      <c r="EI55" s="188">
        <f t="shared" si="165"/>
        <v>-643.63120567396015</v>
      </c>
      <c r="EJ55" s="188">
        <f t="shared" si="166"/>
        <v>-643.63120567396015</v>
      </c>
      <c r="EK55" s="188">
        <v>643.63120567396015</v>
      </c>
      <c r="EM55">
        <v>1</v>
      </c>
      <c r="EN55" s="228">
        <v>1</v>
      </c>
      <c r="EO55" s="228">
        <v>-1</v>
      </c>
      <c r="EP55" s="228">
        <v>1</v>
      </c>
      <c r="EQ55" s="203">
        <v>-1</v>
      </c>
      <c r="ER55" s="229">
        <v>27</v>
      </c>
      <c r="ES55">
        <f t="shared" si="167"/>
        <v>-1</v>
      </c>
      <c r="ET55">
        <v>-1</v>
      </c>
      <c r="EU55" s="203">
        <v>-1</v>
      </c>
      <c r="EV55">
        <v>0</v>
      </c>
      <c r="EW55">
        <v>1</v>
      </c>
      <c r="EX55">
        <v>0</v>
      </c>
      <c r="EY55">
        <v>1</v>
      </c>
      <c r="EZ55" s="237">
        <v>-1.2870239774299999E-2</v>
      </c>
      <c r="FA55" s="194">
        <v>42516</v>
      </c>
      <c r="FB55">
        <f t="shared" si="168"/>
        <v>-1</v>
      </c>
      <c r="FC55">
        <f t="shared" si="169"/>
        <v>-1</v>
      </c>
      <c r="FD55">
        <v>4</v>
      </c>
      <c r="FE55">
        <f t="shared" si="170"/>
        <v>-1</v>
      </c>
      <c r="FF55">
        <v>4</v>
      </c>
      <c r="FG55" s="137">
        <v>111980</v>
      </c>
      <c r="FH55" s="137">
        <v>111980</v>
      </c>
      <c r="FI55" s="188">
        <v>-1441.2094499261138</v>
      </c>
      <c r="FJ55" s="188">
        <v>-1441.2094499261138</v>
      </c>
      <c r="FK55" s="188">
        <v>1441.2094499261138</v>
      </c>
      <c r="FL55" s="188">
        <f t="shared" si="325"/>
        <v>1441.2094499261138</v>
      </c>
      <c r="FM55" s="188">
        <v>1441.2094499261138</v>
      </c>
      <c r="FN55" s="188">
        <v>1441.2094499261138</v>
      </c>
      <c r="FO55" s="188">
        <v>-1441.2094499261138</v>
      </c>
      <c r="FP55" s="188">
        <f t="shared" si="171"/>
        <v>1441.2094499261138</v>
      </c>
      <c r="FQ55" s="188">
        <v>-1441.2094499261138</v>
      </c>
      <c r="FR55" s="188">
        <f t="shared" si="172"/>
        <v>1441.2094499261138</v>
      </c>
      <c r="FS55" s="188">
        <f t="shared" si="173"/>
        <v>1441.2094499261138</v>
      </c>
      <c r="FT55" s="188">
        <v>1441.2094499261138</v>
      </c>
      <c r="FV55">
        <v>-1</v>
      </c>
      <c r="FW55" s="228">
        <v>1</v>
      </c>
      <c r="FX55" s="228">
        <v>-1</v>
      </c>
      <c r="FY55" s="228">
        <v>1</v>
      </c>
      <c r="FZ55" s="203">
        <v>-1</v>
      </c>
      <c r="GA55" s="229">
        <v>28</v>
      </c>
      <c r="GB55">
        <f t="shared" si="174"/>
        <v>-1</v>
      </c>
      <c r="GC55">
        <v>-1</v>
      </c>
      <c r="GD55">
        <v>-1</v>
      </c>
      <c r="GE55">
        <v>0</v>
      </c>
      <c r="GF55">
        <v>1</v>
      </c>
      <c r="GG55">
        <v>0</v>
      </c>
      <c r="GH55">
        <v>1</v>
      </c>
      <c r="GI55">
        <v>-2.9112341489599999E-2</v>
      </c>
      <c r="GJ55" s="194">
        <v>42516</v>
      </c>
      <c r="GK55">
        <f t="shared" si="175"/>
        <v>-1</v>
      </c>
      <c r="GL55">
        <f t="shared" si="176"/>
        <v>-1</v>
      </c>
      <c r="GM55">
        <v>4</v>
      </c>
      <c r="GN55">
        <f t="shared" si="177"/>
        <v>1</v>
      </c>
      <c r="GO55">
        <v>5</v>
      </c>
      <c r="GP55" s="137">
        <v>108720</v>
      </c>
      <c r="GQ55" s="137">
        <v>135900</v>
      </c>
      <c r="GR55" s="188">
        <v>-3165.0937667493117</v>
      </c>
      <c r="GS55" s="188">
        <v>3165.0937667493117</v>
      </c>
      <c r="GT55" s="188">
        <v>3165.0937667493117</v>
      </c>
      <c r="GU55" s="188">
        <f t="shared" si="326"/>
        <v>3165.0937667493117</v>
      </c>
      <c r="GV55" s="188">
        <v>3165.0937667493117</v>
      </c>
      <c r="GW55" s="188">
        <v>3165.0937667493117</v>
      </c>
      <c r="GX55" s="188">
        <v>-3165.0937667493117</v>
      </c>
      <c r="GY55" s="188">
        <f t="shared" si="178"/>
        <v>3165.0937667493117</v>
      </c>
      <c r="GZ55" s="188">
        <v>-3165.0937667493117</v>
      </c>
      <c r="HA55" s="188">
        <f t="shared" si="179"/>
        <v>-3165.0937667493117</v>
      </c>
      <c r="HB55" s="188">
        <f t="shared" si="180"/>
        <v>3165.0937667493117</v>
      </c>
      <c r="HC55" s="188">
        <v>3165.0937667493117</v>
      </c>
      <c r="HE55">
        <v>-1</v>
      </c>
      <c r="HF55">
        <v>-1</v>
      </c>
      <c r="HG55">
        <v>1</v>
      </c>
      <c r="HH55">
        <v>-1</v>
      </c>
      <c r="HI55">
        <v>-1</v>
      </c>
      <c r="HJ55">
        <v>-6</v>
      </c>
      <c r="HK55">
        <f t="shared" si="181"/>
        <v>1</v>
      </c>
      <c r="HL55">
        <v>1</v>
      </c>
      <c r="HM55" s="203">
        <v>-1</v>
      </c>
      <c r="HN55">
        <v>1</v>
      </c>
      <c r="HO55">
        <v>1</v>
      </c>
      <c r="HP55">
        <v>0</v>
      </c>
      <c r="HQ55">
        <v>0</v>
      </c>
      <c r="HR55" s="237">
        <v>-5.15084621045E-3</v>
      </c>
      <c r="HS55" s="194">
        <v>42550</v>
      </c>
      <c r="HT55">
        <f t="shared" si="182"/>
        <v>1</v>
      </c>
      <c r="HU55">
        <f t="shared" si="183"/>
        <v>1</v>
      </c>
      <c r="HV55">
        <v>4</v>
      </c>
      <c r="HW55">
        <f t="shared" si="184"/>
        <v>-1</v>
      </c>
      <c r="HX55">
        <v>5</v>
      </c>
      <c r="HY55" s="137">
        <v>108159.99999999999</v>
      </c>
      <c r="HZ55" s="137">
        <v>135199.99999999997</v>
      </c>
      <c r="IA55" s="188">
        <v>557.11552612227194</v>
      </c>
      <c r="IB55" s="188">
        <v>557.11552612227194</v>
      </c>
      <c r="IC55" s="188">
        <v>557.11552612227194</v>
      </c>
      <c r="ID55" s="188">
        <f t="shared" si="327"/>
        <v>-557.11552612227194</v>
      </c>
      <c r="IE55" s="188">
        <v>-557.11552612227194</v>
      </c>
      <c r="IF55" s="188">
        <v>-557.11552612227194</v>
      </c>
      <c r="IG55" s="188">
        <v>557.11552612227194</v>
      </c>
      <c r="IH55" s="188">
        <f t="shared" si="185"/>
        <v>-557.11552612227194</v>
      </c>
      <c r="II55" s="188">
        <v>-557.11552612227194</v>
      </c>
      <c r="IJ55" s="188">
        <f t="shared" si="186"/>
        <v>557.11552612227194</v>
      </c>
      <c r="IK55" s="188">
        <f t="shared" si="187"/>
        <v>-557.11552612227194</v>
      </c>
      <c r="IL55" s="188">
        <v>557.11552612227194</v>
      </c>
      <c r="IN55">
        <v>-1</v>
      </c>
      <c r="IO55" s="228">
        <v>-1</v>
      </c>
      <c r="IP55" s="228">
        <v>1</v>
      </c>
      <c r="IQ55" s="228">
        <v>-1</v>
      </c>
      <c r="IR55" s="203">
        <v>-1</v>
      </c>
      <c r="IS55" s="229">
        <v>7</v>
      </c>
      <c r="IT55">
        <f t="shared" si="188"/>
        <v>1</v>
      </c>
      <c r="IU55">
        <v>-1</v>
      </c>
      <c r="IV55" s="203">
        <v>1</v>
      </c>
      <c r="IW55">
        <v>0</v>
      </c>
      <c r="IX55">
        <v>0</v>
      </c>
      <c r="IY55">
        <v>1</v>
      </c>
      <c r="IZ55">
        <v>0</v>
      </c>
      <c r="JA55" s="237">
        <v>2.86612426036E-2</v>
      </c>
      <c r="JB55" s="194">
        <v>42550</v>
      </c>
      <c r="JC55">
        <f t="shared" si="189"/>
        <v>1</v>
      </c>
      <c r="JD55">
        <f t="shared" si="190"/>
        <v>1</v>
      </c>
      <c r="JE55">
        <v>4</v>
      </c>
      <c r="JF55">
        <f t="shared" si="191"/>
        <v>-1</v>
      </c>
      <c r="JG55">
        <v>3</v>
      </c>
      <c r="JH55" s="137">
        <v>111259.99999999999</v>
      </c>
      <c r="JI55" s="137">
        <v>83444.999999999985</v>
      </c>
      <c r="JJ55" s="188">
        <v>-3188.8498520765356</v>
      </c>
      <c r="JK55" s="188">
        <v>-3188.8498520765356</v>
      </c>
      <c r="JL55" s="188">
        <v>-3188.8498520765356</v>
      </c>
      <c r="JM55" s="188">
        <f t="shared" si="328"/>
        <v>3188.8498520765356</v>
      </c>
      <c r="JN55" s="188">
        <v>-3188.8498520765356</v>
      </c>
      <c r="JO55" s="188">
        <v>3188.8498520765356</v>
      </c>
      <c r="JP55" s="188">
        <v>-3188.8498520765356</v>
      </c>
      <c r="JQ55" s="188">
        <f t="shared" si="192"/>
        <v>3188.8498520765356</v>
      </c>
      <c r="JR55" s="188">
        <v>3188.8498520765356</v>
      </c>
      <c r="JS55" s="188">
        <f t="shared" si="193"/>
        <v>-3188.8498520765356</v>
      </c>
      <c r="JT55" s="188">
        <f t="shared" si="329"/>
        <v>3188.8498520765356</v>
      </c>
      <c r="JU55" s="188">
        <v>3188.8498520765356</v>
      </c>
      <c r="JW55">
        <v>1</v>
      </c>
      <c r="JX55" s="228">
        <v>-1</v>
      </c>
      <c r="JY55" s="228">
        <v>-1</v>
      </c>
      <c r="JZ55" s="228">
        <v>1</v>
      </c>
      <c r="KA55" s="203">
        <v>-1</v>
      </c>
      <c r="KB55" s="229">
        <v>-8</v>
      </c>
      <c r="KC55">
        <f t="shared" si="194"/>
        <v>-1</v>
      </c>
      <c r="KD55">
        <v>1</v>
      </c>
      <c r="KE55" s="203">
        <v>-1</v>
      </c>
      <c r="KF55">
        <v>1</v>
      </c>
      <c r="KG55">
        <v>1</v>
      </c>
      <c r="KH55">
        <v>0</v>
      </c>
      <c r="KI55">
        <v>0</v>
      </c>
      <c r="KJ55" s="237">
        <v>-2.1750853855800001E-2</v>
      </c>
      <c r="KK55" s="194">
        <v>42550</v>
      </c>
      <c r="KL55">
        <f t="shared" si="195"/>
        <v>-1</v>
      </c>
      <c r="KM55">
        <f t="shared" si="196"/>
        <v>-1</v>
      </c>
      <c r="KN55">
        <v>4</v>
      </c>
      <c r="KO55">
        <f t="shared" si="197"/>
        <v>-1</v>
      </c>
      <c r="KP55">
        <v>5</v>
      </c>
      <c r="KQ55" s="137">
        <v>108840.00000000001</v>
      </c>
      <c r="KR55" s="137">
        <v>136050.00000000003</v>
      </c>
      <c r="KS55" s="188">
        <v>2367.3629336652725</v>
      </c>
      <c r="KT55" s="188">
        <v>-2367.3629336652725</v>
      </c>
      <c r="KU55" s="188">
        <v>2367.3629336652725</v>
      </c>
      <c r="KV55" s="188">
        <f t="shared" si="330"/>
        <v>2367.3629336652725</v>
      </c>
      <c r="KW55" s="188">
        <v>-2367.3629336652725</v>
      </c>
      <c r="KX55" s="188">
        <v>2367.3629336652725</v>
      </c>
      <c r="KY55" s="188">
        <v>-2367.3629336652725</v>
      </c>
      <c r="KZ55" s="188">
        <f t="shared" si="198"/>
        <v>2367.3629336652725</v>
      </c>
      <c r="LA55" s="188">
        <v>-2367.3629336652725</v>
      </c>
      <c r="LB55" s="188">
        <f t="shared" si="199"/>
        <v>2367.3629336652725</v>
      </c>
      <c r="LC55" s="188">
        <f t="shared" si="200"/>
        <v>2367.3629336652725</v>
      </c>
      <c r="LD55" s="188">
        <v>2367.3629336652725</v>
      </c>
      <c r="LF55">
        <v>-1</v>
      </c>
      <c r="LG55" s="228">
        <v>1</v>
      </c>
      <c r="LH55" s="228">
        <v>1</v>
      </c>
      <c r="LI55" s="228">
        <v>-1</v>
      </c>
      <c r="LJ55" s="203">
        <v>-1</v>
      </c>
      <c r="LK55" s="229">
        <v>-9</v>
      </c>
      <c r="LL55">
        <f t="shared" si="201"/>
        <v>1</v>
      </c>
      <c r="LM55">
        <v>1</v>
      </c>
      <c r="LN55" s="203">
        <v>-1</v>
      </c>
      <c r="LO55">
        <v>0</v>
      </c>
      <c r="LP55">
        <v>1</v>
      </c>
      <c r="LQ55">
        <v>0</v>
      </c>
      <c r="LR55">
        <v>0</v>
      </c>
      <c r="LS55" s="237">
        <v>-9.92282249173E-3</v>
      </c>
      <c r="LT55" s="194">
        <v>42550</v>
      </c>
      <c r="LU55">
        <f t="shared" si="202"/>
        <v>1</v>
      </c>
      <c r="LV55">
        <f t="shared" si="203"/>
        <v>1</v>
      </c>
      <c r="LW55">
        <v>4</v>
      </c>
      <c r="LX55">
        <f t="shared" si="204"/>
        <v>1</v>
      </c>
      <c r="LY55">
        <v>3</v>
      </c>
      <c r="LZ55" s="137">
        <v>107759.99999999999</v>
      </c>
      <c r="MA55" s="137">
        <v>80819.999999999985</v>
      </c>
      <c r="MB55" s="188">
        <v>-1069.2833517088247</v>
      </c>
      <c r="MC55" s="188">
        <v>1069.2833517088247</v>
      </c>
      <c r="MD55" s="188">
        <v>1069.2833517088247</v>
      </c>
      <c r="ME55" s="188">
        <f t="shared" si="331"/>
        <v>-1069.2833517088247</v>
      </c>
      <c r="MF55" s="188">
        <v>-1069.2833517088247</v>
      </c>
      <c r="MG55" s="188">
        <v>-1069.2833517088247</v>
      </c>
      <c r="MH55" s="188">
        <v>1069.2833517088247</v>
      </c>
      <c r="MI55" s="188">
        <f t="shared" si="205"/>
        <v>-1069.2833517088247</v>
      </c>
      <c r="MJ55" s="188">
        <v>-1069.2833517088247</v>
      </c>
      <c r="MK55" s="188">
        <f t="shared" si="206"/>
        <v>-1069.2833517088247</v>
      </c>
      <c r="ML55" s="188">
        <f t="shared" si="207"/>
        <v>-1069.2833517088247</v>
      </c>
      <c r="MM55" s="188">
        <v>1069.2833517088247</v>
      </c>
      <c r="MO55">
        <v>-1</v>
      </c>
      <c r="MP55" s="228">
        <v>1</v>
      </c>
      <c r="MQ55" s="228">
        <v>1</v>
      </c>
      <c r="MR55" s="203">
        <v>1</v>
      </c>
      <c r="MS55" s="203">
        <v>-1</v>
      </c>
      <c r="MT55" s="229">
        <v>-10</v>
      </c>
      <c r="MU55">
        <f t="shared" si="208"/>
        <v>1</v>
      </c>
      <c r="MV55">
        <v>1</v>
      </c>
      <c r="MW55" s="203">
        <v>1</v>
      </c>
      <c r="MX55">
        <v>1</v>
      </c>
      <c r="MY55">
        <v>0</v>
      </c>
      <c r="MZ55">
        <v>1</v>
      </c>
      <c r="NA55">
        <v>1</v>
      </c>
      <c r="NB55" s="237">
        <v>1.07646622123E-2</v>
      </c>
      <c r="NC55" s="194">
        <v>42550</v>
      </c>
      <c r="ND55">
        <f t="shared" si="209"/>
        <v>1</v>
      </c>
      <c r="NE55">
        <f t="shared" si="210"/>
        <v>1</v>
      </c>
      <c r="NF55">
        <v>3</v>
      </c>
      <c r="NG55">
        <f t="shared" si="211"/>
        <v>1</v>
      </c>
      <c r="NH55">
        <v>2</v>
      </c>
      <c r="NI55" s="137">
        <v>81690</v>
      </c>
      <c r="NJ55" s="137">
        <v>54460</v>
      </c>
      <c r="NK55" s="188">
        <v>879.36525612278695</v>
      </c>
      <c r="NL55" s="188">
        <v>-879.36525612278695</v>
      </c>
      <c r="NM55" s="188">
        <v>-879.36525612278695</v>
      </c>
      <c r="NN55" s="188">
        <f t="shared" si="332"/>
        <v>879.36525612278695</v>
      </c>
      <c r="NO55" s="188">
        <v>879.36525612278695</v>
      </c>
      <c r="NP55" s="188">
        <v>879.36525612278695</v>
      </c>
      <c r="NQ55" s="188">
        <v>879.36525612278695</v>
      </c>
      <c r="NR55" s="188">
        <f t="shared" si="212"/>
        <v>879.36525612278695</v>
      </c>
      <c r="NS55" s="188">
        <v>879.36525612278695</v>
      </c>
      <c r="NT55" s="188">
        <f t="shared" si="213"/>
        <v>879.36525612278695</v>
      </c>
      <c r="NU55" s="188">
        <f t="shared" si="214"/>
        <v>879.36525612278695</v>
      </c>
      <c r="NV55" s="188">
        <v>879.36525612278695</v>
      </c>
      <c r="NX55">
        <v>1</v>
      </c>
      <c r="NY55" s="228">
        <v>1</v>
      </c>
      <c r="NZ55" s="228">
        <v>1</v>
      </c>
      <c r="OA55" s="228">
        <v>1</v>
      </c>
      <c r="OB55" s="203">
        <v>-1</v>
      </c>
      <c r="OC55" s="229">
        <v>-11</v>
      </c>
      <c r="OD55">
        <f t="shared" si="346"/>
        <v>1</v>
      </c>
      <c r="OE55">
        <v>1</v>
      </c>
      <c r="OF55" s="203">
        <v>-1</v>
      </c>
      <c r="OG55">
        <v>0</v>
      </c>
      <c r="OH55">
        <v>1</v>
      </c>
      <c r="OI55">
        <v>0</v>
      </c>
      <c r="OJ55">
        <v>0</v>
      </c>
      <c r="OK55">
        <v>-2.4788835842799999E-2</v>
      </c>
      <c r="OL55" s="194">
        <v>42550</v>
      </c>
      <c r="OM55">
        <f t="shared" si="215"/>
        <v>-1</v>
      </c>
      <c r="ON55">
        <f t="shared" si="216"/>
        <v>-1</v>
      </c>
      <c r="OO55">
        <v>3</v>
      </c>
      <c r="OP55">
        <f t="shared" si="217"/>
        <v>-1</v>
      </c>
      <c r="OQ55">
        <v>2</v>
      </c>
      <c r="OR55" s="137">
        <v>80100</v>
      </c>
      <c r="OS55" s="137">
        <v>53400</v>
      </c>
      <c r="OT55" s="188">
        <v>-1985.5857510082799</v>
      </c>
      <c r="OU55" s="188">
        <v>-1985.5857510082799</v>
      </c>
      <c r="OV55" s="188">
        <v>1985.5857510082799</v>
      </c>
      <c r="OW55" s="188">
        <f t="shared" si="333"/>
        <v>-1985.5857510082799</v>
      </c>
      <c r="OX55" s="188">
        <v>-1985.5857510082799</v>
      </c>
      <c r="OY55" s="188">
        <v>-1985.5857510082799</v>
      </c>
      <c r="OZ55" s="188">
        <v>-1985.5857510082799</v>
      </c>
      <c r="PA55" s="188">
        <f t="shared" si="218"/>
        <v>1985.5857510082799</v>
      </c>
      <c r="PB55" s="188">
        <v>-1985.5857510082799</v>
      </c>
      <c r="PC55" s="188">
        <f t="shared" si="219"/>
        <v>1985.5857510082799</v>
      </c>
      <c r="PD55" s="188">
        <f t="shared" si="220"/>
        <v>1985.5857510082799</v>
      </c>
      <c r="PE55" s="188">
        <v>1985.5857510082799</v>
      </c>
      <c r="PG55">
        <v>-1</v>
      </c>
      <c r="PH55" s="228">
        <v>1</v>
      </c>
      <c r="PI55" s="228">
        <v>1</v>
      </c>
      <c r="PJ55" s="228">
        <v>1</v>
      </c>
      <c r="PK55" s="203">
        <v>-1</v>
      </c>
      <c r="PL55" s="229">
        <v>-12</v>
      </c>
      <c r="PM55">
        <f t="shared" si="347"/>
        <v>1</v>
      </c>
      <c r="PN55">
        <v>1</v>
      </c>
      <c r="PO55" s="203">
        <v>1</v>
      </c>
      <c r="PP55">
        <v>1</v>
      </c>
      <c r="PQ55">
        <v>0</v>
      </c>
      <c r="PR55">
        <v>1</v>
      </c>
      <c r="PS55">
        <v>1</v>
      </c>
      <c r="PT55" s="237">
        <v>5.4603652796100001E-3</v>
      </c>
      <c r="PU55" s="194">
        <v>42550</v>
      </c>
      <c r="PV55">
        <f t="shared" si="221"/>
        <v>1</v>
      </c>
      <c r="PW55">
        <f t="shared" si="222"/>
        <v>1</v>
      </c>
      <c r="PX55">
        <v>3</v>
      </c>
      <c r="PY55">
        <f t="shared" si="223"/>
        <v>1</v>
      </c>
      <c r="PZ55">
        <v>2</v>
      </c>
      <c r="QA55" s="137">
        <v>80325</v>
      </c>
      <c r="QB55" s="137">
        <v>53550</v>
      </c>
      <c r="QC55" s="188">
        <v>438.60384108467326</v>
      </c>
      <c r="QD55" s="188">
        <v>-438.60384108467326</v>
      </c>
      <c r="QE55" s="188">
        <v>-438.60384108467326</v>
      </c>
      <c r="QF55" s="188">
        <f t="shared" si="334"/>
        <v>438.60384108467326</v>
      </c>
      <c r="QG55" s="188">
        <v>438.60384108467326</v>
      </c>
      <c r="QH55" s="188">
        <v>438.60384108467326</v>
      </c>
      <c r="QI55" s="188">
        <v>438.60384108467326</v>
      </c>
      <c r="QJ55" s="188">
        <f t="shared" si="224"/>
        <v>438.60384108467326</v>
      </c>
      <c r="QK55" s="188">
        <v>438.60384108467326</v>
      </c>
      <c r="QL55" s="188">
        <f t="shared" si="225"/>
        <v>438.60384108467326</v>
      </c>
      <c r="QM55" s="188">
        <f t="shared" si="226"/>
        <v>438.60384108467326</v>
      </c>
      <c r="QN55" s="188">
        <v>438.60384108467326</v>
      </c>
      <c r="QP55">
        <v>1</v>
      </c>
      <c r="QQ55" s="228">
        <v>-1</v>
      </c>
      <c r="QR55" s="228">
        <v>-1</v>
      </c>
      <c r="QS55" s="228">
        <v>-1</v>
      </c>
      <c r="QT55" s="203">
        <v>-1</v>
      </c>
      <c r="QU55" s="229">
        <v>-13</v>
      </c>
      <c r="QV55">
        <f t="shared" si="348"/>
        <v>-1</v>
      </c>
      <c r="QW55">
        <v>1</v>
      </c>
      <c r="QX55">
        <v>1</v>
      </c>
      <c r="QY55">
        <v>0</v>
      </c>
      <c r="QZ55">
        <v>0</v>
      </c>
      <c r="RA55">
        <v>1</v>
      </c>
      <c r="RB55">
        <v>1</v>
      </c>
      <c r="RC55">
        <v>2.80898876405E-3</v>
      </c>
      <c r="RD55" s="194">
        <v>42550</v>
      </c>
      <c r="RE55">
        <f t="shared" si="227"/>
        <v>1</v>
      </c>
      <c r="RF55">
        <f t="shared" si="228"/>
        <v>-1</v>
      </c>
      <c r="RG55">
        <v>3</v>
      </c>
      <c r="RH55">
        <f t="shared" si="229"/>
        <v>-1</v>
      </c>
      <c r="RI55">
        <v>2</v>
      </c>
      <c r="RJ55" s="137">
        <v>80325</v>
      </c>
      <c r="RK55" s="137">
        <v>53550</v>
      </c>
      <c r="RL55" s="188">
        <v>-225.63202247231627</v>
      </c>
      <c r="RM55" s="188">
        <v>225.63202247231627</v>
      </c>
      <c r="RN55" s="188">
        <v>-225.63202247231627</v>
      </c>
      <c r="RO55" s="188">
        <f t="shared" si="335"/>
        <v>-225.63202247231627</v>
      </c>
      <c r="RP55" s="188">
        <v>225.63202247231627</v>
      </c>
      <c r="RQ55" s="188">
        <v>-225.63202247231627</v>
      </c>
      <c r="RR55" s="188">
        <v>-225.63202247231627</v>
      </c>
      <c r="RS55" s="188">
        <f t="shared" si="230"/>
        <v>225.63202247231627</v>
      </c>
      <c r="RT55" s="188">
        <v>225.63202247231627</v>
      </c>
      <c r="RU55" s="188">
        <f t="shared" si="231"/>
        <v>-225.63202247231627</v>
      </c>
      <c r="RV55" s="188">
        <f t="shared" si="232"/>
        <v>-225.63202247231627</v>
      </c>
      <c r="RW55" s="188">
        <v>225.63202247231627</v>
      </c>
      <c r="RY55">
        <v>1</v>
      </c>
      <c r="RZ55">
        <v>1</v>
      </c>
      <c r="SA55">
        <v>1</v>
      </c>
      <c r="SB55">
        <v>1</v>
      </c>
      <c r="SC55">
        <v>-1</v>
      </c>
      <c r="SD55">
        <v>-14</v>
      </c>
      <c r="SE55">
        <f t="shared" si="233"/>
        <v>1</v>
      </c>
      <c r="SF55">
        <v>1</v>
      </c>
      <c r="SG55">
        <v>-1</v>
      </c>
      <c r="SH55">
        <v>0</v>
      </c>
      <c r="SI55">
        <v>1</v>
      </c>
      <c r="SJ55">
        <v>0</v>
      </c>
      <c r="SK55">
        <v>0</v>
      </c>
      <c r="SL55">
        <v>-2.98786181139E-3</v>
      </c>
      <c r="SM55" s="194">
        <v>42550</v>
      </c>
      <c r="SN55">
        <f t="shared" si="234"/>
        <v>-1</v>
      </c>
      <c r="SO55">
        <f t="shared" si="235"/>
        <v>-1</v>
      </c>
      <c r="SP55">
        <v>3</v>
      </c>
      <c r="SQ55">
        <f t="shared" si="236"/>
        <v>-1</v>
      </c>
      <c r="SR55">
        <v>2</v>
      </c>
      <c r="SS55" s="137">
        <v>80955.000000000015</v>
      </c>
      <c r="ST55" s="137">
        <v>53970.000000000007</v>
      </c>
      <c r="SU55" s="188">
        <v>-241.8823529410775</v>
      </c>
      <c r="SV55" s="188">
        <v>-241.8823529410775</v>
      </c>
      <c r="SW55" s="188">
        <v>241.8823529410775</v>
      </c>
      <c r="SX55" s="188">
        <f t="shared" si="336"/>
        <v>-241.8823529410775</v>
      </c>
      <c r="SY55" s="188">
        <v>-241.8823529410775</v>
      </c>
      <c r="SZ55" s="188">
        <v>-241.8823529410775</v>
      </c>
      <c r="TA55" s="188">
        <v>-241.8823529410775</v>
      </c>
      <c r="TB55" s="188">
        <f t="shared" si="237"/>
        <v>241.8823529410775</v>
      </c>
      <c r="TC55" s="188">
        <v>-241.8823529410775</v>
      </c>
      <c r="TD55" s="188">
        <f t="shared" si="238"/>
        <v>241.8823529410775</v>
      </c>
      <c r="TE55" s="188">
        <f t="shared" si="239"/>
        <v>241.8823529410775</v>
      </c>
      <c r="TF55" s="188">
        <v>241.8823529410775</v>
      </c>
      <c r="TH55">
        <v>-1</v>
      </c>
      <c r="TI55" s="228">
        <v>1</v>
      </c>
      <c r="TJ55" s="228">
        <v>1</v>
      </c>
      <c r="TK55" s="228">
        <v>1</v>
      </c>
      <c r="TL55" s="203">
        <v>-1</v>
      </c>
      <c r="TM55" s="229">
        <v>15</v>
      </c>
      <c r="TN55">
        <f t="shared" si="240"/>
        <v>1</v>
      </c>
      <c r="TO55">
        <v>-1</v>
      </c>
      <c r="TP55">
        <v>1</v>
      </c>
      <c r="TQ55">
        <v>1</v>
      </c>
      <c r="TR55">
        <v>0</v>
      </c>
      <c r="TS55">
        <v>1</v>
      </c>
      <c r="TT55">
        <v>0</v>
      </c>
      <c r="TU55">
        <v>1.0863457576300001E-2</v>
      </c>
      <c r="TV55" s="194">
        <v>42550</v>
      </c>
      <c r="TW55">
        <f t="shared" si="241"/>
        <v>-1</v>
      </c>
      <c r="TX55">
        <f t="shared" si="242"/>
        <v>1</v>
      </c>
      <c r="TY55">
        <v>3</v>
      </c>
      <c r="TZ55">
        <f t="shared" si="243"/>
        <v>1</v>
      </c>
      <c r="UA55">
        <v>2</v>
      </c>
      <c r="UB55" s="137">
        <v>80955.000000000015</v>
      </c>
      <c r="UC55" s="137">
        <v>53970.000000000007</v>
      </c>
      <c r="UD55" s="188">
        <v>879.45120808936667</v>
      </c>
      <c r="UE55" s="188">
        <v>-879.45120808936667</v>
      </c>
      <c r="UF55" s="188">
        <v>-879.45120808936667</v>
      </c>
      <c r="UG55" s="188">
        <f t="shared" si="337"/>
        <v>879.45120808936667</v>
      </c>
      <c r="UH55" s="188">
        <v>-879.45120808936667</v>
      </c>
      <c r="UI55" s="188">
        <v>879.45120808936667</v>
      </c>
      <c r="UJ55" s="188">
        <v>879.45120808936667</v>
      </c>
      <c r="UK55" s="188">
        <f t="shared" si="244"/>
        <v>-879.45120808936667</v>
      </c>
      <c r="UL55" s="188">
        <v>879.45120808936667</v>
      </c>
      <c r="UM55" s="188">
        <f t="shared" si="245"/>
        <v>879.45120808936667</v>
      </c>
      <c r="UN55" s="188">
        <f t="shared" si="246"/>
        <v>879.45120808936667</v>
      </c>
      <c r="UO55" s="188">
        <v>879.45120808936667</v>
      </c>
      <c r="UQ55">
        <v>1</v>
      </c>
      <c r="UR55" s="228">
        <v>1</v>
      </c>
      <c r="US55" s="228">
        <v>1</v>
      </c>
      <c r="UT55" s="228">
        <v>1</v>
      </c>
      <c r="UU55" s="203">
        <v>-1</v>
      </c>
      <c r="UV55" s="229">
        <v>16</v>
      </c>
      <c r="UW55">
        <f t="shared" si="247"/>
        <v>-1</v>
      </c>
      <c r="UX55">
        <v>-1</v>
      </c>
      <c r="UY55" s="203">
        <v>-1</v>
      </c>
      <c r="UZ55">
        <v>0</v>
      </c>
      <c r="VA55">
        <v>1</v>
      </c>
      <c r="VB55">
        <v>1</v>
      </c>
      <c r="VC55">
        <v>1</v>
      </c>
      <c r="VD55" s="237">
        <v>-3.5204743376E-3</v>
      </c>
      <c r="VE55" s="194">
        <v>42550</v>
      </c>
      <c r="VF55">
        <f t="shared" si="248"/>
        <v>-1</v>
      </c>
      <c r="VG55">
        <f t="shared" si="249"/>
        <v>-1</v>
      </c>
      <c r="VH55">
        <v>4</v>
      </c>
      <c r="VI55">
        <v>-1</v>
      </c>
      <c r="VJ55">
        <v>3</v>
      </c>
      <c r="VK55" s="137">
        <v>107559.99999999999</v>
      </c>
      <c r="VL55" s="137">
        <v>80669.999999999985</v>
      </c>
      <c r="VM55" s="188">
        <v>-378.66221975225596</v>
      </c>
      <c r="VN55" s="188">
        <v>-378.66221975225596</v>
      </c>
      <c r="VO55" s="188">
        <v>378.66221975225596</v>
      </c>
      <c r="VP55" s="188">
        <f t="shared" si="338"/>
        <v>378.66221975225596</v>
      </c>
      <c r="VQ55" s="188">
        <v>378.66221975225596</v>
      </c>
      <c r="VR55" s="188">
        <v>-378.66221975225596</v>
      </c>
      <c r="VS55" s="188">
        <v>-378.66221975225596</v>
      </c>
      <c r="VT55" s="188">
        <f t="shared" si="250"/>
        <v>378.66221975225596</v>
      </c>
      <c r="VU55" s="188">
        <v>-378.66221975225596</v>
      </c>
      <c r="VV55" s="188">
        <v>378.66221975225596</v>
      </c>
      <c r="VW55" s="188">
        <f t="shared" si="251"/>
        <v>378.66221975225596</v>
      </c>
      <c r="VX55" s="188">
        <v>378.66221975225596</v>
      </c>
      <c r="VZ55">
        <v>-1</v>
      </c>
      <c r="WA55" s="228">
        <v>1</v>
      </c>
      <c r="WB55" s="228">
        <v>-1</v>
      </c>
      <c r="WC55" s="228">
        <v>1</v>
      </c>
      <c r="WD55" s="203">
        <v>-1</v>
      </c>
      <c r="WE55" s="229">
        <v>17</v>
      </c>
      <c r="WF55">
        <f t="shared" si="252"/>
        <v>-1</v>
      </c>
      <c r="WG55">
        <v>-1</v>
      </c>
      <c r="WH55" s="203">
        <v>-1</v>
      </c>
      <c r="WI55">
        <v>1</v>
      </c>
      <c r="WJ55">
        <v>1</v>
      </c>
      <c r="WK55">
        <v>1</v>
      </c>
      <c r="WL55">
        <v>1</v>
      </c>
      <c r="WM55" s="237">
        <v>-5.5782818891799996E-4</v>
      </c>
      <c r="WN55" s="194">
        <v>42550</v>
      </c>
      <c r="WO55">
        <f t="shared" si="253"/>
        <v>-1</v>
      </c>
      <c r="WP55">
        <f t="shared" si="254"/>
        <v>-1</v>
      </c>
      <c r="WQ55">
        <v>4</v>
      </c>
      <c r="WR55">
        <v>1</v>
      </c>
      <c r="WS55">
        <v>5</v>
      </c>
      <c r="WT55" s="137">
        <v>105700</v>
      </c>
      <c r="WU55" s="137">
        <v>132125</v>
      </c>
      <c r="WV55" s="188">
        <v>-58.962439568632597</v>
      </c>
      <c r="WW55" s="188">
        <v>58.962439568632597</v>
      </c>
      <c r="WX55" s="188">
        <v>58.962439568632597</v>
      </c>
      <c r="WY55" s="188">
        <f t="shared" si="339"/>
        <v>58.962439568632597</v>
      </c>
      <c r="WZ55" s="188">
        <v>58.962439568632597</v>
      </c>
      <c r="XA55" s="188">
        <v>58.962439568632597</v>
      </c>
      <c r="XB55" s="188">
        <v>-58.962439568632597</v>
      </c>
      <c r="XC55" s="188">
        <f t="shared" si="255"/>
        <v>58.962439568632597</v>
      </c>
      <c r="XD55" s="188">
        <v>-58.962439568632597</v>
      </c>
      <c r="XE55" s="188">
        <v>-58.962439568632597</v>
      </c>
      <c r="XF55" s="188">
        <f t="shared" si="256"/>
        <v>58.962439568632597</v>
      </c>
      <c r="XG55" s="188">
        <v>58.962439568632597</v>
      </c>
      <c r="XI55">
        <v>-1</v>
      </c>
      <c r="XJ55" s="228">
        <v>1</v>
      </c>
      <c r="XK55" s="228">
        <v>-1</v>
      </c>
      <c r="XL55" s="228">
        <v>1</v>
      </c>
      <c r="XM55" s="203">
        <v>-1</v>
      </c>
      <c r="XN55" s="229">
        <v>18</v>
      </c>
      <c r="XO55">
        <f t="shared" si="257"/>
        <v>-1</v>
      </c>
      <c r="XP55">
        <v>-1</v>
      </c>
      <c r="XQ55" s="203">
        <v>-1</v>
      </c>
      <c r="XR55">
        <v>1</v>
      </c>
      <c r="XS55">
        <v>1</v>
      </c>
      <c r="XT55">
        <v>0</v>
      </c>
      <c r="XU55">
        <v>1</v>
      </c>
      <c r="XV55" s="237">
        <v>-1.6744186046499999E-2</v>
      </c>
      <c r="XW55" s="194">
        <v>42550</v>
      </c>
      <c r="XX55">
        <f t="shared" si="258"/>
        <v>-1</v>
      </c>
      <c r="XY55">
        <f t="shared" si="259"/>
        <v>-1</v>
      </c>
      <c r="XZ55">
        <v>4</v>
      </c>
      <c r="YA55">
        <v>1</v>
      </c>
      <c r="YB55">
        <v>5</v>
      </c>
      <c r="YC55" s="137">
        <v>105700</v>
      </c>
      <c r="YD55" s="137">
        <v>132125</v>
      </c>
      <c r="YE55" s="188">
        <v>-1769.8604651150499</v>
      </c>
      <c r="YF55" s="188">
        <v>1769.8604651150499</v>
      </c>
      <c r="YG55" s="188">
        <v>1769.8604651150499</v>
      </c>
      <c r="YH55" s="188">
        <f t="shared" si="260"/>
        <v>1769.8604651150499</v>
      </c>
      <c r="YI55" s="188">
        <v>1769.8604651150499</v>
      </c>
      <c r="YJ55" s="188">
        <v>1769.8604651150499</v>
      </c>
      <c r="YK55" s="188">
        <v>-1769.8604651150499</v>
      </c>
      <c r="YL55" s="188">
        <f t="shared" si="261"/>
        <v>1769.8604651150499</v>
      </c>
      <c r="YM55" s="188">
        <v>-1769.8604651150499</v>
      </c>
      <c r="YN55" s="188">
        <v>-1769.8604651150499</v>
      </c>
      <c r="YO55" s="188">
        <f t="shared" si="262"/>
        <v>1769.8604651150499</v>
      </c>
      <c r="YP55" s="188">
        <v>1769.8604651150499</v>
      </c>
      <c r="YR55">
        <v>-1</v>
      </c>
      <c r="YS55" s="228">
        <v>1</v>
      </c>
      <c r="YT55" s="228">
        <v>-1</v>
      </c>
      <c r="YU55" s="228">
        <v>1</v>
      </c>
      <c r="YV55" s="203">
        <v>-1</v>
      </c>
      <c r="YW55" s="229">
        <v>20</v>
      </c>
      <c r="YX55">
        <v>-1</v>
      </c>
      <c r="YY55">
        <v>-1</v>
      </c>
      <c r="YZ55" s="203">
        <v>-1</v>
      </c>
      <c r="ZA55">
        <v>1</v>
      </c>
      <c r="ZB55">
        <v>1</v>
      </c>
      <c r="ZC55">
        <v>1</v>
      </c>
      <c r="ZD55">
        <v>1</v>
      </c>
      <c r="ZE55" s="237">
        <v>-1.22989593188E-2</v>
      </c>
      <c r="ZF55" s="194">
        <v>42550</v>
      </c>
      <c r="ZG55">
        <f t="shared" si="263"/>
        <v>-1</v>
      </c>
      <c r="ZH55">
        <f t="shared" si="264"/>
        <v>-1</v>
      </c>
      <c r="ZI55">
        <v>4</v>
      </c>
      <c r="ZJ55">
        <v>1</v>
      </c>
      <c r="ZK55">
        <v>5</v>
      </c>
      <c r="ZL55" s="137">
        <v>105700</v>
      </c>
      <c r="ZM55" s="137">
        <v>132125</v>
      </c>
      <c r="ZN55" s="188">
        <v>-1299.9999999971601</v>
      </c>
      <c r="ZO55" s="188">
        <v>-1299.9999999971601</v>
      </c>
      <c r="ZP55" s="188">
        <v>1299.9999999971601</v>
      </c>
      <c r="ZQ55" s="188">
        <v>1299.9999999971601</v>
      </c>
      <c r="ZR55" s="188">
        <v>1299.9999999971601</v>
      </c>
      <c r="ZS55" s="188">
        <v>1299.9999999971601</v>
      </c>
      <c r="ZT55" s="188">
        <v>1299.9999999971601</v>
      </c>
      <c r="ZU55" s="188">
        <v>-1299.9999999971601</v>
      </c>
      <c r="ZV55" s="188">
        <f t="shared" si="265"/>
        <v>1299.9999999971601</v>
      </c>
      <c r="ZW55" s="188">
        <v>-1299.9999999971601</v>
      </c>
      <c r="ZX55" s="188">
        <f t="shared" si="266"/>
        <v>1299.9999999971601</v>
      </c>
      <c r="ZY55" s="188">
        <v>1299.9999999971601</v>
      </c>
      <c r="AAA55">
        <f t="shared" si="267"/>
        <v>-1</v>
      </c>
      <c r="AAB55" s="228">
        <v>-1</v>
      </c>
      <c r="AAC55" s="228">
        <v>1</v>
      </c>
      <c r="AAD55" s="228">
        <v>-1</v>
      </c>
      <c r="AAE55" s="203">
        <v>-1</v>
      </c>
      <c r="AAF55" s="229">
        <v>20</v>
      </c>
      <c r="AAG55">
        <f t="shared" si="268"/>
        <v>1</v>
      </c>
      <c r="AAH55">
        <f t="shared" si="269"/>
        <v>-1</v>
      </c>
      <c r="AAI55" s="203">
        <v>-1</v>
      </c>
      <c r="AAJ55">
        <f t="shared" si="270"/>
        <v>0</v>
      </c>
      <c r="AAK55">
        <f t="shared" si="136"/>
        <v>1</v>
      </c>
      <c r="AAL55">
        <f t="shared" si="340"/>
        <v>0</v>
      </c>
      <c r="AAM55">
        <f t="shared" si="271"/>
        <v>1</v>
      </c>
      <c r="AAN55" s="237">
        <v>-7.4712643678200002E-3</v>
      </c>
      <c r="AAO55" s="194">
        <v>42550</v>
      </c>
      <c r="AAP55">
        <f t="shared" si="272"/>
        <v>1</v>
      </c>
      <c r="AAQ55">
        <f t="shared" si="273"/>
        <v>1</v>
      </c>
      <c r="AAR55">
        <f>VLOOKUP($A55,'FuturesInfo (3)'!$A$2:$V$80,22)</f>
        <v>4</v>
      </c>
      <c r="AAS55">
        <f t="shared" si="274"/>
        <v>-1</v>
      </c>
      <c r="AAT55">
        <f t="shared" si="275"/>
        <v>3</v>
      </c>
      <c r="AAU55" s="137">
        <f>VLOOKUP($A55,'FuturesInfo (3)'!$A$2:$O$80,15)*AAR55</f>
        <v>103620</v>
      </c>
      <c r="AAV55" s="137">
        <f>VLOOKUP($A55,'FuturesInfo (3)'!$A$2:$O$80,15)*AAT55</f>
        <v>77715</v>
      </c>
      <c r="AAW55" s="188">
        <f t="shared" si="352"/>
        <v>774.17241379350844</v>
      </c>
      <c r="AAX55" s="188">
        <f t="shared" si="137"/>
        <v>774.17241379350844</v>
      </c>
      <c r="AAY55" s="188">
        <f t="shared" si="277"/>
        <v>774.17241379350844</v>
      </c>
      <c r="AAZ55" s="188">
        <f t="shared" si="278"/>
        <v>774.17241379350844</v>
      </c>
      <c r="ABA55" s="188">
        <f t="shared" si="279"/>
        <v>-774.17241379350844</v>
      </c>
      <c r="ABB55" s="188">
        <f t="shared" si="349"/>
        <v>774.17241379350844</v>
      </c>
      <c r="ABC55" s="188">
        <f t="shared" si="281"/>
        <v>-774.17241379350844</v>
      </c>
      <c r="ABD55" s="188">
        <f t="shared" si="341"/>
        <v>774.17241379350844</v>
      </c>
      <c r="ABE55" s="188">
        <f t="shared" si="282"/>
        <v>-774.17241379350844</v>
      </c>
      <c r="ABF55" s="188">
        <f>IF(IF(sym!$Q44=AAI55,1,0)=1,ABS(AAU55*AAN55),-ABS(AAU55*AAN55))</f>
        <v>-774.17241379350844</v>
      </c>
      <c r="ABG55" s="188">
        <f t="shared" si="283"/>
        <v>-774.17241379350844</v>
      </c>
      <c r="ABH55" s="188">
        <f t="shared" si="284"/>
        <v>774.17241379350844</v>
      </c>
      <c r="ABJ55">
        <f t="shared" si="285"/>
        <v>-1</v>
      </c>
      <c r="ABK55" s="228">
        <v>-1</v>
      </c>
      <c r="ABL55" s="228">
        <v>1</v>
      </c>
      <c r="ABM55" s="228">
        <v>-1</v>
      </c>
      <c r="ABN55" s="203">
        <v>-1</v>
      </c>
      <c r="ABO55" s="229">
        <v>21</v>
      </c>
      <c r="ABP55">
        <f t="shared" si="286"/>
        <v>1</v>
      </c>
      <c r="ABQ55">
        <f t="shared" si="287"/>
        <v>-1</v>
      </c>
      <c r="ABR55" s="203"/>
      <c r="ABS55">
        <f t="shared" si="288"/>
        <v>0</v>
      </c>
      <c r="ABT55">
        <f t="shared" si="138"/>
        <v>0</v>
      </c>
      <c r="ABU55">
        <f t="shared" si="342"/>
        <v>0</v>
      </c>
      <c r="ABV55">
        <f t="shared" si="289"/>
        <v>0</v>
      </c>
      <c r="ABW55" s="237"/>
      <c r="ABX55" s="194">
        <v>42550</v>
      </c>
      <c r="ABY55">
        <f t="shared" si="290"/>
        <v>1</v>
      </c>
      <c r="ABZ55">
        <f t="shared" si="291"/>
        <v>1</v>
      </c>
      <c r="ACA55">
        <f>VLOOKUP($A55,'FuturesInfo (3)'!$A$2:$V$80,22)</f>
        <v>4</v>
      </c>
      <c r="ACB55">
        <f t="shared" si="292"/>
        <v>-1</v>
      </c>
      <c r="ACC55">
        <f t="shared" si="293"/>
        <v>3</v>
      </c>
      <c r="ACD55" s="137">
        <f>VLOOKUP($A55,'FuturesInfo (3)'!$A$2:$O$80,15)*ACA55</f>
        <v>103620</v>
      </c>
      <c r="ACE55" s="137">
        <f>VLOOKUP($A55,'FuturesInfo (3)'!$A$2:$O$80,15)*ACC55</f>
        <v>77715</v>
      </c>
      <c r="ACF55" s="188">
        <f t="shared" si="353"/>
        <v>0</v>
      </c>
      <c r="ACG55" s="188">
        <f t="shared" si="139"/>
        <v>0</v>
      </c>
      <c r="ACH55" s="188">
        <f t="shared" si="295"/>
        <v>0</v>
      </c>
      <c r="ACI55" s="188">
        <f t="shared" si="296"/>
        <v>0</v>
      </c>
      <c r="ACJ55" s="188">
        <f t="shared" si="297"/>
        <v>0</v>
      </c>
      <c r="ACK55" s="188">
        <f t="shared" si="350"/>
        <v>0</v>
      </c>
      <c r="ACL55" s="188">
        <f t="shared" si="299"/>
        <v>0</v>
      </c>
      <c r="ACM55" s="188">
        <f t="shared" si="343"/>
        <v>0</v>
      </c>
      <c r="ACN55" s="188">
        <f t="shared" si="300"/>
        <v>0</v>
      </c>
      <c r="ACO55" s="188">
        <f>IF(IF(sym!$Q44=ABR55,1,0)=1,ABS(ACD55*ABW55),-ABS(ACD55*ABW55))</f>
        <v>0</v>
      </c>
      <c r="ACP55" s="188">
        <f t="shared" si="301"/>
        <v>0</v>
      </c>
      <c r="ACQ55" s="188">
        <f t="shared" si="302"/>
        <v>0</v>
      </c>
      <c r="ACT55">
        <f t="shared" si="303"/>
        <v>0</v>
      </c>
      <c r="ACU55" s="228"/>
      <c r="ACV55" s="228"/>
      <c r="ACW55" s="228"/>
      <c r="ACX55" s="203"/>
      <c r="ACY55" s="229"/>
      <c r="ACZ55">
        <f t="shared" si="304"/>
        <v>-1</v>
      </c>
      <c r="ADA55">
        <f t="shared" si="305"/>
        <v>0</v>
      </c>
      <c r="ADB55" s="203"/>
      <c r="ADC55">
        <f t="shared" si="306"/>
        <v>1</v>
      </c>
      <c r="ADD55">
        <f t="shared" si="140"/>
        <v>1</v>
      </c>
      <c r="ADE55">
        <f t="shared" si="344"/>
        <v>0</v>
      </c>
      <c r="ADF55">
        <f t="shared" si="307"/>
        <v>1</v>
      </c>
      <c r="ADG55" s="237"/>
      <c r="ADH55" s="194"/>
      <c r="ADI55">
        <f t="shared" si="308"/>
        <v>-1</v>
      </c>
      <c r="ADJ55">
        <f t="shared" si="309"/>
        <v>-1</v>
      </c>
      <c r="ADK55">
        <f>VLOOKUP($A55,'FuturesInfo (3)'!$A$2:$V$80,22)</f>
        <v>4</v>
      </c>
      <c r="ADL55">
        <f t="shared" si="310"/>
        <v>-1</v>
      </c>
      <c r="ADM55">
        <f t="shared" si="311"/>
        <v>3</v>
      </c>
      <c r="ADN55" s="137">
        <f>VLOOKUP($A55,'FuturesInfo (3)'!$A$2:$O$80,15)*ADK55</f>
        <v>103620</v>
      </c>
      <c r="ADO55" s="137">
        <f>VLOOKUP($A55,'FuturesInfo (3)'!$A$2:$O$80,15)*ADM55</f>
        <v>77715</v>
      </c>
      <c r="ADP55" s="188">
        <f t="shared" si="354"/>
        <v>0</v>
      </c>
      <c r="ADQ55" s="188">
        <f t="shared" si="141"/>
        <v>0</v>
      </c>
      <c r="ADR55" s="188">
        <f t="shared" si="313"/>
        <v>0</v>
      </c>
      <c r="ADS55" s="188">
        <f t="shared" si="314"/>
        <v>0</v>
      </c>
      <c r="ADT55" s="188">
        <f t="shared" si="315"/>
        <v>0</v>
      </c>
      <c r="ADU55" s="188">
        <f t="shared" si="351"/>
        <v>0</v>
      </c>
      <c r="ADV55" s="188">
        <f t="shared" si="317"/>
        <v>0</v>
      </c>
      <c r="ADW55" s="188">
        <f t="shared" si="345"/>
        <v>0</v>
      </c>
      <c r="ADX55" s="188">
        <f t="shared" si="318"/>
        <v>0</v>
      </c>
      <c r="ADY55" s="188">
        <f>IF(IF(sym!$Q44=ADB55,1,0)=1,ABS(ADN55*ADG55),-ABS(ADN55*ADG55))</f>
        <v>0</v>
      </c>
      <c r="ADZ55" s="188">
        <f t="shared" si="319"/>
        <v>0</v>
      </c>
      <c r="AEA55" s="188">
        <f t="shared" si="320"/>
        <v>0</v>
      </c>
    </row>
    <row r="56" spans="1:807"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f t="shared" si="142"/>
        <v>1</v>
      </c>
      <c r="T56">
        <f t="shared" si="143"/>
        <v>1</v>
      </c>
      <c r="U56">
        <v>2</v>
      </c>
      <c r="V56">
        <f t="shared" si="144"/>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f t="shared" si="145"/>
        <v>909.80985829956603</v>
      </c>
      <c r="AG56" s="188">
        <v>909.80985829956603</v>
      </c>
      <c r="AH56" s="188">
        <f t="shared" si="146"/>
        <v>-909.80985829956603</v>
      </c>
      <c r="AI56" s="188">
        <v>-909.80985829956603</v>
      </c>
      <c r="AJ56" s="188">
        <v>909.80985829956603</v>
      </c>
      <c r="AL56">
        <v>1</v>
      </c>
      <c r="AM56" s="228">
        <v>-1</v>
      </c>
      <c r="AN56" s="228">
        <v>-1</v>
      </c>
      <c r="AO56" s="228">
        <v>-1</v>
      </c>
      <c r="AP56" s="203">
        <v>-1</v>
      </c>
      <c r="AQ56" s="229">
        <v>3</v>
      </c>
      <c r="AR56">
        <f t="shared" si="147"/>
        <v>-1</v>
      </c>
      <c r="AS56">
        <v>-1</v>
      </c>
      <c r="AT56" s="203">
        <v>1</v>
      </c>
      <c r="AU56">
        <v>0</v>
      </c>
      <c r="AV56">
        <v>0</v>
      </c>
      <c r="AW56">
        <v>1</v>
      </c>
      <c r="AX56">
        <v>0</v>
      </c>
      <c r="AY56" s="237">
        <v>9.9436923445500001E-3</v>
      </c>
      <c r="AZ56" s="194">
        <v>42544</v>
      </c>
      <c r="BA56">
        <f t="shared" si="148"/>
        <v>-1</v>
      </c>
      <c r="BB56">
        <f t="shared" si="149"/>
        <v>-1</v>
      </c>
      <c r="BC56">
        <v>2</v>
      </c>
      <c r="BD56">
        <f t="shared" si="150"/>
        <v>-1</v>
      </c>
      <c r="BE56">
        <v>2</v>
      </c>
      <c r="BF56" s="137">
        <v>84300</v>
      </c>
      <c r="BG56" s="137">
        <v>84300</v>
      </c>
      <c r="BH56" s="188">
        <v>-838.25326464556497</v>
      </c>
      <c r="BI56" s="188">
        <v>838.25326464556497</v>
      </c>
      <c r="BJ56" s="188">
        <v>-838.25326464556497</v>
      </c>
      <c r="BK56" s="188">
        <f t="shared" si="321"/>
        <v>-838.25326464556497</v>
      </c>
      <c r="BL56" s="188">
        <v>-838.25326464556497</v>
      </c>
      <c r="BM56" s="188">
        <v>-838.25326464556497</v>
      </c>
      <c r="BN56" s="188">
        <v>-838.25326464556497</v>
      </c>
      <c r="BO56" s="188">
        <f t="shared" si="322"/>
        <v>-838.25326464556497</v>
      </c>
      <c r="BP56" s="188">
        <v>838.25326464556497</v>
      </c>
      <c r="BQ56" s="188">
        <f t="shared" si="151"/>
        <v>-838.25326464556497</v>
      </c>
      <c r="BR56" s="188">
        <f t="shared" si="152"/>
        <v>-838.25326464556497</v>
      </c>
      <c r="BS56" s="188">
        <v>838.25326464556497</v>
      </c>
      <c r="BU56">
        <v>1</v>
      </c>
      <c r="BV56" s="228">
        <v>1</v>
      </c>
      <c r="BW56" s="228">
        <v>-1</v>
      </c>
      <c r="BX56" s="228">
        <v>1</v>
      </c>
      <c r="BY56" s="203">
        <v>-1</v>
      </c>
      <c r="BZ56" s="229">
        <v>4</v>
      </c>
      <c r="CA56">
        <f t="shared" si="153"/>
        <v>-1</v>
      </c>
      <c r="CB56">
        <v>-1</v>
      </c>
      <c r="CC56" s="203">
        <v>1</v>
      </c>
      <c r="CD56">
        <v>1</v>
      </c>
      <c r="CE56">
        <v>0</v>
      </c>
      <c r="CF56">
        <v>1</v>
      </c>
      <c r="CG56">
        <v>0</v>
      </c>
      <c r="CH56" s="237">
        <v>0</v>
      </c>
      <c r="CI56" s="194">
        <v>42548</v>
      </c>
      <c r="CJ56">
        <f t="shared" si="154"/>
        <v>-1</v>
      </c>
      <c r="CK56">
        <f t="shared" si="155"/>
        <v>-1</v>
      </c>
      <c r="CL56">
        <v>3</v>
      </c>
      <c r="CM56">
        <f t="shared" si="156"/>
        <v>-1</v>
      </c>
      <c r="CN56">
        <v>2</v>
      </c>
      <c r="CO56" s="137">
        <v>126450</v>
      </c>
      <c r="CP56" s="137">
        <v>84300</v>
      </c>
      <c r="CQ56" s="188">
        <v>0</v>
      </c>
      <c r="CR56" s="188">
        <v>0</v>
      </c>
      <c r="CS56" s="188">
        <v>0</v>
      </c>
      <c r="CT56" s="188">
        <f t="shared" si="323"/>
        <v>0</v>
      </c>
      <c r="CU56" s="188">
        <v>0</v>
      </c>
      <c r="CV56" s="188">
        <v>0</v>
      </c>
      <c r="CW56" s="188">
        <v>0</v>
      </c>
      <c r="CX56" s="188">
        <f t="shared" si="157"/>
        <v>0</v>
      </c>
      <c r="CY56" s="188">
        <v>0</v>
      </c>
      <c r="CZ56" s="188">
        <f t="shared" si="158"/>
        <v>0</v>
      </c>
      <c r="DA56" s="188">
        <f t="shared" si="159"/>
        <v>0</v>
      </c>
      <c r="DB56" s="188">
        <v>0</v>
      </c>
      <c r="DD56">
        <v>1</v>
      </c>
      <c r="DE56" s="228">
        <v>1</v>
      </c>
      <c r="DF56" s="228">
        <v>-1</v>
      </c>
      <c r="DG56" s="228">
        <v>1</v>
      </c>
      <c r="DH56" s="203">
        <v>-1</v>
      </c>
      <c r="DI56" s="229">
        <v>5</v>
      </c>
      <c r="DJ56">
        <f t="shared" si="160"/>
        <v>-1</v>
      </c>
      <c r="DK56">
        <v>-1</v>
      </c>
      <c r="DL56" s="203">
        <v>1</v>
      </c>
      <c r="DM56">
        <v>1</v>
      </c>
      <c r="DN56">
        <v>0</v>
      </c>
      <c r="DO56">
        <v>1</v>
      </c>
      <c r="DP56">
        <v>0</v>
      </c>
      <c r="DQ56" s="237"/>
      <c r="DR56" s="194">
        <v>42548</v>
      </c>
      <c r="DS56">
        <f t="shared" si="161"/>
        <v>-1</v>
      </c>
      <c r="DT56">
        <f t="shared" si="162"/>
        <v>-1</v>
      </c>
      <c r="DU56">
        <v>3</v>
      </c>
      <c r="DV56">
        <f t="shared" si="163"/>
        <v>-1</v>
      </c>
      <c r="DW56">
        <v>2</v>
      </c>
      <c r="DX56" s="137">
        <v>126450</v>
      </c>
      <c r="DY56" s="137">
        <v>84300</v>
      </c>
      <c r="DZ56" s="188">
        <v>0</v>
      </c>
      <c r="EA56" s="188">
        <v>0</v>
      </c>
      <c r="EB56" s="188">
        <v>0</v>
      </c>
      <c r="EC56" s="188">
        <f t="shared" si="324"/>
        <v>0</v>
      </c>
      <c r="ED56" s="188">
        <v>0</v>
      </c>
      <c r="EE56" s="188">
        <v>0</v>
      </c>
      <c r="EF56" s="188">
        <v>0</v>
      </c>
      <c r="EG56" s="188">
        <f t="shared" si="164"/>
        <v>0</v>
      </c>
      <c r="EH56" s="188">
        <v>0</v>
      </c>
      <c r="EI56" s="188">
        <f t="shared" si="165"/>
        <v>0</v>
      </c>
      <c r="EJ56" s="188">
        <f t="shared" si="166"/>
        <v>0</v>
      </c>
      <c r="EK56" s="188">
        <v>0</v>
      </c>
      <c r="EM56">
        <v>1</v>
      </c>
      <c r="EN56" s="228">
        <v>1</v>
      </c>
      <c r="EO56" s="228">
        <v>-1</v>
      </c>
      <c r="EP56" s="228">
        <v>1</v>
      </c>
      <c r="EQ56" s="203">
        <v>-1</v>
      </c>
      <c r="ER56" s="229">
        <v>5</v>
      </c>
      <c r="ES56">
        <f t="shared" si="167"/>
        <v>-1</v>
      </c>
      <c r="ET56">
        <v>-1</v>
      </c>
      <c r="EU56" s="203">
        <v>-1</v>
      </c>
      <c r="EV56">
        <v>0</v>
      </c>
      <c r="EW56">
        <v>1</v>
      </c>
      <c r="EX56">
        <v>0</v>
      </c>
      <c r="EY56">
        <v>1</v>
      </c>
      <c r="EZ56" s="237">
        <v>-2.6660203587000001E-3</v>
      </c>
      <c r="FA56" s="194">
        <v>42548</v>
      </c>
      <c r="FB56">
        <f t="shared" si="168"/>
        <v>-1</v>
      </c>
      <c r="FC56">
        <f t="shared" si="169"/>
        <v>-1</v>
      </c>
      <c r="FD56">
        <v>3</v>
      </c>
      <c r="FE56">
        <f t="shared" si="170"/>
        <v>-1</v>
      </c>
      <c r="FF56">
        <v>3</v>
      </c>
      <c r="FG56" s="137">
        <v>123450</v>
      </c>
      <c r="FH56" s="137">
        <v>123450</v>
      </c>
      <c r="FI56" s="188">
        <v>-329.12021328151502</v>
      </c>
      <c r="FJ56" s="188">
        <v>-329.12021328151502</v>
      </c>
      <c r="FK56" s="188">
        <v>329.12021328151502</v>
      </c>
      <c r="FL56" s="188">
        <f t="shared" si="325"/>
        <v>329.12021328151502</v>
      </c>
      <c r="FM56" s="188">
        <v>329.12021328151502</v>
      </c>
      <c r="FN56" s="188">
        <v>329.12021328151502</v>
      </c>
      <c r="FO56" s="188">
        <v>-329.12021328151502</v>
      </c>
      <c r="FP56" s="188">
        <f t="shared" si="171"/>
        <v>329.12021328151502</v>
      </c>
      <c r="FQ56" s="188">
        <v>-329.12021328151502</v>
      </c>
      <c r="FR56" s="188">
        <f t="shared" si="172"/>
        <v>329.12021328151502</v>
      </c>
      <c r="FS56" s="188">
        <f t="shared" si="173"/>
        <v>329.12021328151502</v>
      </c>
      <c r="FT56" s="188">
        <v>329.12021328151502</v>
      </c>
      <c r="FV56">
        <v>-1</v>
      </c>
      <c r="FW56" s="228">
        <v>1</v>
      </c>
      <c r="FX56" s="228">
        <v>-1</v>
      </c>
      <c r="FY56" s="228">
        <v>1</v>
      </c>
      <c r="FZ56" s="203">
        <v>1</v>
      </c>
      <c r="GA56" s="229">
        <v>7</v>
      </c>
      <c r="GB56">
        <f t="shared" si="174"/>
        <v>1</v>
      </c>
      <c r="GC56">
        <v>1</v>
      </c>
      <c r="GD56">
        <v>-1</v>
      </c>
      <c r="GE56">
        <v>0</v>
      </c>
      <c r="GF56">
        <v>0</v>
      </c>
      <c r="GG56">
        <v>1</v>
      </c>
      <c r="GH56">
        <v>0</v>
      </c>
      <c r="GI56">
        <v>-2.4301336573500001E-3</v>
      </c>
      <c r="GJ56" s="194">
        <v>42548</v>
      </c>
      <c r="GK56">
        <f t="shared" si="175"/>
        <v>1</v>
      </c>
      <c r="GL56">
        <f t="shared" si="176"/>
        <v>1</v>
      </c>
      <c r="GM56">
        <v>3</v>
      </c>
      <c r="GN56">
        <f t="shared" si="177"/>
        <v>1</v>
      </c>
      <c r="GO56">
        <v>4</v>
      </c>
      <c r="GP56" s="137">
        <v>123150</v>
      </c>
      <c r="GQ56" s="137">
        <v>164200</v>
      </c>
      <c r="GR56" s="188">
        <v>-299.27095990265252</v>
      </c>
      <c r="GS56" s="188">
        <v>299.27095990265252</v>
      </c>
      <c r="GT56" s="188">
        <v>-299.27095990265252</v>
      </c>
      <c r="GU56" s="188">
        <f t="shared" si="326"/>
        <v>-299.27095990265252</v>
      </c>
      <c r="GV56" s="188">
        <v>-299.27095990265252</v>
      </c>
      <c r="GW56" s="188">
        <v>299.27095990265252</v>
      </c>
      <c r="GX56" s="188">
        <v>-299.27095990265252</v>
      </c>
      <c r="GY56" s="188">
        <f t="shared" si="178"/>
        <v>-299.27095990265252</v>
      </c>
      <c r="GZ56" s="188">
        <v>-299.27095990265252</v>
      </c>
      <c r="HA56" s="188">
        <f t="shared" si="179"/>
        <v>-299.27095990265252</v>
      </c>
      <c r="HB56" s="188">
        <f t="shared" si="180"/>
        <v>-299.27095990265252</v>
      </c>
      <c r="HC56" s="188">
        <v>299.27095990265252</v>
      </c>
      <c r="HE56">
        <v>-1</v>
      </c>
      <c r="HF56">
        <v>1</v>
      </c>
      <c r="HG56">
        <v>1</v>
      </c>
      <c r="HH56">
        <v>1</v>
      </c>
      <c r="HI56">
        <v>1</v>
      </c>
      <c r="HJ56">
        <v>8</v>
      </c>
      <c r="HK56">
        <f t="shared" si="181"/>
        <v>1</v>
      </c>
      <c r="HL56">
        <v>1</v>
      </c>
      <c r="HM56" s="203">
        <v>1</v>
      </c>
      <c r="HN56">
        <v>1</v>
      </c>
      <c r="HO56">
        <v>1</v>
      </c>
      <c r="HP56">
        <v>0</v>
      </c>
      <c r="HQ56">
        <v>1</v>
      </c>
      <c r="HR56" s="237">
        <v>2.0828258221700001E-2</v>
      </c>
      <c r="HS56" s="194">
        <v>42548</v>
      </c>
      <c r="HT56">
        <f t="shared" si="182"/>
        <v>1</v>
      </c>
      <c r="HU56">
        <f t="shared" si="183"/>
        <v>1</v>
      </c>
      <c r="HV56">
        <v>3</v>
      </c>
      <c r="HW56">
        <f t="shared" si="184"/>
        <v>1</v>
      </c>
      <c r="HX56">
        <v>4</v>
      </c>
      <c r="HY56" s="137">
        <v>125715</v>
      </c>
      <c r="HZ56" s="137">
        <v>167620</v>
      </c>
      <c r="IA56" s="188">
        <v>2618.4244823410154</v>
      </c>
      <c r="IB56" s="188">
        <v>-2618.4244823410154</v>
      </c>
      <c r="IC56" s="188">
        <v>2618.4244823410154</v>
      </c>
      <c r="ID56" s="188">
        <f t="shared" si="327"/>
        <v>2618.4244823410154</v>
      </c>
      <c r="IE56" s="188">
        <v>2618.4244823410154</v>
      </c>
      <c r="IF56" s="188">
        <v>2618.4244823410154</v>
      </c>
      <c r="IG56" s="188">
        <v>2618.4244823410154</v>
      </c>
      <c r="IH56" s="188">
        <f t="shared" si="185"/>
        <v>2618.4244823410154</v>
      </c>
      <c r="II56" s="188">
        <v>2618.4244823410154</v>
      </c>
      <c r="IJ56" s="188">
        <f t="shared" si="186"/>
        <v>2618.4244823410154</v>
      </c>
      <c r="IK56" s="188">
        <f t="shared" si="187"/>
        <v>2618.4244823410154</v>
      </c>
      <c r="IL56" s="188">
        <v>2618.4244823410154</v>
      </c>
      <c r="IN56">
        <v>1</v>
      </c>
      <c r="IO56" s="228">
        <v>-1</v>
      </c>
      <c r="IP56" s="228">
        <v>-1</v>
      </c>
      <c r="IQ56" s="228">
        <v>-1</v>
      </c>
      <c r="IR56" s="203">
        <v>1</v>
      </c>
      <c r="IS56" s="229">
        <v>9</v>
      </c>
      <c r="IT56">
        <f t="shared" si="188"/>
        <v>-1</v>
      </c>
      <c r="IU56">
        <v>1</v>
      </c>
      <c r="IV56" s="203">
        <v>1</v>
      </c>
      <c r="IW56">
        <v>0</v>
      </c>
      <c r="IX56">
        <v>1</v>
      </c>
      <c r="IY56">
        <v>0</v>
      </c>
      <c r="IZ56">
        <v>1</v>
      </c>
      <c r="JA56" s="237">
        <v>9.6647178141000007E-3</v>
      </c>
      <c r="JB56" s="194">
        <v>42548</v>
      </c>
      <c r="JC56">
        <f t="shared" si="189"/>
        <v>1</v>
      </c>
      <c r="JD56">
        <f t="shared" si="190"/>
        <v>-1</v>
      </c>
      <c r="JE56">
        <v>3</v>
      </c>
      <c r="JF56">
        <f t="shared" si="191"/>
        <v>-1</v>
      </c>
      <c r="JG56">
        <v>2</v>
      </c>
      <c r="JH56" s="137">
        <v>126930</v>
      </c>
      <c r="JI56" s="137">
        <v>84620</v>
      </c>
      <c r="JJ56" s="188">
        <v>-1226.7426321437131</v>
      </c>
      <c r="JK56" s="188">
        <v>1226.7426321437131</v>
      </c>
      <c r="JL56" s="188">
        <v>1226.7426321437131</v>
      </c>
      <c r="JM56" s="188">
        <f t="shared" si="328"/>
        <v>-1226.7426321437131</v>
      </c>
      <c r="JN56" s="188">
        <v>1226.7426321437131</v>
      </c>
      <c r="JO56" s="188">
        <v>-1226.7426321437131</v>
      </c>
      <c r="JP56" s="188">
        <v>-1226.7426321437131</v>
      </c>
      <c r="JQ56" s="188">
        <f t="shared" si="192"/>
        <v>1226.7426321437131</v>
      </c>
      <c r="JR56" s="188">
        <v>1226.7426321437131</v>
      </c>
      <c r="JS56" s="188">
        <f t="shared" si="193"/>
        <v>-1226.7426321437131</v>
      </c>
      <c r="JT56" s="188">
        <f t="shared" si="329"/>
        <v>-1226.7426321437131</v>
      </c>
      <c r="JU56" s="188">
        <v>1226.7426321437131</v>
      </c>
      <c r="JW56">
        <v>1</v>
      </c>
      <c r="JX56" s="228">
        <v>-1</v>
      </c>
      <c r="JY56" s="228">
        <v>-1</v>
      </c>
      <c r="JZ56" s="228">
        <v>-1</v>
      </c>
      <c r="KA56" s="203">
        <v>1</v>
      </c>
      <c r="KB56" s="229">
        <v>10</v>
      </c>
      <c r="KC56">
        <f t="shared" si="194"/>
        <v>-1</v>
      </c>
      <c r="KD56">
        <v>1</v>
      </c>
      <c r="KE56" s="203">
        <v>1</v>
      </c>
      <c r="KF56">
        <v>0</v>
      </c>
      <c r="KG56">
        <v>1</v>
      </c>
      <c r="KH56">
        <v>0</v>
      </c>
      <c r="KI56">
        <v>1</v>
      </c>
      <c r="KJ56" s="237">
        <v>1.50082722761E-2</v>
      </c>
      <c r="KK56" s="194">
        <v>42548</v>
      </c>
      <c r="KL56">
        <f t="shared" si="195"/>
        <v>1</v>
      </c>
      <c r="KM56">
        <f t="shared" si="196"/>
        <v>-1</v>
      </c>
      <c r="KN56">
        <v>3</v>
      </c>
      <c r="KO56">
        <f t="shared" si="197"/>
        <v>-1</v>
      </c>
      <c r="KP56">
        <v>4</v>
      </c>
      <c r="KQ56" s="137">
        <v>128835</v>
      </c>
      <c r="KR56" s="137">
        <v>171780</v>
      </c>
      <c r="KS56" s="188">
        <v>-1933.5907586913436</v>
      </c>
      <c r="KT56" s="188">
        <v>1933.5907586913436</v>
      </c>
      <c r="KU56" s="188">
        <v>1933.5907586913436</v>
      </c>
      <c r="KV56" s="188">
        <f t="shared" si="330"/>
        <v>-1933.5907586913436</v>
      </c>
      <c r="KW56" s="188">
        <v>1933.5907586913436</v>
      </c>
      <c r="KX56" s="188">
        <v>-1933.5907586913436</v>
      </c>
      <c r="KY56" s="188">
        <v>-1933.5907586913436</v>
      </c>
      <c r="KZ56" s="188">
        <f t="shared" si="198"/>
        <v>1933.5907586913436</v>
      </c>
      <c r="LA56" s="188">
        <v>1933.5907586913436</v>
      </c>
      <c r="LB56" s="188">
        <f t="shared" si="199"/>
        <v>-1933.5907586913436</v>
      </c>
      <c r="LC56" s="188">
        <f t="shared" si="200"/>
        <v>-1933.5907586913436</v>
      </c>
      <c r="LD56" s="188">
        <v>1933.5907586913436</v>
      </c>
      <c r="LF56">
        <v>1</v>
      </c>
      <c r="LG56" s="228">
        <v>1</v>
      </c>
      <c r="LH56" s="228">
        <v>-1</v>
      </c>
      <c r="LI56" s="228">
        <v>1</v>
      </c>
      <c r="LJ56" s="203">
        <v>1</v>
      </c>
      <c r="LK56" s="229">
        <v>11</v>
      </c>
      <c r="LL56">
        <f t="shared" si="201"/>
        <v>-1</v>
      </c>
      <c r="LM56">
        <v>1</v>
      </c>
      <c r="LN56" s="203">
        <v>-1</v>
      </c>
      <c r="LO56">
        <v>1</v>
      </c>
      <c r="LP56">
        <v>0</v>
      </c>
      <c r="LQ56">
        <v>1</v>
      </c>
      <c r="LR56">
        <v>0</v>
      </c>
      <c r="LS56" s="237">
        <v>-1.2807078821700001E-3</v>
      </c>
      <c r="LT56" s="194">
        <v>42548</v>
      </c>
      <c r="LU56">
        <f t="shared" si="202"/>
        <v>-1</v>
      </c>
      <c r="LV56">
        <f t="shared" si="203"/>
        <v>-1</v>
      </c>
      <c r="LW56">
        <v>3</v>
      </c>
      <c r="LX56">
        <f t="shared" si="204"/>
        <v>1</v>
      </c>
      <c r="LY56">
        <v>2</v>
      </c>
      <c r="LZ56" s="137">
        <v>128670</v>
      </c>
      <c r="MA56" s="137">
        <v>85780</v>
      </c>
      <c r="MB56" s="188">
        <v>-164.78868319881391</v>
      </c>
      <c r="MC56" s="188">
        <v>-164.78868319881391</v>
      </c>
      <c r="MD56" s="188">
        <v>-164.78868319881391</v>
      </c>
      <c r="ME56" s="188">
        <f t="shared" si="331"/>
        <v>164.78868319881391</v>
      </c>
      <c r="MF56" s="188">
        <v>-164.78868319881391</v>
      </c>
      <c r="MG56" s="188">
        <v>164.78868319881391</v>
      </c>
      <c r="MH56" s="188">
        <v>-164.78868319881391</v>
      </c>
      <c r="MI56" s="188">
        <f t="shared" si="205"/>
        <v>164.78868319881391</v>
      </c>
      <c r="MJ56" s="188">
        <v>-164.78868319881391</v>
      </c>
      <c r="MK56" s="188">
        <f t="shared" si="206"/>
        <v>-164.78868319881391</v>
      </c>
      <c r="ML56" s="188">
        <f t="shared" si="207"/>
        <v>164.78868319881391</v>
      </c>
      <c r="MM56" s="188">
        <v>164.78868319881391</v>
      </c>
      <c r="MO56">
        <v>-1</v>
      </c>
      <c r="MP56" s="228">
        <v>1</v>
      </c>
      <c r="MQ56" s="228">
        <v>-1</v>
      </c>
      <c r="MR56" s="203">
        <v>1</v>
      </c>
      <c r="MS56" s="203">
        <v>-1</v>
      </c>
      <c r="MT56" s="229">
        <v>-1</v>
      </c>
      <c r="MU56">
        <f t="shared" si="208"/>
        <v>1</v>
      </c>
      <c r="MV56">
        <v>1</v>
      </c>
      <c r="MW56" s="203">
        <v>1</v>
      </c>
      <c r="MX56">
        <v>0</v>
      </c>
      <c r="MY56">
        <v>0</v>
      </c>
      <c r="MZ56">
        <v>1</v>
      </c>
      <c r="NA56">
        <v>1</v>
      </c>
      <c r="NB56" s="237">
        <v>1.43390067615E-2</v>
      </c>
      <c r="NC56" s="194">
        <v>42548</v>
      </c>
      <c r="ND56">
        <f t="shared" si="209"/>
        <v>1</v>
      </c>
      <c r="NE56">
        <f t="shared" si="210"/>
        <v>1</v>
      </c>
      <c r="NF56">
        <v>3</v>
      </c>
      <c r="NG56">
        <f t="shared" si="211"/>
        <v>1</v>
      </c>
      <c r="NH56">
        <v>2</v>
      </c>
      <c r="NI56" s="137">
        <v>130515</v>
      </c>
      <c r="NJ56" s="137">
        <v>87010</v>
      </c>
      <c r="NK56" s="188">
        <v>1871.4554674771725</v>
      </c>
      <c r="NL56" s="188">
        <v>-1871.4554674771725</v>
      </c>
      <c r="NM56" s="188">
        <v>-1871.4554674771725</v>
      </c>
      <c r="NN56" s="188">
        <f t="shared" si="332"/>
        <v>1871.4554674771725</v>
      </c>
      <c r="NO56" s="188">
        <v>1871.4554674771725</v>
      </c>
      <c r="NP56" s="188">
        <v>-1871.4554674771725</v>
      </c>
      <c r="NQ56" s="188">
        <v>1871.4554674771725</v>
      </c>
      <c r="NR56" s="188">
        <f t="shared" si="212"/>
        <v>1871.4554674771725</v>
      </c>
      <c r="NS56" s="188">
        <v>1871.4554674771725</v>
      </c>
      <c r="NT56" s="188">
        <f t="shared" si="213"/>
        <v>1871.4554674771725</v>
      </c>
      <c r="NU56" s="188">
        <f t="shared" si="214"/>
        <v>1871.4554674771725</v>
      </c>
      <c r="NV56" s="188">
        <v>1871.4554674771725</v>
      </c>
      <c r="NX56">
        <v>1</v>
      </c>
      <c r="NY56" s="228">
        <v>1</v>
      </c>
      <c r="NZ56" s="228">
        <v>-1</v>
      </c>
      <c r="OA56" s="228">
        <v>1</v>
      </c>
      <c r="OB56" s="203">
        <v>-1</v>
      </c>
      <c r="OC56" s="229">
        <v>-2</v>
      </c>
      <c r="OD56">
        <f t="shared" si="346"/>
        <v>-1</v>
      </c>
      <c r="OE56">
        <v>1</v>
      </c>
      <c r="OF56" s="203">
        <v>-1</v>
      </c>
      <c r="OG56">
        <v>1</v>
      </c>
      <c r="OH56">
        <v>1</v>
      </c>
      <c r="OI56">
        <v>0</v>
      </c>
      <c r="OJ56">
        <v>0</v>
      </c>
      <c r="OK56">
        <v>-1.4940811400999999E-3</v>
      </c>
      <c r="OL56" s="194">
        <v>42548</v>
      </c>
      <c r="OM56">
        <f t="shared" si="215"/>
        <v>-1</v>
      </c>
      <c r="ON56">
        <f t="shared" si="216"/>
        <v>-1</v>
      </c>
      <c r="OO56">
        <v>3</v>
      </c>
      <c r="OP56">
        <f t="shared" si="217"/>
        <v>-1</v>
      </c>
      <c r="OQ56">
        <v>2</v>
      </c>
      <c r="OR56" s="137">
        <v>131475</v>
      </c>
      <c r="OS56" s="137">
        <v>87650</v>
      </c>
      <c r="OT56" s="188">
        <v>-196.43431789464748</v>
      </c>
      <c r="OU56" s="188">
        <v>-196.43431789464748</v>
      </c>
      <c r="OV56" s="188">
        <v>196.43431789464748</v>
      </c>
      <c r="OW56" s="188">
        <f t="shared" si="333"/>
        <v>196.43431789464748</v>
      </c>
      <c r="OX56" s="188">
        <v>-196.43431789464748</v>
      </c>
      <c r="OY56" s="188">
        <v>196.43431789464748</v>
      </c>
      <c r="OZ56" s="188">
        <v>-196.43431789464748</v>
      </c>
      <c r="PA56" s="188">
        <f t="shared" si="218"/>
        <v>196.43431789464748</v>
      </c>
      <c r="PB56" s="188">
        <v>-196.43431789464748</v>
      </c>
      <c r="PC56" s="188">
        <f t="shared" si="219"/>
        <v>196.43431789464748</v>
      </c>
      <c r="PD56" s="188">
        <f t="shared" si="220"/>
        <v>196.43431789464748</v>
      </c>
      <c r="PE56" s="188">
        <v>196.43431789464748</v>
      </c>
      <c r="PG56">
        <v>-1</v>
      </c>
      <c r="PH56" s="228">
        <v>1</v>
      </c>
      <c r="PI56" s="228">
        <v>-1</v>
      </c>
      <c r="PJ56" s="228">
        <v>1</v>
      </c>
      <c r="PK56" s="203">
        <v>1</v>
      </c>
      <c r="PL56" s="229">
        <v>-1</v>
      </c>
      <c r="PM56">
        <f t="shared" si="347"/>
        <v>-1</v>
      </c>
      <c r="PN56">
        <v>-1</v>
      </c>
      <c r="PO56" s="203">
        <v>1</v>
      </c>
      <c r="PP56">
        <v>0</v>
      </c>
      <c r="PQ56">
        <v>1</v>
      </c>
      <c r="PR56">
        <v>0</v>
      </c>
      <c r="PS56">
        <v>0</v>
      </c>
      <c r="PT56" s="237">
        <v>8.8627992633500009E-3</v>
      </c>
      <c r="PU56" s="194">
        <v>42548</v>
      </c>
      <c r="PV56">
        <f t="shared" si="221"/>
        <v>-1</v>
      </c>
      <c r="PW56">
        <f t="shared" si="222"/>
        <v>-1</v>
      </c>
      <c r="PX56">
        <v>3</v>
      </c>
      <c r="PY56">
        <f t="shared" si="223"/>
        <v>1</v>
      </c>
      <c r="PZ56">
        <v>2</v>
      </c>
      <c r="QA56" s="137">
        <v>130110</v>
      </c>
      <c r="QB56" s="137">
        <v>86740</v>
      </c>
      <c r="QC56" s="188">
        <v>1153.1388121544687</v>
      </c>
      <c r="QD56" s="188">
        <v>-1153.1388121544687</v>
      </c>
      <c r="QE56" s="188">
        <v>1153.1388121544687</v>
      </c>
      <c r="QF56" s="188">
        <f t="shared" si="334"/>
        <v>-1153.1388121544687</v>
      </c>
      <c r="QG56" s="188">
        <v>-1153.1388121544687</v>
      </c>
      <c r="QH56" s="188">
        <v>-1153.1388121544687</v>
      </c>
      <c r="QI56" s="188">
        <v>1153.1388121544687</v>
      </c>
      <c r="QJ56" s="188">
        <f t="shared" si="224"/>
        <v>-1153.1388121544687</v>
      </c>
      <c r="QK56" s="188">
        <v>1153.1388121544687</v>
      </c>
      <c r="QL56" s="188">
        <f t="shared" si="225"/>
        <v>1153.1388121544687</v>
      </c>
      <c r="QM56" s="188">
        <f t="shared" si="226"/>
        <v>-1153.1388121544687</v>
      </c>
      <c r="QN56" s="188">
        <v>1153.1388121544687</v>
      </c>
      <c r="QP56">
        <v>1</v>
      </c>
      <c r="QQ56" s="228">
        <v>-1</v>
      </c>
      <c r="QR56" s="228">
        <v>-1</v>
      </c>
      <c r="QS56" s="228">
        <v>1</v>
      </c>
      <c r="QT56" s="203">
        <v>-1</v>
      </c>
      <c r="QU56" s="229">
        <v>-2</v>
      </c>
      <c r="QV56">
        <f t="shared" si="348"/>
        <v>-1</v>
      </c>
      <c r="QW56">
        <v>1</v>
      </c>
      <c r="QX56">
        <v>-1</v>
      </c>
      <c r="QY56">
        <v>1</v>
      </c>
      <c r="QZ56">
        <v>1</v>
      </c>
      <c r="RA56">
        <v>0</v>
      </c>
      <c r="RB56">
        <v>0</v>
      </c>
      <c r="RC56">
        <v>-1.0382201939499999E-2</v>
      </c>
      <c r="RD56" s="194">
        <v>42548</v>
      </c>
      <c r="RE56">
        <f t="shared" si="227"/>
        <v>-1</v>
      </c>
      <c r="RF56">
        <f t="shared" si="228"/>
        <v>-1</v>
      </c>
      <c r="RG56">
        <v>3</v>
      </c>
      <c r="RH56">
        <f t="shared" si="229"/>
        <v>-1</v>
      </c>
      <c r="RI56">
        <v>2</v>
      </c>
      <c r="RJ56" s="137">
        <v>130110</v>
      </c>
      <c r="RK56" s="137">
        <v>86740</v>
      </c>
      <c r="RL56" s="188">
        <v>1350.8282943483448</v>
      </c>
      <c r="RM56" s="188">
        <v>-1350.8282943483448</v>
      </c>
      <c r="RN56" s="188">
        <v>1350.8282943483448</v>
      </c>
      <c r="RO56" s="188">
        <f t="shared" si="335"/>
        <v>1350.8282943483448</v>
      </c>
      <c r="RP56" s="188">
        <v>-1350.8282943483448</v>
      </c>
      <c r="RQ56" s="188">
        <v>1350.8282943483448</v>
      </c>
      <c r="RR56" s="188">
        <v>-1350.8282943483448</v>
      </c>
      <c r="RS56" s="188">
        <f t="shared" si="230"/>
        <v>1350.8282943483448</v>
      </c>
      <c r="RT56" s="188">
        <v>-1350.8282943483448</v>
      </c>
      <c r="RU56" s="188">
        <f t="shared" si="231"/>
        <v>1350.8282943483448</v>
      </c>
      <c r="RV56" s="188">
        <f t="shared" si="232"/>
        <v>1350.8282943483448</v>
      </c>
      <c r="RW56" s="188">
        <v>1350.8282943483448</v>
      </c>
      <c r="RY56">
        <v>-1</v>
      </c>
      <c r="RZ56">
        <v>-1</v>
      </c>
      <c r="SA56">
        <v>-1</v>
      </c>
      <c r="SB56">
        <v>1</v>
      </c>
      <c r="SC56">
        <v>-1</v>
      </c>
      <c r="SD56">
        <v>-1</v>
      </c>
      <c r="SE56">
        <f t="shared" si="233"/>
        <v>1</v>
      </c>
      <c r="SF56">
        <v>1</v>
      </c>
      <c r="SG56">
        <v>1</v>
      </c>
      <c r="SH56">
        <v>0</v>
      </c>
      <c r="SI56">
        <v>0</v>
      </c>
      <c r="SJ56">
        <v>1</v>
      </c>
      <c r="SK56">
        <v>1</v>
      </c>
      <c r="SL56">
        <v>5.4184920451899998E-3</v>
      </c>
      <c r="SM56" s="194">
        <v>42548</v>
      </c>
      <c r="SN56">
        <f t="shared" si="234"/>
        <v>1</v>
      </c>
      <c r="SO56">
        <f t="shared" si="235"/>
        <v>1</v>
      </c>
      <c r="SP56">
        <v>3</v>
      </c>
      <c r="SQ56">
        <f t="shared" si="236"/>
        <v>-1</v>
      </c>
      <c r="SR56">
        <v>2</v>
      </c>
      <c r="SS56" s="137">
        <v>130335</v>
      </c>
      <c r="ST56" s="137">
        <v>86890</v>
      </c>
      <c r="SU56" s="188">
        <v>-706.21916070983866</v>
      </c>
      <c r="SV56" s="188">
        <v>-706.21916070983866</v>
      </c>
      <c r="SW56" s="188">
        <v>-706.21916070983866</v>
      </c>
      <c r="SX56" s="188">
        <f t="shared" si="336"/>
        <v>706.21916070983866</v>
      </c>
      <c r="SY56" s="188">
        <v>706.21916070983866</v>
      </c>
      <c r="SZ56" s="188">
        <v>-706.21916070983866</v>
      </c>
      <c r="TA56" s="188">
        <v>706.21916070983866</v>
      </c>
      <c r="TB56" s="188">
        <f t="shared" si="237"/>
        <v>706.21916070983866</v>
      </c>
      <c r="TC56" s="188">
        <v>706.21916070983866</v>
      </c>
      <c r="TD56" s="188">
        <f t="shared" si="238"/>
        <v>-706.21916070983866</v>
      </c>
      <c r="TE56" s="188">
        <f t="shared" si="239"/>
        <v>706.21916070983866</v>
      </c>
      <c r="TF56" s="188">
        <v>706.21916070983866</v>
      </c>
      <c r="TH56">
        <v>1</v>
      </c>
      <c r="TI56" s="228">
        <v>-1</v>
      </c>
      <c r="TJ56" s="228">
        <v>-1</v>
      </c>
      <c r="TK56" s="228">
        <v>1</v>
      </c>
      <c r="TL56" s="203">
        <v>-1</v>
      </c>
      <c r="TM56" s="229">
        <v>-2</v>
      </c>
      <c r="TN56">
        <f t="shared" si="240"/>
        <v>-1</v>
      </c>
      <c r="TO56">
        <v>1</v>
      </c>
      <c r="TP56">
        <v>-1</v>
      </c>
      <c r="TQ56">
        <v>1</v>
      </c>
      <c r="TR56">
        <v>1</v>
      </c>
      <c r="TS56">
        <v>0</v>
      </c>
      <c r="TT56">
        <v>0</v>
      </c>
      <c r="TU56">
        <v>-3.6693039789000002E-3</v>
      </c>
      <c r="TV56" s="194">
        <v>42548</v>
      </c>
      <c r="TW56">
        <f t="shared" si="241"/>
        <v>-1</v>
      </c>
      <c r="TX56">
        <f t="shared" si="242"/>
        <v>-1</v>
      </c>
      <c r="TY56">
        <v>3</v>
      </c>
      <c r="TZ56">
        <f t="shared" si="243"/>
        <v>-1</v>
      </c>
      <c r="UA56">
        <v>2</v>
      </c>
      <c r="UB56" s="137">
        <v>130335</v>
      </c>
      <c r="UC56" s="137">
        <v>86890</v>
      </c>
      <c r="UD56" s="188">
        <v>478.23873408993154</v>
      </c>
      <c r="UE56" s="188">
        <v>-478.23873408993154</v>
      </c>
      <c r="UF56" s="188">
        <v>478.23873408993154</v>
      </c>
      <c r="UG56" s="188">
        <f t="shared" si="337"/>
        <v>478.23873408993154</v>
      </c>
      <c r="UH56" s="188">
        <v>-478.23873408993154</v>
      </c>
      <c r="UI56" s="188">
        <v>478.23873408993154</v>
      </c>
      <c r="UJ56" s="188">
        <v>-478.23873408993154</v>
      </c>
      <c r="UK56" s="188">
        <f t="shared" si="244"/>
        <v>478.23873408993154</v>
      </c>
      <c r="UL56" s="188">
        <v>-478.23873408993154</v>
      </c>
      <c r="UM56" s="188">
        <f t="shared" si="245"/>
        <v>478.23873408993154</v>
      </c>
      <c r="UN56" s="188">
        <f t="shared" si="246"/>
        <v>478.23873408993154</v>
      </c>
      <c r="UO56" s="188">
        <v>478.23873408993154</v>
      </c>
      <c r="UQ56">
        <v>-1</v>
      </c>
      <c r="UR56" s="228">
        <v>-1</v>
      </c>
      <c r="US56" s="228">
        <v>-1</v>
      </c>
      <c r="UT56" s="228">
        <v>1</v>
      </c>
      <c r="UU56" s="203">
        <v>-1</v>
      </c>
      <c r="UV56" s="229">
        <v>-3</v>
      </c>
      <c r="UW56">
        <f t="shared" si="247"/>
        <v>1</v>
      </c>
      <c r="UX56">
        <v>1</v>
      </c>
      <c r="UY56" s="203">
        <v>1</v>
      </c>
      <c r="UZ56">
        <v>0</v>
      </c>
      <c r="VA56">
        <v>0</v>
      </c>
      <c r="VB56">
        <v>1</v>
      </c>
      <c r="VC56">
        <v>1</v>
      </c>
      <c r="VD56" s="237">
        <v>6.6751064564399996E-3</v>
      </c>
      <c r="VE56" s="194">
        <v>42548</v>
      </c>
      <c r="VF56">
        <f t="shared" si="248"/>
        <v>1</v>
      </c>
      <c r="VG56">
        <f t="shared" si="249"/>
        <v>1</v>
      </c>
      <c r="VH56">
        <v>3</v>
      </c>
      <c r="VI56">
        <v>-1</v>
      </c>
      <c r="VJ56">
        <v>2</v>
      </c>
      <c r="VK56" s="137">
        <v>131205</v>
      </c>
      <c r="VL56" s="137">
        <v>87470</v>
      </c>
      <c r="VM56" s="188">
        <v>-875.80734261721011</v>
      </c>
      <c r="VN56" s="188">
        <v>-875.80734261721011</v>
      </c>
      <c r="VO56" s="188">
        <v>-875.80734261721011</v>
      </c>
      <c r="VP56" s="188">
        <f t="shared" si="338"/>
        <v>875.80734261721011</v>
      </c>
      <c r="VQ56" s="188">
        <v>875.80734261721011</v>
      </c>
      <c r="VR56" s="188">
        <v>-875.80734261721011</v>
      </c>
      <c r="VS56" s="188">
        <v>875.80734261721011</v>
      </c>
      <c r="VT56" s="188">
        <f t="shared" si="250"/>
        <v>875.80734261721011</v>
      </c>
      <c r="VU56" s="188">
        <v>875.80734261721011</v>
      </c>
      <c r="VV56" s="188">
        <v>-875.80734261721011</v>
      </c>
      <c r="VW56" s="188">
        <f t="shared" si="251"/>
        <v>875.80734261721011</v>
      </c>
      <c r="VX56" s="188">
        <v>875.80734261721011</v>
      </c>
      <c r="VZ56">
        <v>1</v>
      </c>
      <c r="WA56" s="228">
        <v>-1</v>
      </c>
      <c r="WB56" s="228">
        <v>-1</v>
      </c>
      <c r="WC56" s="228">
        <v>-1</v>
      </c>
      <c r="WD56" s="203">
        <v>-1</v>
      </c>
      <c r="WE56" s="229">
        <v>-4</v>
      </c>
      <c r="WF56">
        <f t="shared" si="252"/>
        <v>-1</v>
      </c>
      <c r="WG56">
        <v>1</v>
      </c>
      <c r="WH56" s="203">
        <v>-1</v>
      </c>
      <c r="WI56">
        <v>1</v>
      </c>
      <c r="WJ56">
        <v>1</v>
      </c>
      <c r="WK56">
        <v>1</v>
      </c>
      <c r="WL56">
        <v>0</v>
      </c>
      <c r="WM56" s="237">
        <v>-8.6886932662599992E-3</v>
      </c>
      <c r="WN56" s="194">
        <v>42569</v>
      </c>
      <c r="WO56">
        <f t="shared" si="253"/>
        <v>1</v>
      </c>
      <c r="WP56">
        <f t="shared" si="254"/>
        <v>-1</v>
      </c>
      <c r="WQ56">
        <v>4</v>
      </c>
      <c r="WR56">
        <v>-1</v>
      </c>
      <c r="WS56">
        <v>3</v>
      </c>
      <c r="WT56" s="137">
        <v>174660</v>
      </c>
      <c r="WU56" s="137">
        <v>130995</v>
      </c>
      <c r="WV56" s="188">
        <v>1517.5671658849715</v>
      </c>
      <c r="WW56" s="188">
        <v>-1517.5671658849715</v>
      </c>
      <c r="WX56" s="188">
        <v>1517.5671658849715</v>
      </c>
      <c r="WY56" s="188">
        <f t="shared" si="339"/>
        <v>1517.5671658849715</v>
      </c>
      <c r="WZ56" s="188">
        <v>-1517.5671658849715</v>
      </c>
      <c r="XA56" s="188">
        <v>1517.5671658849715</v>
      </c>
      <c r="XB56" s="188">
        <v>1517.5671658849715</v>
      </c>
      <c r="XC56" s="188">
        <f t="shared" si="255"/>
        <v>-1517.5671658849715</v>
      </c>
      <c r="XD56" s="188">
        <v>-1517.5671658849715</v>
      </c>
      <c r="XE56" s="188">
        <v>1517.5671658849715</v>
      </c>
      <c r="XF56" s="188">
        <f t="shared" si="256"/>
        <v>1517.5671658849715</v>
      </c>
      <c r="XG56" s="188">
        <v>1517.5671658849715</v>
      </c>
      <c r="XI56">
        <v>-1</v>
      </c>
      <c r="XJ56" s="228">
        <v>1</v>
      </c>
      <c r="XK56" s="228">
        <v>1</v>
      </c>
      <c r="XL56" s="228">
        <v>1</v>
      </c>
      <c r="XM56" s="203">
        <v>1</v>
      </c>
      <c r="XN56" s="229">
        <v>-5</v>
      </c>
      <c r="XO56">
        <f t="shared" si="257"/>
        <v>1</v>
      </c>
      <c r="XP56">
        <v>-1</v>
      </c>
      <c r="XQ56" s="203">
        <v>1</v>
      </c>
      <c r="XR56">
        <v>1</v>
      </c>
      <c r="XS56">
        <v>1</v>
      </c>
      <c r="XT56">
        <v>1</v>
      </c>
      <c r="XU56">
        <v>0</v>
      </c>
      <c r="XV56" s="237">
        <v>7.1502710183400002E-3</v>
      </c>
      <c r="XW56" s="194">
        <v>42569</v>
      </c>
      <c r="XX56">
        <f t="shared" si="258"/>
        <v>-1</v>
      </c>
      <c r="XY56">
        <f t="shared" si="259"/>
        <v>1</v>
      </c>
      <c r="XZ56">
        <v>4</v>
      </c>
      <c r="YA56">
        <v>1</v>
      </c>
      <c r="YB56">
        <v>5</v>
      </c>
      <c r="YC56" s="137">
        <v>174660</v>
      </c>
      <c r="YD56" s="137">
        <v>218325</v>
      </c>
      <c r="YE56" s="188">
        <v>1248.8663360632645</v>
      </c>
      <c r="YF56" s="188">
        <v>-1248.8663360632645</v>
      </c>
      <c r="YG56" s="188">
        <v>1248.8663360632645</v>
      </c>
      <c r="YH56" s="188">
        <f t="shared" si="260"/>
        <v>1248.8663360632645</v>
      </c>
      <c r="YI56" s="188">
        <v>-1248.8663360632645</v>
      </c>
      <c r="YJ56" s="188">
        <v>1248.8663360632645</v>
      </c>
      <c r="YK56" s="188">
        <v>1248.8663360632645</v>
      </c>
      <c r="YL56" s="188">
        <f t="shared" si="261"/>
        <v>-1248.8663360632645</v>
      </c>
      <c r="YM56" s="188">
        <v>1248.8663360632645</v>
      </c>
      <c r="YN56" s="188">
        <v>1248.8663360632645</v>
      </c>
      <c r="YO56" s="188">
        <f t="shared" si="262"/>
        <v>1248.8663360632645</v>
      </c>
      <c r="YP56" s="188">
        <v>1248.8663360632645</v>
      </c>
      <c r="YR56">
        <v>1</v>
      </c>
      <c r="YS56" s="228">
        <v>1</v>
      </c>
      <c r="YT56" s="228">
        <v>-1</v>
      </c>
      <c r="YU56" s="228">
        <v>1</v>
      </c>
      <c r="YV56" s="203">
        <v>1</v>
      </c>
      <c r="YW56" s="229">
        <v>-7</v>
      </c>
      <c r="YX56">
        <v>-1</v>
      </c>
      <c r="YY56">
        <v>-1</v>
      </c>
      <c r="YZ56" s="203">
        <v>1</v>
      </c>
      <c r="ZA56">
        <v>0</v>
      </c>
      <c r="ZB56">
        <v>1</v>
      </c>
      <c r="ZC56">
        <v>0</v>
      </c>
      <c r="ZD56">
        <v>0</v>
      </c>
      <c r="ZE56" s="237">
        <v>3.3207374327300001E-3</v>
      </c>
      <c r="ZF56" s="194">
        <v>42569</v>
      </c>
      <c r="ZG56">
        <f t="shared" si="263"/>
        <v>-1</v>
      </c>
      <c r="ZH56">
        <f t="shared" si="264"/>
        <v>-1</v>
      </c>
      <c r="ZI56">
        <v>4</v>
      </c>
      <c r="ZJ56">
        <v>1</v>
      </c>
      <c r="ZK56">
        <v>5</v>
      </c>
      <c r="ZL56" s="137">
        <v>174660</v>
      </c>
      <c r="ZM56" s="137">
        <v>218325</v>
      </c>
      <c r="ZN56" s="188">
        <v>580.00000000062187</v>
      </c>
      <c r="ZO56" s="188">
        <v>580.00000000062187</v>
      </c>
      <c r="ZP56" s="188">
        <v>580.00000000062187</v>
      </c>
      <c r="ZQ56" s="188">
        <v>580.00000000062187</v>
      </c>
      <c r="ZR56" s="188">
        <v>-580.00000000062187</v>
      </c>
      <c r="ZS56" s="188">
        <v>-580.00000000062187</v>
      </c>
      <c r="ZT56" s="188">
        <v>-580.00000000062187</v>
      </c>
      <c r="ZU56" s="188">
        <v>580.00000000062187</v>
      </c>
      <c r="ZV56" s="188">
        <f t="shared" si="265"/>
        <v>-580.00000000062187</v>
      </c>
      <c r="ZW56" s="188">
        <v>580.00000000062187</v>
      </c>
      <c r="ZX56" s="188">
        <f t="shared" si="266"/>
        <v>-580.00000000062187</v>
      </c>
      <c r="ZY56" s="188">
        <v>580.00000000062187</v>
      </c>
      <c r="AAA56">
        <f t="shared" si="267"/>
        <v>1</v>
      </c>
      <c r="AAB56" s="228">
        <v>-1</v>
      </c>
      <c r="AAC56" s="228">
        <v>-1</v>
      </c>
      <c r="AAD56" s="228">
        <v>-1</v>
      </c>
      <c r="AAE56" s="203">
        <v>1</v>
      </c>
      <c r="AAF56" s="229">
        <v>-7</v>
      </c>
      <c r="AAG56">
        <f t="shared" si="268"/>
        <v>-1</v>
      </c>
      <c r="AAH56">
        <f t="shared" si="269"/>
        <v>-1</v>
      </c>
      <c r="AAI56" s="203">
        <v>-1</v>
      </c>
      <c r="AAJ56">
        <f t="shared" si="270"/>
        <v>1</v>
      </c>
      <c r="AAK56">
        <f t="shared" si="136"/>
        <v>0</v>
      </c>
      <c r="AAL56">
        <f t="shared" si="340"/>
        <v>1</v>
      </c>
      <c r="AAM56">
        <f t="shared" si="271"/>
        <v>1</v>
      </c>
      <c r="AAN56" s="237">
        <v>-1.14129194248E-4</v>
      </c>
      <c r="AAO56" s="194">
        <v>42569</v>
      </c>
      <c r="AAP56">
        <f t="shared" si="272"/>
        <v>-1</v>
      </c>
      <c r="AAQ56">
        <f t="shared" si="273"/>
        <v>-1</v>
      </c>
      <c r="AAR56">
        <f>VLOOKUP($A56,'FuturesInfo (3)'!$A$2:$V$80,22)</f>
        <v>4</v>
      </c>
      <c r="AAS56">
        <f t="shared" si="274"/>
        <v>-1</v>
      </c>
      <c r="AAT56">
        <f t="shared" si="275"/>
        <v>3</v>
      </c>
      <c r="AAU56" s="137">
        <f>VLOOKUP($A56,'FuturesInfo (3)'!$A$2:$O$80,15)*AAR56</f>
        <v>175220</v>
      </c>
      <c r="AAV56" s="137">
        <f>VLOOKUP($A56,'FuturesInfo (3)'!$A$2:$O$80,15)*AAT56</f>
        <v>131415</v>
      </c>
      <c r="AAW56" s="188">
        <f t="shared" si="352"/>
        <v>19.997717416134559</v>
      </c>
      <c r="AAX56" s="188">
        <f t="shared" si="137"/>
        <v>19.997717416134559</v>
      </c>
      <c r="AAY56" s="188">
        <f t="shared" si="277"/>
        <v>-19.997717416134559</v>
      </c>
      <c r="AAZ56" s="188">
        <f t="shared" si="278"/>
        <v>-19.997717416134559</v>
      </c>
      <c r="ABA56" s="188">
        <f t="shared" si="279"/>
        <v>19.997717416134559</v>
      </c>
      <c r="ABB56" s="188">
        <f t="shared" si="349"/>
        <v>19.997717416134559</v>
      </c>
      <c r="ABC56" s="188">
        <f t="shared" si="281"/>
        <v>19.997717416134559</v>
      </c>
      <c r="ABD56" s="188">
        <f t="shared" si="341"/>
        <v>19.997717416134559</v>
      </c>
      <c r="ABE56" s="188">
        <f t="shared" si="282"/>
        <v>19.997717416134559</v>
      </c>
      <c r="ABF56" s="188">
        <f>IF(IF(sym!$Q45=AAI56,1,0)=1,ABS(AAU56*AAN56),-ABS(AAU56*AAN56))</f>
        <v>-19.997717416134559</v>
      </c>
      <c r="ABG56" s="188">
        <f t="shared" si="283"/>
        <v>19.997717416134559</v>
      </c>
      <c r="ABH56" s="188">
        <f t="shared" si="284"/>
        <v>19.997717416134559</v>
      </c>
      <c r="ABJ56">
        <f t="shared" si="285"/>
        <v>-1</v>
      </c>
      <c r="ABK56" s="228">
        <v>1</v>
      </c>
      <c r="ABL56" s="228">
        <v>-1</v>
      </c>
      <c r="ABM56" s="228">
        <v>1</v>
      </c>
      <c r="ABN56" s="203">
        <v>1</v>
      </c>
      <c r="ABO56" s="229">
        <v>-8</v>
      </c>
      <c r="ABP56">
        <f t="shared" si="286"/>
        <v>-1</v>
      </c>
      <c r="ABQ56">
        <f t="shared" si="287"/>
        <v>-1</v>
      </c>
      <c r="ABR56" s="203"/>
      <c r="ABS56">
        <f t="shared" si="288"/>
        <v>0</v>
      </c>
      <c r="ABT56">
        <f t="shared" si="138"/>
        <v>0</v>
      </c>
      <c r="ABU56">
        <f t="shared" si="342"/>
        <v>0</v>
      </c>
      <c r="ABV56">
        <f t="shared" si="289"/>
        <v>0</v>
      </c>
      <c r="ABW56" s="237"/>
      <c r="ABX56" s="194">
        <v>42569</v>
      </c>
      <c r="ABY56">
        <f t="shared" si="290"/>
        <v>-1</v>
      </c>
      <c r="ABZ56">
        <f t="shared" si="291"/>
        <v>-1</v>
      </c>
      <c r="ACA56">
        <f>VLOOKUP($A56,'FuturesInfo (3)'!$A$2:$V$80,22)</f>
        <v>4</v>
      </c>
      <c r="ACB56">
        <f t="shared" si="292"/>
        <v>1</v>
      </c>
      <c r="ACC56">
        <f t="shared" si="293"/>
        <v>5</v>
      </c>
      <c r="ACD56" s="137">
        <f>VLOOKUP($A56,'FuturesInfo (3)'!$A$2:$O$80,15)*ACA56</f>
        <v>175220</v>
      </c>
      <c r="ACE56" s="137">
        <f>VLOOKUP($A56,'FuturesInfo (3)'!$A$2:$O$80,15)*ACC56</f>
        <v>219025</v>
      </c>
      <c r="ACF56" s="188">
        <f t="shared" si="353"/>
        <v>0</v>
      </c>
      <c r="ACG56" s="188">
        <f t="shared" si="139"/>
        <v>0</v>
      </c>
      <c r="ACH56" s="188">
        <f t="shared" si="295"/>
        <v>0</v>
      </c>
      <c r="ACI56" s="188">
        <f t="shared" si="296"/>
        <v>0</v>
      </c>
      <c r="ACJ56" s="188">
        <f t="shared" si="297"/>
        <v>0</v>
      </c>
      <c r="ACK56" s="188">
        <f t="shared" si="350"/>
        <v>0</v>
      </c>
      <c r="ACL56" s="188">
        <f t="shared" si="299"/>
        <v>0</v>
      </c>
      <c r="ACM56" s="188">
        <f t="shared" si="343"/>
        <v>0</v>
      </c>
      <c r="ACN56" s="188">
        <f t="shared" si="300"/>
        <v>0</v>
      </c>
      <c r="ACO56" s="188">
        <f>IF(IF(sym!$Q45=ABR56,1,0)=1,ABS(ACD56*ABW56),-ABS(ACD56*ABW56))</f>
        <v>0</v>
      </c>
      <c r="ACP56" s="188">
        <f t="shared" si="301"/>
        <v>0</v>
      </c>
      <c r="ACQ56" s="188">
        <f t="shared" si="302"/>
        <v>0</v>
      </c>
      <c r="ACT56">
        <f t="shared" si="303"/>
        <v>0</v>
      </c>
      <c r="ACU56" s="228"/>
      <c r="ACV56" s="228"/>
      <c r="ACW56" s="228"/>
      <c r="ACX56" s="203"/>
      <c r="ACY56" s="229"/>
      <c r="ACZ56">
        <f t="shared" si="304"/>
        <v>-1</v>
      </c>
      <c r="ADA56">
        <f t="shared" si="305"/>
        <v>0</v>
      </c>
      <c r="ADB56" s="203"/>
      <c r="ADC56">
        <f t="shared" si="306"/>
        <v>1</v>
      </c>
      <c r="ADD56">
        <f t="shared" si="140"/>
        <v>1</v>
      </c>
      <c r="ADE56">
        <f t="shared" si="344"/>
        <v>0</v>
      </c>
      <c r="ADF56">
        <f t="shared" si="307"/>
        <v>1</v>
      </c>
      <c r="ADG56" s="237"/>
      <c r="ADH56" s="194"/>
      <c r="ADI56">
        <f t="shared" si="308"/>
        <v>-1</v>
      </c>
      <c r="ADJ56">
        <f t="shared" si="309"/>
        <v>-1</v>
      </c>
      <c r="ADK56">
        <f>VLOOKUP($A56,'FuturesInfo (3)'!$A$2:$V$80,22)</f>
        <v>4</v>
      </c>
      <c r="ADL56">
        <f t="shared" si="310"/>
        <v>-1</v>
      </c>
      <c r="ADM56">
        <f t="shared" si="311"/>
        <v>3</v>
      </c>
      <c r="ADN56" s="137">
        <f>VLOOKUP($A56,'FuturesInfo (3)'!$A$2:$O$80,15)*ADK56</f>
        <v>175220</v>
      </c>
      <c r="ADO56" s="137">
        <f>VLOOKUP($A56,'FuturesInfo (3)'!$A$2:$O$80,15)*ADM56</f>
        <v>131415</v>
      </c>
      <c r="ADP56" s="188">
        <f t="shared" si="354"/>
        <v>0</v>
      </c>
      <c r="ADQ56" s="188">
        <f t="shared" si="141"/>
        <v>0</v>
      </c>
      <c r="ADR56" s="188">
        <f t="shared" si="313"/>
        <v>0</v>
      </c>
      <c r="ADS56" s="188">
        <f t="shared" si="314"/>
        <v>0</v>
      </c>
      <c r="ADT56" s="188">
        <f t="shared" si="315"/>
        <v>0</v>
      </c>
      <c r="ADU56" s="188">
        <f t="shared" si="351"/>
        <v>0</v>
      </c>
      <c r="ADV56" s="188">
        <f t="shared" si="317"/>
        <v>0</v>
      </c>
      <c r="ADW56" s="188">
        <f t="shared" si="345"/>
        <v>0</v>
      </c>
      <c r="ADX56" s="188">
        <f t="shared" si="318"/>
        <v>0</v>
      </c>
      <c r="ADY56" s="188">
        <f>IF(IF(sym!$Q45=ADB56,1,0)=1,ABS(ADN56*ADG56),-ABS(ADN56*ADG56))</f>
        <v>0</v>
      </c>
      <c r="ADZ56" s="188">
        <f t="shared" si="319"/>
        <v>0</v>
      </c>
      <c r="AEA56" s="188">
        <f t="shared" si="320"/>
        <v>0</v>
      </c>
    </row>
    <row r="57" spans="1:807"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f t="shared" si="142"/>
        <v>-1</v>
      </c>
      <c r="T57">
        <f t="shared" si="143"/>
        <v>1</v>
      </c>
      <c r="U57">
        <v>1</v>
      </c>
      <c r="V57">
        <f t="shared" si="144"/>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f t="shared" si="145"/>
        <v>-830.2696681284375</v>
      </c>
      <c r="AG57" s="188">
        <v>830.2696681284375</v>
      </c>
      <c r="AH57" s="188">
        <f t="shared" si="146"/>
        <v>830.2696681284375</v>
      </c>
      <c r="AI57" s="188">
        <v>-830.2696681284375</v>
      </c>
      <c r="AJ57" s="188">
        <v>830.2696681284375</v>
      </c>
      <c r="AL57">
        <v>1</v>
      </c>
      <c r="AM57" s="228">
        <v>-1</v>
      </c>
      <c r="AN57" s="228">
        <v>-1</v>
      </c>
      <c r="AO57" s="228">
        <v>-1</v>
      </c>
      <c r="AP57" s="203">
        <v>1</v>
      </c>
      <c r="AQ57" s="229">
        <v>5</v>
      </c>
      <c r="AR57">
        <f t="shared" si="147"/>
        <v>-1</v>
      </c>
      <c r="AS57">
        <v>1</v>
      </c>
      <c r="AT57" s="203">
        <v>1</v>
      </c>
      <c r="AU57">
        <v>0</v>
      </c>
      <c r="AV57">
        <v>1</v>
      </c>
      <c r="AW57">
        <v>0</v>
      </c>
      <c r="AX57">
        <v>1</v>
      </c>
      <c r="AY57" s="237">
        <v>1.2279600851500001E-2</v>
      </c>
      <c r="AZ57" s="194">
        <v>42544</v>
      </c>
      <c r="BA57">
        <f t="shared" si="148"/>
        <v>1</v>
      </c>
      <c r="BB57">
        <f t="shared" si="149"/>
        <v>-1</v>
      </c>
      <c r="BC57">
        <v>1</v>
      </c>
      <c r="BD57">
        <f t="shared" si="150"/>
        <v>-1</v>
      </c>
      <c r="BE57">
        <v>1</v>
      </c>
      <c r="BF57" s="137">
        <v>91758.228239999982</v>
      </c>
      <c r="BG57" s="137">
        <v>91758.228239999982</v>
      </c>
      <c r="BH57" s="188">
        <v>-1126.7544176280351</v>
      </c>
      <c r="BI57" s="188">
        <v>1126.7544176280351</v>
      </c>
      <c r="BJ57" s="188">
        <v>1126.7544176280351</v>
      </c>
      <c r="BK57" s="188">
        <f t="shared" si="321"/>
        <v>-1126.7544176280351</v>
      </c>
      <c r="BL57" s="188">
        <v>1126.7544176280351</v>
      </c>
      <c r="BM57" s="188">
        <v>-1126.7544176280351</v>
      </c>
      <c r="BN57" s="188">
        <v>-1126.7544176280351</v>
      </c>
      <c r="BO57" s="188">
        <f t="shared" si="322"/>
        <v>1126.7544176280351</v>
      </c>
      <c r="BP57" s="188">
        <v>1126.7544176280351</v>
      </c>
      <c r="BQ57" s="188">
        <f t="shared" si="151"/>
        <v>-1126.7544176280351</v>
      </c>
      <c r="BR57" s="188">
        <f t="shared" si="152"/>
        <v>-1126.7544176280351</v>
      </c>
      <c r="BS57" s="188">
        <v>1126.7544176280351</v>
      </c>
      <c r="BU57">
        <v>1</v>
      </c>
      <c r="BV57" s="228">
        <v>1</v>
      </c>
      <c r="BW57" s="228">
        <v>-1</v>
      </c>
      <c r="BX57" s="228">
        <v>1</v>
      </c>
      <c r="BY57" s="203">
        <v>-1</v>
      </c>
      <c r="BZ57" s="229">
        <v>6</v>
      </c>
      <c r="CA57">
        <f t="shared" si="153"/>
        <v>-1</v>
      </c>
      <c r="CB57">
        <v>-1</v>
      </c>
      <c r="CC57" s="203">
        <v>1</v>
      </c>
      <c r="CD57">
        <v>1</v>
      </c>
      <c r="CE57">
        <v>0</v>
      </c>
      <c r="CF57">
        <v>1</v>
      </c>
      <c r="CG57">
        <v>0</v>
      </c>
      <c r="CH57" s="237">
        <v>5.7128271201299999E-4</v>
      </c>
      <c r="CI57" s="194">
        <v>42548</v>
      </c>
      <c r="CJ57">
        <f t="shared" si="154"/>
        <v>-1</v>
      </c>
      <c r="CK57">
        <f t="shared" si="155"/>
        <v>-1</v>
      </c>
      <c r="CL57">
        <v>1</v>
      </c>
      <c r="CM57">
        <f t="shared" si="156"/>
        <v>-1</v>
      </c>
      <c r="CN57">
        <v>1</v>
      </c>
      <c r="CO57" s="137">
        <v>91813.381300000008</v>
      </c>
      <c r="CP57" s="137">
        <v>91813.381300000008</v>
      </c>
      <c r="CQ57" s="188">
        <v>52.451397468147661</v>
      </c>
      <c r="CR57" s="188">
        <v>52.451397468147661</v>
      </c>
      <c r="CS57" s="188">
        <v>-52.451397468147661</v>
      </c>
      <c r="CT57" s="188">
        <f t="shared" si="323"/>
        <v>-52.451397468147661</v>
      </c>
      <c r="CU57" s="188">
        <v>-52.451397468147661</v>
      </c>
      <c r="CV57" s="188">
        <v>-52.451397468147661</v>
      </c>
      <c r="CW57" s="188">
        <v>52.451397468147661</v>
      </c>
      <c r="CX57" s="188">
        <f t="shared" si="157"/>
        <v>-52.451397468147661</v>
      </c>
      <c r="CY57" s="188">
        <v>52.451397468147661</v>
      </c>
      <c r="CZ57" s="188">
        <f t="shared" si="158"/>
        <v>-52.451397468147661</v>
      </c>
      <c r="DA57" s="188">
        <f t="shared" si="159"/>
        <v>-52.451397468147661</v>
      </c>
      <c r="DB57" s="188">
        <v>52.451397468147661</v>
      </c>
      <c r="DD57">
        <v>1</v>
      </c>
      <c r="DE57" s="228">
        <v>1</v>
      </c>
      <c r="DF57" s="228">
        <v>1</v>
      </c>
      <c r="DG57" s="228">
        <v>1</v>
      </c>
      <c r="DH57" s="203">
        <v>-1</v>
      </c>
      <c r="DI57" s="229">
        <v>-1</v>
      </c>
      <c r="DJ57">
        <f t="shared" si="160"/>
        <v>1</v>
      </c>
      <c r="DK57">
        <v>1</v>
      </c>
      <c r="DL57" s="203">
        <v>-1</v>
      </c>
      <c r="DM57">
        <v>0</v>
      </c>
      <c r="DN57">
        <v>1</v>
      </c>
      <c r="DO57">
        <v>0</v>
      </c>
      <c r="DP57">
        <v>0</v>
      </c>
      <c r="DQ57" s="237">
        <v>-2.0627323307200001E-2</v>
      </c>
      <c r="DR57" s="194">
        <v>42548</v>
      </c>
      <c r="DS57">
        <f t="shared" si="161"/>
        <v>-1</v>
      </c>
      <c r="DT57">
        <f t="shared" si="162"/>
        <v>-1</v>
      </c>
      <c r="DU57">
        <v>1</v>
      </c>
      <c r="DV57">
        <f t="shared" si="163"/>
        <v>-1</v>
      </c>
      <c r="DW57">
        <v>1</v>
      </c>
      <c r="DX57" s="137">
        <v>89397.099400000006</v>
      </c>
      <c r="DY57" s="137">
        <v>89397.099400000006</v>
      </c>
      <c r="DZ57" s="188">
        <v>-1844.0228720496953</v>
      </c>
      <c r="EA57" s="188">
        <v>-1844.0228720496953</v>
      </c>
      <c r="EB57" s="188">
        <v>1844.0228720496953</v>
      </c>
      <c r="EC57" s="188">
        <f t="shared" si="324"/>
        <v>-1844.0228720496953</v>
      </c>
      <c r="ED57" s="188">
        <v>-1844.0228720496953</v>
      </c>
      <c r="EE57" s="188">
        <v>-1844.0228720496953</v>
      </c>
      <c r="EF57" s="188">
        <v>-1844.0228720496953</v>
      </c>
      <c r="EG57" s="188">
        <f t="shared" si="164"/>
        <v>1844.0228720496953</v>
      </c>
      <c r="EH57" s="188">
        <v>-1844.0228720496953</v>
      </c>
      <c r="EI57" s="188">
        <f t="shared" si="165"/>
        <v>1844.0228720496953</v>
      </c>
      <c r="EJ57" s="188">
        <f t="shared" si="166"/>
        <v>1844.0228720496953</v>
      </c>
      <c r="EK57" s="188">
        <v>1844.0228720496953</v>
      </c>
      <c r="EM57">
        <v>-1</v>
      </c>
      <c r="EN57" s="228">
        <v>1</v>
      </c>
      <c r="EO57" s="228">
        <v>1</v>
      </c>
      <c r="EP57" s="228">
        <v>1</v>
      </c>
      <c r="EQ57" s="203">
        <v>-1</v>
      </c>
      <c r="ER57" s="229">
        <v>-2</v>
      </c>
      <c r="ES57">
        <f t="shared" si="167"/>
        <v>1</v>
      </c>
      <c r="ET57">
        <v>1</v>
      </c>
      <c r="EU57" s="203">
        <v>-1</v>
      </c>
      <c r="EV57">
        <v>0</v>
      </c>
      <c r="EW57">
        <v>1</v>
      </c>
      <c r="EX57">
        <v>0</v>
      </c>
      <c r="EY57">
        <v>0</v>
      </c>
      <c r="EZ57" s="237">
        <v>-1.8308112131E-2</v>
      </c>
      <c r="FA57" s="194">
        <v>42548</v>
      </c>
      <c r="FB57">
        <f t="shared" si="168"/>
        <v>1</v>
      </c>
      <c r="FC57">
        <f t="shared" si="169"/>
        <v>1</v>
      </c>
      <c r="FD57">
        <v>1</v>
      </c>
      <c r="FE57">
        <f t="shared" si="170"/>
        <v>1</v>
      </c>
      <c r="FF57">
        <v>1</v>
      </c>
      <c r="FG57" s="137">
        <v>87564.921600000001</v>
      </c>
      <c r="FH57" s="137">
        <v>87564.921600000001</v>
      </c>
      <c r="FI57" s="188">
        <v>-1603.1484033950239</v>
      </c>
      <c r="FJ57" s="188">
        <v>1603.1484033950239</v>
      </c>
      <c r="FK57" s="188">
        <v>1603.1484033950239</v>
      </c>
      <c r="FL57" s="188">
        <f t="shared" si="325"/>
        <v>-1603.1484033950239</v>
      </c>
      <c r="FM57" s="188">
        <v>-1603.1484033950239</v>
      </c>
      <c r="FN57" s="188">
        <v>-1603.1484033950239</v>
      </c>
      <c r="FO57" s="188">
        <v>-1603.1484033950239</v>
      </c>
      <c r="FP57" s="188">
        <f t="shared" si="171"/>
        <v>-1603.1484033950239</v>
      </c>
      <c r="FQ57" s="188">
        <v>-1603.1484033950239</v>
      </c>
      <c r="FR57" s="188">
        <f t="shared" si="172"/>
        <v>-1603.1484033950239</v>
      </c>
      <c r="FS57" s="188">
        <f t="shared" si="173"/>
        <v>-1603.1484033950239</v>
      </c>
      <c r="FT57" s="188">
        <v>1603.1484033950239</v>
      </c>
      <c r="FV57">
        <v>-1</v>
      </c>
      <c r="FW57" s="228">
        <v>1</v>
      </c>
      <c r="FX57" s="228">
        <v>1</v>
      </c>
      <c r="FY57" s="228">
        <v>1</v>
      </c>
      <c r="FZ57" s="203">
        <v>1</v>
      </c>
      <c r="GA57" s="229">
        <v>2</v>
      </c>
      <c r="GB57">
        <f t="shared" si="174"/>
        <v>1</v>
      </c>
      <c r="GC57">
        <v>1</v>
      </c>
      <c r="GD57">
        <v>1</v>
      </c>
      <c r="GE57">
        <v>1</v>
      </c>
      <c r="GF57">
        <v>1</v>
      </c>
      <c r="GG57">
        <v>0</v>
      </c>
      <c r="GH57">
        <v>1</v>
      </c>
      <c r="GI57">
        <v>1.1927625593899999E-2</v>
      </c>
      <c r="GJ57" s="194">
        <v>42548</v>
      </c>
      <c r="GK57">
        <f t="shared" si="175"/>
        <v>1</v>
      </c>
      <c r="GL57">
        <f t="shared" si="176"/>
        <v>1</v>
      </c>
      <c r="GM57">
        <v>1</v>
      </c>
      <c r="GN57">
        <f t="shared" si="177"/>
        <v>1</v>
      </c>
      <c r="GO57">
        <v>1</v>
      </c>
      <c r="GP57" s="137">
        <v>88609.363199999993</v>
      </c>
      <c r="GQ57" s="137">
        <v>88609.363199999993</v>
      </c>
      <c r="GR57" s="188">
        <v>1056.8993083635007</v>
      </c>
      <c r="GS57" s="188">
        <v>-1056.8993083635007</v>
      </c>
      <c r="GT57" s="188">
        <v>1056.8993083635007</v>
      </c>
      <c r="GU57" s="188">
        <f t="shared" si="326"/>
        <v>1056.8993083635007</v>
      </c>
      <c r="GV57" s="188">
        <v>1056.8993083635007</v>
      </c>
      <c r="GW57" s="188">
        <v>1056.8993083635007</v>
      </c>
      <c r="GX57" s="188">
        <v>1056.8993083635007</v>
      </c>
      <c r="GY57" s="188">
        <f t="shared" si="178"/>
        <v>1056.8993083635007</v>
      </c>
      <c r="GZ57" s="188">
        <v>1056.8993083635007</v>
      </c>
      <c r="HA57" s="188">
        <f t="shared" si="179"/>
        <v>1056.8993083635007</v>
      </c>
      <c r="HB57" s="188">
        <f t="shared" si="180"/>
        <v>1056.8993083635007</v>
      </c>
      <c r="HC57" s="188">
        <v>1056.8993083635007</v>
      </c>
      <c r="HE57">
        <v>1</v>
      </c>
      <c r="HF57">
        <v>-1</v>
      </c>
      <c r="HG57">
        <v>1</v>
      </c>
      <c r="HH57">
        <v>-1</v>
      </c>
      <c r="HI57">
        <v>1</v>
      </c>
      <c r="HJ57">
        <v>3</v>
      </c>
      <c r="HK57">
        <f t="shared" si="181"/>
        <v>1</v>
      </c>
      <c r="HL57">
        <v>1</v>
      </c>
      <c r="HM57" s="203">
        <v>1</v>
      </c>
      <c r="HN57">
        <v>0</v>
      </c>
      <c r="HO57">
        <v>1</v>
      </c>
      <c r="HP57">
        <v>0</v>
      </c>
      <c r="HQ57">
        <v>1</v>
      </c>
      <c r="HR57" s="237">
        <v>2.1626211167699999E-2</v>
      </c>
      <c r="HS57" s="194">
        <v>42552</v>
      </c>
      <c r="HT57">
        <f t="shared" si="182"/>
        <v>1</v>
      </c>
      <c r="HU57">
        <f t="shared" si="183"/>
        <v>1</v>
      </c>
      <c r="HV57">
        <v>1</v>
      </c>
      <c r="HW57">
        <f t="shared" si="184"/>
        <v>-1</v>
      </c>
      <c r="HX57">
        <v>1</v>
      </c>
      <c r="HY57" s="137">
        <v>90443.827999999994</v>
      </c>
      <c r="HZ57" s="137">
        <v>90443.827999999994</v>
      </c>
      <c r="IA57" s="188">
        <v>-1955.9573231431377</v>
      </c>
      <c r="IB57" s="188">
        <v>1955.9573231431377</v>
      </c>
      <c r="IC57" s="188">
        <v>1955.9573231431377</v>
      </c>
      <c r="ID57" s="188">
        <f t="shared" si="327"/>
        <v>1955.9573231431377</v>
      </c>
      <c r="IE57" s="188">
        <v>1955.9573231431377</v>
      </c>
      <c r="IF57" s="188">
        <v>1955.9573231431377</v>
      </c>
      <c r="IG57" s="188">
        <v>-1955.9573231431377</v>
      </c>
      <c r="IH57" s="188">
        <f t="shared" si="185"/>
        <v>1955.9573231431377</v>
      </c>
      <c r="II57" s="188">
        <v>1955.9573231431377</v>
      </c>
      <c r="IJ57" s="188">
        <f t="shared" si="186"/>
        <v>-1955.9573231431377</v>
      </c>
      <c r="IK57" s="188">
        <f t="shared" si="187"/>
        <v>1955.9573231431377</v>
      </c>
      <c r="IL57" s="188">
        <v>1955.9573231431377</v>
      </c>
      <c r="IN57">
        <v>1</v>
      </c>
      <c r="IO57" s="228">
        <v>-1</v>
      </c>
      <c r="IP57" s="228">
        <v>1</v>
      </c>
      <c r="IQ57" s="228">
        <v>-1</v>
      </c>
      <c r="IR57" s="203">
        <v>-1</v>
      </c>
      <c r="IS57" s="229">
        <v>4</v>
      </c>
      <c r="IT57">
        <f t="shared" si="188"/>
        <v>-1</v>
      </c>
      <c r="IU57">
        <v>-1</v>
      </c>
      <c r="IV57" s="203">
        <v>1</v>
      </c>
      <c r="IW57">
        <v>0</v>
      </c>
      <c r="IX57">
        <v>0</v>
      </c>
      <c r="IY57">
        <v>1</v>
      </c>
      <c r="IZ57">
        <v>0</v>
      </c>
      <c r="JA57" s="237">
        <v>1.4910779760400001E-2</v>
      </c>
      <c r="JB57" s="194">
        <v>42555</v>
      </c>
      <c r="JC57">
        <f t="shared" si="189"/>
        <v>-1</v>
      </c>
      <c r="JD57">
        <f t="shared" si="190"/>
        <v>-1</v>
      </c>
      <c r="JE57">
        <v>1</v>
      </c>
      <c r="JF57">
        <f t="shared" si="191"/>
        <v>-1</v>
      </c>
      <c r="JG57">
        <v>1</v>
      </c>
      <c r="JH57" s="137">
        <v>91825.631999999998</v>
      </c>
      <c r="JI57" s="137">
        <v>91825.631999999998</v>
      </c>
      <c r="JJ57" s="188">
        <v>-1369.1917751115386</v>
      </c>
      <c r="JK57" s="188">
        <v>1369.1917751115386</v>
      </c>
      <c r="JL57" s="188">
        <v>-1369.1917751115386</v>
      </c>
      <c r="JM57" s="188">
        <f t="shared" si="328"/>
        <v>-1369.1917751115386</v>
      </c>
      <c r="JN57" s="188">
        <v>-1369.1917751115386</v>
      </c>
      <c r="JO57" s="188">
        <v>1369.1917751115386</v>
      </c>
      <c r="JP57" s="188">
        <v>-1369.1917751115386</v>
      </c>
      <c r="JQ57" s="188">
        <f t="shared" si="192"/>
        <v>-1369.1917751115386</v>
      </c>
      <c r="JR57" s="188">
        <v>1369.1917751115386</v>
      </c>
      <c r="JS57" s="188">
        <f t="shared" si="193"/>
        <v>-1369.1917751115386</v>
      </c>
      <c r="JT57" s="188">
        <f t="shared" si="329"/>
        <v>-1369.1917751115386</v>
      </c>
      <c r="JU57" s="188">
        <v>1369.1917751115386</v>
      </c>
      <c r="JW57">
        <v>1</v>
      </c>
      <c r="JX57" s="228">
        <v>-1</v>
      </c>
      <c r="JY57" s="228">
        <v>1</v>
      </c>
      <c r="JZ57" s="228">
        <v>-1</v>
      </c>
      <c r="KA57" s="203">
        <v>-1</v>
      </c>
      <c r="KB57" s="229">
        <v>-3</v>
      </c>
      <c r="KC57">
        <f t="shared" si="194"/>
        <v>1</v>
      </c>
      <c r="KD57">
        <v>1</v>
      </c>
      <c r="KE57" s="203">
        <v>1</v>
      </c>
      <c r="KF57">
        <v>0</v>
      </c>
      <c r="KG57">
        <v>0</v>
      </c>
      <c r="KH57">
        <v>1</v>
      </c>
      <c r="KI57">
        <v>1</v>
      </c>
      <c r="KJ57" s="237">
        <v>2.43978805395E-2</v>
      </c>
      <c r="KK57" s="194">
        <v>42555</v>
      </c>
      <c r="KL57">
        <f t="shared" si="195"/>
        <v>1</v>
      </c>
      <c r="KM57">
        <f t="shared" si="196"/>
        <v>1</v>
      </c>
      <c r="KN57">
        <v>1</v>
      </c>
      <c r="KO57">
        <f t="shared" si="197"/>
        <v>-1</v>
      </c>
      <c r="KP57">
        <v>1</v>
      </c>
      <c r="KQ57" s="137">
        <v>94329.687399999995</v>
      </c>
      <c r="KR57" s="137">
        <v>94329.687399999995</v>
      </c>
      <c r="KS57" s="188">
        <v>-2301.4444445135782</v>
      </c>
      <c r="KT57" s="188">
        <v>2301.4444445135782</v>
      </c>
      <c r="KU57" s="188">
        <v>-2301.4444445135782</v>
      </c>
      <c r="KV57" s="188">
        <f t="shared" si="330"/>
        <v>2301.4444445135782</v>
      </c>
      <c r="KW57" s="188">
        <v>2301.4444445135782</v>
      </c>
      <c r="KX57" s="188">
        <v>2301.4444445135782</v>
      </c>
      <c r="KY57" s="188">
        <v>-2301.4444445135782</v>
      </c>
      <c r="KZ57" s="188">
        <f t="shared" si="198"/>
        <v>2301.4444445135782</v>
      </c>
      <c r="LA57" s="188">
        <v>2301.4444445135782</v>
      </c>
      <c r="LB57" s="188">
        <f t="shared" si="199"/>
        <v>-2301.4444445135782</v>
      </c>
      <c r="LC57" s="188">
        <f t="shared" si="200"/>
        <v>2301.4444445135782</v>
      </c>
      <c r="LD57" s="188">
        <v>2301.4444445135782</v>
      </c>
      <c r="LF57">
        <v>1</v>
      </c>
      <c r="LG57" s="228">
        <v>1</v>
      </c>
      <c r="LH57" s="228">
        <v>-1</v>
      </c>
      <c r="LI57" s="228">
        <v>1</v>
      </c>
      <c r="LJ57" s="203">
        <v>1</v>
      </c>
      <c r="LK57" s="229">
        <v>-4</v>
      </c>
      <c r="LL57">
        <f t="shared" si="201"/>
        <v>-1</v>
      </c>
      <c r="LM57">
        <v>-1</v>
      </c>
      <c r="LN57" s="203">
        <v>-1</v>
      </c>
      <c r="LO57">
        <v>1</v>
      </c>
      <c r="LP57">
        <v>0</v>
      </c>
      <c r="LQ57">
        <v>1</v>
      </c>
      <c r="LR57">
        <v>1</v>
      </c>
      <c r="LS57" s="237">
        <v>-4.46711964827E-4</v>
      </c>
      <c r="LT57" s="194">
        <v>42557</v>
      </c>
      <c r="LU57">
        <f t="shared" si="202"/>
        <v>-1</v>
      </c>
      <c r="LV57">
        <f t="shared" si="203"/>
        <v>-1</v>
      </c>
      <c r="LW57">
        <v>1</v>
      </c>
      <c r="LX57">
        <f t="shared" si="204"/>
        <v>1</v>
      </c>
      <c r="LY57">
        <v>1</v>
      </c>
      <c r="LZ57" s="137">
        <v>94296.051999999996</v>
      </c>
      <c r="MA57" s="137">
        <v>94296.051999999996</v>
      </c>
      <c r="MB57" s="188">
        <v>-42.123174664348959</v>
      </c>
      <c r="MC57" s="188">
        <v>-42.123174664348959</v>
      </c>
      <c r="MD57" s="188">
        <v>-42.123174664348959</v>
      </c>
      <c r="ME57" s="188">
        <f t="shared" si="331"/>
        <v>42.123174664348959</v>
      </c>
      <c r="MF57" s="188">
        <v>42.123174664348959</v>
      </c>
      <c r="MG57" s="188">
        <v>42.123174664348959</v>
      </c>
      <c r="MH57" s="188">
        <v>-42.123174664348959</v>
      </c>
      <c r="MI57" s="188">
        <f t="shared" si="205"/>
        <v>42.123174664348959</v>
      </c>
      <c r="MJ57" s="188">
        <v>-42.123174664348959</v>
      </c>
      <c r="MK57" s="188">
        <f t="shared" si="206"/>
        <v>-42.123174664348959</v>
      </c>
      <c r="ML57" s="188">
        <f t="shared" si="207"/>
        <v>42.123174664348959</v>
      </c>
      <c r="MM57" s="188">
        <v>42.123174664348959</v>
      </c>
      <c r="MO57">
        <v>-1</v>
      </c>
      <c r="MP57" s="228">
        <v>1</v>
      </c>
      <c r="MQ57" s="228">
        <v>-1</v>
      </c>
      <c r="MR57" s="203">
        <v>1</v>
      </c>
      <c r="MS57" s="203">
        <v>1</v>
      </c>
      <c r="MT57" s="229">
        <v>-5</v>
      </c>
      <c r="MU57">
        <f t="shared" si="208"/>
        <v>-1</v>
      </c>
      <c r="MV57">
        <v>-1</v>
      </c>
      <c r="MW57" s="203">
        <v>1</v>
      </c>
      <c r="MX57">
        <v>0</v>
      </c>
      <c r="MY57">
        <v>1</v>
      </c>
      <c r="MZ57">
        <v>0</v>
      </c>
      <c r="NA57">
        <v>0</v>
      </c>
      <c r="NB57" s="237">
        <v>6.9624123817999999E-3</v>
      </c>
      <c r="NC57" s="194">
        <v>42557</v>
      </c>
      <c r="ND57">
        <f t="shared" si="209"/>
        <v>-1</v>
      </c>
      <c r="NE57">
        <f t="shared" si="210"/>
        <v>-1</v>
      </c>
      <c r="NF57">
        <v>1</v>
      </c>
      <c r="NG57">
        <f t="shared" si="211"/>
        <v>1</v>
      </c>
      <c r="NH57">
        <v>1</v>
      </c>
      <c r="NI57" s="137">
        <v>95183.753999999986</v>
      </c>
      <c r="NJ57" s="137">
        <v>95183.753999999986</v>
      </c>
      <c r="NK57" s="188">
        <v>662.70854739580523</v>
      </c>
      <c r="NL57" s="188">
        <v>-662.70854739580523</v>
      </c>
      <c r="NM57" s="188">
        <v>662.70854739580523</v>
      </c>
      <c r="NN57" s="188">
        <f t="shared" si="332"/>
        <v>-662.70854739580523</v>
      </c>
      <c r="NO57" s="188">
        <v>-662.70854739580523</v>
      </c>
      <c r="NP57" s="188">
        <v>-662.70854739580523</v>
      </c>
      <c r="NQ57" s="188">
        <v>662.70854739580523</v>
      </c>
      <c r="NR57" s="188">
        <f t="shared" si="212"/>
        <v>-662.70854739580523</v>
      </c>
      <c r="NS57" s="188">
        <v>662.70854739580523</v>
      </c>
      <c r="NT57" s="188">
        <f t="shared" si="213"/>
        <v>662.70854739580523</v>
      </c>
      <c r="NU57" s="188">
        <f t="shared" si="214"/>
        <v>-662.70854739580523</v>
      </c>
      <c r="NV57" s="188">
        <v>662.70854739580523</v>
      </c>
      <c r="NX57">
        <v>1</v>
      </c>
      <c r="NY57" s="228">
        <v>1</v>
      </c>
      <c r="NZ57" s="228">
        <v>-1</v>
      </c>
      <c r="OA57" s="228">
        <v>1</v>
      </c>
      <c r="OB57" s="203">
        <v>1</v>
      </c>
      <c r="OC57" s="229">
        <v>-6</v>
      </c>
      <c r="OD57">
        <f t="shared" si="346"/>
        <v>-1</v>
      </c>
      <c r="OE57">
        <v>-1</v>
      </c>
      <c r="OF57" s="203">
        <v>-1</v>
      </c>
      <c r="OG57">
        <v>1</v>
      </c>
      <c r="OH57">
        <v>0</v>
      </c>
      <c r="OI57">
        <v>1</v>
      </c>
      <c r="OJ57">
        <v>1</v>
      </c>
      <c r="OK57">
        <v>-5.5944872697200002E-3</v>
      </c>
      <c r="OL57" s="194">
        <v>42557</v>
      </c>
      <c r="OM57">
        <f t="shared" si="215"/>
        <v>-1</v>
      </c>
      <c r="ON57">
        <f t="shared" si="216"/>
        <v>-1</v>
      </c>
      <c r="OO57">
        <v>1</v>
      </c>
      <c r="OP57">
        <f t="shared" si="217"/>
        <v>1</v>
      </c>
      <c r="OQ57">
        <v>1</v>
      </c>
      <c r="OR57" s="137">
        <v>93878.847999999998</v>
      </c>
      <c r="OS57" s="137">
        <v>93878.847999999998</v>
      </c>
      <c r="OT57" s="188">
        <v>-525.20402003197887</v>
      </c>
      <c r="OU57" s="188">
        <v>-525.20402003197887</v>
      </c>
      <c r="OV57" s="188">
        <v>-525.20402003197887</v>
      </c>
      <c r="OW57" s="188">
        <f t="shared" si="333"/>
        <v>525.20402003197887</v>
      </c>
      <c r="OX57" s="188">
        <v>525.20402003197887</v>
      </c>
      <c r="OY57" s="188">
        <v>525.20402003197887</v>
      </c>
      <c r="OZ57" s="188">
        <v>-525.20402003197887</v>
      </c>
      <c r="PA57" s="188">
        <f t="shared" si="218"/>
        <v>525.20402003197887</v>
      </c>
      <c r="PB57" s="188">
        <v>-525.20402003197887</v>
      </c>
      <c r="PC57" s="188">
        <f t="shared" si="219"/>
        <v>-525.20402003197887</v>
      </c>
      <c r="PD57" s="188">
        <f t="shared" si="220"/>
        <v>525.20402003197887</v>
      </c>
      <c r="PE57" s="188">
        <v>525.20402003197887</v>
      </c>
      <c r="PG57">
        <v>-1</v>
      </c>
      <c r="PH57" s="228">
        <v>1</v>
      </c>
      <c r="PI57" s="228">
        <v>1</v>
      </c>
      <c r="PJ57" s="228">
        <v>1</v>
      </c>
      <c r="PK57" s="203">
        <v>1</v>
      </c>
      <c r="PL57" s="229">
        <v>-7</v>
      </c>
      <c r="PM57">
        <f t="shared" si="347"/>
        <v>1</v>
      </c>
      <c r="PN57">
        <v>-1</v>
      </c>
      <c r="PO57" s="203">
        <v>1</v>
      </c>
      <c r="PP57">
        <v>1</v>
      </c>
      <c r="PQ57">
        <v>1</v>
      </c>
      <c r="PR57">
        <v>0</v>
      </c>
      <c r="PS57">
        <v>0</v>
      </c>
      <c r="PT57" s="237">
        <v>1.8596549045500001E-3</v>
      </c>
      <c r="PU57" s="194">
        <v>42557</v>
      </c>
      <c r="PV57">
        <f t="shared" si="221"/>
        <v>-1</v>
      </c>
      <c r="PW57">
        <f t="shared" si="222"/>
        <v>1</v>
      </c>
      <c r="PX57">
        <v>1</v>
      </c>
      <c r="PY57">
        <f t="shared" si="223"/>
        <v>1</v>
      </c>
      <c r="PZ57">
        <v>1</v>
      </c>
      <c r="QA57" s="137">
        <v>93337.252500000002</v>
      </c>
      <c r="QB57" s="137">
        <v>93337.252500000002</v>
      </c>
      <c r="QC57" s="188">
        <v>173.57507938884677</v>
      </c>
      <c r="QD57" s="188">
        <v>-173.57507938884677</v>
      </c>
      <c r="QE57" s="188">
        <v>173.57507938884677</v>
      </c>
      <c r="QF57" s="188">
        <f t="shared" si="334"/>
        <v>173.57507938884677</v>
      </c>
      <c r="QG57" s="188">
        <v>-173.57507938884677</v>
      </c>
      <c r="QH57" s="188">
        <v>173.57507938884677</v>
      </c>
      <c r="QI57" s="188">
        <v>173.57507938884677</v>
      </c>
      <c r="QJ57" s="188">
        <f t="shared" si="224"/>
        <v>-173.57507938884677</v>
      </c>
      <c r="QK57" s="188">
        <v>173.57507938884677</v>
      </c>
      <c r="QL57" s="188">
        <f t="shared" si="225"/>
        <v>173.57507938884677</v>
      </c>
      <c r="QM57" s="188">
        <f t="shared" si="226"/>
        <v>173.57507938884677</v>
      </c>
      <c r="QN57" s="188">
        <v>173.57507938884677</v>
      </c>
      <c r="QP57">
        <v>1</v>
      </c>
      <c r="QQ57" s="228">
        <v>1</v>
      </c>
      <c r="QR57" s="228">
        <v>1</v>
      </c>
      <c r="QS57" s="228">
        <v>1</v>
      </c>
      <c r="QT57" s="203">
        <v>1</v>
      </c>
      <c r="QU57" s="229">
        <v>-8</v>
      </c>
      <c r="QV57">
        <f t="shared" si="348"/>
        <v>-1</v>
      </c>
      <c r="QW57">
        <v>-1</v>
      </c>
      <c r="QX57">
        <v>-1</v>
      </c>
      <c r="QY57">
        <v>0</v>
      </c>
      <c r="QZ57">
        <v>0</v>
      </c>
      <c r="RA57">
        <v>1</v>
      </c>
      <c r="RB57">
        <v>1</v>
      </c>
      <c r="RC57">
        <v>-5.22791353383E-3</v>
      </c>
      <c r="RD57" s="194">
        <v>42557</v>
      </c>
      <c r="RE57">
        <f t="shared" si="227"/>
        <v>-1</v>
      </c>
      <c r="RF57">
        <f t="shared" si="228"/>
        <v>-1</v>
      </c>
      <c r="RG57">
        <v>1</v>
      </c>
      <c r="RH57">
        <f t="shared" si="229"/>
        <v>1</v>
      </c>
      <c r="RI57">
        <v>1</v>
      </c>
      <c r="RJ57" s="137">
        <v>93337.252500000002</v>
      </c>
      <c r="RK57" s="137">
        <v>93337.252500000002</v>
      </c>
      <c r="RL57" s="188">
        <v>-487.95908555525801</v>
      </c>
      <c r="RM57" s="188">
        <v>-487.95908555525801</v>
      </c>
      <c r="RN57" s="188">
        <v>-487.95908555525801</v>
      </c>
      <c r="RO57" s="188">
        <f t="shared" si="335"/>
        <v>487.95908555525801</v>
      </c>
      <c r="RP57" s="188">
        <v>487.95908555525801</v>
      </c>
      <c r="RQ57" s="188">
        <v>-487.95908555525801</v>
      </c>
      <c r="RR57" s="188">
        <v>-487.95908555525801</v>
      </c>
      <c r="RS57" s="188">
        <f t="shared" si="230"/>
        <v>487.95908555525801</v>
      </c>
      <c r="RT57" s="188">
        <v>-487.95908555525801</v>
      </c>
      <c r="RU57" s="188">
        <f t="shared" si="231"/>
        <v>-487.95908555525801</v>
      </c>
      <c r="RV57" s="188">
        <f t="shared" si="232"/>
        <v>487.95908555525801</v>
      </c>
      <c r="RW57" s="188">
        <v>487.95908555525801</v>
      </c>
      <c r="RY57">
        <v>-1</v>
      </c>
      <c r="RZ57">
        <v>-1</v>
      </c>
      <c r="SA57">
        <v>-1</v>
      </c>
      <c r="SB57">
        <v>-1</v>
      </c>
      <c r="SC57">
        <v>1</v>
      </c>
      <c r="SD57">
        <v>-9</v>
      </c>
      <c r="SE57">
        <f t="shared" si="233"/>
        <v>-1</v>
      </c>
      <c r="SF57">
        <v>-1</v>
      </c>
      <c r="SG57">
        <v>1</v>
      </c>
      <c r="SH57">
        <v>0</v>
      </c>
      <c r="SI57">
        <v>1</v>
      </c>
      <c r="SJ57">
        <v>0</v>
      </c>
      <c r="SK57">
        <v>0</v>
      </c>
      <c r="SL57">
        <v>9.8966637141999995E-3</v>
      </c>
      <c r="SM57" s="194">
        <v>42557</v>
      </c>
      <c r="SN57">
        <f t="shared" si="234"/>
        <v>1</v>
      </c>
      <c r="SO57">
        <f t="shared" si="235"/>
        <v>1</v>
      </c>
      <c r="SP57">
        <v>1</v>
      </c>
      <c r="SQ57">
        <f t="shared" si="236"/>
        <v>1</v>
      </c>
      <c r="SR57">
        <v>1</v>
      </c>
      <c r="SS57" s="137">
        <v>94511.564200000008</v>
      </c>
      <c r="ST57" s="137">
        <v>94511.564200000008</v>
      </c>
      <c r="SU57" s="188">
        <v>-935.34916799042378</v>
      </c>
      <c r="SV57" s="188">
        <v>-935.34916799042378</v>
      </c>
      <c r="SW57" s="188">
        <v>935.34916799042378</v>
      </c>
      <c r="SX57" s="188">
        <f t="shared" si="336"/>
        <v>-935.34916799042378</v>
      </c>
      <c r="SY57" s="188">
        <v>-935.34916799042378</v>
      </c>
      <c r="SZ57" s="188">
        <v>-935.34916799042378</v>
      </c>
      <c r="TA57" s="188">
        <v>-935.34916799042378</v>
      </c>
      <c r="TB57" s="188">
        <f t="shared" si="237"/>
        <v>935.34916799042378</v>
      </c>
      <c r="TC57" s="188">
        <v>935.34916799042378</v>
      </c>
      <c r="TD57" s="188">
        <f t="shared" si="238"/>
        <v>935.34916799042378</v>
      </c>
      <c r="TE57" s="188">
        <f t="shared" si="239"/>
        <v>935.34916799042378</v>
      </c>
      <c r="TF57" s="188">
        <v>935.34916799042378</v>
      </c>
      <c r="TH57">
        <v>1</v>
      </c>
      <c r="TI57" s="228">
        <v>1</v>
      </c>
      <c r="TJ57" s="228">
        <v>-1</v>
      </c>
      <c r="TK57" s="228">
        <v>1</v>
      </c>
      <c r="TL57" s="203">
        <v>1</v>
      </c>
      <c r="TM57" s="229">
        <v>-10</v>
      </c>
      <c r="TN57">
        <f t="shared" si="240"/>
        <v>-1</v>
      </c>
      <c r="TO57">
        <v>-1</v>
      </c>
      <c r="TP57">
        <v>1</v>
      </c>
      <c r="TQ57">
        <v>0</v>
      </c>
      <c r="TR57">
        <v>1</v>
      </c>
      <c r="TS57">
        <v>0</v>
      </c>
      <c r="TT57">
        <v>0</v>
      </c>
      <c r="TU57">
        <v>2.3856021891399998E-3</v>
      </c>
      <c r="TV57" s="194">
        <v>42557</v>
      </c>
      <c r="TW57">
        <f t="shared" si="241"/>
        <v>-1</v>
      </c>
      <c r="TX57">
        <f t="shared" si="242"/>
        <v>-1</v>
      </c>
      <c r="TY57">
        <v>1</v>
      </c>
      <c r="TZ57">
        <f t="shared" si="243"/>
        <v>1</v>
      </c>
      <c r="UA57">
        <v>1</v>
      </c>
      <c r="UB57" s="137">
        <v>94511.564200000008</v>
      </c>
      <c r="UC57" s="137">
        <v>94511.564200000008</v>
      </c>
      <c r="UD57" s="188">
        <v>225.46699445456565</v>
      </c>
      <c r="UE57" s="188">
        <v>225.46699445456565</v>
      </c>
      <c r="UF57" s="188">
        <v>225.46699445456565</v>
      </c>
      <c r="UG57" s="188">
        <f t="shared" si="337"/>
        <v>-225.46699445456565</v>
      </c>
      <c r="UH57" s="188">
        <v>-225.46699445456565</v>
      </c>
      <c r="UI57" s="188">
        <v>-225.46699445456565</v>
      </c>
      <c r="UJ57" s="188">
        <v>225.46699445456565</v>
      </c>
      <c r="UK57" s="188">
        <f t="shared" si="244"/>
        <v>-225.46699445456565</v>
      </c>
      <c r="UL57" s="188">
        <v>225.46699445456565</v>
      </c>
      <c r="UM57" s="188">
        <f t="shared" si="245"/>
        <v>225.46699445456565</v>
      </c>
      <c r="UN57" s="188">
        <f t="shared" si="246"/>
        <v>-225.46699445456565</v>
      </c>
      <c r="UO57" s="188">
        <v>225.46699445456565</v>
      </c>
      <c r="UQ57">
        <v>1</v>
      </c>
      <c r="UR57" s="228">
        <v>-1</v>
      </c>
      <c r="US57" s="228">
        <v>1</v>
      </c>
      <c r="UT57" s="228">
        <v>-1</v>
      </c>
      <c r="UU57" s="203">
        <v>1</v>
      </c>
      <c r="UV57" s="229">
        <v>6</v>
      </c>
      <c r="UW57">
        <f t="shared" si="247"/>
        <v>1</v>
      </c>
      <c r="UX57">
        <v>1</v>
      </c>
      <c r="UY57" s="203">
        <v>1</v>
      </c>
      <c r="UZ57">
        <v>1</v>
      </c>
      <c r="VA57">
        <v>1</v>
      </c>
      <c r="VB57">
        <v>1</v>
      </c>
      <c r="VC57">
        <v>1</v>
      </c>
      <c r="VD57" s="237">
        <v>8.0497450914100005E-4</v>
      </c>
      <c r="VE57" s="194">
        <v>42564</v>
      </c>
      <c r="VF57">
        <f t="shared" si="248"/>
        <v>1</v>
      </c>
      <c r="VG57">
        <f t="shared" si="249"/>
        <v>1</v>
      </c>
      <c r="VH57">
        <v>2</v>
      </c>
      <c r="VI57">
        <v>-1</v>
      </c>
      <c r="VJ57">
        <v>2</v>
      </c>
      <c r="VK57" s="137">
        <v>188334.58439999999</v>
      </c>
      <c r="VL57" s="137">
        <v>188334.58439999999</v>
      </c>
      <c r="VM57" s="188">
        <v>-151.60453963166424</v>
      </c>
      <c r="VN57" s="188">
        <v>151.60453963166424</v>
      </c>
      <c r="VO57" s="188">
        <v>151.60453963166424</v>
      </c>
      <c r="VP57" s="188">
        <f t="shared" si="338"/>
        <v>151.60453963166424</v>
      </c>
      <c r="VQ57" s="188">
        <v>151.60453963166424</v>
      </c>
      <c r="VR57" s="188">
        <v>151.60453963166424</v>
      </c>
      <c r="VS57" s="188">
        <v>-151.60453963166424</v>
      </c>
      <c r="VT57" s="188">
        <f t="shared" si="250"/>
        <v>151.60453963166424</v>
      </c>
      <c r="VU57" s="188">
        <v>151.60453963166424</v>
      </c>
      <c r="VV57" s="188">
        <v>-151.60453963166424</v>
      </c>
      <c r="VW57" s="188">
        <f t="shared" si="251"/>
        <v>151.60453963166424</v>
      </c>
      <c r="VX57" s="188">
        <v>151.60453963166424</v>
      </c>
      <c r="VZ57">
        <v>1</v>
      </c>
      <c r="WA57" s="228">
        <v>-1</v>
      </c>
      <c r="WB57" s="228">
        <v>1</v>
      </c>
      <c r="WC57" s="228">
        <v>-1</v>
      </c>
      <c r="WD57" s="203">
        <v>1</v>
      </c>
      <c r="WE57" s="229">
        <v>7</v>
      </c>
      <c r="WF57">
        <f t="shared" si="252"/>
        <v>1</v>
      </c>
      <c r="WG57">
        <v>1</v>
      </c>
      <c r="WH57" s="203">
        <v>-1</v>
      </c>
      <c r="WI57">
        <v>0</v>
      </c>
      <c r="WJ57">
        <v>0</v>
      </c>
      <c r="WK57">
        <v>0</v>
      </c>
      <c r="WL57">
        <v>0</v>
      </c>
      <c r="WM57" s="237">
        <v>-3.70689856154E-3</v>
      </c>
      <c r="WN57" s="194">
        <v>42564</v>
      </c>
      <c r="WO57">
        <f t="shared" si="253"/>
        <v>1</v>
      </c>
      <c r="WP57">
        <f t="shared" si="254"/>
        <v>1</v>
      </c>
      <c r="WQ57">
        <v>2</v>
      </c>
      <c r="WR57">
        <v>-1</v>
      </c>
      <c r="WS57">
        <v>2</v>
      </c>
      <c r="WT57" s="137">
        <v>187877.3946</v>
      </c>
      <c r="WU57" s="137">
        <v>187877.3946</v>
      </c>
      <c r="WV57" s="188">
        <v>696.442443788623</v>
      </c>
      <c r="WW57" s="188">
        <v>-696.442443788623</v>
      </c>
      <c r="WX57" s="188">
        <v>-696.442443788623</v>
      </c>
      <c r="WY57" s="188">
        <f t="shared" si="339"/>
        <v>-696.442443788623</v>
      </c>
      <c r="WZ57" s="188">
        <v>-696.442443788623</v>
      </c>
      <c r="XA57" s="188">
        <v>-696.442443788623</v>
      </c>
      <c r="XB57" s="188">
        <v>696.442443788623</v>
      </c>
      <c r="XC57" s="188">
        <f t="shared" si="255"/>
        <v>-696.442443788623</v>
      </c>
      <c r="XD57" s="188">
        <v>-696.442443788623</v>
      </c>
      <c r="XE57" s="188">
        <v>696.442443788623</v>
      </c>
      <c r="XF57" s="188">
        <f t="shared" si="256"/>
        <v>-696.442443788623</v>
      </c>
      <c r="XG57" s="188">
        <v>696.442443788623</v>
      </c>
      <c r="XI57">
        <v>-1</v>
      </c>
      <c r="XJ57" s="228">
        <v>-1</v>
      </c>
      <c r="XK57" s="228">
        <v>1</v>
      </c>
      <c r="XL57" s="228">
        <v>-1</v>
      </c>
      <c r="XM57" s="203">
        <v>1</v>
      </c>
      <c r="XN57" s="229">
        <v>8</v>
      </c>
      <c r="XO57">
        <f t="shared" si="257"/>
        <v>1</v>
      </c>
      <c r="XP57">
        <v>1</v>
      </c>
      <c r="XQ57" s="203">
        <v>1</v>
      </c>
      <c r="XR57">
        <v>1</v>
      </c>
      <c r="XS57">
        <v>1</v>
      </c>
      <c r="XT57">
        <v>1</v>
      </c>
      <c r="XU57">
        <v>1</v>
      </c>
      <c r="XV57" s="237">
        <v>7.3711798567900003E-4</v>
      </c>
      <c r="XW57" s="194">
        <v>42564</v>
      </c>
      <c r="XX57">
        <f t="shared" si="258"/>
        <v>1</v>
      </c>
      <c r="XY57">
        <f t="shared" si="259"/>
        <v>1</v>
      </c>
      <c r="XZ57">
        <v>2</v>
      </c>
      <c r="YA57">
        <v>1</v>
      </c>
      <c r="YB57">
        <v>3</v>
      </c>
      <c r="YC57" s="137">
        <v>187877.3946</v>
      </c>
      <c r="YD57" s="137">
        <v>281816.0919</v>
      </c>
      <c r="YE57" s="188">
        <v>-138.48780666217064</v>
      </c>
      <c r="YF57" s="188">
        <v>-138.48780666217064</v>
      </c>
      <c r="YG57" s="188">
        <v>138.48780666217064</v>
      </c>
      <c r="YH57" s="188">
        <f t="shared" si="260"/>
        <v>138.48780666217064</v>
      </c>
      <c r="YI57" s="188">
        <v>138.48780666217064</v>
      </c>
      <c r="YJ57" s="188">
        <v>138.48780666217064</v>
      </c>
      <c r="YK57" s="188">
        <v>-138.48780666217064</v>
      </c>
      <c r="YL57" s="188">
        <f t="shared" si="261"/>
        <v>138.48780666217064</v>
      </c>
      <c r="YM57" s="188">
        <v>138.48780666217064</v>
      </c>
      <c r="YN57" s="188">
        <v>138.48780666217064</v>
      </c>
      <c r="YO57" s="188">
        <f t="shared" si="262"/>
        <v>138.48780666217064</v>
      </c>
      <c r="YP57" s="188">
        <v>138.48780666217064</v>
      </c>
      <c r="YR57">
        <v>1</v>
      </c>
      <c r="YS57" s="228">
        <v>1</v>
      </c>
      <c r="YT57" s="228">
        <v>1</v>
      </c>
      <c r="YU57" s="228">
        <v>1</v>
      </c>
      <c r="YV57" s="203">
        <v>1</v>
      </c>
      <c r="YW57" s="229">
        <v>-15</v>
      </c>
      <c r="YX57">
        <v>-1</v>
      </c>
      <c r="YY57">
        <v>-1</v>
      </c>
      <c r="YZ57" s="203">
        <v>1</v>
      </c>
      <c r="ZA57">
        <v>1</v>
      </c>
      <c r="ZB57">
        <v>1</v>
      </c>
      <c r="ZC57">
        <v>0</v>
      </c>
      <c r="ZD57">
        <v>0</v>
      </c>
      <c r="ZE57" s="237">
        <v>1.0709567291399999E-2</v>
      </c>
      <c r="ZF57" s="194">
        <v>42557</v>
      </c>
      <c r="ZG57">
        <f t="shared" si="263"/>
        <v>-1</v>
      </c>
      <c r="ZH57">
        <f t="shared" si="264"/>
        <v>-1</v>
      </c>
      <c r="ZI57">
        <v>2</v>
      </c>
      <c r="ZJ57">
        <v>1</v>
      </c>
      <c r="ZK57">
        <v>3</v>
      </c>
      <c r="ZL57" s="137">
        <v>187877.3946</v>
      </c>
      <c r="ZM57" s="137">
        <v>281816.0919</v>
      </c>
      <c r="ZN57" s="188">
        <v>2012.0856000016108</v>
      </c>
      <c r="ZO57" s="188">
        <v>2012.0856000016108</v>
      </c>
      <c r="ZP57" s="188">
        <v>2012.0856000016108</v>
      </c>
      <c r="ZQ57" s="188">
        <v>2012.0856000016108</v>
      </c>
      <c r="ZR57" s="188">
        <v>-2012.0856000016108</v>
      </c>
      <c r="ZS57" s="188">
        <v>-2012.0856000016108</v>
      </c>
      <c r="ZT57" s="188">
        <v>2012.0856000016108</v>
      </c>
      <c r="ZU57" s="188">
        <v>2012.0856000016108</v>
      </c>
      <c r="ZV57" s="188">
        <f t="shared" si="265"/>
        <v>-2012.0856000016108</v>
      </c>
      <c r="ZW57" s="188">
        <v>2012.0856000016108</v>
      </c>
      <c r="ZX57" s="188">
        <f t="shared" si="266"/>
        <v>-2012.0856000016108</v>
      </c>
      <c r="ZY57" s="188">
        <v>2012.0856000016108</v>
      </c>
      <c r="AAA57">
        <f t="shared" si="267"/>
        <v>1</v>
      </c>
      <c r="AAB57" s="228">
        <v>1</v>
      </c>
      <c r="AAC57" s="228">
        <v>-1</v>
      </c>
      <c r="AAD57" s="228">
        <v>1</v>
      </c>
      <c r="AAE57" s="203">
        <v>1</v>
      </c>
      <c r="AAF57" s="229">
        <v>-15</v>
      </c>
      <c r="AAG57">
        <f t="shared" si="268"/>
        <v>-1</v>
      </c>
      <c r="AAH57">
        <f t="shared" si="269"/>
        <v>-1</v>
      </c>
      <c r="AAI57" s="203">
        <v>-1</v>
      </c>
      <c r="AAJ57">
        <f t="shared" si="270"/>
        <v>1</v>
      </c>
      <c r="AAK57">
        <f t="shared" si="136"/>
        <v>0</v>
      </c>
      <c r="AAL57">
        <f t="shared" si="340"/>
        <v>1</v>
      </c>
      <c r="AAM57">
        <f t="shared" si="271"/>
        <v>1</v>
      </c>
      <c r="AAN57" s="237">
        <v>-1.732853656E-2</v>
      </c>
      <c r="AAO57" s="194">
        <v>42557</v>
      </c>
      <c r="AAP57">
        <f t="shared" si="272"/>
        <v>-1</v>
      </c>
      <c r="AAQ57">
        <f t="shared" si="273"/>
        <v>-1</v>
      </c>
      <c r="AAR57">
        <f>VLOOKUP($A57,'FuturesInfo (3)'!$A$2:$V$80,22)</f>
        <v>2</v>
      </c>
      <c r="AAS57">
        <f t="shared" si="274"/>
        <v>1</v>
      </c>
      <c r="AAT57">
        <f t="shared" si="275"/>
        <v>3</v>
      </c>
      <c r="AAU57" s="137">
        <f>VLOOKUP($A57,'FuturesInfo (3)'!$A$2:$O$80,15)*AAR57</f>
        <v>186598.97340000002</v>
      </c>
      <c r="AAV57" s="137">
        <f>VLOOKUP($A57,'FuturesInfo (3)'!$A$2:$O$80,15)*AAT57</f>
        <v>279898.46010000003</v>
      </c>
      <c r="AAW57" s="188">
        <f t="shared" si="352"/>
        <v>-3233.4871326203679</v>
      </c>
      <c r="AAX57" s="188">
        <f t="shared" si="137"/>
        <v>-3233.4871326203679</v>
      </c>
      <c r="AAY57" s="188">
        <f t="shared" si="277"/>
        <v>-3233.4871326203679</v>
      </c>
      <c r="AAZ57" s="188">
        <f t="shared" si="278"/>
        <v>-3233.4871326203679</v>
      </c>
      <c r="ABA57" s="188">
        <f t="shared" si="279"/>
        <v>3233.4871326203679</v>
      </c>
      <c r="ABB57" s="188">
        <f t="shared" si="349"/>
        <v>3233.4871326203679</v>
      </c>
      <c r="ABC57" s="188">
        <f t="shared" si="281"/>
        <v>3233.4871326203679</v>
      </c>
      <c r="ABD57" s="188">
        <f t="shared" si="341"/>
        <v>-3233.4871326203679</v>
      </c>
      <c r="ABE57" s="188">
        <f t="shared" si="282"/>
        <v>3233.4871326203679</v>
      </c>
      <c r="ABF57" s="188">
        <f>IF(IF(sym!$Q46=AAI57,1,0)=1,ABS(AAU57*AAN57),-ABS(AAU57*AAN57))</f>
        <v>-3233.4871326203679</v>
      </c>
      <c r="ABG57" s="188">
        <f t="shared" si="283"/>
        <v>3233.4871326203679</v>
      </c>
      <c r="ABH57" s="188">
        <f t="shared" si="284"/>
        <v>3233.4871326203679</v>
      </c>
      <c r="ABJ57">
        <f t="shared" si="285"/>
        <v>-1</v>
      </c>
      <c r="ABK57" s="228">
        <v>-1</v>
      </c>
      <c r="ABL57" s="228">
        <v>-1</v>
      </c>
      <c r="ABM57" s="228">
        <v>-1</v>
      </c>
      <c r="ABN57" s="203">
        <v>-1</v>
      </c>
      <c r="ABO57" s="229">
        <v>-1</v>
      </c>
      <c r="ABP57">
        <f t="shared" si="286"/>
        <v>1</v>
      </c>
      <c r="ABQ57">
        <f t="shared" si="287"/>
        <v>1</v>
      </c>
      <c r="ABR57" s="203"/>
      <c r="ABS57">
        <f t="shared" si="288"/>
        <v>0</v>
      </c>
      <c r="ABT57">
        <f t="shared" si="138"/>
        <v>0</v>
      </c>
      <c r="ABU57">
        <f t="shared" si="342"/>
        <v>0</v>
      </c>
      <c r="ABV57">
        <f t="shared" si="289"/>
        <v>0</v>
      </c>
      <c r="ABW57" s="237"/>
      <c r="ABX57" s="194">
        <v>42564</v>
      </c>
      <c r="ABY57">
        <f t="shared" si="290"/>
        <v>1</v>
      </c>
      <c r="ABZ57">
        <f t="shared" si="291"/>
        <v>1</v>
      </c>
      <c r="ACA57">
        <f>VLOOKUP($A57,'FuturesInfo (3)'!$A$2:$V$80,22)</f>
        <v>2</v>
      </c>
      <c r="ACB57">
        <f t="shared" si="292"/>
        <v>-1</v>
      </c>
      <c r="ACC57">
        <f t="shared" si="293"/>
        <v>2</v>
      </c>
      <c r="ACD57" s="137">
        <f>VLOOKUP($A57,'FuturesInfo (3)'!$A$2:$O$80,15)*ACA57</f>
        <v>186598.97340000002</v>
      </c>
      <c r="ACE57" s="137">
        <f>VLOOKUP($A57,'FuturesInfo (3)'!$A$2:$O$80,15)*ACC57</f>
        <v>186598.97340000002</v>
      </c>
      <c r="ACF57" s="188">
        <f t="shared" si="353"/>
        <v>0</v>
      </c>
      <c r="ACG57" s="188">
        <f t="shared" si="139"/>
        <v>0</v>
      </c>
      <c r="ACH57" s="188">
        <f t="shared" si="295"/>
        <v>0</v>
      </c>
      <c r="ACI57" s="188">
        <f t="shared" si="296"/>
        <v>0</v>
      </c>
      <c r="ACJ57" s="188">
        <f t="shared" si="297"/>
        <v>0</v>
      </c>
      <c r="ACK57" s="188">
        <f t="shared" si="350"/>
        <v>0</v>
      </c>
      <c r="ACL57" s="188">
        <f t="shared" si="299"/>
        <v>0</v>
      </c>
      <c r="ACM57" s="188">
        <f t="shared" si="343"/>
        <v>0</v>
      </c>
      <c r="ACN57" s="188">
        <f t="shared" si="300"/>
        <v>0</v>
      </c>
      <c r="ACO57" s="188">
        <f>IF(IF(sym!$Q46=ABR57,1,0)=1,ABS(ACD57*ABW57),-ABS(ACD57*ABW57))</f>
        <v>0</v>
      </c>
      <c r="ACP57" s="188">
        <f t="shared" si="301"/>
        <v>0</v>
      </c>
      <c r="ACQ57" s="188">
        <f t="shared" si="302"/>
        <v>0</v>
      </c>
      <c r="ACT57">
        <f t="shared" si="303"/>
        <v>0</v>
      </c>
      <c r="ACU57" s="228"/>
      <c r="ACV57" s="228"/>
      <c r="ACW57" s="228"/>
      <c r="ACX57" s="203"/>
      <c r="ACY57" s="229"/>
      <c r="ACZ57">
        <f t="shared" si="304"/>
        <v>-1</v>
      </c>
      <c r="ADA57">
        <f t="shared" si="305"/>
        <v>0</v>
      </c>
      <c r="ADB57" s="203"/>
      <c r="ADC57">
        <f t="shared" si="306"/>
        <v>1</v>
      </c>
      <c r="ADD57">
        <f t="shared" si="140"/>
        <v>1</v>
      </c>
      <c r="ADE57">
        <f t="shared" si="344"/>
        <v>0</v>
      </c>
      <c r="ADF57">
        <f t="shared" si="307"/>
        <v>1</v>
      </c>
      <c r="ADG57" s="237"/>
      <c r="ADH57" s="194"/>
      <c r="ADI57">
        <f t="shared" si="308"/>
        <v>-1</v>
      </c>
      <c r="ADJ57">
        <f t="shared" si="309"/>
        <v>-1</v>
      </c>
      <c r="ADK57">
        <f>VLOOKUP($A57,'FuturesInfo (3)'!$A$2:$V$80,22)</f>
        <v>2</v>
      </c>
      <c r="ADL57">
        <f t="shared" si="310"/>
        <v>-1</v>
      </c>
      <c r="ADM57">
        <f t="shared" si="311"/>
        <v>2</v>
      </c>
      <c r="ADN57" s="137">
        <f>VLOOKUP($A57,'FuturesInfo (3)'!$A$2:$O$80,15)*ADK57</f>
        <v>186598.97340000002</v>
      </c>
      <c r="ADO57" s="137">
        <f>VLOOKUP($A57,'FuturesInfo (3)'!$A$2:$O$80,15)*ADM57</f>
        <v>186598.97340000002</v>
      </c>
      <c r="ADP57" s="188">
        <f t="shared" si="354"/>
        <v>0</v>
      </c>
      <c r="ADQ57" s="188">
        <f t="shared" si="141"/>
        <v>0</v>
      </c>
      <c r="ADR57" s="188">
        <f t="shared" si="313"/>
        <v>0</v>
      </c>
      <c r="ADS57" s="188">
        <f t="shared" si="314"/>
        <v>0</v>
      </c>
      <c r="ADT57" s="188">
        <f t="shared" si="315"/>
        <v>0</v>
      </c>
      <c r="ADU57" s="188">
        <f t="shared" si="351"/>
        <v>0</v>
      </c>
      <c r="ADV57" s="188">
        <f t="shared" si="317"/>
        <v>0</v>
      </c>
      <c r="ADW57" s="188">
        <f t="shared" si="345"/>
        <v>0</v>
      </c>
      <c r="ADX57" s="188">
        <f t="shared" si="318"/>
        <v>0</v>
      </c>
      <c r="ADY57" s="188">
        <f>IF(IF(sym!$Q46=ADB57,1,0)=1,ABS(ADN57*ADG57),-ABS(ADN57*ADG57))</f>
        <v>0</v>
      </c>
      <c r="ADZ57" s="188">
        <f t="shared" si="319"/>
        <v>0</v>
      </c>
      <c r="AEA57" s="188">
        <f t="shared" si="320"/>
        <v>0</v>
      </c>
    </row>
    <row r="58" spans="1:807"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f t="shared" si="142"/>
        <v>-1</v>
      </c>
      <c r="T58">
        <f t="shared" si="143"/>
        <v>1</v>
      </c>
      <c r="U58">
        <v>4</v>
      </c>
      <c r="V58">
        <f t="shared" si="144"/>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f t="shared" si="145"/>
        <v>-1254.3566759992941</v>
      </c>
      <c r="AG58" s="188">
        <v>1254.3566759992941</v>
      </c>
      <c r="AH58" s="188">
        <f t="shared" si="146"/>
        <v>1254.3566759992941</v>
      </c>
      <c r="AI58" s="188">
        <v>-1254.3566759992941</v>
      </c>
      <c r="AJ58" s="188">
        <v>1254.3566759992941</v>
      </c>
      <c r="AL58">
        <v>1</v>
      </c>
      <c r="AM58" s="228">
        <v>1</v>
      </c>
      <c r="AN58" s="228">
        <v>1</v>
      </c>
      <c r="AO58" s="228">
        <v>1</v>
      </c>
      <c r="AP58" s="203">
        <v>1</v>
      </c>
      <c r="AQ58" s="229">
        <v>5</v>
      </c>
      <c r="AR58">
        <f t="shared" si="147"/>
        <v>1</v>
      </c>
      <c r="AS58">
        <v>1</v>
      </c>
      <c r="AT58" s="203">
        <v>-1</v>
      </c>
      <c r="AU58">
        <v>0</v>
      </c>
      <c r="AV58">
        <v>0</v>
      </c>
      <c r="AW58">
        <v>1</v>
      </c>
      <c r="AX58">
        <v>0</v>
      </c>
      <c r="AY58" s="237">
        <v>-4.0612885360900002E-3</v>
      </c>
      <c r="AZ58" s="194">
        <v>42544</v>
      </c>
      <c r="BA58">
        <f t="shared" si="148"/>
        <v>-1</v>
      </c>
      <c r="BB58">
        <f t="shared" si="149"/>
        <v>1</v>
      </c>
      <c r="BC58">
        <v>4</v>
      </c>
      <c r="BD58">
        <f t="shared" si="150"/>
        <v>1</v>
      </c>
      <c r="BE58">
        <v>3</v>
      </c>
      <c r="BF58" s="137">
        <v>107900</v>
      </c>
      <c r="BG58" s="137">
        <v>80925</v>
      </c>
      <c r="BH58" s="188">
        <v>-438.213033044111</v>
      </c>
      <c r="BI58" s="188">
        <v>-438.213033044111</v>
      </c>
      <c r="BJ58" s="188">
        <v>-438.213033044111</v>
      </c>
      <c r="BK58" s="188">
        <f t="shared" si="321"/>
        <v>-438.213033044111</v>
      </c>
      <c r="BL58" s="188">
        <v>-438.213033044111</v>
      </c>
      <c r="BM58" s="188">
        <v>-438.213033044111</v>
      </c>
      <c r="BN58" s="188">
        <v>-438.213033044111</v>
      </c>
      <c r="BO58" s="188">
        <f t="shared" si="322"/>
        <v>438.213033044111</v>
      </c>
      <c r="BP58" s="188">
        <v>-438.213033044111</v>
      </c>
      <c r="BQ58" s="188">
        <f t="shared" si="151"/>
        <v>-438.213033044111</v>
      </c>
      <c r="BR58" s="188">
        <f t="shared" si="152"/>
        <v>-438.213033044111</v>
      </c>
      <c r="BS58" s="188">
        <v>438.213033044111</v>
      </c>
      <c r="BU58">
        <v>-1</v>
      </c>
      <c r="BV58" s="228">
        <v>1</v>
      </c>
      <c r="BW58" s="228">
        <v>1</v>
      </c>
      <c r="BX58" s="228">
        <v>1</v>
      </c>
      <c r="BY58" s="203">
        <v>1</v>
      </c>
      <c r="BZ58" s="229">
        <v>6</v>
      </c>
      <c r="CA58">
        <f t="shared" si="153"/>
        <v>1</v>
      </c>
      <c r="CB58">
        <v>1</v>
      </c>
      <c r="CC58" s="203">
        <v>-1</v>
      </c>
      <c r="CD58">
        <v>0</v>
      </c>
      <c r="CE58">
        <v>0</v>
      </c>
      <c r="CF58">
        <v>1</v>
      </c>
      <c r="CG58">
        <v>0</v>
      </c>
      <c r="CH58" s="237"/>
      <c r="CI58" s="194">
        <v>42548</v>
      </c>
      <c r="CJ58">
        <f t="shared" si="154"/>
        <v>1</v>
      </c>
      <c r="CK58">
        <f t="shared" si="155"/>
        <v>1</v>
      </c>
      <c r="CL58">
        <v>5</v>
      </c>
      <c r="CM58">
        <f t="shared" si="156"/>
        <v>1</v>
      </c>
      <c r="CN58">
        <v>6</v>
      </c>
      <c r="CO58" s="137">
        <v>134875</v>
      </c>
      <c r="CP58" s="137">
        <v>161850</v>
      </c>
      <c r="CQ58" s="188">
        <v>0</v>
      </c>
      <c r="CR58" s="188">
        <v>0</v>
      </c>
      <c r="CS58" s="188">
        <v>0</v>
      </c>
      <c r="CT58" s="188">
        <f t="shared" si="323"/>
        <v>0</v>
      </c>
      <c r="CU58" s="188">
        <v>0</v>
      </c>
      <c r="CV58" s="188">
        <v>0</v>
      </c>
      <c r="CW58" s="188">
        <v>0</v>
      </c>
      <c r="CX58" s="188">
        <f t="shared" si="157"/>
        <v>0</v>
      </c>
      <c r="CY58" s="188">
        <v>0</v>
      </c>
      <c r="CZ58" s="188">
        <f t="shared" si="158"/>
        <v>0</v>
      </c>
      <c r="DA58" s="188">
        <f t="shared" si="159"/>
        <v>0</v>
      </c>
      <c r="DB58" s="188">
        <v>0</v>
      </c>
      <c r="DD58">
        <v>-1</v>
      </c>
      <c r="DE58" s="228">
        <v>1</v>
      </c>
      <c r="DF58" s="228">
        <v>1</v>
      </c>
      <c r="DG58" s="228">
        <v>1</v>
      </c>
      <c r="DH58" s="203">
        <v>1</v>
      </c>
      <c r="DI58" s="229">
        <v>6</v>
      </c>
      <c r="DJ58">
        <f t="shared" si="160"/>
        <v>1</v>
      </c>
      <c r="DK58">
        <v>1</v>
      </c>
      <c r="DL58" s="203">
        <v>-1</v>
      </c>
      <c r="DM58">
        <v>0</v>
      </c>
      <c r="DN58">
        <v>0</v>
      </c>
      <c r="DO58">
        <v>1</v>
      </c>
      <c r="DP58">
        <v>0</v>
      </c>
      <c r="DQ58" s="237">
        <v>-2.1872103799800001E-2</v>
      </c>
      <c r="DR58" s="194">
        <v>42548</v>
      </c>
      <c r="DS58">
        <f t="shared" si="161"/>
        <v>1</v>
      </c>
      <c r="DT58">
        <f t="shared" si="162"/>
        <v>1</v>
      </c>
      <c r="DU58">
        <v>5</v>
      </c>
      <c r="DV58">
        <f t="shared" si="163"/>
        <v>1</v>
      </c>
      <c r="DW58">
        <v>6</v>
      </c>
      <c r="DX58" s="137">
        <v>131925</v>
      </c>
      <c r="DY58" s="137">
        <v>158310</v>
      </c>
      <c r="DZ58" s="188">
        <v>-2885.477293788615</v>
      </c>
      <c r="EA58" s="188">
        <v>2885.477293788615</v>
      </c>
      <c r="EB58" s="188">
        <v>-2885.477293788615</v>
      </c>
      <c r="EC58" s="188">
        <f t="shared" si="324"/>
        <v>-2885.477293788615</v>
      </c>
      <c r="ED58" s="188">
        <v>-2885.477293788615</v>
      </c>
      <c r="EE58" s="188">
        <v>-2885.477293788615</v>
      </c>
      <c r="EF58" s="188">
        <v>-2885.477293788615</v>
      </c>
      <c r="EG58" s="188">
        <f t="shared" si="164"/>
        <v>-2885.477293788615</v>
      </c>
      <c r="EH58" s="188">
        <v>-2885.477293788615</v>
      </c>
      <c r="EI58" s="188">
        <f t="shared" si="165"/>
        <v>-2885.477293788615</v>
      </c>
      <c r="EJ58" s="188">
        <f t="shared" si="166"/>
        <v>-2885.477293788615</v>
      </c>
      <c r="EK58" s="188">
        <v>2885.477293788615</v>
      </c>
      <c r="EM58">
        <v>-1</v>
      </c>
      <c r="EN58" s="228">
        <v>-1</v>
      </c>
      <c r="EO58" s="228">
        <v>1</v>
      </c>
      <c r="EP58" s="228">
        <v>-1</v>
      </c>
      <c r="EQ58" s="203">
        <v>1</v>
      </c>
      <c r="ER58" s="229">
        <v>-2</v>
      </c>
      <c r="ES58">
        <f t="shared" si="167"/>
        <v>1</v>
      </c>
      <c r="ET58">
        <v>-1</v>
      </c>
      <c r="EU58" s="203">
        <v>1</v>
      </c>
      <c r="EV58">
        <v>0</v>
      </c>
      <c r="EW58">
        <v>1</v>
      </c>
      <c r="EX58">
        <v>0</v>
      </c>
      <c r="EY58">
        <v>0</v>
      </c>
      <c r="EZ58" s="237">
        <v>2.46352093993E-3</v>
      </c>
      <c r="FA58" s="194">
        <v>42548</v>
      </c>
      <c r="FB58">
        <f t="shared" si="168"/>
        <v>1</v>
      </c>
      <c r="FC58">
        <f t="shared" si="169"/>
        <v>1</v>
      </c>
      <c r="FD58">
        <v>5</v>
      </c>
      <c r="FE58">
        <f t="shared" si="170"/>
        <v>1</v>
      </c>
      <c r="FF58">
        <v>5</v>
      </c>
      <c r="FG58" s="137">
        <v>132250</v>
      </c>
      <c r="FH58" s="137">
        <v>132250</v>
      </c>
      <c r="FI58" s="188">
        <v>-325.80064430574248</v>
      </c>
      <c r="FJ58" s="188">
        <v>-325.80064430574248</v>
      </c>
      <c r="FK58" s="188">
        <v>325.80064430574248</v>
      </c>
      <c r="FL58" s="188">
        <f t="shared" si="325"/>
        <v>325.80064430574248</v>
      </c>
      <c r="FM58" s="188">
        <v>-325.80064430574248</v>
      </c>
      <c r="FN58" s="188">
        <v>325.80064430574248</v>
      </c>
      <c r="FO58" s="188">
        <v>-325.80064430574248</v>
      </c>
      <c r="FP58" s="188">
        <f t="shared" si="171"/>
        <v>325.80064430574248</v>
      </c>
      <c r="FQ58" s="188">
        <v>325.80064430574248</v>
      </c>
      <c r="FR58" s="188">
        <f t="shared" si="172"/>
        <v>325.80064430574248</v>
      </c>
      <c r="FS58" s="188">
        <f t="shared" si="173"/>
        <v>325.80064430574248</v>
      </c>
      <c r="FT58" s="188">
        <v>325.80064430574248</v>
      </c>
      <c r="FV58">
        <v>1</v>
      </c>
      <c r="FW58" s="228">
        <v>-1</v>
      </c>
      <c r="FX58" s="228">
        <v>1</v>
      </c>
      <c r="FY58" s="228">
        <v>-1</v>
      </c>
      <c r="FZ58" s="203">
        <v>1</v>
      </c>
      <c r="GA58" s="229">
        <v>-3</v>
      </c>
      <c r="GB58">
        <f t="shared" si="174"/>
        <v>-1</v>
      </c>
      <c r="GC58">
        <v>-1</v>
      </c>
      <c r="GD58">
        <v>-1</v>
      </c>
      <c r="GE58">
        <v>1</v>
      </c>
      <c r="GF58">
        <v>0</v>
      </c>
      <c r="GG58">
        <v>1</v>
      </c>
      <c r="GH58">
        <v>1</v>
      </c>
      <c r="GI58">
        <v>-5.67107750473E-3</v>
      </c>
      <c r="GJ58" s="194">
        <v>42548</v>
      </c>
      <c r="GK58">
        <f t="shared" si="175"/>
        <v>-1</v>
      </c>
      <c r="GL58">
        <f t="shared" si="176"/>
        <v>-1</v>
      </c>
      <c r="GM58">
        <v>5</v>
      </c>
      <c r="GN58">
        <f t="shared" si="177"/>
        <v>-1</v>
      </c>
      <c r="GO58">
        <v>6</v>
      </c>
      <c r="GP58" s="137">
        <v>131500</v>
      </c>
      <c r="GQ58" s="137">
        <v>157800</v>
      </c>
      <c r="GR58" s="188">
        <v>745.74669187199504</v>
      </c>
      <c r="GS58" s="188">
        <v>-745.74669187199504</v>
      </c>
      <c r="GT58" s="188">
        <v>-745.74669187199504</v>
      </c>
      <c r="GU58" s="188">
        <f t="shared" si="326"/>
        <v>745.74669187199504</v>
      </c>
      <c r="GV58" s="188">
        <v>745.74669187199504</v>
      </c>
      <c r="GW58" s="188">
        <v>-745.74669187199504</v>
      </c>
      <c r="GX58" s="188">
        <v>745.74669187199504</v>
      </c>
      <c r="GY58" s="188">
        <f t="shared" si="178"/>
        <v>745.74669187199504</v>
      </c>
      <c r="GZ58" s="188">
        <v>-745.74669187199504</v>
      </c>
      <c r="HA58" s="188">
        <f t="shared" si="179"/>
        <v>745.74669187199504</v>
      </c>
      <c r="HB58" s="188">
        <f t="shared" si="180"/>
        <v>745.74669187199504</v>
      </c>
      <c r="HC58" s="188">
        <v>745.74669187199504</v>
      </c>
      <c r="HE58">
        <v>-1</v>
      </c>
      <c r="HF58">
        <v>-1</v>
      </c>
      <c r="HG58">
        <v>1</v>
      </c>
      <c r="HH58">
        <v>-1</v>
      </c>
      <c r="HI58">
        <v>1</v>
      </c>
      <c r="HJ58">
        <v>-4</v>
      </c>
      <c r="HK58">
        <f t="shared" si="181"/>
        <v>1</v>
      </c>
      <c r="HL58">
        <v>-1</v>
      </c>
      <c r="HM58" s="203">
        <v>1</v>
      </c>
      <c r="HN58">
        <v>0</v>
      </c>
      <c r="HO58">
        <v>1</v>
      </c>
      <c r="HP58">
        <v>0</v>
      </c>
      <c r="HQ58">
        <v>0</v>
      </c>
      <c r="HR58" s="237">
        <v>2.03422053232E-2</v>
      </c>
      <c r="HS58" s="194">
        <v>42551</v>
      </c>
      <c r="HT58">
        <f t="shared" si="182"/>
        <v>1</v>
      </c>
      <c r="HU58">
        <f t="shared" si="183"/>
        <v>1</v>
      </c>
      <c r="HV58">
        <v>5</v>
      </c>
      <c r="HW58">
        <f t="shared" si="184"/>
        <v>1</v>
      </c>
      <c r="HX58">
        <v>6</v>
      </c>
      <c r="HY58" s="137">
        <v>134175</v>
      </c>
      <c r="HZ58" s="137">
        <v>161010</v>
      </c>
      <c r="IA58" s="188">
        <v>-2729.4153992403599</v>
      </c>
      <c r="IB58" s="188">
        <v>-2729.4153992403599</v>
      </c>
      <c r="IC58" s="188">
        <v>2729.4153992403599</v>
      </c>
      <c r="ID58" s="188">
        <f t="shared" si="327"/>
        <v>2729.4153992403599</v>
      </c>
      <c r="IE58" s="188">
        <v>-2729.4153992403599</v>
      </c>
      <c r="IF58" s="188">
        <v>2729.4153992403599</v>
      </c>
      <c r="IG58" s="188">
        <v>-2729.4153992403599</v>
      </c>
      <c r="IH58" s="188">
        <f t="shared" si="185"/>
        <v>2729.4153992403599</v>
      </c>
      <c r="II58" s="188">
        <v>2729.4153992403599</v>
      </c>
      <c r="IJ58" s="188">
        <f t="shared" si="186"/>
        <v>2729.4153992403599</v>
      </c>
      <c r="IK58" s="188">
        <f t="shared" si="187"/>
        <v>2729.4153992403599</v>
      </c>
      <c r="IL58" s="188">
        <v>2729.4153992403599</v>
      </c>
      <c r="IN58">
        <v>1</v>
      </c>
      <c r="IO58" s="228">
        <v>-1</v>
      </c>
      <c r="IP58" s="228">
        <v>1</v>
      </c>
      <c r="IQ58" s="228">
        <v>-1</v>
      </c>
      <c r="IR58" s="203">
        <v>1</v>
      </c>
      <c r="IS58" s="229">
        <v>1</v>
      </c>
      <c r="IT58">
        <f t="shared" si="188"/>
        <v>1</v>
      </c>
      <c r="IU58">
        <v>1</v>
      </c>
      <c r="IV58" s="203">
        <v>1</v>
      </c>
      <c r="IW58">
        <v>0</v>
      </c>
      <c r="IX58">
        <v>1</v>
      </c>
      <c r="IY58">
        <v>0</v>
      </c>
      <c r="IZ58">
        <v>1</v>
      </c>
      <c r="JA58" s="237">
        <v>1.8632383081800001E-3</v>
      </c>
      <c r="JB58" s="194">
        <v>42551</v>
      </c>
      <c r="JC58">
        <f t="shared" si="189"/>
        <v>1</v>
      </c>
      <c r="JD58">
        <f t="shared" si="190"/>
        <v>1</v>
      </c>
      <c r="JE58">
        <v>5</v>
      </c>
      <c r="JF58">
        <f t="shared" si="191"/>
        <v>-1</v>
      </c>
      <c r="JG58">
        <v>4</v>
      </c>
      <c r="JH58" s="137">
        <v>134425</v>
      </c>
      <c r="JI58" s="137">
        <v>107540</v>
      </c>
      <c r="JJ58" s="188">
        <v>-250.46580957709651</v>
      </c>
      <c r="JK58" s="188">
        <v>250.46580957709651</v>
      </c>
      <c r="JL58" s="188">
        <v>250.46580957709651</v>
      </c>
      <c r="JM58" s="188">
        <f t="shared" si="328"/>
        <v>250.46580957709651</v>
      </c>
      <c r="JN58" s="188">
        <v>250.46580957709651</v>
      </c>
      <c r="JO58" s="188">
        <v>250.46580957709651</v>
      </c>
      <c r="JP58" s="188">
        <v>-250.46580957709651</v>
      </c>
      <c r="JQ58" s="188">
        <f t="shared" si="192"/>
        <v>250.46580957709651</v>
      </c>
      <c r="JR58" s="188">
        <v>250.46580957709651</v>
      </c>
      <c r="JS58" s="188">
        <f t="shared" si="193"/>
        <v>-250.46580957709651</v>
      </c>
      <c r="JT58" s="188">
        <f t="shared" si="329"/>
        <v>250.46580957709651</v>
      </c>
      <c r="JU58" s="188">
        <v>250.46580957709651</v>
      </c>
      <c r="JW58">
        <v>1</v>
      </c>
      <c r="JX58" s="228">
        <v>-1</v>
      </c>
      <c r="JY58" s="228">
        <v>1</v>
      </c>
      <c r="JZ58" s="228">
        <v>-1</v>
      </c>
      <c r="KA58" s="203">
        <v>1</v>
      </c>
      <c r="KB58" s="229">
        <v>2</v>
      </c>
      <c r="KC58">
        <f t="shared" si="194"/>
        <v>1</v>
      </c>
      <c r="KD58">
        <v>1</v>
      </c>
      <c r="KE58" s="203">
        <v>1</v>
      </c>
      <c r="KF58">
        <v>0</v>
      </c>
      <c r="KG58">
        <v>1</v>
      </c>
      <c r="KH58">
        <v>0</v>
      </c>
      <c r="KI58">
        <v>1</v>
      </c>
      <c r="KJ58" s="237">
        <v>7.2531151199600003E-3</v>
      </c>
      <c r="KK58" s="194">
        <v>42551</v>
      </c>
      <c r="KL58">
        <f t="shared" si="195"/>
        <v>1</v>
      </c>
      <c r="KM58">
        <f t="shared" si="196"/>
        <v>1</v>
      </c>
      <c r="KN58">
        <v>5</v>
      </c>
      <c r="KO58">
        <f t="shared" si="197"/>
        <v>-1</v>
      </c>
      <c r="KP58">
        <v>4</v>
      </c>
      <c r="KQ58" s="137">
        <v>135400</v>
      </c>
      <c r="KR58" s="137">
        <v>108320</v>
      </c>
      <c r="KS58" s="188">
        <v>-982.07178724258404</v>
      </c>
      <c r="KT58" s="188">
        <v>982.07178724258404</v>
      </c>
      <c r="KU58" s="188">
        <v>982.07178724258404</v>
      </c>
      <c r="KV58" s="188">
        <f t="shared" si="330"/>
        <v>982.07178724258404</v>
      </c>
      <c r="KW58" s="188">
        <v>982.07178724258404</v>
      </c>
      <c r="KX58" s="188">
        <v>982.07178724258404</v>
      </c>
      <c r="KY58" s="188">
        <v>-982.07178724258404</v>
      </c>
      <c r="KZ58" s="188">
        <f t="shared" si="198"/>
        <v>982.07178724258404</v>
      </c>
      <c r="LA58" s="188">
        <v>982.07178724258404</v>
      </c>
      <c r="LB58" s="188">
        <f t="shared" si="199"/>
        <v>-982.07178724258404</v>
      </c>
      <c r="LC58" s="188">
        <f t="shared" si="200"/>
        <v>982.07178724258404</v>
      </c>
      <c r="LD58" s="188">
        <v>982.07178724258404</v>
      </c>
      <c r="LF58">
        <v>1</v>
      </c>
      <c r="LG58" s="228">
        <v>-1</v>
      </c>
      <c r="LH58" s="228">
        <v>1</v>
      </c>
      <c r="LI58" s="228">
        <v>-1</v>
      </c>
      <c r="LJ58" s="203">
        <v>1</v>
      </c>
      <c r="LK58" s="229">
        <v>3</v>
      </c>
      <c r="LL58">
        <f t="shared" si="201"/>
        <v>1</v>
      </c>
      <c r="LM58">
        <v>1</v>
      </c>
      <c r="LN58" s="203">
        <v>-1</v>
      </c>
      <c r="LO58">
        <v>0</v>
      </c>
      <c r="LP58">
        <v>0</v>
      </c>
      <c r="LQ58">
        <v>1</v>
      </c>
      <c r="LR58">
        <v>0</v>
      </c>
      <c r="LS58" s="237">
        <v>-2.7695716395900001E-3</v>
      </c>
      <c r="LT58" s="194">
        <v>42551</v>
      </c>
      <c r="LU58">
        <f t="shared" si="202"/>
        <v>1</v>
      </c>
      <c r="LV58">
        <f t="shared" si="203"/>
        <v>1</v>
      </c>
      <c r="LW58">
        <v>5</v>
      </c>
      <c r="LX58">
        <f t="shared" si="204"/>
        <v>-1</v>
      </c>
      <c r="LY58">
        <v>4</v>
      </c>
      <c r="LZ58" s="137">
        <v>135025</v>
      </c>
      <c r="MA58" s="137">
        <v>108020</v>
      </c>
      <c r="MB58" s="188">
        <v>373.96141063563977</v>
      </c>
      <c r="MC58" s="188">
        <v>-373.96141063563977</v>
      </c>
      <c r="MD58" s="188">
        <v>-373.96141063563977</v>
      </c>
      <c r="ME58" s="188">
        <f t="shared" si="331"/>
        <v>-373.96141063563977</v>
      </c>
      <c r="MF58" s="188">
        <v>-373.96141063563977</v>
      </c>
      <c r="MG58" s="188">
        <v>-373.96141063563977</v>
      </c>
      <c r="MH58" s="188">
        <v>373.96141063563977</v>
      </c>
      <c r="MI58" s="188">
        <f t="shared" si="205"/>
        <v>-373.96141063563977</v>
      </c>
      <c r="MJ58" s="188">
        <v>-373.96141063563977</v>
      </c>
      <c r="MK58" s="188">
        <f t="shared" si="206"/>
        <v>373.96141063563977</v>
      </c>
      <c r="ML58" s="188">
        <f t="shared" si="207"/>
        <v>-373.96141063563977</v>
      </c>
      <c r="MM58" s="188">
        <v>373.96141063563977</v>
      </c>
      <c r="MO58">
        <v>-1</v>
      </c>
      <c r="MP58" s="228">
        <v>1</v>
      </c>
      <c r="MQ58" s="228">
        <v>1</v>
      </c>
      <c r="MR58" s="203">
        <v>1</v>
      </c>
      <c r="MS58" s="203">
        <v>1</v>
      </c>
      <c r="MT58" s="229">
        <v>4</v>
      </c>
      <c r="MU58">
        <f t="shared" si="208"/>
        <v>1</v>
      </c>
      <c r="MV58">
        <v>1</v>
      </c>
      <c r="MW58" s="203">
        <v>1</v>
      </c>
      <c r="MX58">
        <v>1</v>
      </c>
      <c r="MY58">
        <v>1</v>
      </c>
      <c r="MZ58">
        <v>0</v>
      </c>
      <c r="NA58">
        <v>1</v>
      </c>
      <c r="NB58" s="237">
        <v>3.7030179596400001E-3</v>
      </c>
      <c r="NC58" s="194">
        <v>42558</v>
      </c>
      <c r="ND58">
        <f t="shared" si="209"/>
        <v>1</v>
      </c>
      <c r="NE58">
        <f t="shared" si="210"/>
        <v>1</v>
      </c>
      <c r="NF58">
        <v>5</v>
      </c>
      <c r="NG58">
        <f t="shared" si="211"/>
        <v>1</v>
      </c>
      <c r="NH58">
        <v>4</v>
      </c>
      <c r="NI58" s="137">
        <v>135525</v>
      </c>
      <c r="NJ58" s="137">
        <v>108420</v>
      </c>
      <c r="NK58" s="188">
        <v>501.85150898021101</v>
      </c>
      <c r="NL58" s="188">
        <v>-501.85150898021101</v>
      </c>
      <c r="NM58" s="188">
        <v>501.85150898021101</v>
      </c>
      <c r="NN58" s="188">
        <f t="shared" si="332"/>
        <v>501.85150898021101</v>
      </c>
      <c r="NO58" s="188">
        <v>501.85150898021101</v>
      </c>
      <c r="NP58" s="188">
        <v>501.85150898021101</v>
      </c>
      <c r="NQ58" s="188">
        <v>501.85150898021101</v>
      </c>
      <c r="NR58" s="188">
        <f t="shared" si="212"/>
        <v>501.85150898021101</v>
      </c>
      <c r="NS58" s="188">
        <v>501.85150898021101</v>
      </c>
      <c r="NT58" s="188">
        <f t="shared" si="213"/>
        <v>501.85150898021101</v>
      </c>
      <c r="NU58" s="188">
        <f t="shared" si="214"/>
        <v>501.85150898021101</v>
      </c>
      <c r="NV58" s="188">
        <v>501.85150898021101</v>
      </c>
      <c r="NX58">
        <v>1</v>
      </c>
      <c r="NY58" s="228">
        <v>1</v>
      </c>
      <c r="NZ58" s="228">
        <v>-1</v>
      </c>
      <c r="OA58" s="228">
        <v>1</v>
      </c>
      <c r="OB58" s="203">
        <v>1</v>
      </c>
      <c r="OC58" s="229">
        <v>5</v>
      </c>
      <c r="OD58">
        <f t="shared" si="346"/>
        <v>-1</v>
      </c>
      <c r="OE58">
        <v>1</v>
      </c>
      <c r="OF58" s="203">
        <v>-1</v>
      </c>
      <c r="OG58">
        <v>1</v>
      </c>
      <c r="OH58">
        <v>0</v>
      </c>
      <c r="OI58">
        <v>1</v>
      </c>
      <c r="OJ58">
        <v>0</v>
      </c>
      <c r="OK58">
        <v>-6.82530898358E-3</v>
      </c>
      <c r="OL58" s="194">
        <v>42558</v>
      </c>
      <c r="OM58">
        <f t="shared" si="215"/>
        <v>-1</v>
      </c>
      <c r="ON58">
        <f t="shared" si="216"/>
        <v>-1</v>
      </c>
      <c r="OO58">
        <v>4</v>
      </c>
      <c r="OP58">
        <f t="shared" si="217"/>
        <v>1</v>
      </c>
      <c r="OQ58">
        <v>3</v>
      </c>
      <c r="OR58" s="137">
        <v>108080</v>
      </c>
      <c r="OS58" s="137">
        <v>81060</v>
      </c>
      <c r="OT58" s="188">
        <v>-737.67939494532641</v>
      </c>
      <c r="OU58" s="188">
        <v>-737.67939494532641</v>
      </c>
      <c r="OV58" s="188">
        <v>-737.67939494532641</v>
      </c>
      <c r="OW58" s="188">
        <f t="shared" si="333"/>
        <v>737.67939494532641</v>
      </c>
      <c r="OX58" s="188">
        <v>-737.67939494532641</v>
      </c>
      <c r="OY58" s="188">
        <v>737.67939494532641</v>
      </c>
      <c r="OZ58" s="188">
        <v>-737.67939494532641</v>
      </c>
      <c r="PA58" s="188">
        <f t="shared" si="218"/>
        <v>737.67939494532641</v>
      </c>
      <c r="PB58" s="188">
        <v>-737.67939494532641</v>
      </c>
      <c r="PC58" s="188">
        <f t="shared" si="219"/>
        <v>-737.67939494532641</v>
      </c>
      <c r="PD58" s="188">
        <f t="shared" si="220"/>
        <v>737.67939494532641</v>
      </c>
      <c r="PE58" s="188">
        <v>737.67939494532641</v>
      </c>
      <c r="PG58">
        <v>-1</v>
      </c>
      <c r="PH58" s="228">
        <v>1</v>
      </c>
      <c r="PI58" s="228">
        <v>1</v>
      </c>
      <c r="PJ58" s="228">
        <v>1</v>
      </c>
      <c r="PK58" s="203">
        <v>1</v>
      </c>
      <c r="PL58" s="229">
        <v>6</v>
      </c>
      <c r="PM58">
        <f t="shared" si="347"/>
        <v>1</v>
      </c>
      <c r="PN58">
        <v>1</v>
      </c>
      <c r="PO58" s="203">
        <v>1</v>
      </c>
      <c r="PP58">
        <v>1</v>
      </c>
      <c r="PQ58">
        <v>1</v>
      </c>
      <c r="PR58">
        <v>0</v>
      </c>
      <c r="PS58">
        <v>1</v>
      </c>
      <c r="PT58" s="237">
        <v>3.7147102525999999E-3</v>
      </c>
      <c r="PU58" s="194">
        <v>42558</v>
      </c>
      <c r="PV58">
        <f t="shared" si="221"/>
        <v>1</v>
      </c>
      <c r="PW58">
        <f t="shared" si="222"/>
        <v>1</v>
      </c>
      <c r="PX58">
        <v>4</v>
      </c>
      <c r="PY58">
        <f t="shared" si="223"/>
        <v>1</v>
      </c>
      <c r="PZ58">
        <v>3</v>
      </c>
      <c r="QA58" s="137">
        <v>107200</v>
      </c>
      <c r="QB58" s="137">
        <v>80400</v>
      </c>
      <c r="QC58" s="188">
        <v>398.21693907871997</v>
      </c>
      <c r="QD58" s="188">
        <v>-398.21693907871997</v>
      </c>
      <c r="QE58" s="188">
        <v>398.21693907871997</v>
      </c>
      <c r="QF58" s="188">
        <f t="shared" si="334"/>
        <v>398.21693907871997</v>
      </c>
      <c r="QG58" s="188">
        <v>398.21693907871997</v>
      </c>
      <c r="QH58" s="188">
        <v>398.21693907871997</v>
      </c>
      <c r="QI58" s="188">
        <v>398.21693907871997</v>
      </c>
      <c r="QJ58" s="188">
        <f t="shared" si="224"/>
        <v>398.21693907871997</v>
      </c>
      <c r="QK58" s="188">
        <v>398.21693907871997</v>
      </c>
      <c r="QL58" s="188">
        <f t="shared" si="225"/>
        <v>398.21693907871997</v>
      </c>
      <c r="QM58" s="188">
        <f t="shared" si="226"/>
        <v>398.21693907871997</v>
      </c>
      <c r="QN58" s="188">
        <v>398.21693907871997</v>
      </c>
      <c r="QP58">
        <v>1</v>
      </c>
      <c r="QQ58" s="228">
        <v>1</v>
      </c>
      <c r="QR58" s="228">
        <v>-1</v>
      </c>
      <c r="QS58" s="228">
        <v>1</v>
      </c>
      <c r="QT58" s="203">
        <v>-1</v>
      </c>
      <c r="QU58" s="229">
        <v>7</v>
      </c>
      <c r="QV58">
        <f t="shared" si="348"/>
        <v>-1</v>
      </c>
      <c r="QW58">
        <v>-1</v>
      </c>
      <c r="QX58">
        <v>-1</v>
      </c>
      <c r="QY58">
        <v>1</v>
      </c>
      <c r="QZ58">
        <v>1</v>
      </c>
      <c r="RA58">
        <v>0</v>
      </c>
      <c r="RB58">
        <v>1</v>
      </c>
      <c r="RC58">
        <v>-8.1421169504100003E-3</v>
      </c>
      <c r="RD58" s="194">
        <v>42558</v>
      </c>
      <c r="RE58">
        <f t="shared" si="227"/>
        <v>-1</v>
      </c>
      <c r="RF58">
        <f t="shared" si="228"/>
        <v>-1</v>
      </c>
      <c r="RG58">
        <v>4</v>
      </c>
      <c r="RH58">
        <f t="shared" si="229"/>
        <v>-1</v>
      </c>
      <c r="RI58">
        <v>3</v>
      </c>
      <c r="RJ58" s="137">
        <v>107200</v>
      </c>
      <c r="RK58" s="137">
        <v>80400</v>
      </c>
      <c r="RL58" s="188">
        <v>-872.83493708395201</v>
      </c>
      <c r="RM58" s="188">
        <v>-872.83493708395201</v>
      </c>
      <c r="RN58" s="188">
        <v>872.83493708395201</v>
      </c>
      <c r="RO58" s="188">
        <f t="shared" si="335"/>
        <v>872.83493708395201</v>
      </c>
      <c r="RP58" s="188">
        <v>872.83493708395201</v>
      </c>
      <c r="RQ58" s="188">
        <v>872.83493708395201</v>
      </c>
      <c r="RR58" s="188">
        <v>-872.83493708395201</v>
      </c>
      <c r="RS58" s="188">
        <f t="shared" si="230"/>
        <v>872.83493708395201</v>
      </c>
      <c r="RT58" s="188">
        <v>-872.83493708395201</v>
      </c>
      <c r="RU58" s="188">
        <f t="shared" si="231"/>
        <v>872.83493708395201</v>
      </c>
      <c r="RV58" s="188">
        <f t="shared" si="232"/>
        <v>872.83493708395201</v>
      </c>
      <c r="RW58" s="188">
        <v>872.83493708395201</v>
      </c>
      <c r="RY58">
        <v>-1</v>
      </c>
      <c r="RZ58">
        <v>1</v>
      </c>
      <c r="SA58">
        <v>1</v>
      </c>
      <c r="SB58">
        <v>1</v>
      </c>
      <c r="SC58">
        <v>-1</v>
      </c>
      <c r="SD58">
        <v>8</v>
      </c>
      <c r="SE58">
        <f t="shared" si="233"/>
        <v>1</v>
      </c>
      <c r="SF58">
        <v>-1</v>
      </c>
      <c r="SG58">
        <v>-1</v>
      </c>
      <c r="SH58">
        <v>0</v>
      </c>
      <c r="SI58">
        <v>1</v>
      </c>
      <c r="SJ58">
        <v>0</v>
      </c>
      <c r="SK58">
        <v>1</v>
      </c>
      <c r="SL58">
        <v>-4.10447761194E-3</v>
      </c>
      <c r="SM58" s="194">
        <v>42558</v>
      </c>
      <c r="SN58">
        <f t="shared" si="234"/>
        <v>-1</v>
      </c>
      <c r="SO58">
        <f t="shared" si="235"/>
        <v>1</v>
      </c>
      <c r="SP58">
        <v>4</v>
      </c>
      <c r="SQ58">
        <f t="shared" si="236"/>
        <v>1</v>
      </c>
      <c r="SR58">
        <v>3</v>
      </c>
      <c r="SS58" s="137">
        <v>106640</v>
      </c>
      <c r="ST58" s="137">
        <v>79980</v>
      </c>
      <c r="SU58" s="188">
        <v>-437.70149253728158</v>
      </c>
      <c r="SV58" s="188">
        <v>437.70149253728158</v>
      </c>
      <c r="SW58" s="188">
        <v>437.70149253728158</v>
      </c>
      <c r="SX58" s="188">
        <f t="shared" si="336"/>
        <v>-437.70149253728158</v>
      </c>
      <c r="SY58" s="188">
        <v>437.70149253728158</v>
      </c>
      <c r="SZ58" s="188">
        <v>-437.70149253728158</v>
      </c>
      <c r="TA58" s="188">
        <v>-437.70149253728158</v>
      </c>
      <c r="TB58" s="188">
        <f t="shared" si="237"/>
        <v>437.70149253728158</v>
      </c>
      <c r="TC58" s="188">
        <v>-437.70149253728158</v>
      </c>
      <c r="TD58" s="188">
        <f t="shared" si="238"/>
        <v>-437.70149253728158</v>
      </c>
      <c r="TE58" s="188">
        <f t="shared" si="239"/>
        <v>-437.70149253728158</v>
      </c>
      <c r="TF58" s="188">
        <v>437.70149253728158</v>
      </c>
      <c r="TH58">
        <v>-1</v>
      </c>
      <c r="TI58" s="228">
        <v>1</v>
      </c>
      <c r="TJ58" s="228">
        <v>1</v>
      </c>
      <c r="TK58" s="228">
        <v>1</v>
      </c>
      <c r="TL58" s="203">
        <v>-1</v>
      </c>
      <c r="TM58" s="229">
        <v>9</v>
      </c>
      <c r="TN58">
        <f t="shared" si="240"/>
        <v>1</v>
      </c>
      <c r="TO58">
        <v>-1</v>
      </c>
      <c r="TP58">
        <v>-1</v>
      </c>
      <c r="TQ58">
        <v>0</v>
      </c>
      <c r="TR58">
        <v>1</v>
      </c>
      <c r="TS58">
        <v>0</v>
      </c>
      <c r="TT58">
        <v>1</v>
      </c>
      <c r="TU58">
        <v>-1.1240164855800001E-3</v>
      </c>
      <c r="TV58" s="194">
        <v>42558</v>
      </c>
      <c r="TW58">
        <f t="shared" si="241"/>
        <v>-1</v>
      </c>
      <c r="TX58">
        <f t="shared" si="242"/>
        <v>1</v>
      </c>
      <c r="TY58">
        <v>4</v>
      </c>
      <c r="TZ58">
        <f t="shared" si="243"/>
        <v>1</v>
      </c>
      <c r="UA58">
        <v>3</v>
      </c>
      <c r="UB58" s="137">
        <v>106640</v>
      </c>
      <c r="UC58" s="137">
        <v>79980</v>
      </c>
      <c r="UD58" s="188">
        <v>-119.86511802225121</v>
      </c>
      <c r="UE58" s="188">
        <v>119.86511802225121</v>
      </c>
      <c r="UF58" s="188">
        <v>119.86511802225121</v>
      </c>
      <c r="UG58" s="188">
        <f t="shared" si="337"/>
        <v>-119.86511802225121</v>
      </c>
      <c r="UH58" s="188">
        <v>119.86511802225121</v>
      </c>
      <c r="UI58" s="188">
        <v>-119.86511802225121</v>
      </c>
      <c r="UJ58" s="188">
        <v>-119.86511802225121</v>
      </c>
      <c r="UK58" s="188">
        <f t="shared" si="244"/>
        <v>119.86511802225121</v>
      </c>
      <c r="UL58" s="188">
        <v>-119.86511802225121</v>
      </c>
      <c r="UM58" s="188">
        <f t="shared" si="245"/>
        <v>-119.86511802225121</v>
      </c>
      <c r="UN58" s="188">
        <f t="shared" si="246"/>
        <v>-119.86511802225121</v>
      </c>
      <c r="UO58" s="188">
        <v>119.86511802225121</v>
      </c>
      <c r="UQ58">
        <v>-1</v>
      </c>
      <c r="UR58" s="228">
        <v>1</v>
      </c>
      <c r="US58" s="228">
        <v>1</v>
      </c>
      <c r="UT58" s="228">
        <v>1</v>
      </c>
      <c r="UU58" s="203">
        <v>-1</v>
      </c>
      <c r="UV58" s="229">
        <v>10</v>
      </c>
      <c r="UW58">
        <f t="shared" si="247"/>
        <v>1</v>
      </c>
      <c r="UX58">
        <v>-1</v>
      </c>
      <c r="UY58" s="203">
        <v>1</v>
      </c>
      <c r="UZ58">
        <v>1</v>
      </c>
      <c r="VA58">
        <v>0</v>
      </c>
      <c r="VB58">
        <v>1</v>
      </c>
      <c r="VC58">
        <v>0</v>
      </c>
      <c r="VD58" s="237">
        <v>6.1890472618200002E-3</v>
      </c>
      <c r="VE58" s="194">
        <v>42558</v>
      </c>
      <c r="VF58">
        <f t="shared" si="248"/>
        <v>-1</v>
      </c>
      <c r="VG58">
        <f t="shared" si="249"/>
        <v>1</v>
      </c>
      <c r="VH58">
        <v>5</v>
      </c>
      <c r="VI58">
        <v>1</v>
      </c>
      <c r="VJ58">
        <v>6</v>
      </c>
      <c r="VK58" s="137">
        <v>134125</v>
      </c>
      <c r="VL58" s="137">
        <v>160950</v>
      </c>
      <c r="VM58" s="188">
        <v>830.1059639916075</v>
      </c>
      <c r="VN58" s="188">
        <v>-830.1059639916075</v>
      </c>
      <c r="VO58" s="188">
        <v>-830.1059639916075</v>
      </c>
      <c r="VP58" s="188">
        <f t="shared" si="338"/>
        <v>830.1059639916075</v>
      </c>
      <c r="VQ58" s="188">
        <v>-830.1059639916075</v>
      </c>
      <c r="VR58" s="188">
        <v>830.1059639916075</v>
      </c>
      <c r="VS58" s="188">
        <v>830.1059639916075</v>
      </c>
      <c r="VT58" s="188">
        <f t="shared" si="250"/>
        <v>-830.1059639916075</v>
      </c>
      <c r="VU58" s="188">
        <v>830.1059639916075</v>
      </c>
      <c r="VV58" s="188">
        <v>830.1059639916075</v>
      </c>
      <c r="VW58" s="188">
        <f t="shared" si="251"/>
        <v>830.1059639916075</v>
      </c>
      <c r="VX58" s="188">
        <v>830.1059639916075</v>
      </c>
      <c r="VZ58">
        <v>1</v>
      </c>
      <c r="WA58" s="228">
        <v>1</v>
      </c>
      <c r="WB58" s="228">
        <v>1</v>
      </c>
      <c r="WC58" s="228">
        <v>1</v>
      </c>
      <c r="WD58" s="203">
        <v>-1</v>
      </c>
      <c r="WE58" s="229">
        <v>11</v>
      </c>
      <c r="WF58">
        <f t="shared" si="252"/>
        <v>-1</v>
      </c>
      <c r="WG58">
        <v>-1</v>
      </c>
      <c r="WH58" s="203">
        <v>-1</v>
      </c>
      <c r="WI58">
        <v>0</v>
      </c>
      <c r="WJ58">
        <v>1</v>
      </c>
      <c r="WK58">
        <v>1</v>
      </c>
      <c r="WL58">
        <v>1</v>
      </c>
      <c r="WM58" s="237">
        <v>-1.26747437092E-2</v>
      </c>
      <c r="WN58" s="194">
        <v>42558</v>
      </c>
      <c r="WO58">
        <f t="shared" si="253"/>
        <v>-1</v>
      </c>
      <c r="WP58">
        <f t="shared" si="254"/>
        <v>-1</v>
      </c>
      <c r="WQ58">
        <v>6</v>
      </c>
      <c r="WR58">
        <v>-1</v>
      </c>
      <c r="WS58">
        <v>5</v>
      </c>
      <c r="WT58" s="137">
        <v>158670</v>
      </c>
      <c r="WU58" s="137">
        <v>132225</v>
      </c>
      <c r="WV58" s="188">
        <v>-2011.1015843387638</v>
      </c>
      <c r="WW58" s="188">
        <v>-2011.1015843387638</v>
      </c>
      <c r="WX58" s="188">
        <v>2011.1015843387638</v>
      </c>
      <c r="WY58" s="188">
        <f t="shared" si="339"/>
        <v>2011.1015843387638</v>
      </c>
      <c r="WZ58" s="188">
        <v>2011.1015843387638</v>
      </c>
      <c r="XA58" s="188">
        <v>-2011.1015843387638</v>
      </c>
      <c r="XB58" s="188">
        <v>-2011.1015843387638</v>
      </c>
      <c r="XC58" s="188">
        <f t="shared" si="255"/>
        <v>2011.1015843387638</v>
      </c>
      <c r="XD58" s="188">
        <v>-2011.1015843387638</v>
      </c>
      <c r="XE58" s="188">
        <v>2011.1015843387638</v>
      </c>
      <c r="XF58" s="188">
        <f t="shared" si="256"/>
        <v>2011.1015843387638</v>
      </c>
      <c r="XG58" s="188">
        <v>2011.1015843387638</v>
      </c>
      <c r="XI58">
        <v>-1</v>
      </c>
      <c r="XJ58" s="228">
        <v>1</v>
      </c>
      <c r="XK58" s="228">
        <v>-1</v>
      </c>
      <c r="XL58" s="228">
        <v>1</v>
      </c>
      <c r="XM58" s="203">
        <v>-1</v>
      </c>
      <c r="XN58" s="229">
        <v>-7</v>
      </c>
      <c r="XO58">
        <f t="shared" si="257"/>
        <v>1</v>
      </c>
      <c r="XP58">
        <v>1</v>
      </c>
      <c r="XQ58" s="203">
        <v>-1</v>
      </c>
      <c r="XR58">
        <v>1</v>
      </c>
      <c r="XS58">
        <v>1</v>
      </c>
      <c r="XT58">
        <v>0</v>
      </c>
      <c r="XU58">
        <v>0</v>
      </c>
      <c r="XV58" s="237">
        <v>-1.51028884274E-3</v>
      </c>
      <c r="XW58" s="194">
        <v>42565</v>
      </c>
      <c r="XX58">
        <f t="shared" si="258"/>
        <v>1</v>
      </c>
      <c r="XY58">
        <f t="shared" si="259"/>
        <v>1</v>
      </c>
      <c r="XZ58">
        <v>6</v>
      </c>
      <c r="YA58">
        <v>1</v>
      </c>
      <c r="YB58">
        <v>8</v>
      </c>
      <c r="YC58" s="137">
        <v>158670</v>
      </c>
      <c r="YD58" s="137">
        <v>211560</v>
      </c>
      <c r="YE58" s="188">
        <v>-239.63753067755579</v>
      </c>
      <c r="YF58" s="188">
        <v>239.63753067755579</v>
      </c>
      <c r="YG58" s="188">
        <v>239.63753067755579</v>
      </c>
      <c r="YH58" s="188">
        <f t="shared" si="260"/>
        <v>-239.63753067755579</v>
      </c>
      <c r="YI58" s="188">
        <v>-239.63753067755579</v>
      </c>
      <c r="YJ58" s="188">
        <v>239.63753067755579</v>
      </c>
      <c r="YK58" s="188">
        <v>-239.63753067755579</v>
      </c>
      <c r="YL58" s="188">
        <f t="shared" si="261"/>
        <v>-239.63753067755579</v>
      </c>
      <c r="YM58" s="188">
        <v>-239.63753067755579</v>
      </c>
      <c r="YN58" s="188">
        <v>-239.63753067755579</v>
      </c>
      <c r="YO58" s="188">
        <f t="shared" si="262"/>
        <v>-239.63753067755579</v>
      </c>
      <c r="YP58" s="188">
        <v>239.63753067755579</v>
      </c>
      <c r="YR58">
        <v>-1</v>
      </c>
      <c r="YS58" s="228">
        <v>1</v>
      </c>
      <c r="YT58" s="228">
        <v>1</v>
      </c>
      <c r="YU58" s="228">
        <v>1</v>
      </c>
      <c r="YV58" s="203">
        <v>-1</v>
      </c>
      <c r="YW58" s="229">
        <v>4</v>
      </c>
      <c r="YX58">
        <v>1</v>
      </c>
      <c r="YY58">
        <v>-1</v>
      </c>
      <c r="YZ58" s="203">
        <v>1</v>
      </c>
      <c r="ZA58">
        <v>1</v>
      </c>
      <c r="ZB58">
        <v>0</v>
      </c>
      <c r="ZC58">
        <v>1</v>
      </c>
      <c r="ZD58">
        <v>0</v>
      </c>
      <c r="ZE58" s="237">
        <v>1.89071658159E-4</v>
      </c>
      <c r="ZF58" s="194">
        <v>42565</v>
      </c>
      <c r="ZG58">
        <f t="shared" si="263"/>
        <v>-1</v>
      </c>
      <c r="ZH58">
        <f t="shared" si="264"/>
        <v>1</v>
      </c>
      <c r="ZI58">
        <v>6</v>
      </c>
      <c r="ZJ58">
        <v>1</v>
      </c>
      <c r="ZK58">
        <v>8</v>
      </c>
      <c r="ZL58" s="137">
        <v>158670</v>
      </c>
      <c r="ZM58" s="137">
        <v>211560</v>
      </c>
      <c r="ZN58" s="188">
        <v>30.00000000008853</v>
      </c>
      <c r="ZO58" s="188">
        <v>30.00000000008853</v>
      </c>
      <c r="ZP58" s="188">
        <v>-30.00000000008853</v>
      </c>
      <c r="ZQ58" s="188">
        <v>-30.00000000008853</v>
      </c>
      <c r="ZR58" s="188">
        <v>30.00000000008853</v>
      </c>
      <c r="ZS58" s="188">
        <v>-30.00000000008853</v>
      </c>
      <c r="ZT58" s="188">
        <v>30.00000000008853</v>
      </c>
      <c r="ZU58" s="188">
        <v>30.00000000008853</v>
      </c>
      <c r="ZV58" s="188">
        <f t="shared" si="265"/>
        <v>-30.00000000008853</v>
      </c>
      <c r="ZW58" s="188">
        <v>30.00000000008853</v>
      </c>
      <c r="ZX58" s="188">
        <f t="shared" si="266"/>
        <v>30.00000000008853</v>
      </c>
      <c r="ZY58" s="188">
        <v>30.00000000008853</v>
      </c>
      <c r="AAA58">
        <f t="shared" si="267"/>
        <v>1</v>
      </c>
      <c r="AAB58" s="228">
        <v>1</v>
      </c>
      <c r="AAC58" s="228">
        <v>1</v>
      </c>
      <c r="AAD58" s="228">
        <v>1</v>
      </c>
      <c r="AAE58" s="203">
        <v>-1</v>
      </c>
      <c r="AAF58" s="229">
        <v>4</v>
      </c>
      <c r="AAG58">
        <f t="shared" si="268"/>
        <v>-1</v>
      </c>
      <c r="AAH58">
        <f t="shared" si="269"/>
        <v>-1</v>
      </c>
      <c r="AAI58" s="203">
        <v>-1</v>
      </c>
      <c r="AAJ58">
        <f t="shared" si="270"/>
        <v>0</v>
      </c>
      <c r="AAK58">
        <f t="shared" si="136"/>
        <v>1</v>
      </c>
      <c r="AAL58">
        <f t="shared" si="340"/>
        <v>1</v>
      </c>
      <c r="AAM58">
        <f t="shared" si="271"/>
        <v>1</v>
      </c>
      <c r="AAN58" s="237">
        <v>-3.9697542533100004E-3</v>
      </c>
      <c r="AAO58" s="194">
        <v>42572</v>
      </c>
      <c r="AAP58">
        <f t="shared" si="272"/>
        <v>-1</v>
      </c>
      <c r="AAQ58">
        <f t="shared" si="273"/>
        <v>-1</v>
      </c>
      <c r="AAR58">
        <f>VLOOKUP($A58,'FuturesInfo (3)'!$A$2:$V$80,22)</f>
        <v>6</v>
      </c>
      <c r="AAS58">
        <f t="shared" si="274"/>
        <v>-1</v>
      </c>
      <c r="AAT58">
        <f t="shared" si="275"/>
        <v>5</v>
      </c>
      <c r="AAU58" s="137">
        <f>VLOOKUP($A58,'FuturesInfo (3)'!$A$2:$O$80,15)*AAR58</f>
        <v>158070</v>
      </c>
      <c r="AAV58" s="137">
        <f>VLOOKUP($A58,'FuturesInfo (3)'!$A$2:$O$80,15)*AAT58</f>
        <v>131725</v>
      </c>
      <c r="AAW58" s="188">
        <f t="shared" si="352"/>
        <v>-627.49905482071176</v>
      </c>
      <c r="AAX58" s="188">
        <f t="shared" si="137"/>
        <v>627.49905482071176</v>
      </c>
      <c r="AAY58" s="188">
        <f t="shared" si="277"/>
        <v>-627.49905482071176</v>
      </c>
      <c r="AAZ58" s="188">
        <f t="shared" si="278"/>
        <v>627.49905482071176</v>
      </c>
      <c r="ABA58" s="188">
        <f t="shared" si="279"/>
        <v>627.49905482071176</v>
      </c>
      <c r="ABB58" s="188">
        <f t="shared" si="349"/>
        <v>627.49905482071176</v>
      </c>
      <c r="ABC58" s="188">
        <f t="shared" si="281"/>
        <v>-627.49905482071176</v>
      </c>
      <c r="ABD58" s="188">
        <f t="shared" si="341"/>
        <v>-627.49905482071176</v>
      </c>
      <c r="ABE58" s="188">
        <f t="shared" si="282"/>
        <v>627.49905482071176</v>
      </c>
      <c r="ABF58" s="188">
        <f>IF(IF(sym!$Q47=AAI58,1,0)=1,ABS(AAU58*AAN58),-ABS(AAU58*AAN58))</f>
        <v>-627.49905482071176</v>
      </c>
      <c r="ABG58" s="188">
        <f t="shared" si="283"/>
        <v>627.49905482071176</v>
      </c>
      <c r="ABH58" s="188">
        <f t="shared" si="284"/>
        <v>627.49905482071176</v>
      </c>
      <c r="ABJ58">
        <f t="shared" si="285"/>
        <v>-1</v>
      </c>
      <c r="ABK58" s="228">
        <v>1</v>
      </c>
      <c r="ABL58" s="228">
        <v>1</v>
      </c>
      <c r="ABM58" s="228">
        <v>1</v>
      </c>
      <c r="ABN58" s="203">
        <v>-1</v>
      </c>
      <c r="ABO58" s="229">
        <v>5</v>
      </c>
      <c r="ABP58">
        <f t="shared" si="286"/>
        <v>1</v>
      </c>
      <c r="ABQ58">
        <f t="shared" si="287"/>
        <v>-1</v>
      </c>
      <c r="ABR58" s="203"/>
      <c r="ABS58">
        <f t="shared" si="288"/>
        <v>0</v>
      </c>
      <c r="ABT58">
        <f t="shared" si="138"/>
        <v>0</v>
      </c>
      <c r="ABU58">
        <f t="shared" si="342"/>
        <v>0</v>
      </c>
      <c r="ABV58">
        <f t="shared" si="289"/>
        <v>0</v>
      </c>
      <c r="ABW58" s="237"/>
      <c r="ABX58" s="194">
        <v>42572</v>
      </c>
      <c r="ABY58">
        <f t="shared" si="290"/>
        <v>-1</v>
      </c>
      <c r="ABZ58">
        <f t="shared" si="291"/>
        <v>1</v>
      </c>
      <c r="ACA58">
        <f>VLOOKUP($A58,'FuturesInfo (3)'!$A$2:$V$80,22)</f>
        <v>6</v>
      </c>
      <c r="ACB58">
        <f t="shared" si="292"/>
        <v>1</v>
      </c>
      <c r="ACC58">
        <f t="shared" si="293"/>
        <v>8</v>
      </c>
      <c r="ACD58" s="137">
        <f>VLOOKUP($A58,'FuturesInfo (3)'!$A$2:$O$80,15)*ACA58</f>
        <v>158070</v>
      </c>
      <c r="ACE58" s="137">
        <f>VLOOKUP($A58,'FuturesInfo (3)'!$A$2:$O$80,15)*ACC58</f>
        <v>210760</v>
      </c>
      <c r="ACF58" s="188">
        <f t="shared" si="353"/>
        <v>0</v>
      </c>
      <c r="ACG58" s="188">
        <f t="shared" si="139"/>
        <v>0</v>
      </c>
      <c r="ACH58" s="188">
        <f t="shared" si="295"/>
        <v>0</v>
      </c>
      <c r="ACI58" s="188">
        <f t="shared" si="296"/>
        <v>0</v>
      </c>
      <c r="ACJ58" s="188">
        <f t="shared" si="297"/>
        <v>0</v>
      </c>
      <c r="ACK58" s="188">
        <f t="shared" si="350"/>
        <v>0</v>
      </c>
      <c r="ACL58" s="188">
        <f t="shared" si="299"/>
        <v>0</v>
      </c>
      <c r="ACM58" s="188">
        <f t="shared" si="343"/>
        <v>0</v>
      </c>
      <c r="ACN58" s="188">
        <f t="shared" si="300"/>
        <v>0</v>
      </c>
      <c r="ACO58" s="188">
        <f>IF(IF(sym!$Q47=ABR58,1,0)=1,ABS(ACD58*ABW58),-ABS(ACD58*ABW58))</f>
        <v>0</v>
      </c>
      <c r="ACP58" s="188">
        <f t="shared" si="301"/>
        <v>0</v>
      </c>
      <c r="ACQ58" s="188">
        <f t="shared" si="302"/>
        <v>0</v>
      </c>
      <c r="ACT58">
        <f t="shared" si="303"/>
        <v>0</v>
      </c>
      <c r="ACU58" s="228"/>
      <c r="ACV58" s="228"/>
      <c r="ACW58" s="228"/>
      <c r="ACX58" s="203"/>
      <c r="ACY58" s="229"/>
      <c r="ACZ58">
        <f t="shared" si="304"/>
        <v>-1</v>
      </c>
      <c r="ADA58">
        <f t="shared" si="305"/>
        <v>0</v>
      </c>
      <c r="ADB58" s="203"/>
      <c r="ADC58">
        <f t="shared" si="306"/>
        <v>1</v>
      </c>
      <c r="ADD58">
        <f t="shared" si="140"/>
        <v>1</v>
      </c>
      <c r="ADE58">
        <f t="shared" si="344"/>
        <v>0</v>
      </c>
      <c r="ADF58">
        <f t="shared" si="307"/>
        <v>1</v>
      </c>
      <c r="ADG58" s="237"/>
      <c r="ADH58" s="194"/>
      <c r="ADI58">
        <f t="shared" si="308"/>
        <v>-1</v>
      </c>
      <c r="ADJ58">
        <f t="shared" si="309"/>
        <v>-1</v>
      </c>
      <c r="ADK58">
        <f>VLOOKUP($A58,'FuturesInfo (3)'!$A$2:$V$80,22)</f>
        <v>6</v>
      </c>
      <c r="ADL58">
        <f t="shared" si="310"/>
        <v>-1</v>
      </c>
      <c r="ADM58">
        <f t="shared" si="311"/>
        <v>5</v>
      </c>
      <c r="ADN58" s="137">
        <f>VLOOKUP($A58,'FuturesInfo (3)'!$A$2:$O$80,15)*ADK58</f>
        <v>158070</v>
      </c>
      <c r="ADO58" s="137">
        <f>VLOOKUP($A58,'FuturesInfo (3)'!$A$2:$O$80,15)*ADM58</f>
        <v>131725</v>
      </c>
      <c r="ADP58" s="188">
        <f t="shared" si="354"/>
        <v>0</v>
      </c>
      <c r="ADQ58" s="188">
        <f t="shared" si="141"/>
        <v>0</v>
      </c>
      <c r="ADR58" s="188">
        <f t="shared" si="313"/>
        <v>0</v>
      </c>
      <c r="ADS58" s="188">
        <f t="shared" si="314"/>
        <v>0</v>
      </c>
      <c r="ADT58" s="188">
        <f t="shared" si="315"/>
        <v>0</v>
      </c>
      <c r="ADU58" s="188">
        <f t="shared" si="351"/>
        <v>0</v>
      </c>
      <c r="ADV58" s="188">
        <f t="shared" si="317"/>
        <v>0</v>
      </c>
      <c r="ADW58" s="188">
        <f t="shared" si="345"/>
        <v>0</v>
      </c>
      <c r="ADX58" s="188">
        <f t="shared" si="318"/>
        <v>0</v>
      </c>
      <c r="ADY58" s="188">
        <f>IF(IF(sym!$Q47=ADB58,1,0)=1,ABS(ADN58*ADG58),-ABS(ADN58*ADG58))</f>
        <v>0</v>
      </c>
      <c r="ADZ58" s="188">
        <f t="shared" si="319"/>
        <v>0</v>
      </c>
      <c r="AEA58" s="188">
        <f t="shared" si="320"/>
        <v>0</v>
      </c>
    </row>
    <row r="59" spans="1:807"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f t="shared" si="142"/>
        <v>-1</v>
      </c>
      <c r="T59">
        <f t="shared" si="143"/>
        <v>1</v>
      </c>
      <c r="U59">
        <v>4</v>
      </c>
      <c r="V59">
        <f t="shared" si="144"/>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f t="shared" si="145"/>
        <v>-452.00098814274651</v>
      </c>
      <c r="AG59" s="188">
        <v>452.00098814274651</v>
      </c>
      <c r="AH59" s="188">
        <f t="shared" si="146"/>
        <v>452.00098814274651</v>
      </c>
      <c r="AI59" s="188">
        <v>-452.00098814274651</v>
      </c>
      <c r="AJ59" s="188">
        <v>452.00098814274651</v>
      </c>
      <c r="AL59">
        <v>1</v>
      </c>
      <c r="AM59" s="228">
        <v>1</v>
      </c>
      <c r="AN59" s="228">
        <v>1</v>
      </c>
      <c r="AO59" s="228">
        <v>1</v>
      </c>
      <c r="AP59" s="203">
        <v>1</v>
      </c>
      <c r="AQ59" s="229">
        <v>-10</v>
      </c>
      <c r="AR59">
        <f t="shared" si="147"/>
        <v>-1</v>
      </c>
      <c r="AS59">
        <v>-1</v>
      </c>
      <c r="AT59" s="203">
        <v>-1</v>
      </c>
      <c r="AU59">
        <v>0</v>
      </c>
      <c r="AV59">
        <v>0</v>
      </c>
      <c r="AW59">
        <v>1</v>
      </c>
      <c r="AX59">
        <v>1</v>
      </c>
      <c r="AY59" s="237">
        <v>-1.62321692081E-2</v>
      </c>
      <c r="AZ59" s="194">
        <v>42537</v>
      </c>
      <c r="BA59">
        <f t="shared" si="148"/>
        <v>-1</v>
      </c>
      <c r="BB59">
        <f t="shared" si="149"/>
        <v>-1</v>
      </c>
      <c r="BC59">
        <v>4</v>
      </c>
      <c r="BD59">
        <f t="shared" si="150"/>
        <v>1</v>
      </c>
      <c r="BE59">
        <v>5</v>
      </c>
      <c r="BF59" s="137">
        <v>100000</v>
      </c>
      <c r="BG59" s="137">
        <v>125000</v>
      </c>
      <c r="BH59" s="188">
        <v>-1623.2169208099999</v>
      </c>
      <c r="BI59" s="188">
        <v>-1623.2169208099999</v>
      </c>
      <c r="BJ59" s="188">
        <v>-1623.2169208099999</v>
      </c>
      <c r="BK59" s="188">
        <f t="shared" si="321"/>
        <v>1623.2169208099999</v>
      </c>
      <c r="BL59" s="188">
        <v>1623.2169208099999</v>
      </c>
      <c r="BM59" s="188">
        <v>-1623.2169208099999</v>
      </c>
      <c r="BN59" s="188">
        <v>-1623.2169208099999</v>
      </c>
      <c r="BO59" s="188">
        <f t="shared" si="322"/>
        <v>1623.2169208099999</v>
      </c>
      <c r="BP59" s="188">
        <v>-1623.2169208099999</v>
      </c>
      <c r="BQ59" s="188">
        <f t="shared" si="151"/>
        <v>-1623.2169208099999</v>
      </c>
      <c r="BR59" s="188">
        <f t="shared" si="152"/>
        <v>1623.2169208099999</v>
      </c>
      <c r="BS59" s="188">
        <v>1623.2169208099999</v>
      </c>
      <c r="BU59">
        <v>-1</v>
      </c>
      <c r="BV59" s="228">
        <v>-1</v>
      </c>
      <c r="BW59" s="228">
        <v>-1</v>
      </c>
      <c r="BX59" s="228">
        <v>-1</v>
      </c>
      <c r="BY59" s="203">
        <v>1</v>
      </c>
      <c r="BZ59" s="229">
        <v>-1</v>
      </c>
      <c r="CA59">
        <f t="shared" si="153"/>
        <v>-1</v>
      </c>
      <c r="CB59">
        <v>-1</v>
      </c>
      <c r="CC59" s="203">
        <v>-1</v>
      </c>
      <c r="CD59">
        <v>1</v>
      </c>
      <c r="CE59">
        <v>0</v>
      </c>
      <c r="CF59">
        <v>1</v>
      </c>
      <c r="CG59">
        <v>1</v>
      </c>
      <c r="CH59" s="237"/>
      <c r="CI59" s="194">
        <v>42543</v>
      </c>
      <c r="CJ59">
        <f t="shared" si="154"/>
        <v>1</v>
      </c>
      <c r="CK59">
        <f t="shared" si="155"/>
        <v>1</v>
      </c>
      <c r="CL59">
        <v>5</v>
      </c>
      <c r="CM59">
        <f t="shared" si="156"/>
        <v>1</v>
      </c>
      <c r="CN59">
        <v>4</v>
      </c>
      <c r="CO59" s="137">
        <v>125000</v>
      </c>
      <c r="CP59" s="137">
        <v>100000</v>
      </c>
      <c r="CQ59" s="188">
        <v>0</v>
      </c>
      <c r="CR59" s="188">
        <v>0</v>
      </c>
      <c r="CS59" s="188">
        <v>0</v>
      </c>
      <c r="CT59" s="188">
        <f t="shared" si="323"/>
        <v>0</v>
      </c>
      <c r="CU59" s="188">
        <v>0</v>
      </c>
      <c r="CV59" s="188">
        <v>0</v>
      </c>
      <c r="CW59" s="188">
        <v>0</v>
      </c>
      <c r="CX59" s="188">
        <f t="shared" si="157"/>
        <v>0</v>
      </c>
      <c r="CY59" s="188">
        <v>0</v>
      </c>
      <c r="CZ59" s="188">
        <f t="shared" si="158"/>
        <v>0</v>
      </c>
      <c r="DA59" s="188">
        <f t="shared" si="159"/>
        <v>0</v>
      </c>
      <c r="DB59" s="188">
        <v>0</v>
      </c>
      <c r="DD59">
        <v>-1</v>
      </c>
      <c r="DE59" s="228">
        <v>-1</v>
      </c>
      <c r="DF59" s="228">
        <v>-1</v>
      </c>
      <c r="DG59" s="228">
        <v>-1</v>
      </c>
      <c r="DH59" s="203">
        <v>1</v>
      </c>
      <c r="DI59" s="229">
        <v>-1</v>
      </c>
      <c r="DJ59">
        <f t="shared" si="160"/>
        <v>-1</v>
      </c>
      <c r="DK59">
        <v>-1</v>
      </c>
      <c r="DL59" s="203">
        <v>1</v>
      </c>
      <c r="DM59">
        <v>0</v>
      </c>
      <c r="DN59">
        <v>1</v>
      </c>
      <c r="DO59">
        <v>0</v>
      </c>
      <c r="DP59">
        <v>0</v>
      </c>
      <c r="DQ59" s="237">
        <v>1.6500000000000001E-2</v>
      </c>
      <c r="DR59" s="194">
        <v>42543</v>
      </c>
      <c r="DS59">
        <f t="shared" si="161"/>
        <v>1</v>
      </c>
      <c r="DT59">
        <f t="shared" si="162"/>
        <v>1</v>
      </c>
      <c r="DU59">
        <v>4</v>
      </c>
      <c r="DV59">
        <f t="shared" si="163"/>
        <v>1</v>
      </c>
      <c r="DW59">
        <v>3</v>
      </c>
      <c r="DX59" s="137">
        <v>101650</v>
      </c>
      <c r="DY59" s="137">
        <v>76237.5</v>
      </c>
      <c r="DZ59" s="188">
        <v>-1677.2250000000001</v>
      </c>
      <c r="EA59" s="188">
        <v>-1677.2250000000001</v>
      </c>
      <c r="EB59" s="188">
        <v>1677.2250000000001</v>
      </c>
      <c r="EC59" s="188">
        <f t="shared" si="324"/>
        <v>-1677.2250000000001</v>
      </c>
      <c r="ED59" s="188">
        <v>-1677.2250000000001</v>
      </c>
      <c r="EE59" s="188">
        <v>-1677.2250000000001</v>
      </c>
      <c r="EF59" s="188">
        <v>-1677.2250000000001</v>
      </c>
      <c r="EG59" s="188">
        <f t="shared" si="164"/>
        <v>1677.2250000000001</v>
      </c>
      <c r="EH59" s="188">
        <v>1677.2250000000001</v>
      </c>
      <c r="EI59" s="188">
        <f t="shared" si="165"/>
        <v>1677.2250000000001</v>
      </c>
      <c r="EJ59" s="188">
        <f t="shared" si="166"/>
        <v>1677.2250000000001</v>
      </c>
      <c r="EK59" s="188">
        <v>1677.2250000000001</v>
      </c>
      <c r="EM59">
        <v>1</v>
      </c>
      <c r="EN59" s="228">
        <v>-1</v>
      </c>
      <c r="EO59" s="228">
        <v>1</v>
      </c>
      <c r="EP59" s="228">
        <v>-1</v>
      </c>
      <c r="EQ59" s="203">
        <v>-1</v>
      </c>
      <c r="ER59" s="229">
        <v>8</v>
      </c>
      <c r="ES59">
        <f t="shared" si="167"/>
        <v>-1</v>
      </c>
      <c r="ET59">
        <v>-1</v>
      </c>
      <c r="EU59" s="203">
        <v>-1</v>
      </c>
      <c r="EV59">
        <v>1</v>
      </c>
      <c r="EW59">
        <v>1</v>
      </c>
      <c r="EX59">
        <v>0</v>
      </c>
      <c r="EY59">
        <v>1</v>
      </c>
      <c r="EZ59" s="237">
        <v>-1.18052139695E-2</v>
      </c>
      <c r="FA59" s="194">
        <v>42543</v>
      </c>
      <c r="FB59">
        <f t="shared" si="168"/>
        <v>-1</v>
      </c>
      <c r="FC59">
        <f t="shared" si="169"/>
        <v>-1</v>
      </c>
      <c r="FD59">
        <v>4</v>
      </c>
      <c r="FE59">
        <f t="shared" si="170"/>
        <v>-1</v>
      </c>
      <c r="FF59">
        <v>4</v>
      </c>
      <c r="FG59" s="137">
        <v>100450</v>
      </c>
      <c r="FH59" s="137">
        <v>100450</v>
      </c>
      <c r="FI59" s="188">
        <v>1185.833743236275</v>
      </c>
      <c r="FJ59" s="188">
        <v>-1185.833743236275</v>
      </c>
      <c r="FK59" s="188">
        <v>1185.833743236275</v>
      </c>
      <c r="FL59" s="188">
        <f t="shared" si="325"/>
        <v>1185.833743236275</v>
      </c>
      <c r="FM59" s="188">
        <v>1185.833743236275</v>
      </c>
      <c r="FN59" s="188">
        <v>-1185.833743236275</v>
      </c>
      <c r="FO59" s="188">
        <v>1185.833743236275</v>
      </c>
      <c r="FP59" s="188">
        <f t="shared" si="171"/>
        <v>1185.833743236275</v>
      </c>
      <c r="FQ59" s="188">
        <v>-1185.833743236275</v>
      </c>
      <c r="FR59" s="188">
        <f t="shared" si="172"/>
        <v>1185.833743236275</v>
      </c>
      <c r="FS59" s="188">
        <f t="shared" si="173"/>
        <v>1185.833743236275</v>
      </c>
      <c r="FT59" s="188">
        <v>1185.833743236275</v>
      </c>
      <c r="FV59">
        <v>-1</v>
      </c>
      <c r="FW59" s="228">
        <v>-1</v>
      </c>
      <c r="FX59" s="228">
        <v>1</v>
      </c>
      <c r="FY59" s="228">
        <v>-1</v>
      </c>
      <c r="FZ59" s="203">
        <v>-1</v>
      </c>
      <c r="GA59" s="229">
        <v>-3</v>
      </c>
      <c r="GB59">
        <f t="shared" si="174"/>
        <v>1</v>
      </c>
      <c r="GC59">
        <v>1</v>
      </c>
      <c r="GD59">
        <v>-1</v>
      </c>
      <c r="GE59">
        <v>1</v>
      </c>
      <c r="GF59">
        <v>1</v>
      </c>
      <c r="GG59">
        <v>0</v>
      </c>
      <c r="GH59">
        <v>0</v>
      </c>
      <c r="GI59">
        <v>-1.393728223E-2</v>
      </c>
      <c r="GJ59" s="194">
        <v>42543</v>
      </c>
      <c r="GK59">
        <f t="shared" si="175"/>
        <v>1</v>
      </c>
      <c r="GL59">
        <f t="shared" si="176"/>
        <v>1</v>
      </c>
      <c r="GM59">
        <v>4</v>
      </c>
      <c r="GN59">
        <f t="shared" si="177"/>
        <v>-1</v>
      </c>
      <c r="GO59">
        <v>5</v>
      </c>
      <c r="GP59" s="137">
        <v>99050</v>
      </c>
      <c r="GQ59" s="137">
        <v>123812.5</v>
      </c>
      <c r="GR59" s="188">
        <v>1380.4878048815001</v>
      </c>
      <c r="GS59" s="188">
        <v>1380.4878048815001</v>
      </c>
      <c r="GT59" s="188">
        <v>1380.4878048815001</v>
      </c>
      <c r="GU59" s="188">
        <f t="shared" si="326"/>
        <v>-1380.4878048815001</v>
      </c>
      <c r="GV59" s="188">
        <v>-1380.4878048815001</v>
      </c>
      <c r="GW59" s="188">
        <v>-1380.4878048815001</v>
      </c>
      <c r="GX59" s="188">
        <v>1380.4878048815001</v>
      </c>
      <c r="GY59" s="188">
        <f t="shared" si="178"/>
        <v>-1380.4878048815001</v>
      </c>
      <c r="GZ59" s="188">
        <v>-1380.4878048815001</v>
      </c>
      <c r="HA59" s="188">
        <f t="shared" si="179"/>
        <v>1380.4878048815001</v>
      </c>
      <c r="HB59" s="188">
        <f t="shared" si="180"/>
        <v>-1380.4878048815001</v>
      </c>
      <c r="HC59" s="188">
        <v>1380.4878048815001</v>
      </c>
      <c r="HE59">
        <v>-1</v>
      </c>
      <c r="HF59">
        <v>-1</v>
      </c>
      <c r="HG59">
        <v>-1</v>
      </c>
      <c r="HH59">
        <v>-1</v>
      </c>
      <c r="HI59">
        <v>-1</v>
      </c>
      <c r="HJ59">
        <v>1</v>
      </c>
      <c r="HK59">
        <f t="shared" si="181"/>
        <v>-1</v>
      </c>
      <c r="HL59">
        <v>-1</v>
      </c>
      <c r="HM59" s="203">
        <v>1</v>
      </c>
      <c r="HN59">
        <v>0</v>
      </c>
      <c r="HO59">
        <v>0</v>
      </c>
      <c r="HP59">
        <v>1</v>
      </c>
      <c r="HQ59">
        <v>0</v>
      </c>
      <c r="HR59" s="237">
        <v>1.16102978294E-2</v>
      </c>
      <c r="HS59" s="194">
        <v>42551</v>
      </c>
      <c r="HT59">
        <f t="shared" si="182"/>
        <v>1</v>
      </c>
      <c r="HU59">
        <f t="shared" si="183"/>
        <v>-1</v>
      </c>
      <c r="HV59">
        <v>4</v>
      </c>
      <c r="HW59">
        <f t="shared" si="184"/>
        <v>-1</v>
      </c>
      <c r="HX59">
        <v>5</v>
      </c>
      <c r="HY59" s="137">
        <v>100200</v>
      </c>
      <c r="HZ59" s="137">
        <v>125250</v>
      </c>
      <c r="IA59" s="188">
        <v>-1163.3518425058801</v>
      </c>
      <c r="IB59" s="188">
        <v>-1163.3518425058801</v>
      </c>
      <c r="IC59" s="188">
        <v>-1163.3518425058801</v>
      </c>
      <c r="ID59" s="188">
        <f t="shared" si="327"/>
        <v>-1163.3518425058801</v>
      </c>
      <c r="IE59" s="188">
        <v>-1163.3518425058801</v>
      </c>
      <c r="IF59" s="188">
        <v>-1163.3518425058801</v>
      </c>
      <c r="IG59" s="188">
        <v>-1163.3518425058801</v>
      </c>
      <c r="IH59" s="188">
        <f t="shared" si="185"/>
        <v>1163.3518425058801</v>
      </c>
      <c r="II59" s="188">
        <v>1163.3518425058801</v>
      </c>
      <c r="IJ59" s="188">
        <f t="shared" si="186"/>
        <v>-1163.3518425058801</v>
      </c>
      <c r="IK59" s="188">
        <f t="shared" si="187"/>
        <v>-1163.3518425058801</v>
      </c>
      <c r="IL59" s="188">
        <v>1163.3518425058801</v>
      </c>
      <c r="IN59">
        <v>1</v>
      </c>
      <c r="IO59" s="228">
        <v>1</v>
      </c>
      <c r="IP59" s="228">
        <v>1</v>
      </c>
      <c r="IQ59" s="228">
        <v>1</v>
      </c>
      <c r="IR59" s="203">
        <v>-1</v>
      </c>
      <c r="IS59" s="229">
        <v>2</v>
      </c>
      <c r="IT59">
        <f t="shared" si="188"/>
        <v>-1</v>
      </c>
      <c r="IU59">
        <v>-1</v>
      </c>
      <c r="IV59" s="203">
        <v>-1</v>
      </c>
      <c r="IW59">
        <v>0</v>
      </c>
      <c r="IX59">
        <v>1</v>
      </c>
      <c r="IY59">
        <v>0</v>
      </c>
      <c r="IZ59">
        <v>1</v>
      </c>
      <c r="JA59" s="237">
        <v>-2.49500998004E-3</v>
      </c>
      <c r="JB59" s="194">
        <v>42551</v>
      </c>
      <c r="JC59">
        <f t="shared" si="189"/>
        <v>-1</v>
      </c>
      <c r="JD59">
        <f t="shared" si="190"/>
        <v>-1</v>
      </c>
      <c r="JE59">
        <v>5</v>
      </c>
      <c r="JF59">
        <f t="shared" si="191"/>
        <v>-1</v>
      </c>
      <c r="JG59">
        <v>4</v>
      </c>
      <c r="JH59" s="137">
        <v>124937.5</v>
      </c>
      <c r="JI59" s="137">
        <v>99950</v>
      </c>
      <c r="JJ59" s="188">
        <v>-311.72030938124749</v>
      </c>
      <c r="JK59" s="188">
        <v>-311.72030938124749</v>
      </c>
      <c r="JL59" s="188">
        <v>311.72030938124749</v>
      </c>
      <c r="JM59" s="188">
        <f t="shared" si="328"/>
        <v>311.72030938124749</v>
      </c>
      <c r="JN59" s="188">
        <v>311.72030938124749</v>
      </c>
      <c r="JO59" s="188">
        <v>-311.72030938124749</v>
      </c>
      <c r="JP59" s="188">
        <v>-311.72030938124749</v>
      </c>
      <c r="JQ59" s="188">
        <f t="shared" si="192"/>
        <v>311.72030938124749</v>
      </c>
      <c r="JR59" s="188">
        <v>-311.72030938124749</v>
      </c>
      <c r="JS59" s="188">
        <f t="shared" si="193"/>
        <v>311.72030938124749</v>
      </c>
      <c r="JT59" s="188">
        <f t="shared" si="329"/>
        <v>311.72030938124749</v>
      </c>
      <c r="JU59" s="188">
        <v>311.72030938124749</v>
      </c>
      <c r="JW59">
        <v>-1</v>
      </c>
      <c r="JX59" s="228">
        <v>-1</v>
      </c>
      <c r="JY59" s="228">
        <v>1</v>
      </c>
      <c r="JZ59" s="228">
        <v>-1</v>
      </c>
      <c r="KA59" s="203">
        <v>-1</v>
      </c>
      <c r="KB59" s="229">
        <v>3</v>
      </c>
      <c r="KC59">
        <f t="shared" si="194"/>
        <v>1</v>
      </c>
      <c r="KD59">
        <v>-1</v>
      </c>
      <c r="KE59" s="203">
        <v>1</v>
      </c>
      <c r="KF59">
        <v>0</v>
      </c>
      <c r="KG59">
        <v>0</v>
      </c>
      <c r="KH59">
        <v>1</v>
      </c>
      <c r="KI59">
        <v>0</v>
      </c>
      <c r="KJ59" s="237">
        <v>5.5027513756900001E-3</v>
      </c>
      <c r="KK59" s="194">
        <v>42551</v>
      </c>
      <c r="KL59">
        <f t="shared" si="195"/>
        <v>1</v>
      </c>
      <c r="KM59">
        <f t="shared" si="196"/>
        <v>1</v>
      </c>
      <c r="KN59">
        <v>5</v>
      </c>
      <c r="KO59">
        <f t="shared" si="197"/>
        <v>-1</v>
      </c>
      <c r="KP59">
        <v>6</v>
      </c>
      <c r="KQ59" s="137">
        <v>125625</v>
      </c>
      <c r="KR59" s="137">
        <v>150750</v>
      </c>
      <c r="KS59" s="188">
        <v>-691.28314157105626</v>
      </c>
      <c r="KT59" s="188">
        <v>-691.28314157105626</v>
      </c>
      <c r="KU59" s="188">
        <v>-691.28314157105626</v>
      </c>
      <c r="KV59" s="188">
        <f t="shared" si="330"/>
        <v>691.28314157105626</v>
      </c>
      <c r="KW59" s="188">
        <v>-691.28314157105626</v>
      </c>
      <c r="KX59" s="188">
        <v>691.28314157105626</v>
      </c>
      <c r="KY59" s="188">
        <v>-691.28314157105626</v>
      </c>
      <c r="KZ59" s="188">
        <f t="shared" si="198"/>
        <v>691.28314157105626</v>
      </c>
      <c r="LA59" s="188">
        <v>691.28314157105626</v>
      </c>
      <c r="LB59" s="188">
        <f t="shared" si="199"/>
        <v>-691.28314157105626</v>
      </c>
      <c r="LC59" s="188">
        <f t="shared" si="200"/>
        <v>691.28314157105626</v>
      </c>
      <c r="LD59" s="188">
        <v>691.28314157105626</v>
      </c>
      <c r="LF59">
        <v>1</v>
      </c>
      <c r="LG59" s="228">
        <v>1</v>
      </c>
      <c r="LH59" s="228">
        <v>-1</v>
      </c>
      <c r="LI59" s="228">
        <v>1</v>
      </c>
      <c r="LJ59" s="203">
        <v>-1</v>
      </c>
      <c r="LK59" s="229">
        <v>4</v>
      </c>
      <c r="LL59">
        <f t="shared" si="201"/>
        <v>-1</v>
      </c>
      <c r="LM59">
        <v>-1</v>
      </c>
      <c r="LN59" s="203">
        <v>1</v>
      </c>
      <c r="LO59">
        <v>0</v>
      </c>
      <c r="LP59">
        <v>0</v>
      </c>
      <c r="LQ59">
        <v>1</v>
      </c>
      <c r="LR59">
        <v>0</v>
      </c>
      <c r="LS59" s="237">
        <v>0</v>
      </c>
      <c r="LT59" s="194">
        <v>42557</v>
      </c>
      <c r="LU59">
        <f t="shared" si="202"/>
        <v>-1</v>
      </c>
      <c r="LV59">
        <f t="shared" si="203"/>
        <v>-1</v>
      </c>
      <c r="LW59">
        <v>4</v>
      </c>
      <c r="LX59">
        <f t="shared" si="204"/>
        <v>-1</v>
      </c>
      <c r="LY59">
        <v>3</v>
      </c>
      <c r="LZ59" s="137">
        <v>100500</v>
      </c>
      <c r="MA59" s="137">
        <v>75375</v>
      </c>
      <c r="MB59" s="188">
        <v>0</v>
      </c>
      <c r="MC59" s="188">
        <v>0</v>
      </c>
      <c r="MD59" s="188">
        <v>0</v>
      </c>
      <c r="ME59" s="188">
        <f t="shared" si="331"/>
        <v>0</v>
      </c>
      <c r="MF59" s="188">
        <v>0</v>
      </c>
      <c r="MG59" s="188">
        <v>0</v>
      </c>
      <c r="MH59" s="188">
        <v>0</v>
      </c>
      <c r="MI59" s="188">
        <f t="shared" si="205"/>
        <v>0</v>
      </c>
      <c r="MJ59" s="188">
        <v>0</v>
      </c>
      <c r="MK59" s="188">
        <f t="shared" si="206"/>
        <v>0</v>
      </c>
      <c r="ML59" s="188">
        <f t="shared" si="207"/>
        <v>0</v>
      </c>
      <c r="MM59" s="188">
        <v>0</v>
      </c>
      <c r="MO59">
        <v>1</v>
      </c>
      <c r="MP59" s="228">
        <v>1</v>
      </c>
      <c r="MQ59" s="228">
        <v>1</v>
      </c>
      <c r="MR59" s="203">
        <v>1</v>
      </c>
      <c r="MS59" s="203">
        <v>-1</v>
      </c>
      <c r="MT59" s="229">
        <v>5</v>
      </c>
      <c r="MU59">
        <f t="shared" si="208"/>
        <v>-1</v>
      </c>
      <c r="MV59">
        <v>-1</v>
      </c>
      <c r="MW59" s="203">
        <v>-1</v>
      </c>
      <c r="MX59">
        <v>0</v>
      </c>
      <c r="MY59">
        <v>1</v>
      </c>
      <c r="MZ59">
        <v>0</v>
      </c>
      <c r="NA59">
        <v>1</v>
      </c>
      <c r="NB59" s="237">
        <v>-4.9751243781099999E-3</v>
      </c>
      <c r="NC59" s="194">
        <v>42557</v>
      </c>
      <c r="ND59">
        <f t="shared" si="209"/>
        <v>-1</v>
      </c>
      <c r="NE59">
        <f t="shared" si="210"/>
        <v>-1</v>
      </c>
      <c r="NF59">
        <v>4</v>
      </c>
      <c r="NG59">
        <f t="shared" si="211"/>
        <v>-1</v>
      </c>
      <c r="NH59">
        <v>3</v>
      </c>
      <c r="NI59" s="137">
        <v>100000</v>
      </c>
      <c r="NJ59" s="137">
        <v>75000</v>
      </c>
      <c r="NK59" s="188">
        <v>-497.51243781099998</v>
      </c>
      <c r="NL59" s="188">
        <v>-497.51243781099998</v>
      </c>
      <c r="NM59" s="188">
        <v>497.51243781099998</v>
      </c>
      <c r="NN59" s="188">
        <f t="shared" si="332"/>
        <v>497.51243781099998</v>
      </c>
      <c r="NO59" s="188">
        <v>497.51243781099998</v>
      </c>
      <c r="NP59" s="188">
        <v>-497.51243781099998</v>
      </c>
      <c r="NQ59" s="188">
        <v>-497.51243781099998</v>
      </c>
      <c r="NR59" s="188">
        <f t="shared" si="212"/>
        <v>497.51243781099998</v>
      </c>
      <c r="NS59" s="188">
        <v>-497.51243781099998</v>
      </c>
      <c r="NT59" s="188">
        <f t="shared" si="213"/>
        <v>497.51243781099998</v>
      </c>
      <c r="NU59" s="188">
        <f t="shared" si="214"/>
        <v>497.51243781099998</v>
      </c>
      <c r="NV59" s="188">
        <v>497.51243781099998</v>
      </c>
      <c r="NX59">
        <v>-1</v>
      </c>
      <c r="NY59" s="228">
        <v>-1</v>
      </c>
      <c r="NZ59" s="228">
        <v>-1</v>
      </c>
      <c r="OA59" s="228">
        <v>-1</v>
      </c>
      <c r="OB59" s="203">
        <v>-1</v>
      </c>
      <c r="OC59" s="229">
        <v>6</v>
      </c>
      <c r="OD59">
        <f t="shared" si="346"/>
        <v>-1</v>
      </c>
      <c r="OE59">
        <v>-1</v>
      </c>
      <c r="OF59" s="203">
        <v>-1</v>
      </c>
      <c r="OG59">
        <v>1</v>
      </c>
      <c r="OH59">
        <v>1</v>
      </c>
      <c r="OI59">
        <v>0</v>
      </c>
      <c r="OJ59">
        <v>1</v>
      </c>
      <c r="OK59">
        <v>-6.4999999999999997E-3</v>
      </c>
      <c r="OL59" s="194">
        <v>42557</v>
      </c>
      <c r="OM59">
        <f t="shared" si="215"/>
        <v>1</v>
      </c>
      <c r="ON59">
        <f t="shared" si="216"/>
        <v>-1</v>
      </c>
      <c r="OO59">
        <v>4</v>
      </c>
      <c r="OP59">
        <f t="shared" si="217"/>
        <v>-1</v>
      </c>
      <c r="OQ59">
        <v>3</v>
      </c>
      <c r="OR59" s="137">
        <v>99600</v>
      </c>
      <c r="OS59" s="137">
        <v>74700</v>
      </c>
      <c r="OT59" s="188">
        <v>647.4</v>
      </c>
      <c r="OU59" s="188">
        <v>647.4</v>
      </c>
      <c r="OV59" s="188">
        <v>647.4</v>
      </c>
      <c r="OW59" s="188">
        <f t="shared" si="333"/>
        <v>647.4</v>
      </c>
      <c r="OX59" s="188">
        <v>647.4</v>
      </c>
      <c r="OY59" s="188">
        <v>647.4</v>
      </c>
      <c r="OZ59" s="188">
        <v>647.4</v>
      </c>
      <c r="PA59" s="188">
        <f t="shared" si="218"/>
        <v>-647.4</v>
      </c>
      <c r="PB59" s="188">
        <v>-647.4</v>
      </c>
      <c r="PC59" s="188">
        <f t="shared" si="219"/>
        <v>647.4</v>
      </c>
      <c r="PD59" s="188">
        <f t="shared" si="220"/>
        <v>647.4</v>
      </c>
      <c r="PE59" s="188">
        <v>647.4</v>
      </c>
      <c r="PG59">
        <v>-1</v>
      </c>
      <c r="PH59" s="228">
        <v>-1</v>
      </c>
      <c r="PI59" s="228">
        <v>1</v>
      </c>
      <c r="PJ59" s="228">
        <v>-1</v>
      </c>
      <c r="PK59" s="203">
        <v>-1</v>
      </c>
      <c r="PL59" s="229">
        <v>7</v>
      </c>
      <c r="PM59">
        <f t="shared" si="347"/>
        <v>1</v>
      </c>
      <c r="PN59">
        <v>-1</v>
      </c>
      <c r="PO59" s="203">
        <v>1</v>
      </c>
      <c r="PP59">
        <v>1</v>
      </c>
      <c r="PQ59">
        <v>0</v>
      </c>
      <c r="PR59">
        <v>1</v>
      </c>
      <c r="PS59">
        <v>0</v>
      </c>
      <c r="PT59" s="237">
        <v>2.5163563160499999E-3</v>
      </c>
      <c r="PU59" s="194">
        <v>42557</v>
      </c>
      <c r="PV59">
        <f t="shared" si="221"/>
        <v>1</v>
      </c>
      <c r="PW59">
        <f t="shared" si="222"/>
        <v>1</v>
      </c>
      <c r="PX59">
        <v>5</v>
      </c>
      <c r="PY59">
        <f t="shared" si="223"/>
        <v>-1</v>
      </c>
      <c r="PZ59">
        <v>4</v>
      </c>
      <c r="QA59" s="137">
        <v>122000</v>
      </c>
      <c r="QB59" s="137">
        <v>97600</v>
      </c>
      <c r="QC59" s="188">
        <v>-306.99547055810001</v>
      </c>
      <c r="QD59" s="188">
        <v>-306.99547055810001</v>
      </c>
      <c r="QE59" s="188">
        <v>-306.99547055810001</v>
      </c>
      <c r="QF59" s="188">
        <f t="shared" si="334"/>
        <v>306.99547055810001</v>
      </c>
      <c r="QG59" s="188">
        <v>-306.99547055810001</v>
      </c>
      <c r="QH59" s="188">
        <v>306.99547055810001</v>
      </c>
      <c r="QI59" s="188">
        <v>-306.99547055810001</v>
      </c>
      <c r="QJ59" s="188">
        <f t="shared" si="224"/>
        <v>306.99547055810001</v>
      </c>
      <c r="QK59" s="188">
        <v>306.99547055810001</v>
      </c>
      <c r="QL59" s="188">
        <f t="shared" si="225"/>
        <v>-306.99547055810001</v>
      </c>
      <c r="QM59" s="188">
        <f t="shared" si="226"/>
        <v>306.99547055810001</v>
      </c>
      <c r="QN59" s="188">
        <v>306.99547055810001</v>
      </c>
      <c r="QP59">
        <v>1</v>
      </c>
      <c r="QQ59" s="228">
        <v>-1</v>
      </c>
      <c r="QR59" s="228">
        <v>-1</v>
      </c>
      <c r="QS59" s="228">
        <v>-1</v>
      </c>
      <c r="QT59" s="203">
        <v>-1</v>
      </c>
      <c r="QU59" s="229">
        <v>8</v>
      </c>
      <c r="QV59">
        <f t="shared" si="348"/>
        <v>-1</v>
      </c>
      <c r="QW59">
        <v>-1</v>
      </c>
      <c r="QX59">
        <v>-1</v>
      </c>
      <c r="QY59">
        <v>1</v>
      </c>
      <c r="QZ59">
        <v>1</v>
      </c>
      <c r="RA59">
        <v>0</v>
      </c>
      <c r="RB59">
        <v>1</v>
      </c>
      <c r="RC59">
        <v>-2.0080321285100001E-2</v>
      </c>
      <c r="RD59" s="194">
        <v>42557</v>
      </c>
      <c r="RE59">
        <f t="shared" si="227"/>
        <v>-1</v>
      </c>
      <c r="RF59">
        <f t="shared" si="228"/>
        <v>-1</v>
      </c>
      <c r="RG59">
        <v>5</v>
      </c>
      <c r="RH59">
        <f t="shared" si="229"/>
        <v>-1</v>
      </c>
      <c r="RI59">
        <v>4</v>
      </c>
      <c r="RJ59" s="137">
        <v>122000</v>
      </c>
      <c r="RK59" s="137">
        <v>97600</v>
      </c>
      <c r="RL59" s="188">
        <v>2449.7991967821999</v>
      </c>
      <c r="RM59" s="188">
        <v>-2449.7991967821999</v>
      </c>
      <c r="RN59" s="188">
        <v>2449.7991967821999</v>
      </c>
      <c r="RO59" s="188">
        <f t="shared" si="335"/>
        <v>2449.7991967821999</v>
      </c>
      <c r="RP59" s="188">
        <v>2449.7991967821999</v>
      </c>
      <c r="RQ59" s="188">
        <v>2449.7991967821999</v>
      </c>
      <c r="RR59" s="188">
        <v>2449.7991967821999</v>
      </c>
      <c r="RS59" s="188">
        <f t="shared" si="230"/>
        <v>2449.7991967821999</v>
      </c>
      <c r="RT59" s="188">
        <v>-2449.7991967821999</v>
      </c>
      <c r="RU59" s="188">
        <f t="shared" si="231"/>
        <v>2449.7991967821999</v>
      </c>
      <c r="RV59" s="188">
        <f t="shared" si="232"/>
        <v>2449.7991967821999</v>
      </c>
      <c r="RW59" s="188">
        <v>2449.7991967821999</v>
      </c>
      <c r="RY59">
        <v>-1</v>
      </c>
      <c r="RZ59">
        <v>1</v>
      </c>
      <c r="SA59">
        <v>1</v>
      </c>
      <c r="SB59">
        <v>1</v>
      </c>
      <c r="SC59">
        <v>-1</v>
      </c>
      <c r="SD59">
        <v>9</v>
      </c>
      <c r="SE59">
        <f t="shared" si="233"/>
        <v>1</v>
      </c>
      <c r="SF59">
        <v>-1</v>
      </c>
      <c r="SG59">
        <v>-1</v>
      </c>
      <c r="SH59">
        <v>0</v>
      </c>
      <c r="SI59">
        <v>1</v>
      </c>
      <c r="SJ59">
        <v>0</v>
      </c>
      <c r="SK59">
        <v>1</v>
      </c>
      <c r="SL59">
        <v>-6.1475409836099998E-3</v>
      </c>
      <c r="SM59" s="194">
        <v>42557</v>
      </c>
      <c r="SN59">
        <f t="shared" si="234"/>
        <v>-1</v>
      </c>
      <c r="SO59">
        <f t="shared" si="235"/>
        <v>1</v>
      </c>
      <c r="SP59">
        <v>4</v>
      </c>
      <c r="SQ59">
        <f t="shared" si="236"/>
        <v>1</v>
      </c>
      <c r="SR59">
        <v>3</v>
      </c>
      <c r="SS59" s="137">
        <v>97250</v>
      </c>
      <c r="ST59" s="137">
        <v>72937.5</v>
      </c>
      <c r="SU59" s="188">
        <v>-597.84836065607249</v>
      </c>
      <c r="SV59" s="188">
        <v>597.84836065607249</v>
      </c>
      <c r="SW59" s="188">
        <v>597.84836065607249</v>
      </c>
      <c r="SX59" s="188">
        <f t="shared" si="336"/>
        <v>-597.84836065607249</v>
      </c>
      <c r="SY59" s="188">
        <v>597.84836065607249</v>
      </c>
      <c r="SZ59" s="188">
        <v>-597.84836065607249</v>
      </c>
      <c r="TA59" s="188">
        <v>-597.84836065607249</v>
      </c>
      <c r="TB59" s="188">
        <f t="shared" si="237"/>
        <v>597.84836065607249</v>
      </c>
      <c r="TC59" s="188">
        <v>-597.84836065607249</v>
      </c>
      <c r="TD59" s="188">
        <f t="shared" si="238"/>
        <v>-597.84836065607249</v>
      </c>
      <c r="TE59" s="188">
        <f t="shared" si="239"/>
        <v>-597.84836065607249</v>
      </c>
      <c r="TF59" s="188">
        <v>597.84836065607249</v>
      </c>
      <c r="TH59">
        <v>-1</v>
      </c>
      <c r="TI59" s="228">
        <v>-1</v>
      </c>
      <c r="TJ59" s="228">
        <v>1</v>
      </c>
      <c r="TK59" s="228">
        <v>-1</v>
      </c>
      <c r="TL59" s="203">
        <v>-1</v>
      </c>
      <c r="TM59" s="229">
        <v>10</v>
      </c>
      <c r="TN59">
        <f t="shared" si="240"/>
        <v>1</v>
      </c>
      <c r="TO59">
        <v>-1</v>
      </c>
      <c r="TP59">
        <v>1</v>
      </c>
      <c r="TQ59">
        <v>1</v>
      </c>
      <c r="TR59">
        <v>0</v>
      </c>
      <c r="TS59">
        <v>1</v>
      </c>
      <c r="TT59">
        <v>0</v>
      </c>
      <c r="TU59">
        <v>2.57731958763E-3</v>
      </c>
      <c r="TV59" s="194">
        <v>42557</v>
      </c>
      <c r="TW59">
        <f t="shared" si="241"/>
        <v>1</v>
      </c>
      <c r="TX59">
        <f t="shared" si="242"/>
        <v>1</v>
      </c>
      <c r="TY59">
        <v>4</v>
      </c>
      <c r="TZ59">
        <f t="shared" si="243"/>
        <v>-1</v>
      </c>
      <c r="UA59">
        <v>3</v>
      </c>
      <c r="UB59" s="137">
        <v>97250</v>
      </c>
      <c r="UC59" s="137">
        <v>72937.5</v>
      </c>
      <c r="UD59" s="188">
        <v>-250.64432989701751</v>
      </c>
      <c r="UE59" s="188">
        <v>-250.64432989701751</v>
      </c>
      <c r="UF59" s="188">
        <v>-250.64432989701751</v>
      </c>
      <c r="UG59" s="188">
        <f t="shared" si="337"/>
        <v>250.64432989701751</v>
      </c>
      <c r="UH59" s="188">
        <v>-250.64432989701751</v>
      </c>
      <c r="UI59" s="188">
        <v>250.64432989701751</v>
      </c>
      <c r="UJ59" s="188">
        <v>-250.64432989701751</v>
      </c>
      <c r="UK59" s="188">
        <f t="shared" si="244"/>
        <v>250.64432989701751</v>
      </c>
      <c r="UL59" s="188">
        <v>250.64432989701751</v>
      </c>
      <c r="UM59" s="188">
        <f t="shared" si="245"/>
        <v>-250.64432989701751</v>
      </c>
      <c r="UN59" s="188">
        <f t="shared" si="246"/>
        <v>250.64432989701751</v>
      </c>
      <c r="UO59" s="188">
        <v>250.64432989701751</v>
      </c>
      <c r="UQ59">
        <v>1</v>
      </c>
      <c r="UR59" s="228">
        <v>-1</v>
      </c>
      <c r="US59" s="228">
        <v>1</v>
      </c>
      <c r="UT59" s="228">
        <v>-1</v>
      </c>
      <c r="UU59" s="203">
        <v>-1</v>
      </c>
      <c r="UV59" s="229">
        <v>11</v>
      </c>
      <c r="UW59">
        <f t="shared" si="247"/>
        <v>-1</v>
      </c>
      <c r="UX59">
        <v>-1</v>
      </c>
      <c r="UY59" s="203">
        <v>1</v>
      </c>
      <c r="UZ59">
        <v>1</v>
      </c>
      <c r="VA59">
        <v>0</v>
      </c>
      <c r="VB59">
        <v>0</v>
      </c>
      <c r="VC59">
        <v>0</v>
      </c>
      <c r="VD59" s="237">
        <v>1.8508997429300001E-2</v>
      </c>
      <c r="VE59" s="194">
        <v>42557</v>
      </c>
      <c r="VF59">
        <f t="shared" si="248"/>
        <v>-1</v>
      </c>
      <c r="VG59">
        <f t="shared" si="249"/>
        <v>-1</v>
      </c>
      <c r="VH59">
        <v>4</v>
      </c>
      <c r="VI59">
        <v>-1</v>
      </c>
      <c r="VJ59">
        <v>3</v>
      </c>
      <c r="VK59" s="137">
        <v>99050</v>
      </c>
      <c r="VL59" s="137">
        <v>74287.5</v>
      </c>
      <c r="VM59" s="188">
        <v>-1833.3161953721651</v>
      </c>
      <c r="VN59" s="188">
        <v>1833.3161953721651</v>
      </c>
      <c r="VO59" s="188">
        <v>-1833.3161953721651</v>
      </c>
      <c r="VP59" s="188">
        <f t="shared" si="338"/>
        <v>-1833.3161953721651</v>
      </c>
      <c r="VQ59" s="188">
        <v>-1833.3161953721651</v>
      </c>
      <c r="VR59" s="188">
        <v>1833.3161953721651</v>
      </c>
      <c r="VS59" s="188">
        <v>-1833.3161953721651</v>
      </c>
      <c r="VT59" s="188">
        <f t="shared" si="250"/>
        <v>-1833.3161953721651</v>
      </c>
      <c r="VU59" s="188">
        <v>1833.3161953721651</v>
      </c>
      <c r="VV59" s="188">
        <v>-1833.3161953721651</v>
      </c>
      <c r="VW59" s="188">
        <f t="shared" si="251"/>
        <v>-1833.3161953721651</v>
      </c>
      <c r="VX59" s="188">
        <v>1833.3161953721651</v>
      </c>
      <c r="VZ59">
        <v>1</v>
      </c>
      <c r="WA59" s="228">
        <v>1</v>
      </c>
      <c r="WB59" s="228">
        <v>-1</v>
      </c>
      <c r="WC59" s="228">
        <v>1</v>
      </c>
      <c r="WD59" s="203">
        <v>-1</v>
      </c>
      <c r="WE59" s="229">
        <v>12</v>
      </c>
      <c r="WF59">
        <f t="shared" si="252"/>
        <v>-1</v>
      </c>
      <c r="WG59">
        <v>-1</v>
      </c>
      <c r="WH59" s="203">
        <v>1</v>
      </c>
      <c r="WI59">
        <v>0</v>
      </c>
      <c r="WJ59">
        <v>0</v>
      </c>
      <c r="WK59">
        <v>0</v>
      </c>
      <c r="WL59">
        <v>0</v>
      </c>
      <c r="WM59" s="237">
        <v>3.5335689045900001E-3</v>
      </c>
      <c r="WN59" s="194">
        <v>42557</v>
      </c>
      <c r="WO59">
        <f t="shared" si="253"/>
        <v>-1</v>
      </c>
      <c r="WP59">
        <f t="shared" si="254"/>
        <v>-1</v>
      </c>
      <c r="WQ59">
        <v>4</v>
      </c>
      <c r="WR59">
        <v>-1</v>
      </c>
      <c r="WS59">
        <v>3</v>
      </c>
      <c r="WT59" s="137">
        <v>97300</v>
      </c>
      <c r="WU59" s="137">
        <v>72975</v>
      </c>
      <c r="WV59" s="188">
        <v>343.81625441660702</v>
      </c>
      <c r="WW59" s="188">
        <v>343.81625441660702</v>
      </c>
      <c r="WX59" s="188">
        <v>-343.81625441660702</v>
      </c>
      <c r="WY59" s="188">
        <f t="shared" si="339"/>
        <v>-343.81625441660702</v>
      </c>
      <c r="WZ59" s="188">
        <v>-343.81625441660702</v>
      </c>
      <c r="XA59" s="188">
        <v>-343.81625441660702</v>
      </c>
      <c r="XB59" s="188">
        <v>343.81625441660702</v>
      </c>
      <c r="XC59" s="188">
        <f t="shared" si="255"/>
        <v>-343.81625441660702</v>
      </c>
      <c r="XD59" s="188">
        <v>343.81625441660702</v>
      </c>
      <c r="XE59" s="188">
        <v>-343.81625441660702</v>
      </c>
      <c r="XF59" s="188">
        <f t="shared" si="256"/>
        <v>-343.81625441660702</v>
      </c>
      <c r="XG59" s="188">
        <v>343.81625441660702</v>
      </c>
      <c r="XI59">
        <v>1</v>
      </c>
      <c r="XJ59" s="228">
        <v>1</v>
      </c>
      <c r="XK59" s="228">
        <v>1</v>
      </c>
      <c r="XL59" s="228">
        <v>1</v>
      </c>
      <c r="XM59" s="203">
        <v>-1</v>
      </c>
      <c r="XN59" s="229">
        <v>-3</v>
      </c>
      <c r="XO59">
        <f t="shared" si="257"/>
        <v>1</v>
      </c>
      <c r="XP59">
        <v>1</v>
      </c>
      <c r="XQ59" s="203">
        <v>-1</v>
      </c>
      <c r="XR59">
        <v>0</v>
      </c>
      <c r="XS59">
        <v>1</v>
      </c>
      <c r="XT59">
        <v>0</v>
      </c>
      <c r="XU59">
        <v>0</v>
      </c>
      <c r="XV59" s="237">
        <v>-2.1126760563400002E-2</v>
      </c>
      <c r="XW59" s="194">
        <v>42557</v>
      </c>
      <c r="XX59">
        <f t="shared" si="258"/>
        <v>-1</v>
      </c>
      <c r="XY59">
        <f t="shared" si="259"/>
        <v>-1</v>
      </c>
      <c r="XZ59">
        <v>4</v>
      </c>
      <c r="YA59">
        <v>-1</v>
      </c>
      <c r="YB59">
        <v>3</v>
      </c>
      <c r="YC59" s="137">
        <v>97300</v>
      </c>
      <c r="YD59" s="137">
        <v>72975</v>
      </c>
      <c r="YE59" s="188">
        <v>-2055.6338028188202</v>
      </c>
      <c r="YF59" s="188">
        <v>-2055.6338028188202</v>
      </c>
      <c r="YG59" s="188">
        <v>2055.6338028188202</v>
      </c>
      <c r="YH59" s="188">
        <f t="shared" si="260"/>
        <v>-2055.6338028188202</v>
      </c>
      <c r="YI59" s="188">
        <v>-2055.6338028188202</v>
      </c>
      <c r="YJ59" s="188">
        <v>-2055.6338028188202</v>
      </c>
      <c r="YK59" s="188">
        <v>-2055.6338028188202</v>
      </c>
      <c r="YL59" s="188">
        <f t="shared" si="261"/>
        <v>2055.6338028188202</v>
      </c>
      <c r="YM59" s="188">
        <v>-2055.6338028188202</v>
      </c>
      <c r="YN59" s="188">
        <v>2055.6338028188202</v>
      </c>
      <c r="YO59" s="188">
        <f t="shared" si="262"/>
        <v>2055.6338028188202</v>
      </c>
      <c r="YP59" s="188">
        <v>2055.6338028188202</v>
      </c>
      <c r="YR59">
        <v>-1</v>
      </c>
      <c r="YS59" s="228">
        <v>-1</v>
      </c>
      <c r="YT59" s="228">
        <v>1</v>
      </c>
      <c r="YU59" s="228">
        <v>-1</v>
      </c>
      <c r="YV59" s="203">
        <v>-1</v>
      </c>
      <c r="YW59" s="229">
        <v>-5</v>
      </c>
      <c r="YX59">
        <v>1</v>
      </c>
      <c r="YY59">
        <v>1</v>
      </c>
      <c r="YZ59" s="203">
        <v>1</v>
      </c>
      <c r="ZA59">
        <v>1</v>
      </c>
      <c r="ZB59">
        <v>0</v>
      </c>
      <c r="ZC59">
        <v>1</v>
      </c>
      <c r="ZD59">
        <v>1</v>
      </c>
      <c r="ZE59" s="237">
        <v>3.5971223021600001E-3</v>
      </c>
      <c r="ZF59" s="194">
        <v>42571</v>
      </c>
      <c r="ZG59">
        <f t="shared" si="263"/>
        <v>1</v>
      </c>
      <c r="ZH59">
        <f t="shared" si="264"/>
        <v>1</v>
      </c>
      <c r="ZI59">
        <v>4</v>
      </c>
      <c r="ZJ59">
        <v>-1</v>
      </c>
      <c r="ZK59">
        <v>3</v>
      </c>
      <c r="ZL59" s="137">
        <v>97300</v>
      </c>
      <c r="ZM59" s="137">
        <v>72975</v>
      </c>
      <c r="ZN59" s="188">
        <v>-350.00000000016803</v>
      </c>
      <c r="ZO59" s="188">
        <v>-350.00000000016803</v>
      </c>
      <c r="ZP59" s="188">
        <v>-350.00000000016803</v>
      </c>
      <c r="ZQ59" s="188">
        <v>-350.00000000016803</v>
      </c>
      <c r="ZR59" s="188">
        <v>350.00000000016803</v>
      </c>
      <c r="ZS59" s="188">
        <v>350.00000000016803</v>
      </c>
      <c r="ZT59" s="188">
        <v>350.00000000016803</v>
      </c>
      <c r="ZU59" s="188">
        <v>-350.00000000016803</v>
      </c>
      <c r="ZV59" s="188">
        <f t="shared" si="265"/>
        <v>350.00000000016803</v>
      </c>
      <c r="ZW59" s="188">
        <v>350.00000000016803</v>
      </c>
      <c r="ZX59" s="188">
        <f t="shared" si="266"/>
        <v>350.00000000016803</v>
      </c>
      <c r="ZY59" s="188">
        <v>350.00000000016803</v>
      </c>
      <c r="AAA59">
        <f t="shared" si="267"/>
        <v>1</v>
      </c>
      <c r="AAB59" s="228">
        <v>1</v>
      </c>
      <c r="AAC59" s="228">
        <v>1</v>
      </c>
      <c r="AAD59" s="228">
        <v>1</v>
      </c>
      <c r="AAE59" s="203">
        <v>-1</v>
      </c>
      <c r="AAF59" s="229">
        <v>-5</v>
      </c>
      <c r="AAG59">
        <f t="shared" si="268"/>
        <v>1</v>
      </c>
      <c r="AAH59">
        <f t="shared" si="269"/>
        <v>1</v>
      </c>
      <c r="AAI59" s="203">
        <v>-1</v>
      </c>
      <c r="AAJ59">
        <f t="shared" si="270"/>
        <v>0</v>
      </c>
      <c r="AAK59">
        <f t="shared" si="136"/>
        <v>1</v>
      </c>
      <c r="AAL59">
        <f t="shared" si="340"/>
        <v>0</v>
      </c>
      <c r="AAM59">
        <f t="shared" si="271"/>
        <v>0</v>
      </c>
      <c r="AAN59" s="237">
        <v>-3.0721966205799998E-3</v>
      </c>
      <c r="AAO59" s="194">
        <v>42571</v>
      </c>
      <c r="AAP59">
        <f t="shared" si="272"/>
        <v>-1</v>
      </c>
      <c r="AAQ59">
        <f t="shared" si="273"/>
        <v>-1</v>
      </c>
      <c r="AAR59">
        <f>VLOOKUP($A59,'FuturesInfo (3)'!$A$2:$V$80,22)</f>
        <v>4</v>
      </c>
      <c r="AAS59">
        <f t="shared" si="274"/>
        <v>-1</v>
      </c>
      <c r="AAT59">
        <f t="shared" si="275"/>
        <v>3</v>
      </c>
      <c r="AAU59" s="137">
        <f>VLOOKUP($A59,'FuturesInfo (3)'!$A$2:$O$80,15)*AAR59</f>
        <v>97350</v>
      </c>
      <c r="AAV59" s="137">
        <f>VLOOKUP($A59,'FuturesInfo (3)'!$A$2:$O$80,15)*AAT59</f>
        <v>73012.5</v>
      </c>
      <c r="AAW59" s="188">
        <f t="shared" si="352"/>
        <v>-299.07834101346299</v>
      </c>
      <c r="AAX59" s="188">
        <f t="shared" si="137"/>
        <v>299.07834101346299</v>
      </c>
      <c r="AAY59" s="188">
        <f t="shared" si="277"/>
        <v>-299.07834101346299</v>
      </c>
      <c r="AAZ59" s="188">
        <f t="shared" si="278"/>
        <v>299.07834101346299</v>
      </c>
      <c r="ABA59" s="188">
        <f t="shared" si="279"/>
        <v>-299.07834101346299</v>
      </c>
      <c r="ABB59" s="188">
        <f t="shared" si="349"/>
        <v>-299.07834101346299</v>
      </c>
      <c r="ABC59" s="188">
        <f t="shared" si="281"/>
        <v>-299.07834101346299</v>
      </c>
      <c r="ABD59" s="188">
        <f t="shared" si="341"/>
        <v>-299.07834101346299</v>
      </c>
      <c r="ABE59" s="188">
        <f t="shared" si="282"/>
        <v>299.07834101346299</v>
      </c>
      <c r="ABF59" s="188">
        <f>IF(IF(sym!$Q48=AAI59,1,0)=1,ABS(AAU59*AAN59),-ABS(AAU59*AAN59))</f>
        <v>-299.07834101346299</v>
      </c>
      <c r="ABG59" s="188">
        <f t="shared" si="283"/>
        <v>299.07834101346299</v>
      </c>
      <c r="ABH59" s="188">
        <f t="shared" si="284"/>
        <v>299.07834101346299</v>
      </c>
      <c r="ABJ59">
        <f t="shared" si="285"/>
        <v>-1</v>
      </c>
      <c r="ABK59" s="228">
        <v>1</v>
      </c>
      <c r="ABL59" s="228">
        <v>-1</v>
      </c>
      <c r="ABM59" s="228">
        <v>1</v>
      </c>
      <c r="ABN59" s="203">
        <v>-1</v>
      </c>
      <c r="ABO59" s="229">
        <v>-6</v>
      </c>
      <c r="ABP59">
        <f t="shared" si="286"/>
        <v>1</v>
      </c>
      <c r="ABQ59">
        <f t="shared" si="287"/>
        <v>1</v>
      </c>
      <c r="ABR59" s="203"/>
      <c r="ABS59">
        <f t="shared" si="288"/>
        <v>0</v>
      </c>
      <c r="ABT59">
        <f t="shared" si="138"/>
        <v>0</v>
      </c>
      <c r="ABU59">
        <f t="shared" si="342"/>
        <v>0</v>
      </c>
      <c r="ABV59">
        <f t="shared" si="289"/>
        <v>0</v>
      </c>
      <c r="ABW59" s="237"/>
      <c r="ABX59" s="194">
        <v>42571</v>
      </c>
      <c r="ABY59">
        <f t="shared" si="290"/>
        <v>1</v>
      </c>
      <c r="ABZ59">
        <f t="shared" si="291"/>
        <v>1</v>
      </c>
      <c r="ACA59">
        <f>VLOOKUP($A59,'FuturesInfo (3)'!$A$2:$V$80,22)</f>
        <v>4</v>
      </c>
      <c r="ACB59">
        <f t="shared" si="292"/>
        <v>1</v>
      </c>
      <c r="ACC59">
        <f t="shared" si="293"/>
        <v>5</v>
      </c>
      <c r="ACD59" s="137">
        <f>VLOOKUP($A59,'FuturesInfo (3)'!$A$2:$O$80,15)*ACA59</f>
        <v>97350</v>
      </c>
      <c r="ACE59" s="137">
        <f>VLOOKUP($A59,'FuturesInfo (3)'!$A$2:$O$80,15)*ACC59</f>
        <v>121687.5</v>
      </c>
      <c r="ACF59" s="188">
        <f t="shared" si="353"/>
        <v>0</v>
      </c>
      <c r="ACG59" s="188">
        <f t="shared" si="139"/>
        <v>0</v>
      </c>
      <c r="ACH59" s="188">
        <f t="shared" si="295"/>
        <v>0</v>
      </c>
      <c r="ACI59" s="188">
        <f t="shared" si="296"/>
        <v>0</v>
      </c>
      <c r="ACJ59" s="188">
        <f t="shared" si="297"/>
        <v>0</v>
      </c>
      <c r="ACK59" s="188">
        <f t="shared" si="350"/>
        <v>0</v>
      </c>
      <c r="ACL59" s="188">
        <f t="shared" si="299"/>
        <v>0</v>
      </c>
      <c r="ACM59" s="188">
        <f t="shared" si="343"/>
        <v>0</v>
      </c>
      <c r="ACN59" s="188">
        <f t="shared" si="300"/>
        <v>0</v>
      </c>
      <c r="ACO59" s="188">
        <f>IF(IF(sym!$Q48=ABR59,1,0)=1,ABS(ACD59*ABW59),-ABS(ACD59*ABW59))</f>
        <v>0</v>
      </c>
      <c r="ACP59" s="188">
        <f t="shared" si="301"/>
        <v>0</v>
      </c>
      <c r="ACQ59" s="188">
        <f t="shared" si="302"/>
        <v>0</v>
      </c>
      <c r="ACT59">
        <f t="shared" si="303"/>
        <v>0</v>
      </c>
      <c r="ACU59" s="228"/>
      <c r="ACV59" s="228"/>
      <c r="ACW59" s="228"/>
      <c r="ACX59" s="203"/>
      <c r="ACY59" s="229"/>
      <c r="ACZ59">
        <f t="shared" si="304"/>
        <v>-1</v>
      </c>
      <c r="ADA59">
        <f t="shared" si="305"/>
        <v>0</v>
      </c>
      <c r="ADB59" s="203"/>
      <c r="ADC59">
        <f t="shared" si="306"/>
        <v>1</v>
      </c>
      <c r="ADD59">
        <f t="shared" si="140"/>
        <v>1</v>
      </c>
      <c r="ADE59">
        <f t="shared" si="344"/>
        <v>0</v>
      </c>
      <c r="ADF59">
        <f t="shared" si="307"/>
        <v>1</v>
      </c>
      <c r="ADG59" s="237"/>
      <c r="ADH59" s="194"/>
      <c r="ADI59">
        <f t="shared" si="308"/>
        <v>-1</v>
      </c>
      <c r="ADJ59">
        <f t="shared" si="309"/>
        <v>-1</v>
      </c>
      <c r="ADK59">
        <f>VLOOKUP($A59,'FuturesInfo (3)'!$A$2:$V$80,22)</f>
        <v>4</v>
      </c>
      <c r="ADL59">
        <f t="shared" si="310"/>
        <v>-1</v>
      </c>
      <c r="ADM59">
        <f t="shared" si="311"/>
        <v>3</v>
      </c>
      <c r="ADN59" s="137">
        <f>VLOOKUP($A59,'FuturesInfo (3)'!$A$2:$O$80,15)*ADK59</f>
        <v>97350</v>
      </c>
      <c r="ADO59" s="137">
        <f>VLOOKUP($A59,'FuturesInfo (3)'!$A$2:$O$80,15)*ADM59</f>
        <v>73012.5</v>
      </c>
      <c r="ADP59" s="188">
        <f t="shared" si="354"/>
        <v>0</v>
      </c>
      <c r="ADQ59" s="188">
        <f t="shared" si="141"/>
        <v>0</v>
      </c>
      <c r="ADR59" s="188">
        <f t="shared" si="313"/>
        <v>0</v>
      </c>
      <c r="ADS59" s="188">
        <f t="shared" si="314"/>
        <v>0</v>
      </c>
      <c r="ADT59" s="188">
        <f t="shared" si="315"/>
        <v>0</v>
      </c>
      <c r="ADU59" s="188">
        <f t="shared" si="351"/>
        <v>0</v>
      </c>
      <c r="ADV59" s="188">
        <f t="shared" si="317"/>
        <v>0</v>
      </c>
      <c r="ADW59" s="188">
        <f t="shared" si="345"/>
        <v>0</v>
      </c>
      <c r="ADX59" s="188">
        <f t="shared" si="318"/>
        <v>0</v>
      </c>
      <c r="ADY59" s="188">
        <f>IF(IF(sym!$Q48=ADB59,1,0)=1,ABS(ADN59*ADG59),-ABS(ADN59*ADG59))</f>
        <v>0</v>
      </c>
      <c r="ADZ59" s="188">
        <f t="shared" si="319"/>
        <v>0</v>
      </c>
      <c r="AEA59" s="188">
        <f t="shared" si="320"/>
        <v>0</v>
      </c>
    </row>
    <row r="60" spans="1:807"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f t="shared" si="142"/>
        <v>-1</v>
      </c>
      <c r="T60">
        <f t="shared" si="143"/>
        <v>-1</v>
      </c>
      <c r="U60">
        <v>2</v>
      </c>
      <c r="V60">
        <f t="shared" si="144"/>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f t="shared" si="145"/>
        <v>-180.22842639523981</v>
      </c>
      <c r="AG60" s="188">
        <v>180.22842639523981</v>
      </c>
      <c r="AH60" s="188">
        <f t="shared" si="146"/>
        <v>180.22842639523981</v>
      </c>
      <c r="AI60" s="188">
        <v>-180.22842639523981</v>
      </c>
      <c r="AJ60" s="188">
        <v>180.22842639523981</v>
      </c>
      <c r="AL60">
        <v>1</v>
      </c>
      <c r="AM60" s="228">
        <v>-1</v>
      </c>
      <c r="AN60" s="228">
        <v>-1</v>
      </c>
      <c r="AO60" s="228">
        <v>1</v>
      </c>
      <c r="AP60" s="203">
        <v>1</v>
      </c>
      <c r="AQ60" s="229">
        <v>3</v>
      </c>
      <c r="AR60">
        <f t="shared" si="147"/>
        <v>-1</v>
      </c>
      <c r="AS60">
        <v>1</v>
      </c>
      <c r="AT60" s="203">
        <v>1</v>
      </c>
      <c r="AU60">
        <v>0</v>
      </c>
      <c r="AV60">
        <v>1</v>
      </c>
      <c r="AW60">
        <v>0</v>
      </c>
      <c r="AX60">
        <v>1</v>
      </c>
      <c r="AY60" s="237">
        <v>5.6330094352899998E-3</v>
      </c>
      <c r="AZ60" s="194">
        <v>42544</v>
      </c>
      <c r="BA60">
        <f t="shared" si="148"/>
        <v>-1</v>
      </c>
      <c r="BB60">
        <f t="shared" si="149"/>
        <v>-1</v>
      </c>
      <c r="BC60">
        <v>2</v>
      </c>
      <c r="BD60">
        <f t="shared" si="150"/>
        <v>-1</v>
      </c>
      <c r="BE60">
        <v>3</v>
      </c>
      <c r="BF60" s="137">
        <v>142820</v>
      </c>
      <c r="BG60" s="137">
        <v>214230</v>
      </c>
      <c r="BH60" s="188">
        <v>-804.50640754811775</v>
      </c>
      <c r="BI60" s="188">
        <v>804.50640754811775</v>
      </c>
      <c r="BJ60" s="188">
        <v>804.50640754811775</v>
      </c>
      <c r="BK60" s="188">
        <f t="shared" si="321"/>
        <v>-804.50640754811775</v>
      </c>
      <c r="BL60" s="188">
        <v>804.50640754811775</v>
      </c>
      <c r="BM60" s="188">
        <v>-804.50640754811775</v>
      </c>
      <c r="BN60" s="188">
        <v>804.50640754811775</v>
      </c>
      <c r="BO60" s="188">
        <f t="shared" si="322"/>
        <v>-804.50640754811775</v>
      </c>
      <c r="BP60" s="188">
        <v>804.50640754811775</v>
      </c>
      <c r="BQ60" s="188">
        <f t="shared" si="151"/>
        <v>-804.50640754811775</v>
      </c>
      <c r="BR60" s="188">
        <f t="shared" si="152"/>
        <v>-804.50640754811775</v>
      </c>
      <c r="BS60" s="188">
        <v>804.50640754811775</v>
      </c>
      <c r="BU60">
        <v>1</v>
      </c>
      <c r="BV60" s="228">
        <v>1</v>
      </c>
      <c r="BW60" s="228">
        <v>1</v>
      </c>
      <c r="BX60" s="228">
        <v>1</v>
      </c>
      <c r="BY60" s="203">
        <v>1</v>
      </c>
      <c r="BZ60" s="229">
        <v>4</v>
      </c>
      <c r="CA60">
        <f t="shared" si="153"/>
        <v>1</v>
      </c>
      <c r="CB60">
        <v>1</v>
      </c>
      <c r="CC60" s="203">
        <v>1</v>
      </c>
      <c r="CD60">
        <v>1</v>
      </c>
      <c r="CE60">
        <v>1</v>
      </c>
      <c r="CF60">
        <v>0</v>
      </c>
      <c r="CG60">
        <v>1</v>
      </c>
      <c r="CH60" s="237"/>
      <c r="CI60" s="194">
        <v>42548</v>
      </c>
      <c r="CJ60">
        <f t="shared" si="154"/>
        <v>-1</v>
      </c>
      <c r="CK60">
        <f t="shared" si="155"/>
        <v>1</v>
      </c>
      <c r="CL60">
        <v>3</v>
      </c>
      <c r="CM60">
        <f t="shared" si="156"/>
        <v>1</v>
      </c>
      <c r="CN60">
        <v>4</v>
      </c>
      <c r="CO60" s="137">
        <v>214230</v>
      </c>
      <c r="CP60" s="137">
        <v>285640</v>
      </c>
      <c r="CQ60" s="188">
        <v>0</v>
      </c>
      <c r="CR60" s="188">
        <v>0</v>
      </c>
      <c r="CS60" s="188">
        <v>0</v>
      </c>
      <c r="CT60" s="188">
        <f t="shared" si="323"/>
        <v>0</v>
      </c>
      <c r="CU60" s="188">
        <v>0</v>
      </c>
      <c r="CV60" s="188">
        <v>0</v>
      </c>
      <c r="CW60" s="188">
        <v>0</v>
      </c>
      <c r="CX60" s="188">
        <f t="shared" si="157"/>
        <v>0</v>
      </c>
      <c r="CY60" s="188">
        <v>0</v>
      </c>
      <c r="CZ60" s="188">
        <f t="shared" si="158"/>
        <v>0</v>
      </c>
      <c r="DA60" s="188">
        <f t="shared" si="159"/>
        <v>0</v>
      </c>
      <c r="DB60" s="188">
        <v>0</v>
      </c>
      <c r="DD60">
        <v>1</v>
      </c>
      <c r="DE60" s="228">
        <v>1</v>
      </c>
      <c r="DF60" s="228">
        <v>1</v>
      </c>
      <c r="DG60" s="228">
        <v>1</v>
      </c>
      <c r="DH60" s="203">
        <v>1</v>
      </c>
      <c r="DI60" s="229">
        <v>4</v>
      </c>
      <c r="DJ60">
        <f t="shared" si="160"/>
        <v>1</v>
      </c>
      <c r="DK60">
        <v>1</v>
      </c>
      <c r="DL60" s="203">
        <v>-1</v>
      </c>
      <c r="DM60">
        <v>0</v>
      </c>
      <c r="DN60">
        <v>0</v>
      </c>
      <c r="DO60">
        <v>1</v>
      </c>
      <c r="DP60">
        <v>0</v>
      </c>
      <c r="DQ60" s="237">
        <v>-2.9407645987999998E-3</v>
      </c>
      <c r="DR60" s="194">
        <v>42548</v>
      </c>
      <c r="DS60">
        <f t="shared" si="161"/>
        <v>-1</v>
      </c>
      <c r="DT60">
        <f t="shared" si="162"/>
        <v>1</v>
      </c>
      <c r="DU60">
        <v>3</v>
      </c>
      <c r="DV60">
        <f t="shared" si="163"/>
        <v>1</v>
      </c>
      <c r="DW60">
        <v>4</v>
      </c>
      <c r="DX60" s="137">
        <v>213600</v>
      </c>
      <c r="DY60" s="137">
        <v>284800</v>
      </c>
      <c r="DZ60" s="188">
        <v>-628.14731830367998</v>
      </c>
      <c r="EA60" s="188">
        <v>-628.14731830367998</v>
      </c>
      <c r="EB60" s="188">
        <v>-628.14731830367998</v>
      </c>
      <c r="EC60" s="188">
        <f t="shared" si="324"/>
        <v>-628.14731830367998</v>
      </c>
      <c r="ED60" s="188">
        <v>-628.14731830367998</v>
      </c>
      <c r="EE60" s="188">
        <v>-628.14731830367998</v>
      </c>
      <c r="EF60" s="188">
        <v>-628.14731830367998</v>
      </c>
      <c r="EG60" s="188">
        <f t="shared" si="164"/>
        <v>628.14731830367998</v>
      </c>
      <c r="EH60" s="188">
        <v>-628.14731830367998</v>
      </c>
      <c r="EI60" s="188">
        <f t="shared" si="165"/>
        <v>-628.14731830367998</v>
      </c>
      <c r="EJ60" s="188">
        <f t="shared" si="166"/>
        <v>-628.14731830367998</v>
      </c>
      <c r="EK60" s="188">
        <v>628.14731830367998</v>
      </c>
      <c r="EM60">
        <v>-1</v>
      </c>
      <c r="EN60" s="228">
        <v>-1</v>
      </c>
      <c r="EO60" s="228">
        <v>-1</v>
      </c>
      <c r="EP60" s="228">
        <v>1</v>
      </c>
      <c r="EQ60" s="203">
        <v>1</v>
      </c>
      <c r="ER60" s="229">
        <v>5</v>
      </c>
      <c r="ES60">
        <f t="shared" si="167"/>
        <v>1</v>
      </c>
      <c r="ET60">
        <v>1</v>
      </c>
      <c r="EU60" s="203">
        <v>-1</v>
      </c>
      <c r="EV60">
        <v>1</v>
      </c>
      <c r="EW60">
        <v>0</v>
      </c>
      <c r="EX60">
        <v>1</v>
      </c>
      <c r="EY60">
        <v>0</v>
      </c>
      <c r="EZ60" s="237">
        <v>-1.4044943820200001E-3</v>
      </c>
      <c r="FA60" s="194">
        <v>42548</v>
      </c>
      <c r="FB60">
        <f t="shared" si="168"/>
        <v>1</v>
      </c>
      <c r="FC60">
        <f t="shared" si="169"/>
        <v>1</v>
      </c>
      <c r="FD60">
        <v>3</v>
      </c>
      <c r="FE60">
        <f t="shared" si="170"/>
        <v>1</v>
      </c>
      <c r="FF60">
        <v>3</v>
      </c>
      <c r="FG60" s="137">
        <v>213300</v>
      </c>
      <c r="FH60" s="137">
        <v>213300</v>
      </c>
      <c r="FI60" s="188">
        <v>299.57865168486603</v>
      </c>
      <c r="FJ60" s="188">
        <v>299.57865168486603</v>
      </c>
      <c r="FK60" s="188">
        <v>-299.57865168486603</v>
      </c>
      <c r="FL60" s="188">
        <f t="shared" si="325"/>
        <v>-299.57865168486603</v>
      </c>
      <c r="FM60" s="188">
        <v>-299.57865168486603</v>
      </c>
      <c r="FN60" s="188">
        <v>299.57865168486603</v>
      </c>
      <c r="FO60" s="188">
        <v>-299.57865168486603</v>
      </c>
      <c r="FP60" s="188">
        <f t="shared" si="171"/>
        <v>-299.57865168486603</v>
      </c>
      <c r="FQ60" s="188">
        <v>-299.57865168486603</v>
      </c>
      <c r="FR60" s="188">
        <f t="shared" si="172"/>
        <v>-299.57865168486603</v>
      </c>
      <c r="FS60" s="188">
        <f t="shared" si="173"/>
        <v>-299.57865168486603</v>
      </c>
      <c r="FT60" s="188">
        <v>299.57865168486603</v>
      </c>
      <c r="FV60">
        <v>-1</v>
      </c>
      <c r="FW60" s="228">
        <v>-1</v>
      </c>
      <c r="FX60" s="228">
        <v>-1</v>
      </c>
      <c r="FY60" s="228">
        <v>1</v>
      </c>
      <c r="FZ60" s="203">
        <v>1</v>
      </c>
      <c r="GA60" s="229">
        <v>6</v>
      </c>
      <c r="GB60">
        <f t="shared" si="174"/>
        <v>1</v>
      </c>
      <c r="GC60">
        <v>1</v>
      </c>
      <c r="GD60">
        <v>1</v>
      </c>
      <c r="GE60">
        <v>0</v>
      </c>
      <c r="GF60">
        <v>1</v>
      </c>
      <c r="GG60">
        <v>0</v>
      </c>
      <c r="GH60">
        <v>1</v>
      </c>
      <c r="GI60">
        <v>1.2236286919800001E-2</v>
      </c>
      <c r="GJ60" s="194">
        <v>42548</v>
      </c>
      <c r="GK60">
        <f t="shared" si="175"/>
        <v>1</v>
      </c>
      <c r="GL60">
        <f t="shared" si="176"/>
        <v>1</v>
      </c>
      <c r="GM60">
        <v>3</v>
      </c>
      <c r="GN60">
        <f t="shared" si="177"/>
        <v>1</v>
      </c>
      <c r="GO60">
        <v>4</v>
      </c>
      <c r="GP60" s="137">
        <v>215910</v>
      </c>
      <c r="GQ60" s="137">
        <v>287880</v>
      </c>
      <c r="GR60" s="188">
        <v>-2641.936708854018</v>
      </c>
      <c r="GS60" s="188">
        <v>-2641.936708854018</v>
      </c>
      <c r="GT60" s="188">
        <v>2641.936708854018</v>
      </c>
      <c r="GU60" s="188">
        <f t="shared" si="326"/>
        <v>2641.936708854018</v>
      </c>
      <c r="GV60" s="188">
        <v>2641.936708854018</v>
      </c>
      <c r="GW60" s="188">
        <v>-2641.936708854018</v>
      </c>
      <c r="GX60" s="188">
        <v>2641.936708854018</v>
      </c>
      <c r="GY60" s="188">
        <f t="shared" si="178"/>
        <v>2641.936708854018</v>
      </c>
      <c r="GZ60" s="188">
        <v>2641.936708854018</v>
      </c>
      <c r="HA60" s="188">
        <f t="shared" si="179"/>
        <v>2641.936708854018</v>
      </c>
      <c r="HB60" s="188">
        <f t="shared" si="180"/>
        <v>2641.936708854018</v>
      </c>
      <c r="HC60" s="188">
        <v>2641.936708854018</v>
      </c>
      <c r="HE60">
        <v>1</v>
      </c>
      <c r="HF60">
        <v>1</v>
      </c>
      <c r="HG60">
        <v>1</v>
      </c>
      <c r="HH60">
        <v>1</v>
      </c>
      <c r="HI60">
        <v>1</v>
      </c>
      <c r="HJ60">
        <v>7</v>
      </c>
      <c r="HK60">
        <f t="shared" si="181"/>
        <v>1</v>
      </c>
      <c r="HL60">
        <v>1</v>
      </c>
      <c r="HM60" s="203">
        <v>1</v>
      </c>
      <c r="HN60">
        <v>1</v>
      </c>
      <c r="HO60">
        <v>1</v>
      </c>
      <c r="HP60">
        <v>0</v>
      </c>
      <c r="HQ60">
        <v>1</v>
      </c>
      <c r="HR60" s="237">
        <v>1.00041684035E-2</v>
      </c>
      <c r="HS60" s="194">
        <v>42548</v>
      </c>
      <c r="HT60">
        <f t="shared" si="182"/>
        <v>-1</v>
      </c>
      <c r="HU60">
        <f t="shared" si="183"/>
        <v>1</v>
      </c>
      <c r="HV60">
        <v>3</v>
      </c>
      <c r="HW60">
        <f t="shared" si="184"/>
        <v>1</v>
      </c>
      <c r="HX60">
        <v>4</v>
      </c>
      <c r="HY60" s="137">
        <v>218070</v>
      </c>
      <c r="HZ60" s="137">
        <v>290760</v>
      </c>
      <c r="IA60" s="188">
        <v>2181.6090037512449</v>
      </c>
      <c r="IB60" s="188">
        <v>2181.6090037512449</v>
      </c>
      <c r="IC60" s="188">
        <v>2181.6090037512449</v>
      </c>
      <c r="ID60" s="188">
        <f t="shared" si="327"/>
        <v>2181.6090037512449</v>
      </c>
      <c r="IE60" s="188">
        <v>2181.6090037512449</v>
      </c>
      <c r="IF60" s="188">
        <v>2181.6090037512449</v>
      </c>
      <c r="IG60" s="188">
        <v>2181.6090037512449</v>
      </c>
      <c r="IH60" s="188">
        <f t="shared" si="185"/>
        <v>-2181.6090037512449</v>
      </c>
      <c r="II60" s="188">
        <v>2181.6090037512449</v>
      </c>
      <c r="IJ60" s="188">
        <f t="shared" si="186"/>
        <v>2181.6090037512449</v>
      </c>
      <c r="IK60" s="188">
        <f t="shared" si="187"/>
        <v>2181.6090037512449</v>
      </c>
      <c r="IL60" s="188">
        <v>2181.6090037512449</v>
      </c>
      <c r="IN60">
        <v>1</v>
      </c>
      <c r="IO60" s="228">
        <v>1</v>
      </c>
      <c r="IP60" s="228">
        <v>-1</v>
      </c>
      <c r="IQ60" s="228">
        <v>1</v>
      </c>
      <c r="IR60" s="203">
        <v>1</v>
      </c>
      <c r="IS60" s="229">
        <v>8</v>
      </c>
      <c r="IT60">
        <f t="shared" si="188"/>
        <v>-1</v>
      </c>
      <c r="IU60">
        <v>1</v>
      </c>
      <c r="IV60" s="203">
        <v>-1</v>
      </c>
      <c r="IW60">
        <v>0</v>
      </c>
      <c r="IX60">
        <v>0</v>
      </c>
      <c r="IY60">
        <v>1</v>
      </c>
      <c r="IZ60">
        <v>0</v>
      </c>
      <c r="JA60" s="237">
        <v>-1.0592928876E-2</v>
      </c>
      <c r="JB60" s="194">
        <v>42548</v>
      </c>
      <c r="JC60">
        <f t="shared" si="189"/>
        <v>-1</v>
      </c>
      <c r="JD60">
        <f t="shared" si="190"/>
        <v>-1</v>
      </c>
      <c r="JE60">
        <v>3</v>
      </c>
      <c r="JF60">
        <f t="shared" si="191"/>
        <v>1</v>
      </c>
      <c r="JG60">
        <v>2</v>
      </c>
      <c r="JH60" s="137">
        <v>215760</v>
      </c>
      <c r="JI60" s="137">
        <v>143840</v>
      </c>
      <c r="JJ60" s="188">
        <v>-2285.5303342857601</v>
      </c>
      <c r="JK60" s="188">
        <v>-2285.5303342857601</v>
      </c>
      <c r="JL60" s="188">
        <v>-2285.5303342857601</v>
      </c>
      <c r="JM60" s="188">
        <f t="shared" si="328"/>
        <v>2285.5303342857601</v>
      </c>
      <c r="JN60" s="188">
        <v>-2285.5303342857601</v>
      </c>
      <c r="JO60" s="188">
        <v>2285.5303342857601</v>
      </c>
      <c r="JP60" s="188">
        <v>-2285.5303342857601</v>
      </c>
      <c r="JQ60" s="188">
        <f t="shared" si="192"/>
        <v>2285.5303342857601</v>
      </c>
      <c r="JR60" s="188">
        <v>-2285.5303342857601</v>
      </c>
      <c r="JS60" s="188">
        <f t="shared" si="193"/>
        <v>-2285.5303342857601</v>
      </c>
      <c r="JT60" s="188">
        <f t="shared" si="329"/>
        <v>2285.5303342857601</v>
      </c>
      <c r="JU60" s="188">
        <v>2285.5303342857601</v>
      </c>
      <c r="JW60">
        <v>-1</v>
      </c>
      <c r="JX60" s="228">
        <v>1</v>
      </c>
      <c r="JY60" s="228">
        <v>1</v>
      </c>
      <c r="JZ60" s="228">
        <v>1</v>
      </c>
      <c r="KA60" s="203">
        <v>1</v>
      </c>
      <c r="KB60" s="229">
        <v>9</v>
      </c>
      <c r="KC60">
        <f t="shared" si="194"/>
        <v>1</v>
      </c>
      <c r="KD60">
        <v>1</v>
      </c>
      <c r="KE60" s="203">
        <v>1</v>
      </c>
      <c r="KF60">
        <v>1</v>
      </c>
      <c r="KG60">
        <v>1</v>
      </c>
      <c r="KH60">
        <v>0</v>
      </c>
      <c r="KI60">
        <v>1</v>
      </c>
      <c r="KJ60" s="237">
        <v>1.2791991101200001E-2</v>
      </c>
      <c r="KK60" s="194">
        <v>42548</v>
      </c>
      <c r="KL60">
        <f t="shared" si="195"/>
        <v>1</v>
      </c>
      <c r="KM60">
        <f t="shared" si="196"/>
        <v>1</v>
      </c>
      <c r="KN60">
        <v>3</v>
      </c>
      <c r="KO60">
        <f t="shared" si="197"/>
        <v>1</v>
      </c>
      <c r="KP60">
        <v>4</v>
      </c>
      <c r="KQ60" s="137">
        <v>218520</v>
      </c>
      <c r="KR60" s="137">
        <v>291360</v>
      </c>
      <c r="KS60" s="188">
        <v>2795.3058954342241</v>
      </c>
      <c r="KT60" s="188">
        <v>-2795.3058954342241</v>
      </c>
      <c r="KU60" s="188">
        <v>2795.3058954342241</v>
      </c>
      <c r="KV60" s="188">
        <f t="shared" si="330"/>
        <v>2795.3058954342241</v>
      </c>
      <c r="KW60" s="188">
        <v>2795.3058954342241</v>
      </c>
      <c r="KX60" s="188">
        <v>2795.3058954342241</v>
      </c>
      <c r="KY60" s="188">
        <v>2795.3058954342241</v>
      </c>
      <c r="KZ60" s="188">
        <f t="shared" si="198"/>
        <v>2795.3058954342241</v>
      </c>
      <c r="LA60" s="188">
        <v>2795.3058954342241</v>
      </c>
      <c r="LB60" s="188">
        <f t="shared" si="199"/>
        <v>2795.3058954342241</v>
      </c>
      <c r="LC60" s="188">
        <f t="shared" si="200"/>
        <v>2795.3058954342241</v>
      </c>
      <c r="LD60" s="188">
        <v>2795.3058954342241</v>
      </c>
      <c r="LF60">
        <v>1</v>
      </c>
      <c r="LG60" s="228">
        <v>1</v>
      </c>
      <c r="LH60" s="228">
        <v>-1</v>
      </c>
      <c r="LI60" s="228">
        <v>1</v>
      </c>
      <c r="LJ60" s="203">
        <v>1</v>
      </c>
      <c r="LK60" s="229">
        <v>10</v>
      </c>
      <c r="LL60">
        <f t="shared" si="201"/>
        <v>-1</v>
      </c>
      <c r="LM60">
        <v>1</v>
      </c>
      <c r="LN60" s="203">
        <v>-1</v>
      </c>
      <c r="LO60">
        <v>1</v>
      </c>
      <c r="LP60">
        <v>0</v>
      </c>
      <c r="LQ60">
        <v>1</v>
      </c>
      <c r="LR60">
        <v>0</v>
      </c>
      <c r="LS60" s="237">
        <v>-4.8050521691400004E-3</v>
      </c>
      <c r="LT60" s="194">
        <v>42548</v>
      </c>
      <c r="LU60">
        <f t="shared" si="202"/>
        <v>-1</v>
      </c>
      <c r="LV60">
        <f t="shared" si="203"/>
        <v>-1</v>
      </c>
      <c r="LW60">
        <v>3</v>
      </c>
      <c r="LX60">
        <f t="shared" si="204"/>
        <v>1</v>
      </c>
      <c r="LY60">
        <v>2</v>
      </c>
      <c r="LZ60" s="137">
        <v>217470</v>
      </c>
      <c r="MA60" s="137">
        <v>144980</v>
      </c>
      <c r="MB60" s="188">
        <v>-1044.9546952228759</v>
      </c>
      <c r="MC60" s="188">
        <v>-1044.9546952228759</v>
      </c>
      <c r="MD60" s="188">
        <v>-1044.9546952228759</v>
      </c>
      <c r="ME60" s="188">
        <f t="shared" si="331"/>
        <v>1044.9546952228759</v>
      </c>
      <c r="MF60" s="188">
        <v>-1044.9546952228759</v>
      </c>
      <c r="MG60" s="188">
        <v>1044.9546952228759</v>
      </c>
      <c r="MH60" s="188">
        <v>-1044.9546952228759</v>
      </c>
      <c r="MI60" s="188">
        <f t="shared" si="205"/>
        <v>1044.9546952228759</v>
      </c>
      <c r="MJ60" s="188">
        <v>-1044.9546952228759</v>
      </c>
      <c r="MK60" s="188">
        <f t="shared" si="206"/>
        <v>-1044.9546952228759</v>
      </c>
      <c r="ML60" s="188">
        <f t="shared" si="207"/>
        <v>1044.9546952228759</v>
      </c>
      <c r="MM60" s="188">
        <v>1044.9546952228759</v>
      </c>
      <c r="MO60">
        <v>-1</v>
      </c>
      <c r="MP60" s="228">
        <v>1</v>
      </c>
      <c r="MQ60" s="228">
        <v>-1</v>
      </c>
      <c r="MR60" s="203">
        <v>1</v>
      </c>
      <c r="MS60" s="203">
        <v>1</v>
      </c>
      <c r="MT60" s="229">
        <v>11</v>
      </c>
      <c r="MU60">
        <f t="shared" si="208"/>
        <v>1</v>
      </c>
      <c r="MV60">
        <v>1</v>
      </c>
      <c r="MW60" s="203">
        <v>-1</v>
      </c>
      <c r="MX60">
        <v>1</v>
      </c>
      <c r="MY60">
        <v>0</v>
      </c>
      <c r="MZ60">
        <v>1</v>
      </c>
      <c r="NA60">
        <v>0</v>
      </c>
      <c r="NB60" s="237">
        <v>-8.1390536625700009E-3</v>
      </c>
      <c r="NC60" s="194">
        <v>42548</v>
      </c>
      <c r="ND60">
        <f t="shared" si="209"/>
        <v>1</v>
      </c>
      <c r="NE60">
        <f t="shared" si="210"/>
        <v>1</v>
      </c>
      <c r="NF60">
        <v>3</v>
      </c>
      <c r="NG60">
        <f t="shared" si="211"/>
        <v>1</v>
      </c>
      <c r="NH60">
        <v>2</v>
      </c>
      <c r="NI60" s="137">
        <v>215700</v>
      </c>
      <c r="NJ60" s="137">
        <v>143800</v>
      </c>
      <c r="NK60" s="188">
        <v>-1755.5938750163491</v>
      </c>
      <c r="NL60" s="188">
        <v>1755.5938750163491</v>
      </c>
      <c r="NM60" s="188">
        <v>-1755.5938750163491</v>
      </c>
      <c r="NN60" s="188">
        <f t="shared" si="332"/>
        <v>-1755.5938750163491</v>
      </c>
      <c r="NO60" s="188">
        <v>-1755.5938750163491</v>
      </c>
      <c r="NP60" s="188">
        <v>1755.5938750163491</v>
      </c>
      <c r="NQ60" s="188">
        <v>-1755.5938750163491</v>
      </c>
      <c r="NR60" s="188">
        <f t="shared" si="212"/>
        <v>-1755.5938750163491</v>
      </c>
      <c r="NS60" s="188">
        <v>-1755.5938750163491</v>
      </c>
      <c r="NT60" s="188">
        <f t="shared" si="213"/>
        <v>-1755.5938750163491</v>
      </c>
      <c r="NU60" s="188">
        <f t="shared" si="214"/>
        <v>-1755.5938750163491</v>
      </c>
      <c r="NV60" s="188">
        <v>1755.5938750163491</v>
      </c>
      <c r="NX60">
        <v>-1</v>
      </c>
      <c r="NY60" s="228">
        <v>-1</v>
      </c>
      <c r="NZ60" s="228">
        <v>1</v>
      </c>
      <c r="OA60" s="228">
        <v>-1</v>
      </c>
      <c r="OB60" s="203">
        <v>1</v>
      </c>
      <c r="OC60" s="229">
        <v>12</v>
      </c>
      <c r="OD60">
        <f t="shared" si="346"/>
        <v>1</v>
      </c>
      <c r="OE60">
        <v>1</v>
      </c>
      <c r="OF60" s="203">
        <v>-1</v>
      </c>
      <c r="OG60">
        <v>0</v>
      </c>
      <c r="OH60">
        <v>0</v>
      </c>
      <c r="OI60">
        <v>1</v>
      </c>
      <c r="OJ60">
        <v>0</v>
      </c>
      <c r="OK60">
        <v>-1.02920723227E-2</v>
      </c>
      <c r="OL60" s="194">
        <v>42548</v>
      </c>
      <c r="OM60">
        <f t="shared" si="215"/>
        <v>1</v>
      </c>
      <c r="ON60">
        <f t="shared" si="216"/>
        <v>1</v>
      </c>
      <c r="OO60">
        <v>2</v>
      </c>
      <c r="OP60">
        <f t="shared" si="217"/>
        <v>1</v>
      </c>
      <c r="OQ60">
        <v>2</v>
      </c>
      <c r="OR60" s="137">
        <v>141760</v>
      </c>
      <c r="OS60" s="137">
        <v>141760</v>
      </c>
      <c r="OT60" s="188">
        <v>1459.004172465952</v>
      </c>
      <c r="OU60" s="188">
        <v>1459.004172465952</v>
      </c>
      <c r="OV60" s="188">
        <v>-1459.004172465952</v>
      </c>
      <c r="OW60" s="188">
        <f t="shared" si="333"/>
        <v>-1459.004172465952</v>
      </c>
      <c r="OX60" s="188">
        <v>-1459.004172465952</v>
      </c>
      <c r="OY60" s="188">
        <v>-1459.004172465952</v>
      </c>
      <c r="OZ60" s="188">
        <v>1459.004172465952</v>
      </c>
      <c r="PA60" s="188">
        <f t="shared" si="218"/>
        <v>-1459.004172465952</v>
      </c>
      <c r="PB60" s="188">
        <v>-1459.004172465952</v>
      </c>
      <c r="PC60" s="188">
        <f t="shared" si="219"/>
        <v>-1459.004172465952</v>
      </c>
      <c r="PD60" s="188">
        <f t="shared" si="220"/>
        <v>-1459.004172465952</v>
      </c>
      <c r="PE60" s="188">
        <v>1459.004172465952</v>
      </c>
      <c r="PG60">
        <v>-1</v>
      </c>
      <c r="PH60" s="228">
        <v>-1</v>
      </c>
      <c r="PI60" s="228">
        <v>1</v>
      </c>
      <c r="PJ60" s="228">
        <v>-1</v>
      </c>
      <c r="PK60" s="203">
        <v>1</v>
      </c>
      <c r="PL60" s="229">
        <v>-3</v>
      </c>
      <c r="PM60">
        <f t="shared" si="347"/>
        <v>1</v>
      </c>
      <c r="PN60">
        <v>-1</v>
      </c>
      <c r="PO60" s="203">
        <v>-1</v>
      </c>
      <c r="PP60">
        <v>0</v>
      </c>
      <c r="PQ60">
        <v>0</v>
      </c>
      <c r="PR60">
        <v>1</v>
      </c>
      <c r="PS60">
        <v>1</v>
      </c>
      <c r="PT60" s="237">
        <v>-3.9347948285600003E-3</v>
      </c>
      <c r="PU60" s="194">
        <v>42548</v>
      </c>
      <c r="PV60">
        <f t="shared" si="221"/>
        <v>1</v>
      </c>
      <c r="PW60">
        <f t="shared" si="222"/>
        <v>1</v>
      </c>
      <c r="PX60">
        <v>2</v>
      </c>
      <c r="PY60">
        <f t="shared" si="223"/>
        <v>1</v>
      </c>
      <c r="PZ60">
        <v>2</v>
      </c>
      <c r="QA60" s="137">
        <v>140580</v>
      </c>
      <c r="QB60" s="137">
        <v>140580</v>
      </c>
      <c r="QC60" s="188">
        <v>553.15345699896488</v>
      </c>
      <c r="QD60" s="188">
        <v>553.15345699896488</v>
      </c>
      <c r="QE60" s="188">
        <v>-553.15345699896488</v>
      </c>
      <c r="QF60" s="188">
        <f t="shared" si="334"/>
        <v>-553.15345699896488</v>
      </c>
      <c r="QG60" s="188">
        <v>553.15345699896488</v>
      </c>
      <c r="QH60" s="188">
        <v>-553.15345699896488</v>
      </c>
      <c r="QI60" s="188">
        <v>553.15345699896488</v>
      </c>
      <c r="QJ60" s="188">
        <f t="shared" si="224"/>
        <v>-553.15345699896488</v>
      </c>
      <c r="QK60" s="188">
        <v>-553.15345699896488</v>
      </c>
      <c r="QL60" s="188">
        <f t="shared" si="225"/>
        <v>-553.15345699896488</v>
      </c>
      <c r="QM60" s="188">
        <f t="shared" si="226"/>
        <v>-553.15345699896488</v>
      </c>
      <c r="QN60" s="188">
        <v>553.15345699896488</v>
      </c>
      <c r="QP60">
        <v>-1</v>
      </c>
      <c r="QQ60" s="228">
        <v>-1</v>
      </c>
      <c r="QR60" s="228">
        <v>1</v>
      </c>
      <c r="QS60" s="228">
        <v>-1</v>
      </c>
      <c r="QT60" s="203">
        <v>1</v>
      </c>
      <c r="QU60" s="229">
        <v>-4</v>
      </c>
      <c r="QV60">
        <f t="shared" si="348"/>
        <v>1</v>
      </c>
      <c r="QW60">
        <v>-1</v>
      </c>
      <c r="QX60">
        <v>-1</v>
      </c>
      <c r="QY60">
        <v>0</v>
      </c>
      <c r="QZ60">
        <v>0</v>
      </c>
      <c r="RA60">
        <v>1</v>
      </c>
      <c r="RB60">
        <v>1</v>
      </c>
      <c r="RC60">
        <v>-8.3239277652399999E-3</v>
      </c>
      <c r="RD60" s="194">
        <v>42563</v>
      </c>
      <c r="RE60">
        <f t="shared" si="227"/>
        <v>1</v>
      </c>
      <c r="RF60">
        <f t="shared" si="228"/>
        <v>1</v>
      </c>
      <c r="RG60">
        <v>2</v>
      </c>
      <c r="RH60">
        <f t="shared" si="229"/>
        <v>1</v>
      </c>
      <c r="RI60">
        <v>2</v>
      </c>
      <c r="RJ60" s="137">
        <v>140580</v>
      </c>
      <c r="RK60" s="137">
        <v>140580</v>
      </c>
      <c r="RL60" s="188">
        <v>1170.1777652374392</v>
      </c>
      <c r="RM60" s="188">
        <v>1170.1777652374392</v>
      </c>
      <c r="RN60" s="188">
        <v>-1170.1777652374392</v>
      </c>
      <c r="RO60" s="188">
        <f t="shared" si="335"/>
        <v>-1170.1777652374392</v>
      </c>
      <c r="RP60" s="188">
        <v>1170.1777652374392</v>
      </c>
      <c r="RQ60" s="188">
        <v>-1170.1777652374392</v>
      </c>
      <c r="RR60" s="188">
        <v>1170.1777652374392</v>
      </c>
      <c r="RS60" s="188">
        <f t="shared" si="230"/>
        <v>-1170.1777652374392</v>
      </c>
      <c r="RT60" s="188">
        <v>-1170.1777652374392</v>
      </c>
      <c r="RU60" s="188">
        <f t="shared" si="231"/>
        <v>-1170.1777652374392</v>
      </c>
      <c r="RV60" s="188">
        <f t="shared" si="232"/>
        <v>-1170.1777652374392</v>
      </c>
      <c r="RW60" s="188">
        <v>1170.1777652374392</v>
      </c>
      <c r="RY60">
        <v>-1</v>
      </c>
      <c r="RZ60">
        <v>-1</v>
      </c>
      <c r="SA60">
        <v>-1</v>
      </c>
      <c r="SB60">
        <v>-1</v>
      </c>
      <c r="SC60">
        <v>-1</v>
      </c>
      <c r="SD60">
        <v>-5</v>
      </c>
      <c r="SE60">
        <f t="shared" si="233"/>
        <v>1</v>
      </c>
      <c r="SF60">
        <v>1</v>
      </c>
      <c r="SG60">
        <v>-1</v>
      </c>
      <c r="SH60">
        <v>1</v>
      </c>
      <c r="SI60">
        <v>1</v>
      </c>
      <c r="SJ60">
        <v>0</v>
      </c>
      <c r="SK60">
        <v>0</v>
      </c>
      <c r="SL60">
        <v>-3.9834969412399996E-3</v>
      </c>
      <c r="SM60" s="194">
        <v>42563</v>
      </c>
      <c r="SN60">
        <f t="shared" si="234"/>
        <v>1</v>
      </c>
      <c r="SO60">
        <f t="shared" si="235"/>
        <v>1</v>
      </c>
      <c r="SP60">
        <v>2</v>
      </c>
      <c r="SQ60">
        <f t="shared" si="236"/>
        <v>-1</v>
      </c>
      <c r="SR60">
        <v>2</v>
      </c>
      <c r="SS60" s="137">
        <v>139400</v>
      </c>
      <c r="ST60" s="137">
        <v>139400</v>
      </c>
      <c r="SU60" s="188">
        <v>555.29947360885592</v>
      </c>
      <c r="SV60" s="188">
        <v>555.29947360885592</v>
      </c>
      <c r="SW60" s="188">
        <v>555.29947360885592</v>
      </c>
      <c r="SX60" s="188">
        <f t="shared" si="336"/>
        <v>-555.29947360885592</v>
      </c>
      <c r="SY60" s="188">
        <v>-555.29947360885592</v>
      </c>
      <c r="SZ60" s="188">
        <v>555.29947360885592</v>
      </c>
      <c r="TA60" s="188">
        <v>555.29947360885592</v>
      </c>
      <c r="TB60" s="188">
        <f t="shared" si="237"/>
        <v>-555.29947360885592</v>
      </c>
      <c r="TC60" s="188">
        <v>-555.29947360885592</v>
      </c>
      <c r="TD60" s="188">
        <f t="shared" si="238"/>
        <v>555.29947360885592</v>
      </c>
      <c r="TE60" s="188">
        <f t="shared" si="239"/>
        <v>-555.29947360885592</v>
      </c>
      <c r="TF60" s="188">
        <v>555.29947360885592</v>
      </c>
      <c r="TH60">
        <v>-1</v>
      </c>
      <c r="TI60" s="228">
        <v>-1</v>
      </c>
      <c r="TJ60" s="228">
        <v>-1</v>
      </c>
      <c r="TK60" s="228">
        <v>-1</v>
      </c>
      <c r="TL60" s="203">
        <v>-1</v>
      </c>
      <c r="TM60" s="229">
        <v>-6</v>
      </c>
      <c r="TN60">
        <f t="shared" si="240"/>
        <v>1</v>
      </c>
      <c r="TO60">
        <v>1</v>
      </c>
      <c r="TP60">
        <v>-1</v>
      </c>
      <c r="TQ60">
        <v>1</v>
      </c>
      <c r="TR60">
        <v>1</v>
      </c>
      <c r="TS60">
        <v>0</v>
      </c>
      <c r="TT60">
        <v>0</v>
      </c>
      <c r="TU60">
        <v>-4.4279388658799998E-3</v>
      </c>
      <c r="TV60" s="194">
        <v>42563</v>
      </c>
      <c r="TW60">
        <f t="shared" si="241"/>
        <v>1</v>
      </c>
      <c r="TX60">
        <f t="shared" si="242"/>
        <v>1</v>
      </c>
      <c r="TY60">
        <v>2</v>
      </c>
      <c r="TZ60">
        <f t="shared" si="243"/>
        <v>-1</v>
      </c>
      <c r="UA60">
        <v>2</v>
      </c>
      <c r="UB60" s="137">
        <v>139400</v>
      </c>
      <c r="UC60" s="137">
        <v>139400</v>
      </c>
      <c r="UD60" s="188">
        <v>617.25467790367202</v>
      </c>
      <c r="UE60" s="188">
        <v>617.25467790367202</v>
      </c>
      <c r="UF60" s="188">
        <v>617.25467790367202</v>
      </c>
      <c r="UG60" s="188">
        <f t="shared" si="337"/>
        <v>-617.25467790367202</v>
      </c>
      <c r="UH60" s="188">
        <v>-617.25467790367202</v>
      </c>
      <c r="UI60" s="188">
        <v>617.25467790367202</v>
      </c>
      <c r="UJ60" s="188">
        <v>617.25467790367202</v>
      </c>
      <c r="UK60" s="188">
        <f t="shared" si="244"/>
        <v>-617.25467790367202</v>
      </c>
      <c r="UL60" s="188">
        <v>-617.25467790367202</v>
      </c>
      <c r="UM60" s="188">
        <f t="shared" si="245"/>
        <v>617.25467790367202</v>
      </c>
      <c r="UN60" s="188">
        <f t="shared" si="246"/>
        <v>-617.25467790367202</v>
      </c>
      <c r="UO60" s="188">
        <v>617.25467790367202</v>
      </c>
      <c r="UQ60">
        <v>-1</v>
      </c>
      <c r="UR60" s="228">
        <v>-1</v>
      </c>
      <c r="US60" s="228">
        <v>1</v>
      </c>
      <c r="UT60" s="228">
        <v>-1</v>
      </c>
      <c r="UU60" s="203">
        <v>-1</v>
      </c>
      <c r="UV60" s="229">
        <v>-7</v>
      </c>
      <c r="UW60">
        <f t="shared" si="247"/>
        <v>1</v>
      </c>
      <c r="UX60">
        <v>1</v>
      </c>
      <c r="UY60" s="203">
        <v>1</v>
      </c>
      <c r="UZ60">
        <v>1</v>
      </c>
      <c r="VA60">
        <v>0</v>
      </c>
      <c r="VB60">
        <v>1</v>
      </c>
      <c r="VC60">
        <v>1</v>
      </c>
      <c r="VD60" s="237">
        <v>1.5781922525100001E-3</v>
      </c>
      <c r="VE60" s="194">
        <v>42563</v>
      </c>
      <c r="VF60">
        <f t="shared" si="248"/>
        <v>1</v>
      </c>
      <c r="VG60">
        <f t="shared" si="249"/>
        <v>1</v>
      </c>
      <c r="VH60">
        <v>3</v>
      </c>
      <c r="VI60">
        <v>-1</v>
      </c>
      <c r="VJ60">
        <v>2</v>
      </c>
      <c r="VK60" s="137">
        <v>209430</v>
      </c>
      <c r="VL60" s="137">
        <v>139620</v>
      </c>
      <c r="VM60" s="188">
        <v>-330.52080344316931</v>
      </c>
      <c r="VN60" s="188">
        <v>-330.52080344316931</v>
      </c>
      <c r="VO60" s="188">
        <v>-330.52080344316931</v>
      </c>
      <c r="VP60" s="188">
        <f t="shared" si="338"/>
        <v>330.52080344316931</v>
      </c>
      <c r="VQ60" s="188">
        <v>330.52080344316931</v>
      </c>
      <c r="VR60" s="188">
        <v>330.52080344316931</v>
      </c>
      <c r="VS60" s="188">
        <v>-330.52080344316931</v>
      </c>
      <c r="VT60" s="188">
        <f t="shared" si="250"/>
        <v>330.52080344316931</v>
      </c>
      <c r="VU60" s="188">
        <v>330.52080344316931</v>
      </c>
      <c r="VV60" s="188">
        <v>-330.52080344316931</v>
      </c>
      <c r="VW60" s="188">
        <f t="shared" si="251"/>
        <v>330.52080344316931</v>
      </c>
      <c r="VX60" s="188">
        <v>330.52080344316931</v>
      </c>
      <c r="VZ60">
        <v>1</v>
      </c>
      <c r="WA60" s="228">
        <v>1</v>
      </c>
      <c r="WB60" s="228">
        <v>1</v>
      </c>
      <c r="WC60" s="228">
        <v>-1</v>
      </c>
      <c r="WD60" s="203">
        <v>-1</v>
      </c>
      <c r="WE60" s="229">
        <v>-8</v>
      </c>
      <c r="WF60">
        <f t="shared" si="252"/>
        <v>1</v>
      </c>
      <c r="WG60">
        <v>1</v>
      </c>
      <c r="WH60" s="203">
        <v>-1</v>
      </c>
      <c r="WI60">
        <v>0</v>
      </c>
      <c r="WJ60">
        <v>1</v>
      </c>
      <c r="WK60">
        <v>0</v>
      </c>
      <c r="WL60">
        <v>0</v>
      </c>
      <c r="WM60" s="237">
        <v>-8.5947571981100004E-4</v>
      </c>
      <c r="WN60" s="194">
        <v>42563</v>
      </c>
      <c r="WO60">
        <f t="shared" si="253"/>
        <v>1</v>
      </c>
      <c r="WP60">
        <f t="shared" si="254"/>
        <v>1</v>
      </c>
      <c r="WQ60">
        <v>3</v>
      </c>
      <c r="WR60">
        <v>-1</v>
      </c>
      <c r="WS60">
        <v>2</v>
      </c>
      <c r="WT60" s="137">
        <v>210660</v>
      </c>
      <c r="WU60" s="137">
        <v>140440</v>
      </c>
      <c r="WV60" s="188">
        <v>-181.05715513538527</v>
      </c>
      <c r="WW60" s="188">
        <v>-181.05715513538527</v>
      </c>
      <c r="WX60" s="188">
        <v>181.05715513538527</v>
      </c>
      <c r="WY60" s="188">
        <f t="shared" si="339"/>
        <v>-181.05715513538527</v>
      </c>
      <c r="WZ60" s="188">
        <v>-181.05715513538527</v>
      </c>
      <c r="XA60" s="188">
        <v>-181.05715513538527</v>
      </c>
      <c r="XB60" s="188">
        <v>181.05715513538527</v>
      </c>
      <c r="XC60" s="188">
        <f t="shared" si="255"/>
        <v>-181.05715513538527</v>
      </c>
      <c r="XD60" s="188">
        <v>-181.05715513538527</v>
      </c>
      <c r="XE60" s="188">
        <v>181.05715513538527</v>
      </c>
      <c r="XF60" s="188">
        <f t="shared" si="256"/>
        <v>-181.05715513538527</v>
      </c>
      <c r="XG60" s="188">
        <v>181.05715513538527</v>
      </c>
      <c r="XI60">
        <v>-1</v>
      </c>
      <c r="XJ60" s="228">
        <v>-1</v>
      </c>
      <c r="XK60" s="228">
        <v>1</v>
      </c>
      <c r="XL60" s="228">
        <v>-1</v>
      </c>
      <c r="XM60" s="203">
        <v>-1</v>
      </c>
      <c r="XN60" s="229">
        <v>-9</v>
      </c>
      <c r="XO60">
        <f t="shared" si="257"/>
        <v>1</v>
      </c>
      <c r="XP60">
        <v>1</v>
      </c>
      <c r="XQ60" s="203">
        <v>1</v>
      </c>
      <c r="XR60">
        <v>1</v>
      </c>
      <c r="XS60">
        <v>0</v>
      </c>
      <c r="XT60">
        <v>1</v>
      </c>
      <c r="XU60">
        <v>1</v>
      </c>
      <c r="XV60" s="237">
        <v>6.7383512544799996E-3</v>
      </c>
      <c r="XW60" s="194">
        <v>42563</v>
      </c>
      <c r="XX60">
        <f t="shared" si="258"/>
        <v>1</v>
      </c>
      <c r="XY60">
        <f t="shared" si="259"/>
        <v>1</v>
      </c>
      <c r="XZ60">
        <v>3</v>
      </c>
      <c r="YA60">
        <v>-1</v>
      </c>
      <c r="YB60">
        <v>2</v>
      </c>
      <c r="YC60" s="137">
        <v>210660</v>
      </c>
      <c r="YD60" s="137">
        <v>140440</v>
      </c>
      <c r="YE60" s="188">
        <v>-1419.5010752687567</v>
      </c>
      <c r="YF60" s="188">
        <v>-1419.5010752687567</v>
      </c>
      <c r="YG60" s="188">
        <v>-1419.5010752687567</v>
      </c>
      <c r="YH60" s="188">
        <f t="shared" si="260"/>
        <v>1419.5010752687567</v>
      </c>
      <c r="YI60" s="188">
        <v>1419.5010752687567</v>
      </c>
      <c r="YJ60" s="188">
        <v>1419.5010752687567</v>
      </c>
      <c r="YK60" s="188">
        <v>-1419.5010752687567</v>
      </c>
      <c r="YL60" s="188">
        <f t="shared" si="261"/>
        <v>1419.5010752687567</v>
      </c>
      <c r="YM60" s="188">
        <v>1419.5010752687567</v>
      </c>
      <c r="YN60" s="188">
        <v>-1419.5010752687567</v>
      </c>
      <c r="YO60" s="188">
        <f t="shared" si="262"/>
        <v>1419.5010752687567</v>
      </c>
      <c r="YP60" s="188">
        <v>1419.5010752687567</v>
      </c>
      <c r="YR60">
        <v>1</v>
      </c>
      <c r="YS60" s="228">
        <v>-1</v>
      </c>
      <c r="YT60" s="228">
        <v>1</v>
      </c>
      <c r="YU60" s="228">
        <v>-1</v>
      </c>
      <c r="YV60" s="203">
        <v>-1</v>
      </c>
      <c r="YW60" s="229">
        <v>8</v>
      </c>
      <c r="YX60">
        <v>-1</v>
      </c>
      <c r="YY60">
        <v>-1</v>
      </c>
      <c r="YZ60" s="203">
        <v>1</v>
      </c>
      <c r="ZA60">
        <v>1</v>
      </c>
      <c r="ZB60">
        <v>0</v>
      </c>
      <c r="ZC60">
        <v>0</v>
      </c>
      <c r="ZD60">
        <v>0</v>
      </c>
      <c r="ZE60" s="237">
        <v>3.9874679578499996E-3</v>
      </c>
      <c r="ZF60" s="194">
        <v>42566</v>
      </c>
      <c r="ZG60">
        <f t="shared" si="263"/>
        <v>-1</v>
      </c>
      <c r="ZH60">
        <f t="shared" si="264"/>
        <v>-1</v>
      </c>
      <c r="ZI60">
        <v>3</v>
      </c>
      <c r="ZJ60">
        <v>-1</v>
      </c>
      <c r="ZK60">
        <v>2</v>
      </c>
      <c r="ZL60" s="137">
        <v>210660</v>
      </c>
      <c r="ZM60" s="137">
        <v>140440</v>
      </c>
      <c r="ZN60" s="188">
        <v>-840.00000000068087</v>
      </c>
      <c r="ZO60" s="188">
        <v>-840.00000000068087</v>
      </c>
      <c r="ZP60" s="188">
        <v>840.00000000068087</v>
      </c>
      <c r="ZQ60" s="188">
        <v>-840.00000000068087</v>
      </c>
      <c r="ZR60" s="188">
        <v>-840.00000000068087</v>
      </c>
      <c r="ZS60" s="188">
        <v>-840.00000000068087</v>
      </c>
      <c r="ZT60" s="188">
        <v>840.00000000068087</v>
      </c>
      <c r="ZU60" s="188">
        <v>-840.00000000068087</v>
      </c>
      <c r="ZV60" s="188">
        <f t="shared" si="265"/>
        <v>-840.00000000068087</v>
      </c>
      <c r="ZW60" s="188">
        <v>840.00000000068087</v>
      </c>
      <c r="ZX60" s="188">
        <f t="shared" si="266"/>
        <v>-840.00000000068087</v>
      </c>
      <c r="ZY60" s="188">
        <v>840.00000000068087</v>
      </c>
      <c r="AAA60">
        <f t="shared" si="267"/>
        <v>1</v>
      </c>
      <c r="AAB60" s="228">
        <v>1</v>
      </c>
      <c r="AAC60" s="228">
        <v>1</v>
      </c>
      <c r="AAD60" s="228">
        <v>1</v>
      </c>
      <c r="AAE60" s="203">
        <v>-1</v>
      </c>
      <c r="AAF60" s="229">
        <v>8</v>
      </c>
      <c r="AAG60">
        <f t="shared" si="268"/>
        <v>-1</v>
      </c>
      <c r="AAH60">
        <f t="shared" si="269"/>
        <v>-1</v>
      </c>
      <c r="AAI60" s="203">
        <v>1</v>
      </c>
      <c r="AAJ60">
        <f t="shared" si="270"/>
        <v>1</v>
      </c>
      <c r="AAK60">
        <f t="shared" si="136"/>
        <v>0</v>
      </c>
      <c r="AAL60">
        <f t="shared" si="340"/>
        <v>0</v>
      </c>
      <c r="AAM60">
        <f t="shared" si="271"/>
        <v>0</v>
      </c>
      <c r="AAN60" s="237">
        <v>1.1347517730499999E-3</v>
      </c>
      <c r="AAO60" s="194">
        <v>42566</v>
      </c>
      <c r="AAP60">
        <f t="shared" si="272"/>
        <v>-1</v>
      </c>
      <c r="AAQ60">
        <f t="shared" si="273"/>
        <v>-1</v>
      </c>
      <c r="AAR60">
        <f>VLOOKUP($A60,'FuturesInfo (3)'!$A$2:$V$80,22)</f>
        <v>3</v>
      </c>
      <c r="AAS60">
        <f t="shared" si="274"/>
        <v>-1</v>
      </c>
      <c r="AAT60">
        <f t="shared" si="275"/>
        <v>2</v>
      </c>
      <c r="AAU60" s="137">
        <f>VLOOKUP($A60,'FuturesInfo (3)'!$A$2:$O$80,15)*AAR60</f>
        <v>211740</v>
      </c>
      <c r="AAV60" s="137">
        <f>VLOOKUP($A60,'FuturesInfo (3)'!$A$2:$O$80,15)*AAT60</f>
        <v>141160</v>
      </c>
      <c r="AAW60" s="188">
        <f t="shared" si="352"/>
        <v>240.27234042560698</v>
      </c>
      <c r="AAX60" s="188">
        <f t="shared" si="137"/>
        <v>-240.27234042560698</v>
      </c>
      <c r="AAY60" s="188">
        <f t="shared" si="277"/>
        <v>240.27234042560698</v>
      </c>
      <c r="AAZ60" s="188">
        <f t="shared" si="278"/>
        <v>-240.27234042560698</v>
      </c>
      <c r="ABA60" s="188">
        <f t="shared" si="279"/>
        <v>-240.27234042560698</v>
      </c>
      <c r="ABB60" s="188">
        <f t="shared" si="349"/>
        <v>-240.27234042560698</v>
      </c>
      <c r="ABC60" s="188">
        <f t="shared" si="281"/>
        <v>240.27234042560698</v>
      </c>
      <c r="ABD60" s="188">
        <f t="shared" si="341"/>
        <v>240.27234042560698</v>
      </c>
      <c r="ABE60" s="188">
        <f t="shared" si="282"/>
        <v>-240.27234042560698</v>
      </c>
      <c r="ABF60" s="188">
        <f>IF(IF(sym!$Q49=AAI60,1,0)=1,ABS(AAU60*AAN60),-ABS(AAU60*AAN60))</f>
        <v>240.27234042560698</v>
      </c>
      <c r="ABG60" s="188">
        <f t="shared" si="283"/>
        <v>-240.27234042560698</v>
      </c>
      <c r="ABH60" s="188">
        <f t="shared" si="284"/>
        <v>240.27234042560698</v>
      </c>
      <c r="ABJ60">
        <f t="shared" si="285"/>
        <v>1</v>
      </c>
      <c r="ABK60" s="228">
        <v>1</v>
      </c>
      <c r="ABL60" s="228">
        <v>-1</v>
      </c>
      <c r="ABM60" s="228">
        <v>1</v>
      </c>
      <c r="ABN60" s="203">
        <v>-1</v>
      </c>
      <c r="ABO60" s="229">
        <v>9</v>
      </c>
      <c r="ABP60">
        <f t="shared" si="286"/>
        <v>-1</v>
      </c>
      <c r="ABQ60">
        <f t="shared" si="287"/>
        <v>-1</v>
      </c>
      <c r="ABR60" s="203"/>
      <c r="ABS60">
        <f t="shared" si="288"/>
        <v>0</v>
      </c>
      <c r="ABT60">
        <f t="shared" si="138"/>
        <v>0</v>
      </c>
      <c r="ABU60">
        <f t="shared" si="342"/>
        <v>0</v>
      </c>
      <c r="ABV60">
        <f t="shared" si="289"/>
        <v>0</v>
      </c>
      <c r="ABW60" s="237"/>
      <c r="ABX60" s="194">
        <v>42566</v>
      </c>
      <c r="ABY60">
        <f t="shared" si="290"/>
        <v>-1</v>
      </c>
      <c r="ABZ60">
        <f t="shared" si="291"/>
        <v>-1</v>
      </c>
      <c r="ACA60">
        <f>VLOOKUP($A60,'FuturesInfo (3)'!$A$2:$V$80,22)</f>
        <v>3</v>
      </c>
      <c r="ACB60">
        <f t="shared" si="292"/>
        <v>-1</v>
      </c>
      <c r="ACC60">
        <f t="shared" si="293"/>
        <v>2</v>
      </c>
      <c r="ACD60" s="137">
        <f>VLOOKUP($A60,'FuturesInfo (3)'!$A$2:$O$80,15)*ACA60</f>
        <v>211740</v>
      </c>
      <c r="ACE60" s="137">
        <f>VLOOKUP($A60,'FuturesInfo (3)'!$A$2:$O$80,15)*ACC60</f>
        <v>141160</v>
      </c>
      <c r="ACF60" s="188">
        <f t="shared" si="353"/>
        <v>0</v>
      </c>
      <c r="ACG60" s="188">
        <f t="shared" si="139"/>
        <v>0</v>
      </c>
      <c r="ACH60" s="188">
        <f t="shared" si="295"/>
        <v>0</v>
      </c>
      <c r="ACI60" s="188">
        <f t="shared" si="296"/>
        <v>0</v>
      </c>
      <c r="ACJ60" s="188">
        <f t="shared" si="297"/>
        <v>0</v>
      </c>
      <c r="ACK60" s="188">
        <f t="shared" si="350"/>
        <v>0</v>
      </c>
      <c r="ACL60" s="188">
        <f t="shared" si="299"/>
        <v>0</v>
      </c>
      <c r="ACM60" s="188">
        <f t="shared" si="343"/>
        <v>0</v>
      </c>
      <c r="ACN60" s="188">
        <f t="shared" si="300"/>
        <v>0</v>
      </c>
      <c r="ACO60" s="188">
        <f>IF(IF(sym!$Q49=ABR60,1,0)=1,ABS(ACD60*ABW60),-ABS(ACD60*ABW60))</f>
        <v>0</v>
      </c>
      <c r="ACP60" s="188">
        <f t="shared" si="301"/>
        <v>0</v>
      </c>
      <c r="ACQ60" s="188">
        <f t="shared" si="302"/>
        <v>0</v>
      </c>
      <c r="ACT60">
        <f t="shared" si="303"/>
        <v>0</v>
      </c>
      <c r="ACU60" s="228"/>
      <c r="ACV60" s="228"/>
      <c r="ACW60" s="228"/>
      <c r="ACX60" s="203"/>
      <c r="ACY60" s="229"/>
      <c r="ACZ60">
        <f t="shared" si="304"/>
        <v>-1</v>
      </c>
      <c r="ADA60">
        <f t="shared" si="305"/>
        <v>0</v>
      </c>
      <c r="ADB60" s="203"/>
      <c r="ADC60">
        <f t="shared" si="306"/>
        <v>1</v>
      </c>
      <c r="ADD60">
        <f t="shared" si="140"/>
        <v>1</v>
      </c>
      <c r="ADE60">
        <f t="shared" si="344"/>
        <v>0</v>
      </c>
      <c r="ADF60">
        <f t="shared" si="307"/>
        <v>1</v>
      </c>
      <c r="ADG60" s="237"/>
      <c r="ADH60" s="194"/>
      <c r="ADI60">
        <f t="shared" si="308"/>
        <v>-1</v>
      </c>
      <c r="ADJ60">
        <f t="shared" si="309"/>
        <v>-1</v>
      </c>
      <c r="ADK60">
        <f>VLOOKUP($A60,'FuturesInfo (3)'!$A$2:$V$80,22)</f>
        <v>3</v>
      </c>
      <c r="ADL60">
        <f t="shared" si="310"/>
        <v>-1</v>
      </c>
      <c r="ADM60">
        <f t="shared" si="311"/>
        <v>2</v>
      </c>
      <c r="ADN60" s="137">
        <f>VLOOKUP($A60,'FuturesInfo (3)'!$A$2:$O$80,15)*ADK60</f>
        <v>211740</v>
      </c>
      <c r="ADO60" s="137">
        <f>VLOOKUP($A60,'FuturesInfo (3)'!$A$2:$O$80,15)*ADM60</f>
        <v>141160</v>
      </c>
      <c r="ADP60" s="188">
        <f t="shared" si="354"/>
        <v>0</v>
      </c>
      <c r="ADQ60" s="188">
        <f t="shared" si="141"/>
        <v>0</v>
      </c>
      <c r="ADR60" s="188">
        <f t="shared" si="313"/>
        <v>0</v>
      </c>
      <c r="ADS60" s="188">
        <f t="shared" si="314"/>
        <v>0</v>
      </c>
      <c r="ADT60" s="188">
        <f t="shared" si="315"/>
        <v>0</v>
      </c>
      <c r="ADU60" s="188">
        <f t="shared" si="351"/>
        <v>0</v>
      </c>
      <c r="ADV60" s="188">
        <f t="shared" si="317"/>
        <v>0</v>
      </c>
      <c r="ADW60" s="188">
        <f t="shared" si="345"/>
        <v>0</v>
      </c>
      <c r="ADX60" s="188">
        <f t="shared" si="318"/>
        <v>0</v>
      </c>
      <c r="ADY60" s="188">
        <f>IF(IF(sym!$Q49=ADB60,1,0)=1,ABS(ADN60*ADG60),-ABS(ADN60*ADG60))</f>
        <v>0</v>
      </c>
      <c r="ADZ60" s="188">
        <f t="shared" si="319"/>
        <v>0</v>
      </c>
      <c r="AEA60" s="188">
        <f t="shared" si="320"/>
        <v>0</v>
      </c>
    </row>
    <row r="61" spans="1:807"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f t="shared" si="142"/>
        <v>-1</v>
      </c>
      <c r="T61">
        <f t="shared" si="143"/>
        <v>1</v>
      </c>
      <c r="U61">
        <v>2</v>
      </c>
      <c r="V61">
        <f t="shared" si="144"/>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f t="shared" si="145"/>
        <v>-1225.192442265384</v>
      </c>
      <c r="AG61" s="188">
        <v>1225.192442265384</v>
      </c>
      <c r="AH61" s="188">
        <f t="shared" si="146"/>
        <v>-1225.192442265384</v>
      </c>
      <c r="AI61" s="188">
        <v>-1225.192442265384</v>
      </c>
      <c r="AJ61" s="188">
        <v>1225.192442265384</v>
      </c>
      <c r="AL61">
        <v>1</v>
      </c>
      <c r="AM61" s="228">
        <v>1</v>
      </c>
      <c r="AN61" s="228">
        <v>-1</v>
      </c>
      <c r="AO61" s="228">
        <v>1</v>
      </c>
      <c r="AP61" s="203">
        <v>-1</v>
      </c>
      <c r="AQ61" s="229">
        <v>-10</v>
      </c>
      <c r="AR61">
        <f t="shared" si="147"/>
        <v>-1</v>
      </c>
      <c r="AS61">
        <v>1</v>
      </c>
      <c r="AT61" s="203">
        <v>1</v>
      </c>
      <c r="AU61">
        <v>1</v>
      </c>
      <c r="AV61">
        <v>0</v>
      </c>
      <c r="AW61">
        <v>1</v>
      </c>
      <c r="AX61">
        <v>1</v>
      </c>
      <c r="AY61" s="237">
        <v>2.1590130226199999E-2</v>
      </c>
      <c r="AZ61" s="194">
        <v>42537</v>
      </c>
      <c r="BA61">
        <f t="shared" si="148"/>
        <v>-1</v>
      </c>
      <c r="BB61">
        <f t="shared" si="149"/>
        <v>-1</v>
      </c>
      <c r="BC61">
        <v>2</v>
      </c>
      <c r="BD61">
        <f t="shared" si="150"/>
        <v>-1</v>
      </c>
      <c r="BE61">
        <v>2</v>
      </c>
      <c r="BF61" s="137">
        <v>59620</v>
      </c>
      <c r="BG61" s="137">
        <v>59620</v>
      </c>
      <c r="BH61" s="188">
        <v>1287.203564086044</v>
      </c>
      <c r="BI61" s="188">
        <v>1287.203564086044</v>
      </c>
      <c r="BJ61" s="188">
        <v>-1287.203564086044</v>
      </c>
      <c r="BK61" s="188">
        <f t="shared" si="321"/>
        <v>-1287.203564086044</v>
      </c>
      <c r="BL61" s="188">
        <v>1287.203564086044</v>
      </c>
      <c r="BM61" s="188">
        <v>-1287.203564086044</v>
      </c>
      <c r="BN61" s="188">
        <v>1287.203564086044</v>
      </c>
      <c r="BO61" s="188">
        <f t="shared" si="322"/>
        <v>-1287.203564086044</v>
      </c>
      <c r="BP61" s="188">
        <v>1287.203564086044</v>
      </c>
      <c r="BQ61" s="188">
        <f t="shared" si="151"/>
        <v>-1287.203564086044</v>
      </c>
      <c r="BR61" s="188">
        <f t="shared" si="152"/>
        <v>-1287.203564086044</v>
      </c>
      <c r="BS61" s="188">
        <v>1287.203564086044</v>
      </c>
      <c r="BU61">
        <v>1</v>
      </c>
      <c r="BV61" s="228">
        <v>1</v>
      </c>
      <c r="BW61" s="228">
        <v>-1</v>
      </c>
      <c r="BX61" s="228">
        <v>1</v>
      </c>
      <c r="BY61" s="203">
        <v>-1</v>
      </c>
      <c r="BZ61" s="229">
        <v>-11</v>
      </c>
      <c r="CA61">
        <f t="shared" si="153"/>
        <v>-1</v>
      </c>
      <c r="CB61">
        <v>1</v>
      </c>
      <c r="CC61" s="203">
        <v>1</v>
      </c>
      <c r="CD61">
        <v>1</v>
      </c>
      <c r="CE61">
        <v>0</v>
      </c>
      <c r="CF61">
        <v>1</v>
      </c>
      <c r="CG61">
        <v>1</v>
      </c>
      <c r="CH61" s="237"/>
      <c r="CI61" s="194">
        <v>42537</v>
      </c>
      <c r="CJ61">
        <f t="shared" si="154"/>
        <v>-1</v>
      </c>
      <c r="CK61">
        <f t="shared" si="155"/>
        <v>-1</v>
      </c>
      <c r="CL61">
        <v>3</v>
      </c>
      <c r="CM61">
        <f t="shared" si="156"/>
        <v>-1</v>
      </c>
      <c r="CN61">
        <v>2</v>
      </c>
      <c r="CO61" s="137">
        <v>89430</v>
      </c>
      <c r="CP61" s="137">
        <v>59620</v>
      </c>
      <c r="CQ61" s="188">
        <v>0</v>
      </c>
      <c r="CR61" s="188">
        <v>0</v>
      </c>
      <c r="CS61" s="188">
        <v>0</v>
      </c>
      <c r="CT61" s="188">
        <f t="shared" si="323"/>
        <v>0</v>
      </c>
      <c r="CU61" s="188">
        <v>0</v>
      </c>
      <c r="CV61" s="188">
        <v>0</v>
      </c>
      <c r="CW61" s="188">
        <v>0</v>
      </c>
      <c r="CX61" s="188">
        <f t="shared" si="157"/>
        <v>0</v>
      </c>
      <c r="CY61" s="188">
        <v>0</v>
      </c>
      <c r="CZ61" s="188">
        <f t="shared" si="158"/>
        <v>0</v>
      </c>
      <c r="DA61" s="188">
        <f t="shared" si="159"/>
        <v>0</v>
      </c>
      <c r="DB61" s="188">
        <v>0</v>
      </c>
      <c r="DD61">
        <v>1</v>
      </c>
      <c r="DE61" s="228">
        <v>1</v>
      </c>
      <c r="DF61" s="228">
        <v>-1</v>
      </c>
      <c r="DG61" s="228">
        <v>1</v>
      </c>
      <c r="DH61" s="203">
        <v>-1</v>
      </c>
      <c r="DI61" s="229">
        <v>-11</v>
      </c>
      <c r="DJ61">
        <f t="shared" si="160"/>
        <v>-1</v>
      </c>
      <c r="DK61">
        <v>1</v>
      </c>
      <c r="DL61" s="203">
        <v>-1</v>
      </c>
      <c r="DM61">
        <v>0</v>
      </c>
      <c r="DN61">
        <v>1</v>
      </c>
      <c r="DO61">
        <v>0</v>
      </c>
      <c r="DP61">
        <v>0</v>
      </c>
      <c r="DQ61" s="237">
        <v>-7.4807111707499999E-2</v>
      </c>
      <c r="DR61" s="194">
        <v>42537</v>
      </c>
      <c r="DS61">
        <f t="shared" si="161"/>
        <v>-1</v>
      </c>
      <c r="DT61">
        <f t="shared" si="162"/>
        <v>-1</v>
      </c>
      <c r="DU61">
        <v>3</v>
      </c>
      <c r="DV61">
        <f t="shared" si="163"/>
        <v>-1</v>
      </c>
      <c r="DW61">
        <v>2</v>
      </c>
      <c r="DX61" s="137">
        <v>82740</v>
      </c>
      <c r="DY61" s="137">
        <v>55160</v>
      </c>
      <c r="DZ61" s="188">
        <v>-6189.5404226785495</v>
      </c>
      <c r="EA61" s="188">
        <v>-6189.5404226785495</v>
      </c>
      <c r="EB61" s="188">
        <v>6189.5404226785495</v>
      </c>
      <c r="EC61" s="188">
        <f t="shared" si="324"/>
        <v>6189.5404226785495</v>
      </c>
      <c r="ED61" s="188">
        <v>-6189.5404226785495</v>
      </c>
      <c r="EE61" s="188">
        <v>6189.5404226785495</v>
      </c>
      <c r="EF61" s="188">
        <v>-6189.5404226785495</v>
      </c>
      <c r="EG61" s="188">
        <f t="shared" si="164"/>
        <v>6189.5404226785495</v>
      </c>
      <c r="EH61" s="188">
        <v>-6189.5404226785495</v>
      </c>
      <c r="EI61" s="188">
        <f t="shared" si="165"/>
        <v>6189.5404226785495</v>
      </c>
      <c r="EJ61" s="188">
        <f t="shared" si="166"/>
        <v>6189.5404226785495</v>
      </c>
      <c r="EK61" s="188">
        <v>6189.5404226785495</v>
      </c>
      <c r="EM61">
        <v>-1</v>
      </c>
      <c r="EN61" s="228">
        <v>-1</v>
      </c>
      <c r="EO61" s="228">
        <v>-1</v>
      </c>
      <c r="EP61" s="228">
        <v>-1</v>
      </c>
      <c r="EQ61" s="203">
        <v>-1</v>
      </c>
      <c r="ER61" s="229">
        <v>1</v>
      </c>
      <c r="ES61">
        <f t="shared" si="167"/>
        <v>-1</v>
      </c>
      <c r="ET61">
        <v>-1</v>
      </c>
      <c r="EU61" s="203">
        <v>1</v>
      </c>
      <c r="EV61">
        <v>0</v>
      </c>
      <c r="EW61">
        <v>0</v>
      </c>
      <c r="EX61">
        <v>1</v>
      </c>
      <c r="EY61">
        <v>0</v>
      </c>
      <c r="EZ61" s="237">
        <v>6.8890500362600001E-3</v>
      </c>
      <c r="FA61" s="194">
        <v>42537</v>
      </c>
      <c r="FB61">
        <f t="shared" si="168"/>
        <v>1</v>
      </c>
      <c r="FC61">
        <f t="shared" si="169"/>
        <v>-1</v>
      </c>
      <c r="FD61">
        <v>3</v>
      </c>
      <c r="FE61">
        <f t="shared" si="170"/>
        <v>-1</v>
      </c>
      <c r="FF61">
        <v>3</v>
      </c>
      <c r="FG61" s="137">
        <v>83310</v>
      </c>
      <c r="FH61" s="137">
        <v>83310</v>
      </c>
      <c r="FI61" s="188">
        <v>-573.92675852082061</v>
      </c>
      <c r="FJ61" s="188">
        <v>-573.92675852082061</v>
      </c>
      <c r="FK61" s="188">
        <v>-573.92675852082061</v>
      </c>
      <c r="FL61" s="188">
        <f t="shared" si="325"/>
        <v>-573.92675852082061</v>
      </c>
      <c r="FM61" s="188">
        <v>-573.92675852082061</v>
      </c>
      <c r="FN61" s="188">
        <v>-573.92675852082061</v>
      </c>
      <c r="FO61" s="188">
        <v>-573.92675852082061</v>
      </c>
      <c r="FP61" s="188">
        <f t="shared" si="171"/>
        <v>573.92675852082061</v>
      </c>
      <c r="FQ61" s="188">
        <v>573.92675852082061</v>
      </c>
      <c r="FR61" s="188">
        <f t="shared" si="172"/>
        <v>-573.92675852082061</v>
      </c>
      <c r="FS61" s="188">
        <f t="shared" si="173"/>
        <v>-573.92675852082061</v>
      </c>
      <c r="FT61" s="188">
        <v>573.92675852082061</v>
      </c>
      <c r="FV61">
        <v>1</v>
      </c>
      <c r="FW61" s="228">
        <v>-1</v>
      </c>
      <c r="FX61" s="228">
        <v>-1</v>
      </c>
      <c r="FY61" s="228">
        <v>-1</v>
      </c>
      <c r="FZ61" s="203">
        <v>-1</v>
      </c>
      <c r="GA61" s="229">
        <v>2</v>
      </c>
      <c r="GB61">
        <f t="shared" si="174"/>
        <v>-1</v>
      </c>
      <c r="GC61">
        <v>-1</v>
      </c>
      <c r="GD61">
        <v>-1</v>
      </c>
      <c r="GE61">
        <v>1</v>
      </c>
      <c r="GF61">
        <v>1</v>
      </c>
      <c r="GG61">
        <v>0</v>
      </c>
      <c r="GH61">
        <v>1</v>
      </c>
      <c r="GI61">
        <v>-4.6813107670099999E-3</v>
      </c>
      <c r="GJ61" s="194">
        <v>42537</v>
      </c>
      <c r="GK61">
        <f t="shared" si="175"/>
        <v>-1</v>
      </c>
      <c r="GL61">
        <f t="shared" si="176"/>
        <v>-1</v>
      </c>
      <c r="GM61">
        <v>3</v>
      </c>
      <c r="GN61">
        <f t="shared" si="177"/>
        <v>-1</v>
      </c>
      <c r="GO61">
        <v>2</v>
      </c>
      <c r="GP61" s="137">
        <v>82919.999999999985</v>
      </c>
      <c r="GQ61" s="137">
        <v>55279.999999999993</v>
      </c>
      <c r="GR61" s="188">
        <v>388.17428880046913</v>
      </c>
      <c r="GS61" s="188">
        <v>-388.17428880046913</v>
      </c>
      <c r="GT61" s="188">
        <v>388.17428880046913</v>
      </c>
      <c r="GU61" s="188">
        <f t="shared" si="326"/>
        <v>388.17428880046913</v>
      </c>
      <c r="GV61" s="188">
        <v>388.17428880046913</v>
      </c>
      <c r="GW61" s="188">
        <v>388.17428880046913</v>
      </c>
      <c r="GX61" s="188">
        <v>388.17428880046913</v>
      </c>
      <c r="GY61" s="188">
        <f t="shared" si="178"/>
        <v>388.17428880046913</v>
      </c>
      <c r="GZ61" s="188">
        <v>-388.17428880046913</v>
      </c>
      <c r="HA61" s="188">
        <f t="shared" si="179"/>
        <v>388.17428880046913</v>
      </c>
      <c r="HB61" s="188">
        <f t="shared" si="180"/>
        <v>388.17428880046913</v>
      </c>
      <c r="HC61" s="188">
        <v>388.17428880046913</v>
      </c>
      <c r="HE61">
        <v>-1</v>
      </c>
      <c r="HF61">
        <v>1</v>
      </c>
      <c r="HG61">
        <v>1</v>
      </c>
      <c r="HH61">
        <v>1</v>
      </c>
      <c r="HI61">
        <v>-1</v>
      </c>
      <c r="HJ61">
        <v>3</v>
      </c>
      <c r="HK61">
        <f t="shared" si="181"/>
        <v>1</v>
      </c>
      <c r="HL61">
        <v>-1</v>
      </c>
      <c r="HM61" s="203">
        <v>1</v>
      </c>
      <c r="HN61">
        <v>1</v>
      </c>
      <c r="HO61">
        <v>0</v>
      </c>
      <c r="HP61">
        <v>1</v>
      </c>
      <c r="HQ61">
        <v>0</v>
      </c>
      <c r="HR61" s="237">
        <v>8.6830680173699999E-3</v>
      </c>
      <c r="HS61" s="194">
        <v>42537</v>
      </c>
      <c r="HT61">
        <f t="shared" si="182"/>
        <v>-1</v>
      </c>
      <c r="HU61">
        <f t="shared" si="183"/>
        <v>1</v>
      </c>
      <c r="HV61">
        <v>3</v>
      </c>
      <c r="HW61">
        <f t="shared" si="184"/>
        <v>1</v>
      </c>
      <c r="HX61">
        <v>4</v>
      </c>
      <c r="HY61" s="137">
        <v>83639.999999999985</v>
      </c>
      <c r="HZ61" s="137">
        <v>111519.99999999999</v>
      </c>
      <c r="IA61" s="188">
        <v>726.25180897282667</v>
      </c>
      <c r="IB61" s="188">
        <v>-726.25180897282667</v>
      </c>
      <c r="IC61" s="188">
        <v>-726.25180897282667</v>
      </c>
      <c r="ID61" s="188">
        <f t="shared" si="327"/>
        <v>726.25180897282667</v>
      </c>
      <c r="IE61" s="188">
        <v>-726.25180897282667</v>
      </c>
      <c r="IF61" s="188">
        <v>726.25180897282667</v>
      </c>
      <c r="IG61" s="188">
        <v>726.25180897282667</v>
      </c>
      <c r="IH61" s="188">
        <f t="shared" si="185"/>
        <v>-726.25180897282667</v>
      </c>
      <c r="II61" s="188">
        <v>726.25180897282667</v>
      </c>
      <c r="IJ61" s="188">
        <f t="shared" si="186"/>
        <v>726.25180897282667</v>
      </c>
      <c r="IK61" s="188">
        <f t="shared" si="187"/>
        <v>726.25180897282667</v>
      </c>
      <c r="IL61" s="188">
        <v>726.25180897282667</v>
      </c>
      <c r="IN61">
        <v>1</v>
      </c>
      <c r="IO61" s="228">
        <v>1</v>
      </c>
      <c r="IP61" s="228">
        <v>1</v>
      </c>
      <c r="IQ61" s="228">
        <v>1</v>
      </c>
      <c r="IR61" s="203">
        <v>-1</v>
      </c>
      <c r="IS61" s="229">
        <v>4</v>
      </c>
      <c r="IT61">
        <f t="shared" si="188"/>
        <v>-1</v>
      </c>
      <c r="IU61">
        <v>-1</v>
      </c>
      <c r="IV61" s="203">
        <v>-1</v>
      </c>
      <c r="IW61">
        <v>0</v>
      </c>
      <c r="IX61">
        <v>1</v>
      </c>
      <c r="IY61">
        <v>0</v>
      </c>
      <c r="IZ61">
        <v>1</v>
      </c>
      <c r="JA61" s="237">
        <v>-3.7302725968400001E-2</v>
      </c>
      <c r="JB61" s="194">
        <v>42552</v>
      </c>
      <c r="JC61">
        <f t="shared" si="189"/>
        <v>-1</v>
      </c>
      <c r="JD61">
        <f t="shared" si="190"/>
        <v>-1</v>
      </c>
      <c r="JE61">
        <v>2</v>
      </c>
      <c r="JF61">
        <f t="shared" si="191"/>
        <v>-1</v>
      </c>
      <c r="JG61">
        <v>2</v>
      </c>
      <c r="JH61" s="137">
        <v>53680</v>
      </c>
      <c r="JI61" s="137">
        <v>53680</v>
      </c>
      <c r="JJ61" s="188">
        <v>-2002.410329983712</v>
      </c>
      <c r="JK61" s="188">
        <v>-2002.410329983712</v>
      </c>
      <c r="JL61" s="188">
        <v>2002.410329983712</v>
      </c>
      <c r="JM61" s="188">
        <f t="shared" si="328"/>
        <v>2002.410329983712</v>
      </c>
      <c r="JN61" s="188">
        <v>2002.410329983712</v>
      </c>
      <c r="JO61" s="188">
        <v>-2002.410329983712</v>
      </c>
      <c r="JP61" s="188">
        <v>-2002.410329983712</v>
      </c>
      <c r="JQ61" s="188">
        <f t="shared" si="192"/>
        <v>2002.410329983712</v>
      </c>
      <c r="JR61" s="188">
        <v>-2002.410329983712</v>
      </c>
      <c r="JS61" s="188">
        <f t="shared" si="193"/>
        <v>2002.410329983712</v>
      </c>
      <c r="JT61" s="188">
        <f t="shared" si="329"/>
        <v>2002.410329983712</v>
      </c>
      <c r="JU61" s="188">
        <v>2002.410329983712</v>
      </c>
      <c r="JW61">
        <v>-1</v>
      </c>
      <c r="JX61" s="228">
        <v>-1</v>
      </c>
      <c r="JY61" s="228">
        <v>-1</v>
      </c>
      <c r="JZ61" s="228">
        <v>-1</v>
      </c>
      <c r="KA61" s="203">
        <v>-1</v>
      </c>
      <c r="KB61" s="229">
        <v>5</v>
      </c>
      <c r="KC61">
        <f t="shared" si="194"/>
        <v>-1</v>
      </c>
      <c r="KD61">
        <v>-1</v>
      </c>
      <c r="KE61" s="203">
        <v>1</v>
      </c>
      <c r="KF61">
        <v>0</v>
      </c>
      <c r="KG61">
        <v>0</v>
      </c>
      <c r="KH61">
        <v>1</v>
      </c>
      <c r="KI61">
        <v>0</v>
      </c>
      <c r="KJ61" s="237">
        <v>5.9612518628899998E-3</v>
      </c>
      <c r="KK61" s="194">
        <v>42552</v>
      </c>
      <c r="KL61">
        <f t="shared" si="195"/>
        <v>1</v>
      </c>
      <c r="KM61">
        <f t="shared" si="196"/>
        <v>-1</v>
      </c>
      <c r="KN61">
        <v>3</v>
      </c>
      <c r="KO61">
        <f t="shared" si="197"/>
        <v>-1</v>
      </c>
      <c r="KP61">
        <v>4</v>
      </c>
      <c r="KQ61" s="137">
        <v>81000</v>
      </c>
      <c r="KR61" s="137">
        <v>108000</v>
      </c>
      <c r="KS61" s="188">
        <v>-482.86140089408997</v>
      </c>
      <c r="KT61" s="188">
        <v>-482.86140089408997</v>
      </c>
      <c r="KU61" s="188">
        <v>-482.86140089408997</v>
      </c>
      <c r="KV61" s="188">
        <f t="shared" si="330"/>
        <v>-482.86140089408997</v>
      </c>
      <c r="KW61" s="188">
        <v>-482.86140089408997</v>
      </c>
      <c r="KX61" s="188">
        <v>-482.86140089408997</v>
      </c>
      <c r="KY61" s="188">
        <v>-482.86140089408997</v>
      </c>
      <c r="KZ61" s="188">
        <f t="shared" si="198"/>
        <v>482.86140089408997</v>
      </c>
      <c r="LA61" s="188">
        <v>482.86140089408997</v>
      </c>
      <c r="LB61" s="188">
        <f t="shared" si="199"/>
        <v>-482.86140089408997</v>
      </c>
      <c r="LC61" s="188">
        <f t="shared" si="200"/>
        <v>-482.86140089408997</v>
      </c>
      <c r="LD61" s="188">
        <v>482.86140089408997</v>
      </c>
      <c r="LF61">
        <v>1</v>
      </c>
      <c r="LG61" s="228">
        <v>1</v>
      </c>
      <c r="LH61" s="228">
        <v>1</v>
      </c>
      <c r="LI61" s="228">
        <v>1</v>
      </c>
      <c r="LJ61" s="203">
        <v>-1</v>
      </c>
      <c r="LK61" s="229">
        <v>6</v>
      </c>
      <c r="LL61">
        <f t="shared" si="201"/>
        <v>-1</v>
      </c>
      <c r="LM61">
        <v>-1</v>
      </c>
      <c r="LN61" s="203">
        <v>1</v>
      </c>
      <c r="LO61">
        <v>1</v>
      </c>
      <c r="LP61">
        <v>0</v>
      </c>
      <c r="LQ61">
        <v>1</v>
      </c>
      <c r="LR61">
        <v>0</v>
      </c>
      <c r="LS61" s="237">
        <v>2.59259259259E-3</v>
      </c>
      <c r="LT61" s="194">
        <v>42552</v>
      </c>
      <c r="LU61">
        <f t="shared" si="202"/>
        <v>-1</v>
      </c>
      <c r="LV61">
        <f t="shared" si="203"/>
        <v>-1</v>
      </c>
      <c r="LW61">
        <v>2</v>
      </c>
      <c r="LX61">
        <f t="shared" si="204"/>
        <v>-1</v>
      </c>
      <c r="LY61">
        <v>2</v>
      </c>
      <c r="LZ61" s="137">
        <v>54140</v>
      </c>
      <c r="MA61" s="137">
        <v>54140</v>
      </c>
      <c r="MB61" s="188">
        <v>140.36296296282259</v>
      </c>
      <c r="MC61" s="188">
        <v>140.36296296282259</v>
      </c>
      <c r="MD61" s="188">
        <v>-140.36296296282259</v>
      </c>
      <c r="ME61" s="188">
        <f t="shared" si="331"/>
        <v>-140.36296296282259</v>
      </c>
      <c r="MF61" s="188">
        <v>-140.36296296282259</v>
      </c>
      <c r="MG61" s="188">
        <v>140.36296296282259</v>
      </c>
      <c r="MH61" s="188">
        <v>140.36296296282259</v>
      </c>
      <c r="MI61" s="188">
        <f t="shared" si="205"/>
        <v>-140.36296296282259</v>
      </c>
      <c r="MJ61" s="188">
        <v>140.36296296282259</v>
      </c>
      <c r="MK61" s="188">
        <f t="shared" si="206"/>
        <v>-140.36296296282259</v>
      </c>
      <c r="ML61" s="188">
        <f t="shared" si="207"/>
        <v>-140.36296296282259</v>
      </c>
      <c r="MM61" s="188">
        <v>140.36296296282259</v>
      </c>
      <c r="MO61">
        <v>1</v>
      </c>
      <c r="MP61" s="228">
        <v>1</v>
      </c>
      <c r="MQ61" s="228">
        <v>1</v>
      </c>
      <c r="MR61" s="203">
        <v>1</v>
      </c>
      <c r="MS61" s="203">
        <v>-1</v>
      </c>
      <c r="MT61" s="229">
        <v>7</v>
      </c>
      <c r="MU61">
        <f t="shared" si="208"/>
        <v>-1</v>
      </c>
      <c r="MV61">
        <v>-1</v>
      </c>
      <c r="MW61" s="203">
        <v>1</v>
      </c>
      <c r="MX61">
        <v>1</v>
      </c>
      <c r="MY61">
        <v>0</v>
      </c>
      <c r="MZ61">
        <v>1</v>
      </c>
      <c r="NA61">
        <v>0</v>
      </c>
      <c r="NB61" s="237">
        <v>0</v>
      </c>
      <c r="NC61" s="194">
        <v>42552</v>
      </c>
      <c r="ND61">
        <f t="shared" si="209"/>
        <v>-1</v>
      </c>
      <c r="NE61">
        <f t="shared" si="210"/>
        <v>-1</v>
      </c>
      <c r="NF61">
        <v>2</v>
      </c>
      <c r="NG61">
        <f t="shared" si="211"/>
        <v>-1</v>
      </c>
      <c r="NH61">
        <v>2</v>
      </c>
      <c r="NI61" s="137">
        <v>54140</v>
      </c>
      <c r="NJ61" s="137">
        <v>54140</v>
      </c>
      <c r="NK61" s="188">
        <v>0</v>
      </c>
      <c r="NL61" s="188">
        <v>0</v>
      </c>
      <c r="NM61" s="188">
        <v>0</v>
      </c>
      <c r="NN61" s="188">
        <f t="shared" si="332"/>
        <v>0</v>
      </c>
      <c r="NO61" s="188">
        <v>0</v>
      </c>
      <c r="NP61" s="188">
        <v>0</v>
      </c>
      <c r="NQ61" s="188">
        <v>0</v>
      </c>
      <c r="NR61" s="188">
        <f t="shared" si="212"/>
        <v>0</v>
      </c>
      <c r="NS61" s="188">
        <v>0</v>
      </c>
      <c r="NT61" s="188">
        <f t="shared" si="213"/>
        <v>0</v>
      </c>
      <c r="NU61" s="188">
        <f t="shared" si="214"/>
        <v>0</v>
      </c>
      <c r="NV61" s="188">
        <v>0</v>
      </c>
      <c r="NX61">
        <v>1</v>
      </c>
      <c r="NY61" s="228">
        <v>1</v>
      </c>
      <c r="NZ61" s="228">
        <v>1</v>
      </c>
      <c r="OA61" s="228">
        <v>1</v>
      </c>
      <c r="OB61" s="203">
        <v>-1</v>
      </c>
      <c r="OC61" s="229">
        <v>8</v>
      </c>
      <c r="OD61">
        <f t="shared" si="346"/>
        <v>-1</v>
      </c>
      <c r="OE61">
        <v>-1</v>
      </c>
      <c r="OF61" s="203">
        <v>1</v>
      </c>
      <c r="OG61">
        <v>1</v>
      </c>
      <c r="OH61">
        <v>0</v>
      </c>
      <c r="OI61">
        <v>1</v>
      </c>
      <c r="OJ61">
        <v>0</v>
      </c>
      <c r="OK61">
        <v>7.7576653121499998E-3</v>
      </c>
      <c r="OL61" s="194">
        <v>42552</v>
      </c>
      <c r="OM61">
        <f t="shared" si="215"/>
        <v>-1</v>
      </c>
      <c r="ON61">
        <f t="shared" si="216"/>
        <v>-1</v>
      </c>
      <c r="OO61">
        <v>2</v>
      </c>
      <c r="OP61">
        <f t="shared" si="217"/>
        <v>-1</v>
      </c>
      <c r="OQ61">
        <v>2</v>
      </c>
      <c r="OR61" s="137">
        <v>53840</v>
      </c>
      <c r="OS61" s="137">
        <v>53840</v>
      </c>
      <c r="OT61" s="188">
        <v>417.67270040615597</v>
      </c>
      <c r="OU61" s="188">
        <v>417.67270040615597</v>
      </c>
      <c r="OV61" s="188">
        <v>-417.67270040615597</v>
      </c>
      <c r="OW61" s="188">
        <f t="shared" si="333"/>
        <v>-417.67270040615597</v>
      </c>
      <c r="OX61" s="188">
        <v>-417.67270040615597</v>
      </c>
      <c r="OY61" s="188">
        <v>417.67270040615597</v>
      </c>
      <c r="OZ61" s="188">
        <v>417.67270040615597</v>
      </c>
      <c r="PA61" s="188">
        <f t="shared" si="218"/>
        <v>-417.67270040615597</v>
      </c>
      <c r="PB61" s="188">
        <v>417.67270040615597</v>
      </c>
      <c r="PC61" s="188">
        <f t="shared" si="219"/>
        <v>-417.67270040615597</v>
      </c>
      <c r="PD61" s="188">
        <f t="shared" si="220"/>
        <v>-417.67270040615597</v>
      </c>
      <c r="PE61" s="188">
        <v>417.67270040615597</v>
      </c>
      <c r="PG61">
        <v>1</v>
      </c>
      <c r="PH61" s="228">
        <v>1</v>
      </c>
      <c r="PI61" s="228">
        <v>1</v>
      </c>
      <c r="PJ61" s="228">
        <v>1</v>
      </c>
      <c r="PK61" s="203">
        <v>-1</v>
      </c>
      <c r="PL61" s="229">
        <v>9</v>
      </c>
      <c r="PM61">
        <f t="shared" si="347"/>
        <v>-1</v>
      </c>
      <c r="PN61">
        <v>-1</v>
      </c>
      <c r="PO61" s="203">
        <v>-1</v>
      </c>
      <c r="PP61">
        <v>0</v>
      </c>
      <c r="PQ61">
        <v>1</v>
      </c>
      <c r="PR61">
        <v>0</v>
      </c>
      <c r="PS61">
        <v>1</v>
      </c>
      <c r="PT61" s="237">
        <v>-1.31964809384E-2</v>
      </c>
      <c r="PU61" s="194">
        <v>42552</v>
      </c>
      <c r="PV61">
        <f t="shared" si="221"/>
        <v>-1</v>
      </c>
      <c r="PW61">
        <f t="shared" si="222"/>
        <v>-1</v>
      </c>
      <c r="PX61">
        <v>2</v>
      </c>
      <c r="PY61">
        <f t="shared" si="223"/>
        <v>-1</v>
      </c>
      <c r="PZ61">
        <v>2</v>
      </c>
      <c r="QA61" s="137">
        <v>53780</v>
      </c>
      <c r="QB61" s="137">
        <v>53780</v>
      </c>
      <c r="QC61" s="188">
        <v>-709.706744867152</v>
      </c>
      <c r="QD61" s="188">
        <v>-709.706744867152</v>
      </c>
      <c r="QE61" s="188">
        <v>709.706744867152</v>
      </c>
      <c r="QF61" s="188">
        <f t="shared" si="334"/>
        <v>709.706744867152</v>
      </c>
      <c r="QG61" s="188">
        <v>709.706744867152</v>
      </c>
      <c r="QH61" s="188">
        <v>-709.706744867152</v>
      </c>
      <c r="QI61" s="188">
        <v>-709.706744867152</v>
      </c>
      <c r="QJ61" s="188">
        <f t="shared" si="224"/>
        <v>709.706744867152</v>
      </c>
      <c r="QK61" s="188">
        <v>-709.706744867152</v>
      </c>
      <c r="QL61" s="188">
        <f t="shared" si="225"/>
        <v>709.706744867152</v>
      </c>
      <c r="QM61" s="188">
        <f t="shared" si="226"/>
        <v>709.706744867152</v>
      </c>
      <c r="QN61" s="188">
        <v>709.706744867152</v>
      </c>
      <c r="QP61">
        <v>-1</v>
      </c>
      <c r="QQ61" s="228">
        <v>1</v>
      </c>
      <c r="QR61" s="228">
        <v>1</v>
      </c>
      <c r="QS61" s="228">
        <v>1</v>
      </c>
      <c r="QT61" s="203">
        <v>-1</v>
      </c>
      <c r="QU61" s="229">
        <v>10</v>
      </c>
      <c r="QV61">
        <f t="shared" si="348"/>
        <v>1</v>
      </c>
      <c r="QW61">
        <v>-1</v>
      </c>
      <c r="QX61">
        <v>-1</v>
      </c>
      <c r="QY61">
        <v>0</v>
      </c>
      <c r="QZ61">
        <v>1</v>
      </c>
      <c r="RA61">
        <v>0</v>
      </c>
      <c r="RB61">
        <v>1</v>
      </c>
      <c r="RC61">
        <v>-1.11441307578E-3</v>
      </c>
      <c r="RD61" s="194">
        <v>42552</v>
      </c>
      <c r="RE61">
        <f t="shared" si="227"/>
        <v>-1</v>
      </c>
      <c r="RF61">
        <f t="shared" si="228"/>
        <v>1</v>
      </c>
      <c r="RG61">
        <v>2</v>
      </c>
      <c r="RH61">
        <f t="shared" si="229"/>
        <v>1</v>
      </c>
      <c r="RI61">
        <v>2</v>
      </c>
      <c r="RJ61" s="137">
        <v>53780</v>
      </c>
      <c r="RK61" s="137">
        <v>53780</v>
      </c>
      <c r="RL61" s="188">
        <v>-59.933135215448395</v>
      </c>
      <c r="RM61" s="188">
        <v>59.933135215448395</v>
      </c>
      <c r="RN61" s="188">
        <v>59.933135215448395</v>
      </c>
      <c r="RO61" s="188">
        <f t="shared" si="335"/>
        <v>-59.933135215448395</v>
      </c>
      <c r="RP61" s="188">
        <v>59.933135215448395</v>
      </c>
      <c r="RQ61" s="188">
        <v>-59.933135215448395</v>
      </c>
      <c r="RR61" s="188">
        <v>-59.933135215448395</v>
      </c>
      <c r="RS61" s="188">
        <f t="shared" si="230"/>
        <v>59.933135215448395</v>
      </c>
      <c r="RT61" s="188">
        <v>-59.933135215448395</v>
      </c>
      <c r="RU61" s="188">
        <f t="shared" si="231"/>
        <v>-59.933135215448395</v>
      </c>
      <c r="RV61" s="188">
        <f t="shared" si="232"/>
        <v>-59.933135215448395</v>
      </c>
      <c r="RW61" s="188">
        <v>59.933135215448395</v>
      </c>
      <c r="RY61">
        <v>-1</v>
      </c>
      <c r="RZ61">
        <v>-1</v>
      </c>
      <c r="SA61">
        <v>-1</v>
      </c>
      <c r="SB61">
        <v>-1</v>
      </c>
      <c r="SC61">
        <v>-1</v>
      </c>
      <c r="SD61">
        <v>11</v>
      </c>
      <c r="SE61">
        <f t="shared" si="233"/>
        <v>-1</v>
      </c>
      <c r="SF61">
        <v>-1</v>
      </c>
      <c r="SG61">
        <v>-1</v>
      </c>
      <c r="SH61">
        <v>1</v>
      </c>
      <c r="SI61">
        <v>1</v>
      </c>
      <c r="SJ61">
        <v>0</v>
      </c>
      <c r="SK61">
        <v>1</v>
      </c>
      <c r="SL61">
        <v>-2.5288211230899998E-2</v>
      </c>
      <c r="SM61" s="194">
        <v>42552</v>
      </c>
      <c r="SN61">
        <f t="shared" si="234"/>
        <v>1</v>
      </c>
      <c r="SO61">
        <f t="shared" si="235"/>
        <v>-1</v>
      </c>
      <c r="SP61">
        <v>3</v>
      </c>
      <c r="SQ61">
        <f t="shared" si="236"/>
        <v>-1</v>
      </c>
      <c r="SR61">
        <v>2</v>
      </c>
      <c r="SS61" s="137">
        <v>79769.999999999985</v>
      </c>
      <c r="ST61" s="137">
        <v>53179.999999999993</v>
      </c>
      <c r="SU61" s="188">
        <v>2017.2406098888925</v>
      </c>
      <c r="SV61" s="188">
        <v>2017.2406098888925</v>
      </c>
      <c r="SW61" s="188">
        <v>2017.2406098888925</v>
      </c>
      <c r="SX61" s="188">
        <f t="shared" si="336"/>
        <v>2017.2406098888925</v>
      </c>
      <c r="SY61" s="188">
        <v>2017.2406098888925</v>
      </c>
      <c r="SZ61" s="188">
        <v>2017.2406098888925</v>
      </c>
      <c r="TA61" s="188">
        <v>2017.2406098888925</v>
      </c>
      <c r="TB61" s="188">
        <f t="shared" si="237"/>
        <v>-2017.2406098888925</v>
      </c>
      <c r="TC61" s="188">
        <v>-2017.2406098888925</v>
      </c>
      <c r="TD61" s="188">
        <f t="shared" si="238"/>
        <v>2017.2406098888925</v>
      </c>
      <c r="TE61" s="188">
        <f t="shared" si="239"/>
        <v>2017.2406098888925</v>
      </c>
      <c r="TF61" s="188">
        <v>2017.2406098888925</v>
      </c>
      <c r="TH61">
        <v>-1</v>
      </c>
      <c r="TI61" s="228">
        <v>-1</v>
      </c>
      <c r="TJ61" s="228">
        <v>1</v>
      </c>
      <c r="TK61" s="228">
        <v>-1</v>
      </c>
      <c r="TL61" s="203">
        <v>-1</v>
      </c>
      <c r="TM61" s="229">
        <v>12</v>
      </c>
      <c r="TN61">
        <f t="shared" si="240"/>
        <v>1</v>
      </c>
      <c r="TO61">
        <v>-1</v>
      </c>
      <c r="TP61">
        <v>1</v>
      </c>
      <c r="TQ61">
        <v>1</v>
      </c>
      <c r="TR61">
        <v>0</v>
      </c>
      <c r="TS61">
        <v>1</v>
      </c>
      <c r="TT61">
        <v>0</v>
      </c>
      <c r="TU61">
        <v>1.4498283098099999E-2</v>
      </c>
      <c r="TV61" s="194">
        <v>42552</v>
      </c>
      <c r="TW61">
        <f t="shared" si="241"/>
        <v>1</v>
      </c>
      <c r="TX61">
        <f t="shared" si="242"/>
        <v>1</v>
      </c>
      <c r="TY61">
        <v>3</v>
      </c>
      <c r="TZ61">
        <f t="shared" si="243"/>
        <v>-1</v>
      </c>
      <c r="UA61">
        <v>2</v>
      </c>
      <c r="UB61" s="137">
        <v>79769.999999999985</v>
      </c>
      <c r="UC61" s="137">
        <v>53179.999999999993</v>
      </c>
      <c r="UD61" s="188">
        <v>-1156.5280427354367</v>
      </c>
      <c r="UE61" s="188">
        <v>-1156.5280427354367</v>
      </c>
      <c r="UF61" s="188">
        <v>-1156.5280427354367</v>
      </c>
      <c r="UG61" s="188">
        <f t="shared" si="337"/>
        <v>1156.5280427354367</v>
      </c>
      <c r="UH61" s="188">
        <v>-1156.5280427354367</v>
      </c>
      <c r="UI61" s="188">
        <v>1156.5280427354367</v>
      </c>
      <c r="UJ61" s="188">
        <v>-1156.5280427354367</v>
      </c>
      <c r="UK61" s="188">
        <f t="shared" si="244"/>
        <v>1156.5280427354367</v>
      </c>
      <c r="UL61" s="188">
        <v>1156.5280427354367</v>
      </c>
      <c r="UM61" s="188">
        <f t="shared" si="245"/>
        <v>-1156.5280427354367</v>
      </c>
      <c r="UN61" s="188">
        <f t="shared" si="246"/>
        <v>1156.5280427354367</v>
      </c>
      <c r="UO61" s="188">
        <v>1156.5280427354367</v>
      </c>
      <c r="UQ61">
        <v>1</v>
      </c>
      <c r="UR61" s="228">
        <v>-1</v>
      </c>
      <c r="US61" s="228">
        <v>-1</v>
      </c>
      <c r="UT61" s="228">
        <v>-1</v>
      </c>
      <c r="UU61" s="203">
        <v>-1</v>
      </c>
      <c r="UV61" s="229">
        <v>13</v>
      </c>
      <c r="UW61">
        <f t="shared" si="247"/>
        <v>-1</v>
      </c>
      <c r="UX61">
        <v>-1</v>
      </c>
      <c r="UY61" s="203">
        <v>1</v>
      </c>
      <c r="UZ61">
        <v>0</v>
      </c>
      <c r="VA61">
        <v>0</v>
      </c>
      <c r="VB61">
        <v>0</v>
      </c>
      <c r="VC61">
        <v>0</v>
      </c>
      <c r="VD61" s="237">
        <v>3.1590823617899999E-2</v>
      </c>
      <c r="VE61" s="194">
        <v>42552</v>
      </c>
      <c r="VF61">
        <f t="shared" si="248"/>
        <v>-1</v>
      </c>
      <c r="VG61">
        <f t="shared" si="249"/>
        <v>-1</v>
      </c>
      <c r="VH61">
        <v>2</v>
      </c>
      <c r="VI61">
        <v>-1</v>
      </c>
      <c r="VJ61">
        <v>2</v>
      </c>
      <c r="VK61" s="137">
        <v>54860</v>
      </c>
      <c r="VL61" s="137">
        <v>54860</v>
      </c>
      <c r="VM61" s="188">
        <v>-1733.0725836779939</v>
      </c>
      <c r="VN61" s="188">
        <v>1733.0725836779939</v>
      </c>
      <c r="VO61" s="188">
        <v>-1733.0725836779939</v>
      </c>
      <c r="VP61" s="188">
        <f t="shared" si="338"/>
        <v>-1733.0725836779939</v>
      </c>
      <c r="VQ61" s="188">
        <v>-1733.0725836779939</v>
      </c>
      <c r="VR61" s="188">
        <v>-1733.0725836779939</v>
      </c>
      <c r="VS61" s="188">
        <v>-1733.0725836779939</v>
      </c>
      <c r="VT61" s="188">
        <f t="shared" si="250"/>
        <v>-1733.0725836779939</v>
      </c>
      <c r="VU61" s="188">
        <v>1733.0725836779939</v>
      </c>
      <c r="VV61" s="188">
        <v>-1733.0725836779939</v>
      </c>
      <c r="VW61" s="188">
        <f t="shared" si="251"/>
        <v>-1733.0725836779939</v>
      </c>
      <c r="VX61" s="188">
        <v>1733.0725836779939</v>
      </c>
      <c r="VZ61">
        <v>1</v>
      </c>
      <c r="WA61" s="228">
        <v>1</v>
      </c>
      <c r="WB61" s="228">
        <v>-1</v>
      </c>
      <c r="WC61" s="228">
        <v>1</v>
      </c>
      <c r="WD61" s="203">
        <v>-1</v>
      </c>
      <c r="WE61" s="229">
        <v>14</v>
      </c>
      <c r="WF61">
        <f t="shared" si="252"/>
        <v>-1</v>
      </c>
      <c r="WG61">
        <v>-1</v>
      </c>
      <c r="WH61" s="203">
        <v>-1</v>
      </c>
      <c r="WI61">
        <v>1</v>
      </c>
      <c r="WJ61">
        <v>1</v>
      </c>
      <c r="WK61">
        <v>1</v>
      </c>
      <c r="WL61">
        <v>1</v>
      </c>
      <c r="WM61" s="237">
        <v>-1.13014947138E-2</v>
      </c>
      <c r="WN61" s="194">
        <v>42552</v>
      </c>
      <c r="WO61">
        <f t="shared" si="253"/>
        <v>-1</v>
      </c>
      <c r="WP61">
        <f t="shared" si="254"/>
        <v>-1</v>
      </c>
      <c r="WQ61">
        <v>3</v>
      </c>
      <c r="WR61">
        <v>-1</v>
      </c>
      <c r="WS61">
        <v>2</v>
      </c>
      <c r="WT61" s="137">
        <v>80310</v>
      </c>
      <c r="WU61" s="137">
        <v>53540</v>
      </c>
      <c r="WV61" s="188">
        <v>-907.623040465278</v>
      </c>
      <c r="WW61" s="188">
        <v>-907.623040465278</v>
      </c>
      <c r="WX61" s="188">
        <v>907.623040465278</v>
      </c>
      <c r="WY61" s="188">
        <f t="shared" si="339"/>
        <v>907.623040465278</v>
      </c>
      <c r="WZ61" s="188">
        <v>907.623040465278</v>
      </c>
      <c r="XA61" s="188">
        <v>907.623040465278</v>
      </c>
      <c r="XB61" s="188">
        <v>-907.623040465278</v>
      </c>
      <c r="XC61" s="188">
        <f t="shared" si="255"/>
        <v>907.623040465278</v>
      </c>
      <c r="XD61" s="188">
        <v>-907.623040465278</v>
      </c>
      <c r="XE61" s="188">
        <v>907.623040465278</v>
      </c>
      <c r="XF61" s="188">
        <f t="shared" si="256"/>
        <v>907.623040465278</v>
      </c>
      <c r="XG61" s="188">
        <v>907.623040465278</v>
      </c>
      <c r="XI61">
        <v>-1</v>
      </c>
      <c r="XJ61" s="228">
        <v>1</v>
      </c>
      <c r="XK61" s="228">
        <v>-1</v>
      </c>
      <c r="XL61" s="228">
        <v>1</v>
      </c>
      <c r="XM61" s="203">
        <v>-1</v>
      </c>
      <c r="XN61" s="229">
        <v>15</v>
      </c>
      <c r="XO61">
        <f t="shared" si="257"/>
        <v>-1</v>
      </c>
      <c r="XP61">
        <v>-1</v>
      </c>
      <c r="XQ61" s="203">
        <v>-1</v>
      </c>
      <c r="XR61">
        <v>1</v>
      </c>
      <c r="XS61">
        <v>1</v>
      </c>
      <c r="XT61">
        <v>0</v>
      </c>
      <c r="XU61">
        <v>1</v>
      </c>
      <c r="XV61" s="237">
        <v>-1.29056047198E-2</v>
      </c>
      <c r="XW61" s="194">
        <v>42552</v>
      </c>
      <c r="XX61">
        <f t="shared" si="258"/>
        <v>-1</v>
      </c>
      <c r="XY61">
        <f t="shared" si="259"/>
        <v>-1</v>
      </c>
      <c r="XZ61">
        <v>3</v>
      </c>
      <c r="YA61">
        <v>1</v>
      </c>
      <c r="YB61">
        <v>4</v>
      </c>
      <c r="YC61" s="137">
        <v>80310</v>
      </c>
      <c r="YD61" s="137">
        <v>107080</v>
      </c>
      <c r="YE61" s="188">
        <v>-1036.4491150471381</v>
      </c>
      <c r="YF61" s="188">
        <v>1036.4491150471381</v>
      </c>
      <c r="YG61" s="188">
        <v>1036.4491150471381</v>
      </c>
      <c r="YH61" s="188">
        <f t="shared" si="260"/>
        <v>1036.4491150471381</v>
      </c>
      <c r="YI61" s="188">
        <v>1036.4491150471381</v>
      </c>
      <c r="YJ61" s="188">
        <v>1036.4491150471381</v>
      </c>
      <c r="YK61" s="188">
        <v>-1036.4491150471381</v>
      </c>
      <c r="YL61" s="188">
        <f t="shared" si="261"/>
        <v>1036.4491150471381</v>
      </c>
      <c r="YM61" s="188">
        <v>-1036.4491150471381</v>
      </c>
      <c r="YN61" s="188">
        <v>-1036.4491150471381</v>
      </c>
      <c r="YO61" s="188">
        <f t="shared" si="262"/>
        <v>1036.4491150471381</v>
      </c>
      <c r="YP61" s="188">
        <v>1036.4491150471381</v>
      </c>
      <c r="YR61">
        <v>-1</v>
      </c>
      <c r="YS61" s="228">
        <v>1</v>
      </c>
      <c r="YT61" s="228">
        <v>-1</v>
      </c>
      <c r="YU61" s="228">
        <v>1</v>
      </c>
      <c r="YV61" s="203">
        <v>-1</v>
      </c>
      <c r="YW61" s="229">
        <v>17</v>
      </c>
      <c r="YX61">
        <v>-1</v>
      </c>
      <c r="YY61">
        <v>-1</v>
      </c>
      <c r="YZ61" s="203">
        <v>-1</v>
      </c>
      <c r="ZA61">
        <v>1</v>
      </c>
      <c r="ZB61">
        <v>1</v>
      </c>
      <c r="ZC61">
        <v>1</v>
      </c>
      <c r="ZD61">
        <v>1</v>
      </c>
      <c r="ZE61" s="237">
        <v>-6.3503922301100003E-3</v>
      </c>
      <c r="ZF61" s="194">
        <v>42552</v>
      </c>
      <c r="ZG61">
        <f t="shared" si="263"/>
        <v>-1</v>
      </c>
      <c r="ZH61">
        <f t="shared" si="264"/>
        <v>-1</v>
      </c>
      <c r="ZI61">
        <v>3</v>
      </c>
      <c r="ZJ61">
        <v>1</v>
      </c>
      <c r="ZK61">
        <v>4</v>
      </c>
      <c r="ZL61" s="137">
        <v>80310</v>
      </c>
      <c r="ZM61" s="137">
        <v>107080</v>
      </c>
      <c r="ZN61" s="188">
        <v>-510.00000000013415</v>
      </c>
      <c r="ZO61" s="188">
        <v>-510.00000000013415</v>
      </c>
      <c r="ZP61" s="188">
        <v>510.00000000013415</v>
      </c>
      <c r="ZQ61" s="188">
        <v>510.00000000013415</v>
      </c>
      <c r="ZR61" s="188">
        <v>510.00000000013415</v>
      </c>
      <c r="ZS61" s="188">
        <v>510.00000000013415</v>
      </c>
      <c r="ZT61" s="188">
        <v>510.00000000013415</v>
      </c>
      <c r="ZU61" s="188">
        <v>-510.00000000013415</v>
      </c>
      <c r="ZV61" s="188">
        <f t="shared" si="265"/>
        <v>510.00000000013415</v>
      </c>
      <c r="ZW61" s="188">
        <v>-510.00000000013415</v>
      </c>
      <c r="ZX61" s="188">
        <f t="shared" si="266"/>
        <v>510.00000000013415</v>
      </c>
      <c r="ZY61" s="188">
        <v>510.00000000013415</v>
      </c>
      <c r="AAA61">
        <f t="shared" si="267"/>
        <v>-1</v>
      </c>
      <c r="AAB61" s="228">
        <v>-1</v>
      </c>
      <c r="AAC61" s="228">
        <v>1</v>
      </c>
      <c r="AAD61" s="228">
        <v>-1</v>
      </c>
      <c r="AAE61" s="203">
        <v>-1</v>
      </c>
      <c r="AAF61" s="229">
        <v>17</v>
      </c>
      <c r="AAG61">
        <f t="shared" si="268"/>
        <v>1</v>
      </c>
      <c r="AAH61">
        <f t="shared" si="269"/>
        <v>-1</v>
      </c>
      <c r="AAI61" s="203">
        <v>1</v>
      </c>
      <c r="AAJ61">
        <f t="shared" si="270"/>
        <v>1</v>
      </c>
      <c r="AAK61">
        <f t="shared" si="136"/>
        <v>0</v>
      </c>
      <c r="AAL61">
        <f t="shared" si="340"/>
        <v>1</v>
      </c>
      <c r="AAM61">
        <f t="shared" si="271"/>
        <v>0</v>
      </c>
      <c r="AAN61" s="237">
        <v>8.00751879699E-2</v>
      </c>
      <c r="AAO61" s="194">
        <v>42552</v>
      </c>
      <c r="AAP61">
        <f t="shared" si="272"/>
        <v>1</v>
      </c>
      <c r="AAQ61">
        <f t="shared" si="273"/>
        <v>1</v>
      </c>
      <c r="AAR61">
        <f>VLOOKUP($A61,'FuturesInfo (3)'!$A$2:$V$80,22)</f>
        <v>2</v>
      </c>
      <c r="AAS61">
        <f t="shared" si="274"/>
        <v>-1</v>
      </c>
      <c r="AAT61">
        <f t="shared" si="275"/>
        <v>2</v>
      </c>
      <c r="AAU61" s="137">
        <f>VLOOKUP($A61,'FuturesInfo (3)'!$A$2:$O$80,15)*AAR61</f>
        <v>57460.000000000007</v>
      </c>
      <c r="AAV61" s="137">
        <f>VLOOKUP($A61,'FuturesInfo (3)'!$A$2:$O$80,15)*AAT61</f>
        <v>57460.000000000007</v>
      </c>
      <c r="AAW61" s="188">
        <f t="shared" si="352"/>
        <v>-4601.1203007504546</v>
      </c>
      <c r="AAX61" s="188">
        <f t="shared" si="137"/>
        <v>-4601.1203007504546</v>
      </c>
      <c r="AAY61" s="188">
        <f t="shared" si="277"/>
        <v>-4601.1203007504546</v>
      </c>
      <c r="AAZ61" s="188">
        <f t="shared" si="278"/>
        <v>-4601.1203007504546</v>
      </c>
      <c r="ABA61" s="188">
        <f t="shared" si="279"/>
        <v>4601.1203007504546</v>
      </c>
      <c r="ABB61" s="188">
        <f t="shared" si="349"/>
        <v>-4601.1203007504546</v>
      </c>
      <c r="ABC61" s="188">
        <f t="shared" si="281"/>
        <v>4601.1203007504546</v>
      </c>
      <c r="ABD61" s="188">
        <f t="shared" si="341"/>
        <v>-4601.1203007504546</v>
      </c>
      <c r="ABE61" s="188">
        <f t="shared" si="282"/>
        <v>4601.1203007504546</v>
      </c>
      <c r="ABF61" s="188">
        <f>IF(IF(sym!$Q50=AAI61,1,0)=1,ABS(AAU61*AAN61),-ABS(AAU61*AAN61))</f>
        <v>4601.1203007504546</v>
      </c>
      <c r="ABG61" s="188">
        <f t="shared" si="283"/>
        <v>4601.1203007504546</v>
      </c>
      <c r="ABH61" s="188">
        <f t="shared" si="284"/>
        <v>4601.1203007504546</v>
      </c>
      <c r="ABJ61">
        <f t="shared" si="285"/>
        <v>1</v>
      </c>
      <c r="ABK61" s="228">
        <v>1</v>
      </c>
      <c r="ABL61" s="228">
        <v>-1</v>
      </c>
      <c r="ABM61" s="228">
        <v>1</v>
      </c>
      <c r="ABN61" s="203">
        <v>-1</v>
      </c>
      <c r="ABO61" s="229">
        <v>-6</v>
      </c>
      <c r="ABP61">
        <f t="shared" si="286"/>
        <v>-1</v>
      </c>
      <c r="ABQ61">
        <f t="shared" si="287"/>
        <v>1</v>
      </c>
      <c r="ABR61" s="203"/>
      <c r="ABS61">
        <f t="shared" si="288"/>
        <v>0</v>
      </c>
      <c r="ABT61">
        <f t="shared" si="138"/>
        <v>0</v>
      </c>
      <c r="ABU61">
        <f t="shared" si="342"/>
        <v>0</v>
      </c>
      <c r="ABV61">
        <f t="shared" si="289"/>
        <v>0</v>
      </c>
      <c r="ABW61" s="237"/>
      <c r="ABX61" s="194">
        <v>42571</v>
      </c>
      <c r="ABY61">
        <f t="shared" si="290"/>
        <v>-1</v>
      </c>
      <c r="ABZ61">
        <f t="shared" si="291"/>
        <v>-1</v>
      </c>
      <c r="ACA61">
        <f>VLOOKUP($A61,'FuturesInfo (3)'!$A$2:$V$80,22)</f>
        <v>2</v>
      </c>
      <c r="ACB61">
        <f t="shared" si="292"/>
        <v>-1</v>
      </c>
      <c r="ACC61">
        <f t="shared" si="293"/>
        <v>2</v>
      </c>
      <c r="ACD61" s="137">
        <f>VLOOKUP($A61,'FuturesInfo (3)'!$A$2:$O$80,15)*ACA61</f>
        <v>57460.000000000007</v>
      </c>
      <c r="ACE61" s="137">
        <f>VLOOKUP($A61,'FuturesInfo (3)'!$A$2:$O$80,15)*ACC61</f>
        <v>57460.000000000007</v>
      </c>
      <c r="ACF61" s="188">
        <f t="shared" si="353"/>
        <v>0</v>
      </c>
      <c r="ACG61" s="188">
        <f t="shared" si="139"/>
        <v>0</v>
      </c>
      <c r="ACH61" s="188">
        <f t="shared" si="295"/>
        <v>0</v>
      </c>
      <c r="ACI61" s="188">
        <f t="shared" si="296"/>
        <v>0</v>
      </c>
      <c r="ACJ61" s="188">
        <f t="shared" si="297"/>
        <v>0</v>
      </c>
      <c r="ACK61" s="188">
        <f t="shared" si="350"/>
        <v>0</v>
      </c>
      <c r="ACL61" s="188">
        <f t="shared" si="299"/>
        <v>0</v>
      </c>
      <c r="ACM61" s="188">
        <f t="shared" si="343"/>
        <v>0</v>
      </c>
      <c r="ACN61" s="188">
        <f t="shared" si="300"/>
        <v>0</v>
      </c>
      <c r="ACO61" s="188">
        <f>IF(IF(sym!$Q50=ABR61,1,0)=1,ABS(ACD61*ABW61),-ABS(ACD61*ABW61))</f>
        <v>0</v>
      </c>
      <c r="ACP61" s="188">
        <f t="shared" si="301"/>
        <v>0</v>
      </c>
      <c r="ACQ61" s="188">
        <f t="shared" si="302"/>
        <v>0</v>
      </c>
      <c r="ACT61">
        <f t="shared" si="303"/>
        <v>0</v>
      </c>
      <c r="ACU61" s="228"/>
      <c r="ACV61" s="228"/>
      <c r="ACW61" s="228"/>
      <c r="ACX61" s="203"/>
      <c r="ACY61" s="229"/>
      <c r="ACZ61">
        <f t="shared" si="304"/>
        <v>-1</v>
      </c>
      <c r="ADA61">
        <f t="shared" si="305"/>
        <v>0</v>
      </c>
      <c r="ADB61" s="203"/>
      <c r="ADC61">
        <f t="shared" si="306"/>
        <v>1</v>
      </c>
      <c r="ADD61">
        <f t="shared" si="140"/>
        <v>1</v>
      </c>
      <c r="ADE61">
        <f t="shared" si="344"/>
        <v>0</v>
      </c>
      <c r="ADF61">
        <f t="shared" si="307"/>
        <v>1</v>
      </c>
      <c r="ADG61" s="237"/>
      <c r="ADH61" s="194"/>
      <c r="ADI61">
        <f t="shared" si="308"/>
        <v>-1</v>
      </c>
      <c r="ADJ61">
        <f t="shared" si="309"/>
        <v>-1</v>
      </c>
      <c r="ADK61">
        <f>VLOOKUP($A61,'FuturesInfo (3)'!$A$2:$V$80,22)</f>
        <v>2</v>
      </c>
      <c r="ADL61">
        <f t="shared" si="310"/>
        <v>-1</v>
      </c>
      <c r="ADM61">
        <f t="shared" si="311"/>
        <v>2</v>
      </c>
      <c r="ADN61" s="137">
        <f>VLOOKUP($A61,'FuturesInfo (3)'!$A$2:$O$80,15)*ADK61</f>
        <v>57460.000000000007</v>
      </c>
      <c r="ADO61" s="137">
        <f>VLOOKUP($A61,'FuturesInfo (3)'!$A$2:$O$80,15)*ADM61</f>
        <v>57460.000000000007</v>
      </c>
      <c r="ADP61" s="188">
        <f t="shared" si="354"/>
        <v>0</v>
      </c>
      <c r="ADQ61" s="188">
        <f t="shared" si="141"/>
        <v>0</v>
      </c>
      <c r="ADR61" s="188">
        <f t="shared" si="313"/>
        <v>0</v>
      </c>
      <c r="ADS61" s="188">
        <f t="shared" si="314"/>
        <v>0</v>
      </c>
      <c r="ADT61" s="188">
        <f t="shared" si="315"/>
        <v>0</v>
      </c>
      <c r="ADU61" s="188">
        <f t="shared" si="351"/>
        <v>0</v>
      </c>
      <c r="ADV61" s="188">
        <f t="shared" si="317"/>
        <v>0</v>
      </c>
      <c r="ADW61" s="188">
        <f t="shared" si="345"/>
        <v>0</v>
      </c>
      <c r="ADX61" s="188">
        <f t="shared" si="318"/>
        <v>0</v>
      </c>
      <c r="ADY61" s="188">
        <f>IF(IF(sym!$Q50=ADB61,1,0)=1,ABS(ADN61*ADG61),-ABS(ADN61*ADG61))</f>
        <v>0</v>
      </c>
      <c r="ADZ61" s="188">
        <f t="shared" si="319"/>
        <v>0</v>
      </c>
      <c r="AEA61" s="188">
        <f t="shared" si="320"/>
        <v>0</v>
      </c>
    </row>
    <row r="62" spans="1:807"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f t="shared" si="142"/>
        <v>-1</v>
      </c>
      <c r="T62">
        <f t="shared" si="143"/>
        <v>1</v>
      </c>
      <c r="U62">
        <v>1</v>
      </c>
      <c r="V62">
        <f t="shared" si="144"/>
        <v>1</v>
      </c>
      <c r="W62">
        <v>1</v>
      </c>
      <c r="X62" s="137">
        <v>76270.036632876552</v>
      </c>
      <c r="Y62" s="137">
        <v>76270.036632876552</v>
      </c>
      <c r="Z62" s="188">
        <v>0</v>
      </c>
      <c r="AA62" s="188">
        <v>0</v>
      </c>
      <c r="AB62" s="188">
        <v>0</v>
      </c>
      <c r="AC62" s="188">
        <v>0</v>
      </c>
      <c r="AD62" s="188">
        <v>0</v>
      </c>
      <c r="AE62" s="188">
        <v>0</v>
      </c>
      <c r="AF62" s="188">
        <f t="shared" si="145"/>
        <v>0</v>
      </c>
      <c r="AG62" s="188">
        <v>0</v>
      </c>
      <c r="AH62" s="188">
        <f t="shared" si="146"/>
        <v>0</v>
      </c>
      <c r="AI62" s="188">
        <v>0</v>
      </c>
      <c r="AJ62" s="188">
        <v>0</v>
      </c>
      <c r="AL62">
        <v>1</v>
      </c>
      <c r="AM62" s="228">
        <v>1</v>
      </c>
      <c r="AN62" s="228">
        <v>-1</v>
      </c>
      <c r="AO62" s="228">
        <v>1</v>
      </c>
      <c r="AP62" s="203">
        <v>1</v>
      </c>
      <c r="AQ62" s="229">
        <v>2</v>
      </c>
      <c r="AR62">
        <f t="shared" si="147"/>
        <v>-1</v>
      </c>
      <c r="AS62">
        <v>1</v>
      </c>
      <c r="AT62" s="203">
        <v>-1</v>
      </c>
      <c r="AU62">
        <v>0</v>
      </c>
      <c r="AV62">
        <v>0</v>
      </c>
      <c r="AW62">
        <v>1</v>
      </c>
      <c r="AX62">
        <v>0</v>
      </c>
      <c r="AY62" s="237">
        <v>-1.1435832274500001E-2</v>
      </c>
      <c r="AZ62" s="194">
        <v>42545</v>
      </c>
      <c r="BA62">
        <f t="shared" si="148"/>
        <v>-1</v>
      </c>
      <c r="BB62">
        <f t="shared" si="149"/>
        <v>-1</v>
      </c>
      <c r="BC62">
        <v>1</v>
      </c>
      <c r="BD62">
        <f t="shared" si="150"/>
        <v>1</v>
      </c>
      <c r="BE62">
        <v>1</v>
      </c>
      <c r="BF62" s="137">
        <v>75903.920076489288</v>
      </c>
      <c r="BG62" s="137">
        <v>75903.920076489288</v>
      </c>
      <c r="BH62" s="188">
        <v>-868.02449897178474</v>
      </c>
      <c r="BI62" s="188">
        <v>-868.02449897178474</v>
      </c>
      <c r="BJ62" s="188">
        <v>-868.02449897178474</v>
      </c>
      <c r="BK62" s="188">
        <f t="shared" si="321"/>
        <v>868.02449897178474</v>
      </c>
      <c r="BL62" s="188">
        <v>-868.02449897178474</v>
      </c>
      <c r="BM62" s="188">
        <v>868.02449897178474</v>
      </c>
      <c r="BN62" s="188">
        <v>-868.02449897178474</v>
      </c>
      <c r="BO62" s="188">
        <f t="shared" si="322"/>
        <v>868.02449897178474</v>
      </c>
      <c r="BP62" s="188">
        <v>-868.02449897178474</v>
      </c>
      <c r="BQ62" s="188">
        <f t="shared" si="151"/>
        <v>-868.02449897178474</v>
      </c>
      <c r="BR62" s="188">
        <f t="shared" si="152"/>
        <v>868.02449897178474</v>
      </c>
      <c r="BS62" s="188">
        <v>868.02449897178474</v>
      </c>
      <c r="BU62">
        <v>-1</v>
      </c>
      <c r="BV62" s="228">
        <v>1</v>
      </c>
      <c r="BW62" s="228">
        <v>-1</v>
      </c>
      <c r="BX62" s="228">
        <v>1</v>
      </c>
      <c r="BY62" s="203">
        <v>-1</v>
      </c>
      <c r="BZ62" s="229">
        <v>3</v>
      </c>
      <c r="CA62">
        <f t="shared" si="153"/>
        <v>-1</v>
      </c>
      <c r="CB62">
        <v>-1</v>
      </c>
      <c r="CC62" s="203">
        <v>-1</v>
      </c>
      <c r="CD62">
        <v>0</v>
      </c>
      <c r="CE62">
        <v>1</v>
      </c>
      <c r="CF62">
        <v>0</v>
      </c>
      <c r="CG62">
        <v>1</v>
      </c>
      <c r="CH62" s="237"/>
      <c r="CI62" s="194">
        <v>42545</v>
      </c>
      <c r="CJ62">
        <f t="shared" si="154"/>
        <v>-1</v>
      </c>
      <c r="CK62">
        <f t="shared" si="155"/>
        <v>-1</v>
      </c>
      <c r="CL62">
        <v>1</v>
      </c>
      <c r="CM62">
        <f t="shared" si="156"/>
        <v>1</v>
      </c>
      <c r="CN62">
        <v>1</v>
      </c>
      <c r="CO62" s="137">
        <v>76561.992579981699</v>
      </c>
      <c r="CP62" s="137">
        <v>76561.992579981699</v>
      </c>
      <c r="CQ62" s="188">
        <v>0</v>
      </c>
      <c r="CR62" s="188">
        <v>0</v>
      </c>
      <c r="CS62" s="188">
        <v>0</v>
      </c>
      <c r="CT62" s="188">
        <f t="shared" si="323"/>
        <v>0</v>
      </c>
      <c r="CU62" s="188">
        <v>0</v>
      </c>
      <c r="CV62" s="188">
        <v>0</v>
      </c>
      <c r="CW62" s="188">
        <v>0</v>
      </c>
      <c r="CX62" s="188">
        <f t="shared" si="157"/>
        <v>0</v>
      </c>
      <c r="CY62" s="188">
        <v>0</v>
      </c>
      <c r="CZ62" s="188">
        <f t="shared" si="158"/>
        <v>0</v>
      </c>
      <c r="DA62" s="188">
        <f t="shared" si="159"/>
        <v>0</v>
      </c>
      <c r="DB62" s="188">
        <v>0</v>
      </c>
      <c r="DD62">
        <v>-1</v>
      </c>
      <c r="DE62" s="228">
        <v>1</v>
      </c>
      <c r="DF62" s="228">
        <v>-1</v>
      </c>
      <c r="DG62" s="228">
        <v>1</v>
      </c>
      <c r="DH62" s="203">
        <v>-1</v>
      </c>
      <c r="DI62" s="229">
        <v>3</v>
      </c>
      <c r="DJ62">
        <f t="shared" si="160"/>
        <v>-1</v>
      </c>
      <c r="DK62">
        <v>-1</v>
      </c>
      <c r="DL62" s="203">
        <v>-1</v>
      </c>
      <c r="DM62">
        <v>0</v>
      </c>
      <c r="DN62">
        <v>1</v>
      </c>
      <c r="DO62">
        <v>0</v>
      </c>
      <c r="DP62">
        <v>1</v>
      </c>
      <c r="DQ62" s="237">
        <v>-7.3907455012899997E-3</v>
      </c>
      <c r="DR62" s="194">
        <v>42545</v>
      </c>
      <c r="DS62">
        <f t="shared" si="161"/>
        <v>-1</v>
      </c>
      <c r="DT62">
        <f t="shared" si="162"/>
        <v>-1</v>
      </c>
      <c r="DU62">
        <v>1</v>
      </c>
      <c r="DV62">
        <f t="shared" si="163"/>
        <v>1</v>
      </c>
      <c r="DW62">
        <v>1</v>
      </c>
      <c r="DX62" s="137">
        <v>76140.755639690804</v>
      </c>
      <c r="DY62" s="137">
        <v>76140.755639690804</v>
      </c>
      <c r="DZ62" s="188">
        <v>-562.73694720886601</v>
      </c>
      <c r="EA62" s="188">
        <v>562.73694720886601</v>
      </c>
      <c r="EB62" s="188">
        <v>562.73694720886601</v>
      </c>
      <c r="EC62" s="188">
        <f t="shared" si="324"/>
        <v>562.73694720886601</v>
      </c>
      <c r="ED62" s="188">
        <v>562.73694720886601</v>
      </c>
      <c r="EE62" s="188">
        <v>562.73694720886601</v>
      </c>
      <c r="EF62" s="188">
        <v>-562.73694720886601</v>
      </c>
      <c r="EG62" s="188">
        <f t="shared" si="164"/>
        <v>562.73694720886601</v>
      </c>
      <c r="EH62" s="188">
        <v>-562.73694720886601</v>
      </c>
      <c r="EI62" s="188">
        <f t="shared" si="165"/>
        <v>-562.73694720886601</v>
      </c>
      <c r="EJ62" s="188">
        <f t="shared" si="166"/>
        <v>562.73694720886601</v>
      </c>
      <c r="EK62" s="188">
        <v>562.73694720886601</v>
      </c>
      <c r="EM62">
        <v>-1</v>
      </c>
      <c r="EN62" s="228">
        <v>-1</v>
      </c>
      <c r="EO62" s="228">
        <v>1</v>
      </c>
      <c r="EP62" s="228">
        <v>-1</v>
      </c>
      <c r="EQ62" s="203">
        <v>-1</v>
      </c>
      <c r="ER62" s="229">
        <v>4</v>
      </c>
      <c r="ES62">
        <f t="shared" si="167"/>
        <v>1</v>
      </c>
      <c r="ET62">
        <v>-1</v>
      </c>
      <c r="EU62" s="203">
        <v>-1</v>
      </c>
      <c r="EV62">
        <v>1</v>
      </c>
      <c r="EW62">
        <v>1</v>
      </c>
      <c r="EX62">
        <v>0</v>
      </c>
      <c r="EY62">
        <v>1</v>
      </c>
      <c r="EZ62" s="237">
        <v>-4.8559404337999998E-3</v>
      </c>
      <c r="FA62" s="194">
        <v>42549</v>
      </c>
      <c r="FB62">
        <f t="shared" si="168"/>
        <v>1</v>
      </c>
      <c r="FC62">
        <f t="shared" si="169"/>
        <v>1</v>
      </c>
      <c r="FD62">
        <v>1</v>
      </c>
      <c r="FE62">
        <f t="shared" si="170"/>
        <v>-1</v>
      </c>
      <c r="FF62">
        <v>1</v>
      </c>
      <c r="FG62" s="137">
        <v>76270.345375148871</v>
      </c>
      <c r="FH62" s="137">
        <v>76270.345375148871</v>
      </c>
      <c r="FI62" s="188">
        <v>370.36425400707623</v>
      </c>
      <c r="FJ62" s="188">
        <v>370.36425400707623</v>
      </c>
      <c r="FK62" s="188">
        <v>370.36425400707623</v>
      </c>
      <c r="FL62" s="188">
        <f t="shared" si="325"/>
        <v>-370.36425400707623</v>
      </c>
      <c r="FM62" s="188">
        <v>370.36425400707623</v>
      </c>
      <c r="FN62" s="188">
        <v>-370.36425400707623</v>
      </c>
      <c r="FO62" s="188">
        <v>370.36425400707623</v>
      </c>
      <c r="FP62" s="188">
        <f t="shared" si="171"/>
        <v>-370.36425400707623</v>
      </c>
      <c r="FQ62" s="188">
        <v>-370.36425400707623</v>
      </c>
      <c r="FR62" s="188">
        <f t="shared" si="172"/>
        <v>370.36425400707623</v>
      </c>
      <c r="FS62" s="188">
        <f t="shared" si="173"/>
        <v>-370.36425400707623</v>
      </c>
      <c r="FT62" s="188">
        <v>370.36425400707623</v>
      </c>
      <c r="FV62">
        <v>-1</v>
      </c>
      <c r="FW62" s="228">
        <v>-1</v>
      </c>
      <c r="FX62" s="228">
        <v>1</v>
      </c>
      <c r="FY62" s="228">
        <v>-1</v>
      </c>
      <c r="FZ62" s="203">
        <v>-1</v>
      </c>
      <c r="GA62" s="229">
        <v>5</v>
      </c>
      <c r="GB62">
        <f t="shared" si="174"/>
        <v>1</v>
      </c>
      <c r="GC62">
        <v>-1</v>
      </c>
      <c r="GD62">
        <v>-1</v>
      </c>
      <c r="GE62">
        <v>1</v>
      </c>
      <c r="GF62">
        <v>1</v>
      </c>
      <c r="GG62">
        <v>0</v>
      </c>
      <c r="GH62">
        <v>1</v>
      </c>
      <c r="GI62">
        <v>-5.2049446974599999E-3</v>
      </c>
      <c r="GJ62" s="194">
        <v>42549</v>
      </c>
      <c r="GK62">
        <f t="shared" si="175"/>
        <v>1</v>
      </c>
      <c r="GL62">
        <f t="shared" si="176"/>
        <v>1</v>
      </c>
      <c r="GM62">
        <v>1</v>
      </c>
      <c r="GN62">
        <f t="shared" si="177"/>
        <v>-1</v>
      </c>
      <c r="GO62">
        <v>1</v>
      </c>
      <c r="GP62" s="137">
        <v>75873.362445414838</v>
      </c>
      <c r="GQ62" s="137">
        <v>75873.362445414838</v>
      </c>
      <c r="GR62" s="188">
        <v>394.91665553872264</v>
      </c>
      <c r="GS62" s="188">
        <v>394.91665553872264</v>
      </c>
      <c r="GT62" s="188">
        <v>394.91665553872264</v>
      </c>
      <c r="GU62" s="188">
        <f t="shared" si="326"/>
        <v>-394.91665553872264</v>
      </c>
      <c r="GV62" s="188">
        <v>394.91665553872264</v>
      </c>
      <c r="GW62" s="188">
        <v>-394.91665553872264</v>
      </c>
      <c r="GX62" s="188">
        <v>394.91665553872264</v>
      </c>
      <c r="GY62" s="188">
        <f t="shared" si="178"/>
        <v>-394.91665553872264</v>
      </c>
      <c r="GZ62" s="188">
        <v>-394.91665553872264</v>
      </c>
      <c r="HA62" s="188">
        <f t="shared" si="179"/>
        <v>394.91665553872264</v>
      </c>
      <c r="HB62" s="188">
        <f t="shared" si="180"/>
        <v>-394.91665553872264</v>
      </c>
      <c r="HC62" s="188">
        <v>394.91665553872264</v>
      </c>
      <c r="HE62">
        <v>-1</v>
      </c>
      <c r="HF62">
        <v>-1</v>
      </c>
      <c r="HG62">
        <v>-1</v>
      </c>
      <c r="HH62">
        <v>-1</v>
      </c>
      <c r="HI62">
        <v>-1</v>
      </c>
      <c r="HJ62">
        <v>6</v>
      </c>
      <c r="HK62">
        <f t="shared" si="181"/>
        <v>-1</v>
      </c>
      <c r="HL62">
        <v>-1</v>
      </c>
      <c r="HM62" s="203">
        <v>1</v>
      </c>
      <c r="HN62">
        <v>0</v>
      </c>
      <c r="HO62">
        <v>0</v>
      </c>
      <c r="HP62">
        <v>1</v>
      </c>
      <c r="HQ62">
        <v>0</v>
      </c>
      <c r="HR62" s="237">
        <v>3.2701111837799999E-3</v>
      </c>
      <c r="HS62" s="194">
        <v>42549</v>
      </c>
      <c r="HT62">
        <f t="shared" si="182"/>
        <v>1</v>
      </c>
      <c r="HU62">
        <f t="shared" si="183"/>
        <v>-1</v>
      </c>
      <c r="HV62">
        <v>1</v>
      </c>
      <c r="HW62">
        <f t="shared" si="184"/>
        <v>-1</v>
      </c>
      <c r="HX62">
        <v>1</v>
      </c>
      <c r="HY62" s="137">
        <v>76348.795540513645</v>
      </c>
      <c r="HZ62" s="137">
        <v>76348.795540513645</v>
      </c>
      <c r="IA62" s="188">
        <v>-249.66905016516625</v>
      </c>
      <c r="IB62" s="188">
        <v>-249.66905016516625</v>
      </c>
      <c r="IC62" s="188">
        <v>-249.66905016516625</v>
      </c>
      <c r="ID62" s="188">
        <f t="shared" si="327"/>
        <v>-249.66905016516625</v>
      </c>
      <c r="IE62" s="188">
        <v>-249.66905016516625</v>
      </c>
      <c r="IF62" s="188">
        <v>-249.66905016516625</v>
      </c>
      <c r="IG62" s="188">
        <v>-249.66905016516625</v>
      </c>
      <c r="IH62" s="188">
        <f t="shared" si="185"/>
        <v>249.66905016516625</v>
      </c>
      <c r="II62" s="188">
        <v>249.66905016516625</v>
      </c>
      <c r="IJ62" s="188">
        <f t="shared" si="186"/>
        <v>-249.66905016516625</v>
      </c>
      <c r="IK62" s="188">
        <f t="shared" si="187"/>
        <v>-249.66905016516625</v>
      </c>
      <c r="IL62" s="188">
        <v>249.66905016516625</v>
      </c>
      <c r="IN62">
        <v>1</v>
      </c>
      <c r="IO62" s="228">
        <v>-1</v>
      </c>
      <c r="IP62" s="228">
        <v>-1</v>
      </c>
      <c r="IQ62" s="228">
        <v>-1</v>
      </c>
      <c r="IR62" s="203">
        <v>-1</v>
      </c>
      <c r="IS62" s="229">
        <v>7</v>
      </c>
      <c r="IT62">
        <f t="shared" si="188"/>
        <v>-1</v>
      </c>
      <c r="IU62">
        <v>-1</v>
      </c>
      <c r="IV62" s="203">
        <v>1</v>
      </c>
      <c r="IW62">
        <v>0</v>
      </c>
      <c r="IX62">
        <v>0</v>
      </c>
      <c r="IY62">
        <v>1</v>
      </c>
      <c r="IZ62">
        <v>0</v>
      </c>
      <c r="JA62" s="237">
        <v>4.7588005215100003E-2</v>
      </c>
      <c r="JB62" s="194">
        <v>42549</v>
      </c>
      <c r="JC62">
        <f t="shared" si="189"/>
        <v>-1</v>
      </c>
      <c r="JD62">
        <f t="shared" si="190"/>
        <v>-1</v>
      </c>
      <c r="JE62">
        <v>1</v>
      </c>
      <c r="JF62">
        <f t="shared" si="191"/>
        <v>-1</v>
      </c>
      <c r="JG62">
        <v>1</v>
      </c>
      <c r="JH62" s="137">
        <v>78138.675483808227</v>
      </c>
      <c r="JI62" s="137">
        <v>78138.675483808227</v>
      </c>
      <c r="JJ62" s="188">
        <v>-3718.4636964244728</v>
      </c>
      <c r="JK62" s="188">
        <v>3718.4636964244728</v>
      </c>
      <c r="JL62" s="188">
        <v>-3718.4636964244728</v>
      </c>
      <c r="JM62" s="188">
        <f t="shared" si="328"/>
        <v>-3718.4636964244728</v>
      </c>
      <c r="JN62" s="188">
        <v>-3718.4636964244728</v>
      </c>
      <c r="JO62" s="188">
        <v>-3718.4636964244728</v>
      </c>
      <c r="JP62" s="188">
        <v>-3718.4636964244728</v>
      </c>
      <c r="JQ62" s="188">
        <f t="shared" si="192"/>
        <v>-3718.4636964244728</v>
      </c>
      <c r="JR62" s="188">
        <v>3718.4636964244728</v>
      </c>
      <c r="JS62" s="188">
        <f t="shared" si="193"/>
        <v>-3718.4636964244728</v>
      </c>
      <c r="JT62" s="188">
        <f t="shared" si="329"/>
        <v>-3718.4636964244728</v>
      </c>
      <c r="JU62" s="188">
        <v>3718.4636964244728</v>
      </c>
      <c r="JW62">
        <v>1</v>
      </c>
      <c r="JX62" s="228">
        <v>1</v>
      </c>
      <c r="JY62" s="228">
        <v>1</v>
      </c>
      <c r="JZ62" s="228">
        <v>-1</v>
      </c>
      <c r="KA62" s="203">
        <v>-1</v>
      </c>
      <c r="KB62" s="229">
        <v>8</v>
      </c>
      <c r="KC62">
        <f t="shared" si="194"/>
        <v>-1</v>
      </c>
      <c r="KD62">
        <v>-1</v>
      </c>
      <c r="KE62" s="203">
        <v>1</v>
      </c>
      <c r="KF62">
        <v>1</v>
      </c>
      <c r="KG62">
        <v>0</v>
      </c>
      <c r="KH62">
        <v>1</v>
      </c>
      <c r="KI62">
        <v>0</v>
      </c>
      <c r="KJ62" s="237">
        <v>2.7691350342300001E-2</v>
      </c>
      <c r="KK62" s="194">
        <v>42549</v>
      </c>
      <c r="KL62">
        <f t="shared" si="195"/>
        <v>-1</v>
      </c>
      <c r="KM62">
        <f t="shared" si="196"/>
        <v>-1</v>
      </c>
      <c r="KN62">
        <v>1</v>
      </c>
      <c r="KO62">
        <f t="shared" si="197"/>
        <v>-1</v>
      </c>
      <c r="KP62">
        <v>1</v>
      </c>
      <c r="KQ62" s="137">
        <v>79590.361445783128</v>
      </c>
      <c r="KR62" s="137">
        <v>79590.361445783128</v>
      </c>
      <c r="KS62" s="188">
        <v>2203.9645826654673</v>
      </c>
      <c r="KT62" s="188">
        <v>2203.9645826654673</v>
      </c>
      <c r="KU62" s="188">
        <v>-2203.9645826654673</v>
      </c>
      <c r="KV62" s="188">
        <f t="shared" si="330"/>
        <v>-2203.9645826654673</v>
      </c>
      <c r="KW62" s="188">
        <v>-2203.9645826654673</v>
      </c>
      <c r="KX62" s="188">
        <v>2203.9645826654673</v>
      </c>
      <c r="KY62" s="188">
        <v>-2203.9645826654673</v>
      </c>
      <c r="KZ62" s="188">
        <f t="shared" si="198"/>
        <v>-2203.9645826654673</v>
      </c>
      <c r="LA62" s="188">
        <v>2203.9645826654673</v>
      </c>
      <c r="LB62" s="188">
        <f t="shared" si="199"/>
        <v>-2203.9645826654673</v>
      </c>
      <c r="LC62" s="188">
        <f t="shared" si="200"/>
        <v>-2203.9645826654673</v>
      </c>
      <c r="LD62" s="188">
        <v>2203.9645826654673</v>
      </c>
      <c r="LF62">
        <v>1</v>
      </c>
      <c r="LG62" s="228">
        <v>-1</v>
      </c>
      <c r="LH62" s="228">
        <v>-1</v>
      </c>
      <c r="LI62" s="228">
        <v>-1</v>
      </c>
      <c r="LJ62" s="203">
        <v>-1</v>
      </c>
      <c r="LK62" s="229">
        <v>9</v>
      </c>
      <c r="LL62">
        <f t="shared" si="201"/>
        <v>-1</v>
      </c>
      <c r="LM62">
        <v>-1</v>
      </c>
      <c r="LN62" s="203">
        <v>-1</v>
      </c>
      <c r="LO62">
        <v>1</v>
      </c>
      <c r="LP62">
        <v>1</v>
      </c>
      <c r="LQ62">
        <v>0</v>
      </c>
      <c r="LR62">
        <v>1</v>
      </c>
      <c r="LS62" s="237">
        <v>-1.0293672419E-2</v>
      </c>
      <c r="LT62" s="194">
        <v>42549</v>
      </c>
      <c r="LU62">
        <f t="shared" si="202"/>
        <v>-1</v>
      </c>
      <c r="LV62">
        <f t="shared" si="203"/>
        <v>-1</v>
      </c>
      <c r="LW62">
        <v>1</v>
      </c>
      <c r="LX62">
        <f t="shared" si="204"/>
        <v>-1</v>
      </c>
      <c r="LY62">
        <v>1</v>
      </c>
      <c r="LZ62" s="137">
        <v>78258.163363018291</v>
      </c>
      <c r="MA62" s="137">
        <v>78258.163363018291</v>
      </c>
      <c r="MB62" s="188">
        <v>805.56389777149764</v>
      </c>
      <c r="MC62" s="188">
        <v>-805.56389777149764</v>
      </c>
      <c r="MD62" s="188">
        <v>805.56389777149764</v>
      </c>
      <c r="ME62" s="188">
        <f t="shared" si="331"/>
        <v>805.56389777149764</v>
      </c>
      <c r="MF62" s="188">
        <v>805.56389777149764</v>
      </c>
      <c r="MG62" s="188">
        <v>805.56389777149764</v>
      </c>
      <c r="MH62" s="188">
        <v>805.56389777149764</v>
      </c>
      <c r="MI62" s="188">
        <f t="shared" si="205"/>
        <v>805.56389777149764</v>
      </c>
      <c r="MJ62" s="188">
        <v>-805.56389777149764</v>
      </c>
      <c r="MK62" s="188">
        <f t="shared" si="206"/>
        <v>805.56389777149764</v>
      </c>
      <c r="ML62" s="188">
        <f t="shared" si="207"/>
        <v>805.56389777149764</v>
      </c>
      <c r="MM62" s="188">
        <v>805.56389777149764</v>
      </c>
      <c r="MO62">
        <v>-1</v>
      </c>
      <c r="MP62" s="228">
        <v>1</v>
      </c>
      <c r="MQ62" s="228">
        <v>1</v>
      </c>
      <c r="MR62" s="203">
        <v>-1</v>
      </c>
      <c r="MS62" s="203">
        <v>-1</v>
      </c>
      <c r="MT62" s="229">
        <v>10</v>
      </c>
      <c r="MU62">
        <f t="shared" si="208"/>
        <v>1</v>
      </c>
      <c r="MV62">
        <v>-1</v>
      </c>
      <c r="MW62" s="203">
        <v>1</v>
      </c>
      <c r="MX62">
        <v>1</v>
      </c>
      <c r="MY62">
        <v>0</v>
      </c>
      <c r="MZ62">
        <v>1</v>
      </c>
      <c r="NA62">
        <v>0</v>
      </c>
      <c r="NB62" s="237">
        <v>1.1624349954099999E-2</v>
      </c>
      <c r="NC62" s="194">
        <v>42549</v>
      </c>
      <c r="ND62">
        <f t="shared" si="209"/>
        <v>1</v>
      </c>
      <c r="NE62">
        <f t="shared" si="210"/>
        <v>1</v>
      </c>
      <c r="NF62">
        <v>1</v>
      </c>
      <c r="NG62">
        <f t="shared" si="211"/>
        <v>1</v>
      </c>
      <c r="NH62">
        <v>1</v>
      </c>
      <c r="NI62" s="137">
        <v>78409.522003034901</v>
      </c>
      <c r="NJ62" s="137">
        <v>78409.522003034901</v>
      </c>
      <c r="NK62" s="188">
        <v>911.45972349698161</v>
      </c>
      <c r="NL62" s="188">
        <v>-911.45972349698161</v>
      </c>
      <c r="NM62" s="188">
        <v>-911.45972349698161</v>
      </c>
      <c r="NN62" s="188">
        <f t="shared" si="332"/>
        <v>911.45972349698161</v>
      </c>
      <c r="NO62" s="188">
        <v>-911.45972349698161</v>
      </c>
      <c r="NP62" s="188">
        <v>911.45972349698161</v>
      </c>
      <c r="NQ62" s="188">
        <v>-911.45972349698161</v>
      </c>
      <c r="NR62" s="188">
        <f t="shared" si="212"/>
        <v>911.45972349698161</v>
      </c>
      <c r="NS62" s="188">
        <v>911.45972349698161</v>
      </c>
      <c r="NT62" s="188">
        <f t="shared" si="213"/>
        <v>911.45972349698161</v>
      </c>
      <c r="NU62" s="188">
        <f t="shared" si="214"/>
        <v>911.45972349698161</v>
      </c>
      <c r="NV62" s="188">
        <v>911.45972349698161</v>
      </c>
      <c r="NX62">
        <v>1</v>
      </c>
      <c r="NY62" s="228">
        <v>-1</v>
      </c>
      <c r="NZ62" s="228">
        <v>-1</v>
      </c>
      <c r="OA62" s="228">
        <v>1</v>
      </c>
      <c r="OB62" s="203">
        <v>-1</v>
      </c>
      <c r="OC62" s="229">
        <v>11</v>
      </c>
      <c r="OD62">
        <f t="shared" si="346"/>
        <v>-1</v>
      </c>
      <c r="OE62">
        <v>-1</v>
      </c>
      <c r="OF62" s="203">
        <v>-1</v>
      </c>
      <c r="OG62">
        <v>1</v>
      </c>
      <c r="OH62">
        <v>1</v>
      </c>
      <c r="OI62">
        <v>0</v>
      </c>
      <c r="OJ62">
        <v>1</v>
      </c>
      <c r="OK62">
        <v>-3.0238887209E-3</v>
      </c>
      <c r="OL62" s="194">
        <v>42549</v>
      </c>
      <c r="OM62">
        <f t="shared" si="215"/>
        <v>-1</v>
      </c>
      <c r="ON62">
        <f t="shared" si="216"/>
        <v>-1</v>
      </c>
      <c r="OO62">
        <v>1</v>
      </c>
      <c r="OP62">
        <f t="shared" si="217"/>
        <v>-1</v>
      </c>
      <c r="OQ62">
        <v>1</v>
      </c>
      <c r="OR62" s="137">
        <v>79163.092174244593</v>
      </c>
      <c r="OS62" s="137">
        <v>79163.092174244593</v>
      </c>
      <c r="OT62" s="188">
        <v>239.38038153726529</v>
      </c>
      <c r="OU62" s="188">
        <v>-239.38038153726529</v>
      </c>
      <c r="OV62" s="188">
        <v>239.38038153726529</v>
      </c>
      <c r="OW62" s="188">
        <f t="shared" si="333"/>
        <v>239.38038153726529</v>
      </c>
      <c r="OX62" s="188">
        <v>239.38038153726529</v>
      </c>
      <c r="OY62" s="188">
        <v>239.38038153726529</v>
      </c>
      <c r="OZ62" s="188">
        <v>-239.38038153726529</v>
      </c>
      <c r="PA62" s="188">
        <f t="shared" si="218"/>
        <v>239.38038153726529</v>
      </c>
      <c r="PB62" s="188">
        <v>-239.38038153726529</v>
      </c>
      <c r="PC62" s="188">
        <f t="shared" si="219"/>
        <v>239.38038153726529</v>
      </c>
      <c r="PD62" s="188">
        <f t="shared" si="220"/>
        <v>239.38038153726529</v>
      </c>
      <c r="PE62" s="188">
        <v>239.38038153726529</v>
      </c>
      <c r="PG62">
        <v>-1</v>
      </c>
      <c r="PH62" s="228">
        <v>1</v>
      </c>
      <c r="PI62" s="228">
        <v>-1</v>
      </c>
      <c r="PJ62" s="228">
        <v>1</v>
      </c>
      <c r="PK62" s="203">
        <v>-1</v>
      </c>
      <c r="PL62" s="229">
        <v>12</v>
      </c>
      <c r="PM62">
        <f t="shared" si="347"/>
        <v>-1</v>
      </c>
      <c r="PN62">
        <v>-1</v>
      </c>
      <c r="PO62" s="203">
        <v>1</v>
      </c>
      <c r="PP62">
        <v>0</v>
      </c>
      <c r="PQ62">
        <v>0</v>
      </c>
      <c r="PR62">
        <v>1</v>
      </c>
      <c r="PS62">
        <v>0</v>
      </c>
      <c r="PT62" s="237">
        <v>7.5826508947499996E-3</v>
      </c>
      <c r="PU62" s="194">
        <v>42549</v>
      </c>
      <c r="PV62">
        <f t="shared" si="221"/>
        <v>-1</v>
      </c>
      <c r="PW62">
        <f t="shared" si="222"/>
        <v>-1</v>
      </c>
      <c r="PX62">
        <v>1</v>
      </c>
      <c r="PY62">
        <f t="shared" si="223"/>
        <v>1</v>
      </c>
      <c r="PZ62">
        <v>1</v>
      </c>
      <c r="QA62" s="137">
        <v>78289.969834087489</v>
      </c>
      <c r="QB62" s="137">
        <v>78289.969834087489</v>
      </c>
      <c r="QC62" s="188">
        <v>593.64550981239393</v>
      </c>
      <c r="QD62" s="188">
        <v>-593.64550981239393</v>
      </c>
      <c r="QE62" s="188">
        <v>-593.64550981239393</v>
      </c>
      <c r="QF62" s="188">
        <f t="shared" si="334"/>
        <v>-593.64550981239393</v>
      </c>
      <c r="QG62" s="188">
        <v>-593.64550981239393</v>
      </c>
      <c r="QH62" s="188">
        <v>-593.64550981239393</v>
      </c>
      <c r="QI62" s="188">
        <v>593.64550981239393</v>
      </c>
      <c r="QJ62" s="188">
        <f t="shared" si="224"/>
        <v>-593.64550981239393</v>
      </c>
      <c r="QK62" s="188">
        <v>593.64550981239393</v>
      </c>
      <c r="QL62" s="188">
        <f t="shared" si="225"/>
        <v>593.64550981239393</v>
      </c>
      <c r="QM62" s="188">
        <f t="shared" si="226"/>
        <v>-593.64550981239393</v>
      </c>
      <c r="QN62" s="188">
        <v>593.64550981239393</v>
      </c>
      <c r="QP62">
        <v>1</v>
      </c>
      <c r="QQ62" s="228">
        <v>-1</v>
      </c>
      <c r="QR62" s="228">
        <v>-1</v>
      </c>
      <c r="QS62" s="228">
        <v>-1</v>
      </c>
      <c r="QT62" s="203">
        <v>-1</v>
      </c>
      <c r="QU62" s="229">
        <v>13</v>
      </c>
      <c r="QV62">
        <f t="shared" si="348"/>
        <v>-1</v>
      </c>
      <c r="QW62">
        <v>-1</v>
      </c>
      <c r="QX62">
        <v>1</v>
      </c>
      <c r="QY62">
        <v>0</v>
      </c>
      <c r="QZ62">
        <v>0</v>
      </c>
      <c r="RA62">
        <v>1</v>
      </c>
      <c r="RB62">
        <v>0</v>
      </c>
      <c r="RC62">
        <v>0</v>
      </c>
      <c r="RD62" s="194">
        <v>42549</v>
      </c>
      <c r="RE62">
        <f t="shared" si="227"/>
        <v>-1</v>
      </c>
      <c r="RF62">
        <f t="shared" si="228"/>
        <v>-1</v>
      </c>
      <c r="RG62">
        <v>1</v>
      </c>
      <c r="RH62">
        <f t="shared" si="229"/>
        <v>-1</v>
      </c>
      <c r="RI62">
        <v>1</v>
      </c>
      <c r="RJ62" s="137">
        <v>78289.969834087489</v>
      </c>
      <c r="RK62" s="137">
        <v>78289.969834087489</v>
      </c>
      <c r="RL62" s="188">
        <v>0</v>
      </c>
      <c r="RM62" s="188">
        <v>0</v>
      </c>
      <c r="RN62" s="188">
        <v>0</v>
      </c>
      <c r="RO62" s="188">
        <f t="shared" si="335"/>
        <v>0</v>
      </c>
      <c r="RP62" s="188">
        <v>0</v>
      </c>
      <c r="RQ62" s="188">
        <v>0</v>
      </c>
      <c r="RR62" s="188">
        <v>0</v>
      </c>
      <c r="RS62" s="188">
        <f t="shared" si="230"/>
        <v>0</v>
      </c>
      <c r="RT62" s="188">
        <v>0</v>
      </c>
      <c r="RU62" s="188">
        <f t="shared" si="231"/>
        <v>0</v>
      </c>
      <c r="RV62" s="188">
        <f t="shared" si="232"/>
        <v>0</v>
      </c>
      <c r="RW62" s="188">
        <v>0</v>
      </c>
      <c r="RY62">
        <v>1</v>
      </c>
      <c r="RZ62">
        <v>-1</v>
      </c>
      <c r="SA62">
        <v>-1</v>
      </c>
      <c r="SB62">
        <v>1</v>
      </c>
      <c r="SC62">
        <v>-1</v>
      </c>
      <c r="SD62">
        <v>14</v>
      </c>
      <c r="SE62">
        <f t="shared" si="233"/>
        <v>-1</v>
      </c>
      <c r="SF62">
        <v>-1</v>
      </c>
      <c r="SG62">
        <v>1</v>
      </c>
      <c r="SH62">
        <v>0</v>
      </c>
      <c r="SI62">
        <v>0</v>
      </c>
      <c r="SJ62">
        <v>1</v>
      </c>
      <c r="SK62">
        <v>0</v>
      </c>
      <c r="SL62">
        <v>1.47501505117E-2</v>
      </c>
      <c r="SM62" s="194">
        <v>42549</v>
      </c>
      <c r="SN62">
        <f t="shared" si="234"/>
        <v>-1</v>
      </c>
      <c r="SO62">
        <f t="shared" si="235"/>
        <v>-1</v>
      </c>
      <c r="SP62">
        <v>1</v>
      </c>
      <c r="SQ62">
        <f t="shared" si="236"/>
        <v>-1</v>
      </c>
      <c r="SR62">
        <v>1</v>
      </c>
      <c r="SS62" s="137">
        <v>78290.468986384265</v>
      </c>
      <c r="ST62" s="137">
        <v>78290.468986384265</v>
      </c>
      <c r="SU62" s="188">
        <v>-1154.7962011807488</v>
      </c>
      <c r="SV62" s="188">
        <v>1154.7962011807488</v>
      </c>
      <c r="SW62" s="188">
        <v>-1154.7962011807488</v>
      </c>
      <c r="SX62" s="188">
        <f t="shared" si="336"/>
        <v>-1154.7962011807488</v>
      </c>
      <c r="SY62" s="188">
        <v>-1154.7962011807488</v>
      </c>
      <c r="SZ62" s="188">
        <v>-1154.7962011807488</v>
      </c>
      <c r="TA62" s="188">
        <v>1154.7962011807488</v>
      </c>
      <c r="TB62" s="188">
        <f t="shared" si="237"/>
        <v>-1154.7962011807488</v>
      </c>
      <c r="TC62" s="188">
        <v>1154.7962011807488</v>
      </c>
      <c r="TD62" s="188">
        <f t="shared" si="238"/>
        <v>-1154.7962011807488</v>
      </c>
      <c r="TE62" s="188">
        <f t="shared" si="239"/>
        <v>-1154.7962011807488</v>
      </c>
      <c r="TF62" s="188">
        <v>1154.7962011807488</v>
      </c>
      <c r="TH62">
        <v>1</v>
      </c>
      <c r="TI62" s="228">
        <v>-1</v>
      </c>
      <c r="TJ62" s="228">
        <v>-1</v>
      </c>
      <c r="TK62" s="228">
        <v>-1</v>
      </c>
      <c r="TL62" s="203">
        <v>-1</v>
      </c>
      <c r="TM62" s="229">
        <v>15</v>
      </c>
      <c r="TN62">
        <f t="shared" si="240"/>
        <v>-1</v>
      </c>
      <c r="TO62">
        <v>-1</v>
      </c>
      <c r="TP62">
        <v>-1</v>
      </c>
      <c r="TQ62">
        <v>1</v>
      </c>
      <c r="TR62">
        <v>1</v>
      </c>
      <c r="TS62">
        <v>0</v>
      </c>
      <c r="TT62">
        <v>1</v>
      </c>
      <c r="TU62">
        <v>-1.75022248591E-2</v>
      </c>
      <c r="TV62" s="194">
        <v>42549</v>
      </c>
      <c r="TW62">
        <f t="shared" si="241"/>
        <v>-1</v>
      </c>
      <c r="TX62">
        <f t="shared" si="242"/>
        <v>-1</v>
      </c>
      <c r="TY62">
        <v>1</v>
      </c>
      <c r="TZ62">
        <f t="shared" si="243"/>
        <v>-1</v>
      </c>
      <c r="UA62">
        <v>1</v>
      </c>
      <c r="UB62" s="137">
        <v>78290.468986384265</v>
      </c>
      <c r="UC62" s="137">
        <v>78290.468986384265</v>
      </c>
      <c r="UD62" s="188">
        <v>1370.2573925240922</v>
      </c>
      <c r="UE62" s="188">
        <v>-1370.2573925240922</v>
      </c>
      <c r="UF62" s="188">
        <v>1370.2573925240922</v>
      </c>
      <c r="UG62" s="188">
        <f t="shared" si="337"/>
        <v>1370.2573925240922</v>
      </c>
      <c r="UH62" s="188">
        <v>1370.2573925240922</v>
      </c>
      <c r="UI62" s="188">
        <v>1370.2573925240922</v>
      </c>
      <c r="UJ62" s="188">
        <v>1370.2573925240922</v>
      </c>
      <c r="UK62" s="188">
        <f t="shared" si="244"/>
        <v>1370.2573925240922</v>
      </c>
      <c r="UL62" s="188">
        <v>-1370.2573925240922</v>
      </c>
      <c r="UM62" s="188">
        <f t="shared" si="245"/>
        <v>1370.2573925240922</v>
      </c>
      <c r="UN62" s="188">
        <f t="shared" si="246"/>
        <v>1370.2573925240922</v>
      </c>
      <c r="UO62" s="188">
        <v>1370.2573925240922</v>
      </c>
      <c r="UQ62">
        <v>-1</v>
      </c>
      <c r="UR62" s="228">
        <v>-1</v>
      </c>
      <c r="US62" s="228">
        <v>-1</v>
      </c>
      <c r="UT62" s="228">
        <v>-1</v>
      </c>
      <c r="UU62" s="203">
        <v>-1</v>
      </c>
      <c r="UV62" s="229">
        <v>-2</v>
      </c>
      <c r="UW62">
        <f t="shared" si="247"/>
        <v>1</v>
      </c>
      <c r="UX62">
        <v>1</v>
      </c>
      <c r="UY62" s="203">
        <v>1</v>
      </c>
      <c r="UZ62">
        <v>0</v>
      </c>
      <c r="VA62">
        <v>0</v>
      </c>
      <c r="VB62">
        <v>1</v>
      </c>
      <c r="VC62">
        <v>1</v>
      </c>
      <c r="VD62" s="237">
        <v>3.0193236715000001E-3</v>
      </c>
      <c r="VE62" s="194">
        <v>42549</v>
      </c>
      <c r="VF62">
        <f t="shared" si="248"/>
        <v>1</v>
      </c>
      <c r="VG62">
        <f t="shared" si="249"/>
        <v>1</v>
      </c>
      <c r="VH62">
        <v>2</v>
      </c>
      <c r="VI62">
        <v>-1</v>
      </c>
      <c r="VJ62">
        <v>2</v>
      </c>
      <c r="VK62" s="137">
        <v>156417.74178359544</v>
      </c>
      <c r="VL62" s="137">
        <v>156417.74178359544</v>
      </c>
      <c r="VM62" s="188">
        <v>-472.27579040978435</v>
      </c>
      <c r="VN62" s="188">
        <v>-472.27579040978435</v>
      </c>
      <c r="VO62" s="188">
        <v>-472.27579040978435</v>
      </c>
      <c r="VP62" s="188">
        <f t="shared" si="338"/>
        <v>472.27579040978435</v>
      </c>
      <c r="VQ62" s="188">
        <v>472.27579040978435</v>
      </c>
      <c r="VR62" s="188">
        <v>-472.27579040978435</v>
      </c>
      <c r="VS62" s="188">
        <v>-472.27579040978435</v>
      </c>
      <c r="VT62" s="188">
        <f t="shared" si="250"/>
        <v>472.27579040978435</v>
      </c>
      <c r="VU62" s="188">
        <v>472.27579040978435</v>
      </c>
      <c r="VV62" s="188">
        <v>-472.27579040978435</v>
      </c>
      <c r="VW62" s="188">
        <f t="shared" si="251"/>
        <v>472.27579040978435</v>
      </c>
      <c r="VX62" s="188">
        <v>472.27579040978435</v>
      </c>
      <c r="VZ62">
        <v>1</v>
      </c>
      <c r="WA62" s="228">
        <v>-1</v>
      </c>
      <c r="WB62" s="228">
        <v>-1</v>
      </c>
      <c r="WC62" s="228">
        <v>-1</v>
      </c>
      <c r="WD62" s="203">
        <v>-1</v>
      </c>
      <c r="WE62" s="229">
        <v>-3</v>
      </c>
      <c r="WF62">
        <f t="shared" si="252"/>
        <v>-1</v>
      </c>
      <c r="WG62">
        <v>1</v>
      </c>
      <c r="WH62" s="203">
        <v>-1</v>
      </c>
      <c r="WI62">
        <v>1</v>
      </c>
      <c r="WJ62">
        <v>1</v>
      </c>
      <c r="WK62">
        <v>1</v>
      </c>
      <c r="WL62">
        <v>0</v>
      </c>
      <c r="WM62" s="237">
        <v>-3.0102347983099998E-3</v>
      </c>
      <c r="WN62" s="194">
        <v>42549</v>
      </c>
      <c r="WO62">
        <f t="shared" si="253"/>
        <v>1</v>
      </c>
      <c r="WP62">
        <f t="shared" si="254"/>
        <v>-1</v>
      </c>
      <c r="WQ62">
        <v>2</v>
      </c>
      <c r="WR62">
        <v>-1</v>
      </c>
      <c r="WS62">
        <v>2</v>
      </c>
      <c r="WT62" s="137">
        <v>156599.44566567906</v>
      </c>
      <c r="WU62" s="137">
        <v>156599.44566567906</v>
      </c>
      <c r="WV62" s="188">
        <v>471.40110073888314</v>
      </c>
      <c r="WW62" s="188">
        <v>-471.40110073888314</v>
      </c>
      <c r="WX62" s="188">
        <v>471.40110073888314</v>
      </c>
      <c r="WY62" s="188">
        <f t="shared" si="339"/>
        <v>471.40110073888314</v>
      </c>
      <c r="WZ62" s="188">
        <v>-471.40110073888314</v>
      </c>
      <c r="XA62" s="188">
        <v>471.40110073888314</v>
      </c>
      <c r="XB62" s="188">
        <v>471.40110073888314</v>
      </c>
      <c r="XC62" s="188">
        <f t="shared" si="255"/>
        <v>-471.40110073888314</v>
      </c>
      <c r="XD62" s="188">
        <v>-471.40110073888314</v>
      </c>
      <c r="XE62" s="188">
        <v>471.40110073888314</v>
      </c>
      <c r="XF62" s="188">
        <f t="shared" si="256"/>
        <v>471.40110073888314</v>
      </c>
      <c r="XG62" s="188">
        <v>471.40110073888314</v>
      </c>
      <c r="XI62">
        <v>-1</v>
      </c>
      <c r="XJ62" s="228">
        <v>1</v>
      </c>
      <c r="XK62" s="228">
        <v>1</v>
      </c>
      <c r="XL62" s="228">
        <v>-1</v>
      </c>
      <c r="XM62" s="203">
        <v>-1</v>
      </c>
      <c r="XN62" s="229">
        <v>-4</v>
      </c>
      <c r="XO62">
        <f t="shared" si="257"/>
        <v>1</v>
      </c>
      <c r="XP62">
        <v>1</v>
      </c>
      <c r="XQ62" s="203">
        <v>-1</v>
      </c>
      <c r="XR62">
        <v>0</v>
      </c>
      <c r="XS62">
        <v>1</v>
      </c>
      <c r="XT62">
        <v>0</v>
      </c>
      <c r="XU62">
        <v>0</v>
      </c>
      <c r="XV62" s="237">
        <v>-1.0567632850199999E-2</v>
      </c>
      <c r="XW62" s="194">
        <v>42570</v>
      </c>
      <c r="XX62">
        <f t="shared" si="258"/>
        <v>1</v>
      </c>
      <c r="XY62">
        <f t="shared" si="259"/>
        <v>1</v>
      </c>
      <c r="XZ62">
        <v>2</v>
      </c>
      <c r="YA62">
        <v>1</v>
      </c>
      <c r="YB62">
        <v>3</v>
      </c>
      <c r="YC62" s="137">
        <v>156599.44566567906</v>
      </c>
      <c r="YD62" s="137">
        <v>234899.16849851859</v>
      </c>
      <c r="YE62" s="188">
        <v>-1654.8854463397399</v>
      </c>
      <c r="YF62" s="188">
        <v>1654.8854463397399</v>
      </c>
      <c r="YG62" s="188">
        <v>1654.8854463397399</v>
      </c>
      <c r="YH62" s="188">
        <f t="shared" si="260"/>
        <v>-1654.8854463397399</v>
      </c>
      <c r="YI62" s="188">
        <v>-1654.8854463397399</v>
      </c>
      <c r="YJ62" s="188">
        <v>-1654.8854463397399</v>
      </c>
      <c r="YK62" s="188">
        <v>1654.8854463397399</v>
      </c>
      <c r="YL62" s="188">
        <f t="shared" si="261"/>
        <v>-1654.8854463397399</v>
      </c>
      <c r="YM62" s="188">
        <v>-1654.8854463397399</v>
      </c>
      <c r="YN62" s="188">
        <v>-1654.8854463397399</v>
      </c>
      <c r="YO62" s="188">
        <f t="shared" si="262"/>
        <v>-1654.8854463397399</v>
      </c>
      <c r="YP62" s="188">
        <v>1654.8854463397399</v>
      </c>
      <c r="YR62">
        <v>-1</v>
      </c>
      <c r="YS62" s="228">
        <v>-1</v>
      </c>
      <c r="YT62" s="228">
        <v>1</v>
      </c>
      <c r="YU62" s="228">
        <v>-1</v>
      </c>
      <c r="YV62" s="203">
        <v>-1</v>
      </c>
      <c r="YW62" s="229">
        <v>-6</v>
      </c>
      <c r="YX62">
        <v>1</v>
      </c>
      <c r="YY62">
        <v>1</v>
      </c>
      <c r="YZ62" s="203">
        <v>1</v>
      </c>
      <c r="ZA62">
        <v>1</v>
      </c>
      <c r="ZB62">
        <v>0</v>
      </c>
      <c r="ZC62">
        <v>1</v>
      </c>
      <c r="ZD62">
        <v>1</v>
      </c>
      <c r="ZE62" s="237">
        <v>1.2511443393300001E-2</v>
      </c>
      <c r="ZF62" s="194">
        <v>42570</v>
      </c>
      <c r="ZG62">
        <f t="shared" si="263"/>
        <v>1</v>
      </c>
      <c r="ZH62">
        <f t="shared" si="264"/>
        <v>1</v>
      </c>
      <c r="ZI62">
        <v>2</v>
      </c>
      <c r="ZJ62">
        <v>-1</v>
      </c>
      <c r="ZK62">
        <v>2</v>
      </c>
      <c r="ZL62" s="137">
        <v>156599.44566567906</v>
      </c>
      <c r="ZM62" s="137">
        <v>156599.44566567906</v>
      </c>
      <c r="ZN62" s="188">
        <v>-1959.2850998683027</v>
      </c>
      <c r="ZO62" s="188">
        <v>-1959.2850998683027</v>
      </c>
      <c r="ZP62" s="188">
        <v>-1959.2850998683027</v>
      </c>
      <c r="ZQ62" s="188">
        <v>-1959.2850998683027</v>
      </c>
      <c r="ZR62" s="188">
        <v>1959.2850998683027</v>
      </c>
      <c r="ZS62" s="188">
        <v>1959.2850998683027</v>
      </c>
      <c r="ZT62" s="188">
        <v>1959.2850998683027</v>
      </c>
      <c r="ZU62" s="188">
        <v>-1959.2850998683027</v>
      </c>
      <c r="ZV62" s="188">
        <f t="shared" si="265"/>
        <v>1959.2850998683027</v>
      </c>
      <c r="ZW62" s="188">
        <v>1959.2850998683027</v>
      </c>
      <c r="ZX62" s="188">
        <f t="shared" si="266"/>
        <v>1959.2850998683027</v>
      </c>
      <c r="ZY62" s="188">
        <v>1959.2850998683027</v>
      </c>
      <c r="AAA62">
        <f t="shared" si="267"/>
        <v>1</v>
      </c>
      <c r="AAB62" s="228">
        <v>1</v>
      </c>
      <c r="AAC62" s="228">
        <v>1</v>
      </c>
      <c r="AAD62" s="228">
        <v>1</v>
      </c>
      <c r="AAE62" s="203">
        <v>-1</v>
      </c>
      <c r="AAF62" s="229">
        <v>-6</v>
      </c>
      <c r="AAG62">
        <f t="shared" si="268"/>
        <v>1</v>
      </c>
      <c r="AAH62">
        <f t="shared" si="269"/>
        <v>1</v>
      </c>
      <c r="AAI62" s="203">
        <v>-1</v>
      </c>
      <c r="AAJ62">
        <f t="shared" si="270"/>
        <v>0</v>
      </c>
      <c r="AAK62">
        <f t="shared" si="136"/>
        <v>1</v>
      </c>
      <c r="AAL62">
        <f t="shared" si="340"/>
        <v>0</v>
      </c>
      <c r="AAM62">
        <f t="shared" si="271"/>
        <v>0</v>
      </c>
      <c r="AAN62" s="237">
        <v>-1.50693188668E-3</v>
      </c>
      <c r="AAO62" s="194">
        <v>42570</v>
      </c>
      <c r="AAP62">
        <f t="shared" si="272"/>
        <v>-1</v>
      </c>
      <c r="AAQ62">
        <f t="shared" si="273"/>
        <v>-1</v>
      </c>
      <c r="AAR62">
        <f>VLOOKUP($A62,'FuturesInfo (3)'!$A$2:$V$80,22)</f>
        <v>2</v>
      </c>
      <c r="AAS62">
        <f t="shared" si="274"/>
        <v>-1</v>
      </c>
      <c r="AAT62">
        <f t="shared" si="275"/>
        <v>2</v>
      </c>
      <c r="AAU62" s="137">
        <f>VLOOKUP($A62,'FuturesInfo (3)'!$A$2:$O$80,15)*AAR62</f>
        <v>158319.79355825289</v>
      </c>
      <c r="AAV62" s="137">
        <f>VLOOKUP($A62,'FuturesInfo (3)'!$A$2:$O$80,15)*AAT62</f>
        <v>158319.79355825289</v>
      </c>
      <c r="AAW62" s="188">
        <f t="shared" si="352"/>
        <v>-238.57714520552614</v>
      </c>
      <c r="AAX62" s="188">
        <f t="shared" si="137"/>
        <v>238.57714520552614</v>
      </c>
      <c r="AAY62" s="188">
        <f t="shared" si="277"/>
        <v>-238.57714520552614</v>
      </c>
      <c r="AAZ62" s="188">
        <f t="shared" si="278"/>
        <v>238.57714520552614</v>
      </c>
      <c r="ABA62" s="188">
        <f t="shared" si="279"/>
        <v>-238.57714520552614</v>
      </c>
      <c r="ABB62" s="188">
        <f t="shared" si="349"/>
        <v>-238.57714520552614</v>
      </c>
      <c r="ABC62" s="188">
        <f t="shared" si="281"/>
        <v>-238.57714520552614</v>
      </c>
      <c r="ABD62" s="188">
        <f t="shared" si="341"/>
        <v>-238.57714520552614</v>
      </c>
      <c r="ABE62" s="188">
        <f t="shared" si="282"/>
        <v>238.57714520552614</v>
      </c>
      <c r="ABF62" s="188">
        <f>IF(IF(sym!$Q51=AAI62,1,0)=1,ABS(AAU62*AAN62),-ABS(AAU62*AAN62))</f>
        <v>-238.57714520552614</v>
      </c>
      <c r="ABG62" s="188">
        <f t="shared" si="283"/>
        <v>238.57714520552614</v>
      </c>
      <c r="ABH62" s="188">
        <f t="shared" si="284"/>
        <v>238.57714520552614</v>
      </c>
      <c r="ABJ62">
        <f t="shared" si="285"/>
        <v>-1</v>
      </c>
      <c r="ABK62" s="228">
        <v>1</v>
      </c>
      <c r="ABL62" s="228">
        <v>1</v>
      </c>
      <c r="ABM62" s="228">
        <v>-1</v>
      </c>
      <c r="ABN62" s="203">
        <v>-1</v>
      </c>
      <c r="ABO62" s="229">
        <v>-7</v>
      </c>
      <c r="ABP62">
        <f t="shared" si="286"/>
        <v>1</v>
      </c>
      <c r="ABQ62">
        <f t="shared" si="287"/>
        <v>1</v>
      </c>
      <c r="ABR62" s="203"/>
      <c r="ABS62">
        <f t="shared" si="288"/>
        <v>0</v>
      </c>
      <c r="ABT62">
        <f t="shared" si="138"/>
        <v>0</v>
      </c>
      <c r="ABU62">
        <f t="shared" si="342"/>
        <v>0</v>
      </c>
      <c r="ABV62">
        <f t="shared" si="289"/>
        <v>0</v>
      </c>
      <c r="ABW62" s="237"/>
      <c r="ABX62" s="194">
        <v>42570</v>
      </c>
      <c r="ABY62">
        <f t="shared" si="290"/>
        <v>1</v>
      </c>
      <c r="ABZ62">
        <f t="shared" si="291"/>
        <v>1</v>
      </c>
      <c r="ACA62">
        <f>VLOOKUP($A62,'FuturesInfo (3)'!$A$2:$V$80,22)</f>
        <v>2</v>
      </c>
      <c r="ACB62">
        <f t="shared" si="292"/>
        <v>1</v>
      </c>
      <c r="ACC62">
        <f t="shared" si="293"/>
        <v>3</v>
      </c>
      <c r="ACD62" s="137">
        <f>VLOOKUP($A62,'FuturesInfo (3)'!$A$2:$O$80,15)*ACA62</f>
        <v>158319.79355825289</v>
      </c>
      <c r="ACE62" s="137">
        <f>VLOOKUP($A62,'FuturesInfo (3)'!$A$2:$O$80,15)*ACC62</f>
        <v>237479.69033737935</v>
      </c>
      <c r="ACF62" s="188">
        <f t="shared" si="353"/>
        <v>0</v>
      </c>
      <c r="ACG62" s="188">
        <f t="shared" si="139"/>
        <v>0</v>
      </c>
      <c r="ACH62" s="188">
        <f t="shared" si="295"/>
        <v>0</v>
      </c>
      <c r="ACI62" s="188">
        <f t="shared" si="296"/>
        <v>0</v>
      </c>
      <c r="ACJ62" s="188">
        <f t="shared" si="297"/>
        <v>0</v>
      </c>
      <c r="ACK62" s="188">
        <f t="shared" si="350"/>
        <v>0</v>
      </c>
      <c r="ACL62" s="188">
        <f t="shared" si="299"/>
        <v>0</v>
      </c>
      <c r="ACM62" s="188">
        <f t="shared" si="343"/>
        <v>0</v>
      </c>
      <c r="ACN62" s="188">
        <f t="shared" si="300"/>
        <v>0</v>
      </c>
      <c r="ACO62" s="188">
        <f>IF(IF(sym!$Q51=ABR62,1,0)=1,ABS(ACD62*ABW62),-ABS(ACD62*ABW62))</f>
        <v>0</v>
      </c>
      <c r="ACP62" s="188">
        <f t="shared" si="301"/>
        <v>0</v>
      </c>
      <c r="ACQ62" s="188">
        <f t="shared" si="302"/>
        <v>0</v>
      </c>
      <c r="ACT62">
        <f t="shared" si="303"/>
        <v>0</v>
      </c>
      <c r="ACU62" s="228"/>
      <c r="ACV62" s="228"/>
      <c r="ACW62" s="228"/>
      <c r="ACX62" s="203"/>
      <c r="ACY62" s="229"/>
      <c r="ACZ62">
        <f t="shared" si="304"/>
        <v>-1</v>
      </c>
      <c r="ADA62">
        <f t="shared" si="305"/>
        <v>0</v>
      </c>
      <c r="ADB62" s="203"/>
      <c r="ADC62">
        <f t="shared" si="306"/>
        <v>1</v>
      </c>
      <c r="ADD62">
        <f t="shared" si="140"/>
        <v>1</v>
      </c>
      <c r="ADE62">
        <f t="shared" si="344"/>
        <v>0</v>
      </c>
      <c r="ADF62">
        <f t="shared" si="307"/>
        <v>1</v>
      </c>
      <c r="ADG62" s="237"/>
      <c r="ADH62" s="194"/>
      <c r="ADI62">
        <f t="shared" si="308"/>
        <v>-1</v>
      </c>
      <c r="ADJ62">
        <f t="shared" si="309"/>
        <v>-1</v>
      </c>
      <c r="ADK62">
        <f>VLOOKUP($A62,'FuturesInfo (3)'!$A$2:$V$80,22)</f>
        <v>2</v>
      </c>
      <c r="ADL62">
        <f t="shared" si="310"/>
        <v>-1</v>
      </c>
      <c r="ADM62">
        <f t="shared" si="311"/>
        <v>2</v>
      </c>
      <c r="ADN62" s="137">
        <f>VLOOKUP($A62,'FuturesInfo (3)'!$A$2:$O$80,15)*ADK62</f>
        <v>158319.79355825289</v>
      </c>
      <c r="ADO62" s="137">
        <f>VLOOKUP($A62,'FuturesInfo (3)'!$A$2:$O$80,15)*ADM62</f>
        <v>158319.79355825289</v>
      </c>
      <c r="ADP62" s="188">
        <f t="shared" si="354"/>
        <v>0</v>
      </c>
      <c r="ADQ62" s="188">
        <f t="shared" si="141"/>
        <v>0</v>
      </c>
      <c r="ADR62" s="188">
        <f t="shared" si="313"/>
        <v>0</v>
      </c>
      <c r="ADS62" s="188">
        <f t="shared" si="314"/>
        <v>0</v>
      </c>
      <c r="ADT62" s="188">
        <f t="shared" si="315"/>
        <v>0</v>
      </c>
      <c r="ADU62" s="188">
        <f t="shared" si="351"/>
        <v>0</v>
      </c>
      <c r="ADV62" s="188">
        <f t="shared" si="317"/>
        <v>0</v>
      </c>
      <c r="ADW62" s="188">
        <f t="shared" si="345"/>
        <v>0</v>
      </c>
      <c r="ADX62" s="188">
        <f t="shared" si="318"/>
        <v>0</v>
      </c>
      <c r="ADY62" s="188">
        <f>IF(IF(sym!$Q51=ADB62,1,0)=1,ABS(ADN62*ADG62),-ABS(ADN62*ADG62))</f>
        <v>0</v>
      </c>
      <c r="ADZ62" s="188">
        <f t="shared" si="319"/>
        <v>0</v>
      </c>
      <c r="AEA62" s="188">
        <f t="shared" si="320"/>
        <v>0</v>
      </c>
    </row>
    <row r="63" spans="1:807"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f t="shared" si="142"/>
        <v>-1</v>
      </c>
      <c r="T63">
        <f t="shared" si="143"/>
        <v>-1</v>
      </c>
      <c r="U63">
        <v>1</v>
      </c>
      <c r="V63">
        <f t="shared" si="144"/>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f t="shared" si="145"/>
        <v>-893.97627642780594</v>
      </c>
      <c r="AG63" s="188">
        <v>893.97627642780594</v>
      </c>
      <c r="AH63" s="188">
        <f t="shared" si="146"/>
        <v>893.97627642780594</v>
      </c>
      <c r="AI63" s="188">
        <v>-893.97627642780594</v>
      </c>
      <c r="AJ63" s="188">
        <v>893.97627642780594</v>
      </c>
      <c r="AL63">
        <v>1</v>
      </c>
      <c r="AM63" s="228">
        <v>-1</v>
      </c>
      <c r="AN63" s="228">
        <v>1</v>
      </c>
      <c r="AO63" s="228">
        <v>-1</v>
      </c>
      <c r="AP63" s="203">
        <v>1</v>
      </c>
      <c r="AQ63" s="229">
        <v>-3</v>
      </c>
      <c r="AR63">
        <f t="shared" si="147"/>
        <v>-1</v>
      </c>
      <c r="AS63">
        <v>-1</v>
      </c>
      <c r="AT63" s="203">
        <v>1</v>
      </c>
      <c r="AU63">
        <v>0</v>
      </c>
      <c r="AV63">
        <v>1</v>
      </c>
      <c r="AW63">
        <v>0</v>
      </c>
      <c r="AX63">
        <v>0</v>
      </c>
      <c r="AY63" s="237">
        <v>5.9564329475799999E-3</v>
      </c>
      <c r="AZ63" s="194">
        <v>42538</v>
      </c>
      <c r="BA63">
        <f t="shared" si="148"/>
        <v>-1</v>
      </c>
      <c r="BB63">
        <f t="shared" si="149"/>
        <v>-1</v>
      </c>
      <c r="BC63">
        <v>1</v>
      </c>
      <c r="BD63">
        <f t="shared" si="150"/>
        <v>-1</v>
      </c>
      <c r="BE63">
        <v>1</v>
      </c>
      <c r="BF63" s="137">
        <v>88665</v>
      </c>
      <c r="BG63" s="137">
        <v>88665</v>
      </c>
      <c r="BH63" s="188">
        <v>-528.12712729718066</v>
      </c>
      <c r="BI63" s="188">
        <v>528.12712729718066</v>
      </c>
      <c r="BJ63" s="188">
        <v>528.12712729718066</v>
      </c>
      <c r="BK63" s="188">
        <f t="shared" si="321"/>
        <v>-528.12712729718066</v>
      </c>
      <c r="BL63" s="188">
        <v>-528.12712729718066</v>
      </c>
      <c r="BM63" s="188">
        <v>528.12712729718066</v>
      </c>
      <c r="BN63" s="188">
        <v>-528.12712729718066</v>
      </c>
      <c r="BO63" s="188">
        <f t="shared" si="322"/>
        <v>-528.12712729718066</v>
      </c>
      <c r="BP63" s="188">
        <v>528.12712729718066</v>
      </c>
      <c r="BQ63" s="188">
        <f t="shared" si="151"/>
        <v>-528.12712729718066</v>
      </c>
      <c r="BR63" s="188">
        <f t="shared" si="152"/>
        <v>-528.12712729718066</v>
      </c>
      <c r="BS63" s="188">
        <v>528.12712729718066</v>
      </c>
      <c r="BU63">
        <v>1</v>
      </c>
      <c r="BV63" s="228">
        <v>1</v>
      </c>
      <c r="BW63" s="228">
        <v>-1</v>
      </c>
      <c r="BX63" s="228">
        <v>1</v>
      </c>
      <c r="BY63" s="203">
        <v>1</v>
      </c>
      <c r="BZ63" s="229">
        <v>-4</v>
      </c>
      <c r="CA63">
        <f t="shared" si="153"/>
        <v>-1</v>
      </c>
      <c r="CB63">
        <v>-1</v>
      </c>
      <c r="CC63" s="203">
        <v>1</v>
      </c>
      <c r="CD63">
        <v>1</v>
      </c>
      <c r="CE63">
        <v>1</v>
      </c>
      <c r="CF63">
        <v>0</v>
      </c>
      <c r="CG63">
        <v>0</v>
      </c>
      <c r="CH63" s="237"/>
      <c r="CI63" s="194">
        <v>42548</v>
      </c>
      <c r="CJ63">
        <f t="shared" si="154"/>
        <v>-1</v>
      </c>
      <c r="CK63">
        <f t="shared" si="155"/>
        <v>-1</v>
      </c>
      <c r="CL63">
        <v>2</v>
      </c>
      <c r="CM63">
        <f t="shared" si="156"/>
        <v>1</v>
      </c>
      <c r="CN63">
        <v>2</v>
      </c>
      <c r="CO63" s="137">
        <v>177330</v>
      </c>
      <c r="CP63" s="137">
        <v>177330</v>
      </c>
      <c r="CQ63" s="188">
        <v>0</v>
      </c>
      <c r="CR63" s="188">
        <v>0</v>
      </c>
      <c r="CS63" s="188">
        <v>0</v>
      </c>
      <c r="CT63" s="188">
        <f t="shared" si="323"/>
        <v>0</v>
      </c>
      <c r="CU63" s="188">
        <v>0</v>
      </c>
      <c r="CV63" s="188">
        <v>0</v>
      </c>
      <c r="CW63" s="188">
        <v>0</v>
      </c>
      <c r="CX63" s="188">
        <f t="shared" si="157"/>
        <v>0</v>
      </c>
      <c r="CY63" s="188">
        <v>0</v>
      </c>
      <c r="CZ63" s="188">
        <f t="shared" si="158"/>
        <v>0</v>
      </c>
      <c r="DA63" s="188">
        <f t="shared" si="159"/>
        <v>0</v>
      </c>
      <c r="DB63" s="188">
        <v>0</v>
      </c>
      <c r="DD63">
        <v>1</v>
      </c>
      <c r="DE63" s="228">
        <v>1</v>
      </c>
      <c r="DF63" s="228">
        <v>-1</v>
      </c>
      <c r="DG63" s="228">
        <v>1</v>
      </c>
      <c r="DH63" s="203">
        <v>1</v>
      </c>
      <c r="DI63" s="229">
        <v>-4</v>
      </c>
      <c r="DJ63">
        <f t="shared" si="160"/>
        <v>-1</v>
      </c>
      <c r="DK63">
        <v>-1</v>
      </c>
      <c r="DL63" s="203">
        <v>-1</v>
      </c>
      <c r="DM63">
        <v>0</v>
      </c>
      <c r="DN63">
        <v>0</v>
      </c>
      <c r="DO63">
        <v>1</v>
      </c>
      <c r="DP63">
        <v>1</v>
      </c>
      <c r="DQ63" s="237">
        <v>-6.5978683809799999E-3</v>
      </c>
      <c r="DR63" s="194">
        <v>42548</v>
      </c>
      <c r="DS63">
        <f t="shared" si="161"/>
        <v>-1</v>
      </c>
      <c r="DT63">
        <f t="shared" si="162"/>
        <v>-1</v>
      </c>
      <c r="DU63">
        <v>2</v>
      </c>
      <c r="DV63">
        <f t="shared" si="163"/>
        <v>1</v>
      </c>
      <c r="DW63">
        <v>2</v>
      </c>
      <c r="DX63" s="137">
        <v>176160</v>
      </c>
      <c r="DY63" s="137">
        <v>176160</v>
      </c>
      <c r="DZ63" s="188">
        <v>-1162.2804939934367</v>
      </c>
      <c r="EA63" s="188">
        <v>-1162.2804939934367</v>
      </c>
      <c r="EB63" s="188">
        <v>-1162.2804939934367</v>
      </c>
      <c r="EC63" s="188">
        <f t="shared" si="324"/>
        <v>1162.2804939934367</v>
      </c>
      <c r="ED63" s="188">
        <v>1162.2804939934367</v>
      </c>
      <c r="EE63" s="188">
        <v>1162.2804939934367</v>
      </c>
      <c r="EF63" s="188">
        <v>-1162.2804939934367</v>
      </c>
      <c r="EG63" s="188">
        <f t="shared" si="164"/>
        <v>1162.2804939934367</v>
      </c>
      <c r="EH63" s="188">
        <v>-1162.2804939934367</v>
      </c>
      <c r="EI63" s="188">
        <f t="shared" si="165"/>
        <v>-1162.2804939934367</v>
      </c>
      <c r="EJ63" s="188">
        <f t="shared" si="166"/>
        <v>1162.2804939934367</v>
      </c>
      <c r="EK63" s="188">
        <v>1162.2804939934367</v>
      </c>
      <c r="EM63">
        <v>-1</v>
      </c>
      <c r="EN63" s="228">
        <v>-1</v>
      </c>
      <c r="EO63" s="228">
        <v>-1</v>
      </c>
      <c r="EP63" s="228">
        <v>-1</v>
      </c>
      <c r="EQ63" s="203">
        <v>1</v>
      </c>
      <c r="ER63" s="229">
        <v>5</v>
      </c>
      <c r="ES63">
        <f t="shared" si="167"/>
        <v>1</v>
      </c>
      <c r="ET63">
        <v>1</v>
      </c>
      <c r="EU63" s="203">
        <v>1</v>
      </c>
      <c r="EV63">
        <v>0</v>
      </c>
      <c r="EW63">
        <v>1</v>
      </c>
      <c r="EX63">
        <v>0</v>
      </c>
      <c r="EY63">
        <v>1</v>
      </c>
      <c r="EZ63" s="237">
        <v>8.0608537693000002E-3</v>
      </c>
      <c r="FA63" s="194">
        <v>42548</v>
      </c>
      <c r="FB63">
        <f t="shared" si="168"/>
        <v>1</v>
      </c>
      <c r="FC63">
        <f t="shared" si="169"/>
        <v>1</v>
      </c>
      <c r="FD63">
        <v>2</v>
      </c>
      <c r="FE63">
        <f t="shared" si="170"/>
        <v>1</v>
      </c>
      <c r="FF63">
        <v>2</v>
      </c>
      <c r="FG63" s="137">
        <v>177580</v>
      </c>
      <c r="FH63" s="137">
        <v>177580</v>
      </c>
      <c r="FI63" s="188">
        <v>-1431.4464123522941</v>
      </c>
      <c r="FJ63" s="188">
        <v>-1431.4464123522941</v>
      </c>
      <c r="FK63" s="188">
        <v>1431.4464123522941</v>
      </c>
      <c r="FL63" s="188">
        <f t="shared" si="325"/>
        <v>1431.4464123522941</v>
      </c>
      <c r="FM63" s="188">
        <v>1431.4464123522941</v>
      </c>
      <c r="FN63" s="188">
        <v>-1431.4464123522941</v>
      </c>
      <c r="FO63" s="188">
        <v>-1431.4464123522941</v>
      </c>
      <c r="FP63" s="188">
        <f t="shared" si="171"/>
        <v>1431.4464123522941</v>
      </c>
      <c r="FQ63" s="188">
        <v>1431.4464123522941</v>
      </c>
      <c r="FR63" s="188">
        <f t="shared" si="172"/>
        <v>1431.4464123522941</v>
      </c>
      <c r="FS63" s="188">
        <f t="shared" si="173"/>
        <v>1431.4464123522941</v>
      </c>
      <c r="FT63" s="188">
        <v>1431.4464123522941</v>
      </c>
      <c r="FV63">
        <v>1</v>
      </c>
      <c r="FW63" s="228">
        <v>-1</v>
      </c>
      <c r="FX63" s="228">
        <v>-1</v>
      </c>
      <c r="FY63" s="228">
        <v>-1</v>
      </c>
      <c r="FZ63" s="203">
        <v>1</v>
      </c>
      <c r="GA63" s="229">
        <v>6</v>
      </c>
      <c r="GB63">
        <f t="shared" si="174"/>
        <v>-1</v>
      </c>
      <c r="GC63">
        <v>1</v>
      </c>
      <c r="GD63">
        <v>1</v>
      </c>
      <c r="GE63">
        <v>0</v>
      </c>
      <c r="GF63">
        <v>1</v>
      </c>
      <c r="GG63">
        <v>0</v>
      </c>
      <c r="GH63">
        <v>1</v>
      </c>
      <c r="GI63">
        <v>2.8719450388600002E-3</v>
      </c>
      <c r="GJ63" s="194">
        <v>42548</v>
      </c>
      <c r="GK63">
        <f t="shared" si="175"/>
        <v>1</v>
      </c>
      <c r="GL63">
        <f t="shared" si="176"/>
        <v>-1</v>
      </c>
      <c r="GM63">
        <v>2</v>
      </c>
      <c r="GN63">
        <f t="shared" si="177"/>
        <v>-1</v>
      </c>
      <c r="GO63">
        <v>3</v>
      </c>
      <c r="GP63" s="137">
        <v>178090</v>
      </c>
      <c r="GQ63" s="137">
        <v>267135</v>
      </c>
      <c r="GR63" s="188">
        <v>-511.46469197057741</v>
      </c>
      <c r="GS63" s="188">
        <v>511.46469197057741</v>
      </c>
      <c r="GT63" s="188">
        <v>511.46469197057741</v>
      </c>
      <c r="GU63" s="188">
        <f t="shared" si="326"/>
        <v>-511.46469197057741</v>
      </c>
      <c r="GV63" s="188">
        <v>511.46469197057741</v>
      </c>
      <c r="GW63" s="188">
        <v>-511.46469197057741</v>
      </c>
      <c r="GX63" s="188">
        <v>-511.46469197057741</v>
      </c>
      <c r="GY63" s="188">
        <f t="shared" si="178"/>
        <v>511.46469197057741</v>
      </c>
      <c r="GZ63" s="188">
        <v>511.46469197057741</v>
      </c>
      <c r="HA63" s="188">
        <f t="shared" si="179"/>
        <v>-511.46469197057741</v>
      </c>
      <c r="HB63" s="188">
        <f t="shared" si="180"/>
        <v>-511.46469197057741</v>
      </c>
      <c r="HC63" s="188">
        <v>511.46469197057741</v>
      </c>
      <c r="HE63">
        <v>1</v>
      </c>
      <c r="HF63">
        <v>-1</v>
      </c>
      <c r="HG63">
        <v>-1</v>
      </c>
      <c r="HH63">
        <v>1</v>
      </c>
      <c r="HI63">
        <v>1</v>
      </c>
      <c r="HJ63">
        <v>7</v>
      </c>
      <c r="HK63">
        <f t="shared" si="181"/>
        <v>-1</v>
      </c>
      <c r="HL63">
        <v>1</v>
      </c>
      <c r="HM63" s="203">
        <v>1</v>
      </c>
      <c r="HN63">
        <v>0</v>
      </c>
      <c r="HO63">
        <v>1</v>
      </c>
      <c r="HP63">
        <v>0</v>
      </c>
      <c r="HQ63">
        <v>1</v>
      </c>
      <c r="HR63" s="237">
        <v>1.45993598742E-2</v>
      </c>
      <c r="HS63" s="194">
        <v>42548</v>
      </c>
      <c r="HT63">
        <f t="shared" si="182"/>
        <v>-1</v>
      </c>
      <c r="HU63">
        <f t="shared" si="183"/>
        <v>-1</v>
      </c>
      <c r="HV63">
        <v>2</v>
      </c>
      <c r="HW63">
        <f t="shared" si="184"/>
        <v>-1</v>
      </c>
      <c r="HX63">
        <v>3</v>
      </c>
      <c r="HY63" s="137">
        <v>180690</v>
      </c>
      <c r="HZ63" s="137">
        <v>271035</v>
      </c>
      <c r="IA63" s="188">
        <v>-2637.9583356691978</v>
      </c>
      <c r="IB63" s="188">
        <v>2637.9583356691978</v>
      </c>
      <c r="IC63" s="188">
        <v>2637.9583356691978</v>
      </c>
      <c r="ID63" s="188">
        <f t="shared" si="327"/>
        <v>-2637.9583356691978</v>
      </c>
      <c r="IE63" s="188">
        <v>2637.9583356691978</v>
      </c>
      <c r="IF63" s="188">
        <v>-2637.9583356691978</v>
      </c>
      <c r="IG63" s="188">
        <v>2637.9583356691978</v>
      </c>
      <c r="IH63" s="188">
        <f t="shared" si="185"/>
        <v>-2637.9583356691978</v>
      </c>
      <c r="II63" s="188">
        <v>2637.9583356691978</v>
      </c>
      <c r="IJ63" s="188">
        <f t="shared" si="186"/>
        <v>-2637.9583356691978</v>
      </c>
      <c r="IK63" s="188">
        <f t="shared" si="187"/>
        <v>-2637.9583356691978</v>
      </c>
      <c r="IL63" s="188">
        <v>2637.9583356691978</v>
      </c>
      <c r="IN63">
        <v>1</v>
      </c>
      <c r="IO63" s="228">
        <v>1</v>
      </c>
      <c r="IP63" s="228">
        <v>-1</v>
      </c>
      <c r="IQ63" s="228">
        <v>1</v>
      </c>
      <c r="IR63" s="203">
        <v>1</v>
      </c>
      <c r="IS63" s="229">
        <v>8</v>
      </c>
      <c r="IT63">
        <f t="shared" si="188"/>
        <v>-1</v>
      </c>
      <c r="IU63">
        <v>1</v>
      </c>
      <c r="IV63" s="203">
        <v>1</v>
      </c>
      <c r="IW63">
        <v>1</v>
      </c>
      <c r="IX63">
        <v>1</v>
      </c>
      <c r="IY63">
        <v>0</v>
      </c>
      <c r="IZ63">
        <v>1</v>
      </c>
      <c r="JA63" s="237">
        <v>7.13929935248E-3</v>
      </c>
      <c r="JB63" s="194">
        <v>42548</v>
      </c>
      <c r="JC63">
        <f t="shared" si="189"/>
        <v>-1</v>
      </c>
      <c r="JD63">
        <f t="shared" si="190"/>
        <v>-1</v>
      </c>
      <c r="JE63">
        <v>2</v>
      </c>
      <c r="JF63">
        <f t="shared" si="191"/>
        <v>1</v>
      </c>
      <c r="JG63">
        <v>2</v>
      </c>
      <c r="JH63" s="137">
        <v>181980</v>
      </c>
      <c r="JI63" s="137">
        <v>181980</v>
      </c>
      <c r="JJ63" s="188">
        <v>1299.2096961643103</v>
      </c>
      <c r="JK63" s="188">
        <v>1299.2096961643103</v>
      </c>
      <c r="JL63" s="188">
        <v>1299.2096961643103</v>
      </c>
      <c r="JM63" s="188">
        <f t="shared" si="328"/>
        <v>-1299.2096961643103</v>
      </c>
      <c r="JN63" s="188">
        <v>1299.2096961643103</v>
      </c>
      <c r="JO63" s="188">
        <v>-1299.2096961643103</v>
      </c>
      <c r="JP63" s="188">
        <v>1299.2096961643103</v>
      </c>
      <c r="JQ63" s="188">
        <f t="shared" si="192"/>
        <v>-1299.2096961643103</v>
      </c>
      <c r="JR63" s="188">
        <v>1299.2096961643103</v>
      </c>
      <c r="JS63" s="188">
        <f t="shared" si="193"/>
        <v>1299.2096961643103</v>
      </c>
      <c r="JT63" s="188">
        <f t="shared" si="329"/>
        <v>-1299.2096961643103</v>
      </c>
      <c r="JU63" s="188">
        <v>1299.2096961643103</v>
      </c>
      <c r="JW63">
        <v>1</v>
      </c>
      <c r="JX63" s="228">
        <v>1</v>
      </c>
      <c r="JY63" s="228">
        <v>-1</v>
      </c>
      <c r="JZ63" s="228">
        <v>1</v>
      </c>
      <c r="KA63" s="203">
        <v>1</v>
      </c>
      <c r="KB63" s="229">
        <v>9</v>
      </c>
      <c r="KC63">
        <f t="shared" si="194"/>
        <v>-1</v>
      </c>
      <c r="KD63">
        <v>1</v>
      </c>
      <c r="KE63" s="203">
        <v>1</v>
      </c>
      <c r="KF63">
        <v>1</v>
      </c>
      <c r="KG63">
        <v>1</v>
      </c>
      <c r="KH63">
        <v>0</v>
      </c>
      <c r="KI63">
        <v>1</v>
      </c>
      <c r="KJ63" s="237">
        <v>4.4510385756700004E-3</v>
      </c>
      <c r="KK63" s="194">
        <v>42548</v>
      </c>
      <c r="KL63">
        <f t="shared" si="195"/>
        <v>-1</v>
      </c>
      <c r="KM63">
        <f t="shared" si="196"/>
        <v>-1</v>
      </c>
      <c r="KN63">
        <v>2</v>
      </c>
      <c r="KO63">
        <f t="shared" si="197"/>
        <v>1</v>
      </c>
      <c r="KP63">
        <v>2</v>
      </c>
      <c r="KQ63" s="137">
        <v>182790</v>
      </c>
      <c r="KR63" s="137">
        <v>182790</v>
      </c>
      <c r="KS63" s="188">
        <v>813.60534124671938</v>
      </c>
      <c r="KT63" s="188">
        <v>813.60534124671938</v>
      </c>
      <c r="KU63" s="188">
        <v>813.60534124671938</v>
      </c>
      <c r="KV63" s="188">
        <f t="shared" si="330"/>
        <v>-813.60534124671938</v>
      </c>
      <c r="KW63" s="188">
        <v>813.60534124671938</v>
      </c>
      <c r="KX63" s="188">
        <v>-813.60534124671938</v>
      </c>
      <c r="KY63" s="188">
        <v>813.60534124671938</v>
      </c>
      <c r="KZ63" s="188">
        <f t="shared" si="198"/>
        <v>-813.60534124671938</v>
      </c>
      <c r="LA63" s="188">
        <v>813.60534124671938</v>
      </c>
      <c r="LB63" s="188">
        <f t="shared" si="199"/>
        <v>813.60534124671938</v>
      </c>
      <c r="LC63" s="188">
        <f t="shared" si="200"/>
        <v>-813.60534124671938</v>
      </c>
      <c r="LD63" s="188">
        <v>813.60534124671938</v>
      </c>
      <c r="LF63">
        <v>1</v>
      </c>
      <c r="LG63" s="228">
        <v>1</v>
      </c>
      <c r="LH63" s="228">
        <v>-1</v>
      </c>
      <c r="LI63" s="228">
        <v>1</v>
      </c>
      <c r="LJ63" s="203">
        <v>1</v>
      </c>
      <c r="LK63" s="229">
        <v>10</v>
      </c>
      <c r="LL63">
        <f t="shared" si="201"/>
        <v>-1</v>
      </c>
      <c r="LM63">
        <v>1</v>
      </c>
      <c r="LN63" s="203">
        <v>-1</v>
      </c>
      <c r="LO63">
        <v>1</v>
      </c>
      <c r="LP63">
        <v>0</v>
      </c>
      <c r="LQ63">
        <v>1</v>
      </c>
      <c r="LR63">
        <v>0</v>
      </c>
      <c r="LS63" s="237">
        <v>-1.8600579900400001E-3</v>
      </c>
      <c r="LT63" s="194">
        <v>42548</v>
      </c>
      <c r="LU63">
        <f t="shared" si="202"/>
        <v>-1</v>
      </c>
      <c r="LV63">
        <f t="shared" si="203"/>
        <v>-1</v>
      </c>
      <c r="LW63">
        <v>2</v>
      </c>
      <c r="LX63">
        <f t="shared" si="204"/>
        <v>1</v>
      </c>
      <c r="LY63">
        <v>2</v>
      </c>
      <c r="LZ63" s="137">
        <v>182450</v>
      </c>
      <c r="MA63" s="137">
        <v>182450</v>
      </c>
      <c r="MB63" s="188">
        <v>-339.36758028279803</v>
      </c>
      <c r="MC63" s="188">
        <v>-339.36758028279803</v>
      </c>
      <c r="MD63" s="188">
        <v>-339.36758028279803</v>
      </c>
      <c r="ME63" s="188">
        <f t="shared" si="331"/>
        <v>339.36758028279803</v>
      </c>
      <c r="MF63" s="188">
        <v>-339.36758028279803</v>
      </c>
      <c r="MG63" s="188">
        <v>339.36758028279803</v>
      </c>
      <c r="MH63" s="188">
        <v>-339.36758028279803</v>
      </c>
      <c r="MI63" s="188">
        <f t="shared" si="205"/>
        <v>339.36758028279803</v>
      </c>
      <c r="MJ63" s="188">
        <v>-339.36758028279803</v>
      </c>
      <c r="MK63" s="188">
        <f t="shared" si="206"/>
        <v>-339.36758028279803</v>
      </c>
      <c r="ML63" s="188">
        <f t="shared" si="207"/>
        <v>339.36758028279803</v>
      </c>
      <c r="MM63" s="188">
        <v>339.36758028279803</v>
      </c>
      <c r="MO63">
        <v>-1</v>
      </c>
      <c r="MP63" s="228">
        <v>1</v>
      </c>
      <c r="MQ63" s="228">
        <v>-1</v>
      </c>
      <c r="MR63" s="203">
        <v>1</v>
      </c>
      <c r="MS63" s="203">
        <v>1</v>
      </c>
      <c r="MT63" s="229">
        <v>11</v>
      </c>
      <c r="MU63">
        <f t="shared" si="208"/>
        <v>1</v>
      </c>
      <c r="MV63">
        <v>1</v>
      </c>
      <c r="MW63" s="203">
        <v>1</v>
      </c>
      <c r="MX63">
        <v>0</v>
      </c>
      <c r="MY63">
        <v>1</v>
      </c>
      <c r="MZ63">
        <v>0</v>
      </c>
      <c r="NA63">
        <v>1</v>
      </c>
      <c r="NB63" s="237">
        <v>6.30309673883E-3</v>
      </c>
      <c r="NC63" s="194">
        <v>42548</v>
      </c>
      <c r="ND63">
        <f t="shared" si="209"/>
        <v>1</v>
      </c>
      <c r="NE63">
        <f t="shared" si="210"/>
        <v>1</v>
      </c>
      <c r="NF63">
        <v>2</v>
      </c>
      <c r="NG63">
        <f t="shared" si="211"/>
        <v>1</v>
      </c>
      <c r="NH63">
        <v>2</v>
      </c>
      <c r="NI63" s="137">
        <v>183600</v>
      </c>
      <c r="NJ63" s="137">
        <v>183600</v>
      </c>
      <c r="NK63" s="188">
        <v>1157.248561249188</v>
      </c>
      <c r="NL63" s="188">
        <v>-1157.248561249188</v>
      </c>
      <c r="NM63" s="188">
        <v>1157.248561249188</v>
      </c>
      <c r="NN63" s="188">
        <f t="shared" si="332"/>
        <v>1157.248561249188</v>
      </c>
      <c r="NO63" s="188">
        <v>1157.248561249188</v>
      </c>
      <c r="NP63" s="188">
        <v>-1157.248561249188</v>
      </c>
      <c r="NQ63" s="188">
        <v>1157.248561249188</v>
      </c>
      <c r="NR63" s="188">
        <f t="shared" si="212"/>
        <v>1157.248561249188</v>
      </c>
      <c r="NS63" s="188">
        <v>1157.248561249188</v>
      </c>
      <c r="NT63" s="188">
        <f t="shared" si="213"/>
        <v>1157.248561249188</v>
      </c>
      <c r="NU63" s="188">
        <f t="shared" si="214"/>
        <v>1157.248561249188</v>
      </c>
      <c r="NV63" s="188">
        <v>1157.248561249188</v>
      </c>
      <c r="NX63">
        <v>1</v>
      </c>
      <c r="NY63" s="228">
        <v>1</v>
      </c>
      <c r="NZ63" s="228">
        <v>-1</v>
      </c>
      <c r="OA63" s="228">
        <v>1</v>
      </c>
      <c r="OB63" s="203">
        <v>1</v>
      </c>
      <c r="OC63" s="229">
        <v>12</v>
      </c>
      <c r="OD63">
        <f t="shared" si="346"/>
        <v>-1</v>
      </c>
      <c r="OE63">
        <v>1</v>
      </c>
      <c r="OF63" s="203">
        <v>-1</v>
      </c>
      <c r="OG63">
        <v>1</v>
      </c>
      <c r="OH63">
        <v>0</v>
      </c>
      <c r="OI63">
        <v>1</v>
      </c>
      <c r="OJ63">
        <v>0</v>
      </c>
      <c r="OK63">
        <v>-2.34204793028E-3</v>
      </c>
      <c r="OL63" s="194">
        <v>42548</v>
      </c>
      <c r="OM63">
        <f t="shared" si="215"/>
        <v>-1</v>
      </c>
      <c r="ON63">
        <f t="shared" si="216"/>
        <v>-1</v>
      </c>
      <c r="OO63">
        <v>2</v>
      </c>
      <c r="OP63">
        <f t="shared" si="217"/>
        <v>1</v>
      </c>
      <c r="OQ63">
        <v>2</v>
      </c>
      <c r="OR63" s="137">
        <v>184330</v>
      </c>
      <c r="OS63" s="137">
        <v>184330</v>
      </c>
      <c r="OT63" s="188">
        <v>-431.70969498851241</v>
      </c>
      <c r="OU63" s="188">
        <v>-431.70969498851241</v>
      </c>
      <c r="OV63" s="188">
        <v>-431.70969498851241</v>
      </c>
      <c r="OW63" s="188">
        <f t="shared" si="333"/>
        <v>431.70969498851241</v>
      </c>
      <c r="OX63" s="188">
        <v>-431.70969498851241</v>
      </c>
      <c r="OY63" s="188">
        <v>431.70969498851241</v>
      </c>
      <c r="OZ63" s="188">
        <v>-431.70969498851241</v>
      </c>
      <c r="PA63" s="188">
        <f t="shared" si="218"/>
        <v>431.70969498851241</v>
      </c>
      <c r="PB63" s="188">
        <v>-431.70969498851241</v>
      </c>
      <c r="PC63" s="188">
        <f t="shared" si="219"/>
        <v>-431.70969498851241</v>
      </c>
      <c r="PD63" s="188">
        <f t="shared" si="220"/>
        <v>431.70969498851241</v>
      </c>
      <c r="PE63" s="188">
        <v>431.70969498851241</v>
      </c>
      <c r="PG63">
        <v>-1</v>
      </c>
      <c r="PH63" s="228">
        <v>1</v>
      </c>
      <c r="PI63" s="228">
        <v>-1</v>
      </c>
      <c r="PJ63" s="228">
        <v>1</v>
      </c>
      <c r="PK63" s="203">
        <v>1</v>
      </c>
      <c r="PL63" s="229">
        <v>13</v>
      </c>
      <c r="PM63">
        <f t="shared" si="347"/>
        <v>1</v>
      </c>
      <c r="PN63">
        <v>1</v>
      </c>
      <c r="PO63" s="203">
        <v>1</v>
      </c>
      <c r="PP63">
        <v>0</v>
      </c>
      <c r="PQ63">
        <v>1</v>
      </c>
      <c r="PR63">
        <v>0</v>
      </c>
      <c r="PS63">
        <v>1</v>
      </c>
      <c r="PT63" s="237">
        <v>6.3329147786200003E-3</v>
      </c>
      <c r="PU63" s="194">
        <v>42548</v>
      </c>
      <c r="PV63">
        <f t="shared" si="221"/>
        <v>1</v>
      </c>
      <c r="PW63">
        <f t="shared" si="222"/>
        <v>1</v>
      </c>
      <c r="PX63">
        <v>2</v>
      </c>
      <c r="PY63">
        <f t="shared" si="223"/>
        <v>1</v>
      </c>
      <c r="PZ63">
        <v>2</v>
      </c>
      <c r="QA63" s="137">
        <v>184260</v>
      </c>
      <c r="QB63" s="137">
        <v>184260</v>
      </c>
      <c r="QC63" s="188">
        <v>1166.9028771085214</v>
      </c>
      <c r="QD63" s="188">
        <v>-1166.9028771085214</v>
      </c>
      <c r="QE63" s="188">
        <v>1166.9028771085214</v>
      </c>
      <c r="QF63" s="188">
        <f t="shared" si="334"/>
        <v>1166.9028771085214</v>
      </c>
      <c r="QG63" s="188">
        <v>1166.9028771085214</v>
      </c>
      <c r="QH63" s="188">
        <v>-1166.9028771085214</v>
      </c>
      <c r="QI63" s="188">
        <v>1166.9028771085214</v>
      </c>
      <c r="QJ63" s="188">
        <f t="shared" si="224"/>
        <v>1166.9028771085214</v>
      </c>
      <c r="QK63" s="188">
        <v>1166.9028771085214</v>
      </c>
      <c r="QL63" s="188">
        <f t="shared" si="225"/>
        <v>1166.9028771085214</v>
      </c>
      <c r="QM63" s="188">
        <f t="shared" si="226"/>
        <v>1166.9028771085214</v>
      </c>
      <c r="QN63" s="188">
        <v>1166.9028771085214</v>
      </c>
      <c r="QP63">
        <v>1</v>
      </c>
      <c r="QQ63" s="228">
        <v>1</v>
      </c>
      <c r="QR63" s="228">
        <v>-1</v>
      </c>
      <c r="QS63" s="228">
        <v>1</v>
      </c>
      <c r="QT63" s="203">
        <v>-1</v>
      </c>
      <c r="QU63" s="229">
        <v>14</v>
      </c>
      <c r="QV63">
        <f t="shared" si="348"/>
        <v>-1</v>
      </c>
      <c r="QW63">
        <v>-1</v>
      </c>
      <c r="QX63">
        <v>-1</v>
      </c>
      <c r="QY63">
        <v>1</v>
      </c>
      <c r="QZ63">
        <v>1</v>
      </c>
      <c r="RA63">
        <v>0</v>
      </c>
      <c r="RB63">
        <v>1</v>
      </c>
      <c r="RC63">
        <v>-3.7975370259900001E-4</v>
      </c>
      <c r="RD63" s="194">
        <v>42548</v>
      </c>
      <c r="RE63">
        <f t="shared" si="227"/>
        <v>-1</v>
      </c>
      <c r="RF63">
        <f t="shared" si="228"/>
        <v>-1</v>
      </c>
      <c r="RG63">
        <v>2</v>
      </c>
      <c r="RH63">
        <f t="shared" si="229"/>
        <v>-1</v>
      </c>
      <c r="RI63">
        <v>2</v>
      </c>
      <c r="RJ63" s="137">
        <v>184260</v>
      </c>
      <c r="RK63" s="137">
        <v>184260</v>
      </c>
      <c r="RL63" s="188">
        <v>-69.973417240891749</v>
      </c>
      <c r="RM63" s="188">
        <v>-69.973417240891749</v>
      </c>
      <c r="RN63" s="188">
        <v>69.973417240891749</v>
      </c>
      <c r="RO63" s="188">
        <f t="shared" si="335"/>
        <v>69.973417240891749</v>
      </c>
      <c r="RP63" s="188">
        <v>69.973417240891749</v>
      </c>
      <c r="RQ63" s="188">
        <v>69.973417240891749</v>
      </c>
      <c r="RR63" s="188">
        <v>-69.973417240891749</v>
      </c>
      <c r="RS63" s="188">
        <f t="shared" si="230"/>
        <v>69.973417240891749</v>
      </c>
      <c r="RT63" s="188">
        <v>-69.973417240891749</v>
      </c>
      <c r="RU63" s="188">
        <f t="shared" si="231"/>
        <v>69.973417240891749</v>
      </c>
      <c r="RV63" s="188">
        <f t="shared" si="232"/>
        <v>69.973417240891749</v>
      </c>
      <c r="RW63" s="188">
        <v>69.973417240891749</v>
      </c>
      <c r="RY63">
        <v>-1</v>
      </c>
      <c r="RZ63">
        <v>1</v>
      </c>
      <c r="SA63">
        <v>-1</v>
      </c>
      <c r="SB63">
        <v>1</v>
      </c>
      <c r="SC63">
        <v>-1</v>
      </c>
      <c r="SD63">
        <v>15</v>
      </c>
      <c r="SE63">
        <f t="shared" si="233"/>
        <v>-1</v>
      </c>
      <c r="SF63">
        <v>-1</v>
      </c>
      <c r="SG63">
        <v>1</v>
      </c>
      <c r="SH63">
        <v>0</v>
      </c>
      <c r="SI63">
        <v>0</v>
      </c>
      <c r="SJ63">
        <v>1</v>
      </c>
      <c r="SK63">
        <v>0</v>
      </c>
      <c r="SL63">
        <v>9.5517203950900003E-3</v>
      </c>
      <c r="SM63" s="194">
        <v>42548</v>
      </c>
      <c r="SN63">
        <f t="shared" si="234"/>
        <v>-1</v>
      </c>
      <c r="SO63">
        <f t="shared" si="235"/>
        <v>-1</v>
      </c>
      <c r="SP63">
        <v>2</v>
      </c>
      <c r="SQ63">
        <f t="shared" si="236"/>
        <v>1</v>
      </c>
      <c r="SR63">
        <v>2</v>
      </c>
      <c r="SS63" s="137">
        <v>185530</v>
      </c>
      <c r="ST63" s="137">
        <v>185530</v>
      </c>
      <c r="SU63" s="188">
        <v>1772.1306849010477</v>
      </c>
      <c r="SV63" s="188">
        <v>-1772.1306849010477</v>
      </c>
      <c r="SW63" s="188">
        <v>-1772.1306849010477</v>
      </c>
      <c r="SX63" s="188">
        <f t="shared" si="336"/>
        <v>-1772.1306849010477</v>
      </c>
      <c r="SY63" s="188">
        <v>-1772.1306849010477</v>
      </c>
      <c r="SZ63" s="188">
        <v>-1772.1306849010477</v>
      </c>
      <c r="TA63" s="188">
        <v>1772.1306849010477</v>
      </c>
      <c r="TB63" s="188">
        <f t="shared" si="237"/>
        <v>-1772.1306849010477</v>
      </c>
      <c r="TC63" s="188">
        <v>1772.1306849010477</v>
      </c>
      <c r="TD63" s="188">
        <f t="shared" si="238"/>
        <v>1772.1306849010477</v>
      </c>
      <c r="TE63" s="188">
        <f t="shared" si="239"/>
        <v>-1772.1306849010477</v>
      </c>
      <c r="TF63" s="188">
        <v>1772.1306849010477</v>
      </c>
      <c r="TH63">
        <v>1</v>
      </c>
      <c r="TI63" s="228">
        <v>1</v>
      </c>
      <c r="TJ63" s="228">
        <v>-1</v>
      </c>
      <c r="TK63" s="228">
        <v>1</v>
      </c>
      <c r="TL63" s="203">
        <v>-1</v>
      </c>
      <c r="TM63" s="229">
        <v>16</v>
      </c>
      <c r="TN63">
        <f t="shared" si="240"/>
        <v>-1</v>
      </c>
      <c r="TO63">
        <v>-1</v>
      </c>
      <c r="TP63">
        <v>-1</v>
      </c>
      <c r="TQ63">
        <v>1</v>
      </c>
      <c r="TR63">
        <v>1</v>
      </c>
      <c r="TS63">
        <v>0</v>
      </c>
      <c r="TT63">
        <v>1</v>
      </c>
      <c r="TU63">
        <v>-2.63412536286E-3</v>
      </c>
      <c r="TV63" s="194">
        <v>42548</v>
      </c>
      <c r="TW63">
        <f t="shared" si="241"/>
        <v>-1</v>
      </c>
      <c r="TX63">
        <f t="shared" si="242"/>
        <v>-1</v>
      </c>
      <c r="TY63">
        <v>2</v>
      </c>
      <c r="TZ63">
        <f t="shared" si="243"/>
        <v>-1</v>
      </c>
      <c r="UA63">
        <v>2</v>
      </c>
      <c r="UB63" s="137">
        <v>185530</v>
      </c>
      <c r="UC63" s="137">
        <v>185530</v>
      </c>
      <c r="UD63" s="188">
        <v>-488.70927857141578</v>
      </c>
      <c r="UE63" s="188">
        <v>-488.70927857141578</v>
      </c>
      <c r="UF63" s="188">
        <v>488.70927857141578</v>
      </c>
      <c r="UG63" s="188">
        <f t="shared" si="337"/>
        <v>488.70927857141578</v>
      </c>
      <c r="UH63" s="188">
        <v>488.70927857141578</v>
      </c>
      <c r="UI63" s="188">
        <v>488.70927857141578</v>
      </c>
      <c r="UJ63" s="188">
        <v>-488.70927857141578</v>
      </c>
      <c r="UK63" s="188">
        <f t="shared" si="244"/>
        <v>488.70927857141578</v>
      </c>
      <c r="UL63" s="188">
        <v>-488.70927857141578</v>
      </c>
      <c r="UM63" s="188">
        <f t="shared" si="245"/>
        <v>488.70927857141578</v>
      </c>
      <c r="UN63" s="188">
        <f t="shared" si="246"/>
        <v>488.70927857141578</v>
      </c>
      <c r="UO63" s="188">
        <v>488.70927857141578</v>
      </c>
      <c r="UQ63">
        <v>-1</v>
      </c>
      <c r="UR63" s="228">
        <v>1</v>
      </c>
      <c r="US63" s="228">
        <v>-1</v>
      </c>
      <c r="UT63" s="228">
        <v>1</v>
      </c>
      <c r="UU63" s="203">
        <v>-1</v>
      </c>
      <c r="UV63" s="229">
        <v>-2</v>
      </c>
      <c r="UW63">
        <f t="shared" si="247"/>
        <v>1</v>
      </c>
      <c r="UX63">
        <v>1</v>
      </c>
      <c r="UY63" s="203">
        <v>1</v>
      </c>
      <c r="UZ63">
        <v>0</v>
      </c>
      <c r="VA63">
        <v>0</v>
      </c>
      <c r="VB63">
        <v>1</v>
      </c>
      <c r="VC63">
        <v>1</v>
      </c>
      <c r="VD63" s="237">
        <v>4.0963725543E-3</v>
      </c>
      <c r="VE63" s="194">
        <v>42548</v>
      </c>
      <c r="VF63">
        <f t="shared" si="248"/>
        <v>1</v>
      </c>
      <c r="VG63">
        <f t="shared" si="249"/>
        <v>1</v>
      </c>
      <c r="VH63">
        <v>2</v>
      </c>
      <c r="VI63">
        <v>1</v>
      </c>
      <c r="VJ63">
        <v>3</v>
      </c>
      <c r="VK63" s="137">
        <v>186290</v>
      </c>
      <c r="VL63" s="137">
        <v>279435</v>
      </c>
      <c r="VM63" s="188">
        <v>763.11324314054696</v>
      </c>
      <c r="VN63" s="188">
        <v>-763.11324314054696</v>
      </c>
      <c r="VO63" s="188">
        <v>-763.11324314054696</v>
      </c>
      <c r="VP63" s="188">
        <f t="shared" si="338"/>
        <v>763.11324314054696</v>
      </c>
      <c r="VQ63" s="188">
        <v>763.11324314054696</v>
      </c>
      <c r="VR63" s="188">
        <v>-763.11324314054696</v>
      </c>
      <c r="VS63" s="188">
        <v>763.11324314054696</v>
      </c>
      <c r="VT63" s="188">
        <f t="shared" si="250"/>
        <v>763.11324314054696</v>
      </c>
      <c r="VU63" s="188">
        <v>763.11324314054696</v>
      </c>
      <c r="VV63" s="188">
        <v>763.11324314054696</v>
      </c>
      <c r="VW63" s="188">
        <f t="shared" si="251"/>
        <v>763.11324314054696</v>
      </c>
      <c r="VX63" s="188">
        <v>763.11324314054696</v>
      </c>
      <c r="VZ63">
        <v>1</v>
      </c>
      <c r="WA63" s="228">
        <v>1</v>
      </c>
      <c r="WB63" s="228">
        <v>-1</v>
      </c>
      <c r="WC63" s="228">
        <v>1</v>
      </c>
      <c r="WD63" s="203">
        <v>-1</v>
      </c>
      <c r="WE63" s="229">
        <v>-3</v>
      </c>
      <c r="WF63">
        <f t="shared" si="252"/>
        <v>-1</v>
      </c>
      <c r="WG63">
        <v>1</v>
      </c>
      <c r="WH63" s="203">
        <v>-1</v>
      </c>
      <c r="WI63">
        <v>1</v>
      </c>
      <c r="WJ63">
        <v>1</v>
      </c>
      <c r="WK63">
        <v>1</v>
      </c>
      <c r="WL63">
        <v>0</v>
      </c>
      <c r="WM63" s="237">
        <v>-7.5151645284200004E-4</v>
      </c>
      <c r="WN63" s="194">
        <v>42548</v>
      </c>
      <c r="WO63">
        <f t="shared" si="253"/>
        <v>-1</v>
      </c>
      <c r="WP63">
        <f t="shared" si="254"/>
        <v>-1</v>
      </c>
      <c r="WQ63">
        <v>2</v>
      </c>
      <c r="WR63">
        <v>-1</v>
      </c>
      <c r="WS63">
        <v>2</v>
      </c>
      <c r="WT63" s="137">
        <v>186550</v>
      </c>
      <c r="WU63" s="137">
        <v>186550</v>
      </c>
      <c r="WV63" s="188">
        <v>-140.19539427767512</v>
      </c>
      <c r="WW63" s="188">
        <v>-140.19539427767512</v>
      </c>
      <c r="WX63" s="188">
        <v>140.19539427767512</v>
      </c>
      <c r="WY63" s="188">
        <f t="shared" si="339"/>
        <v>140.19539427767512</v>
      </c>
      <c r="WZ63" s="188">
        <v>-140.19539427767512</v>
      </c>
      <c r="XA63" s="188">
        <v>140.19539427767512</v>
      </c>
      <c r="XB63" s="188">
        <v>-140.19539427767512</v>
      </c>
      <c r="XC63" s="188">
        <f t="shared" si="255"/>
        <v>140.19539427767512</v>
      </c>
      <c r="XD63" s="188">
        <v>-140.19539427767512</v>
      </c>
      <c r="XE63" s="188">
        <v>140.19539427767512</v>
      </c>
      <c r="XF63" s="188">
        <f t="shared" si="256"/>
        <v>140.19539427767512</v>
      </c>
      <c r="XG63" s="188">
        <v>140.19539427767512</v>
      </c>
      <c r="XI63">
        <v>-1</v>
      </c>
      <c r="XJ63" s="228">
        <v>1</v>
      </c>
      <c r="XK63" s="228">
        <v>-1</v>
      </c>
      <c r="XL63" s="228">
        <v>1</v>
      </c>
      <c r="XM63" s="203">
        <v>-1</v>
      </c>
      <c r="XN63" s="229">
        <v>-4</v>
      </c>
      <c r="XO63">
        <f t="shared" si="257"/>
        <v>1</v>
      </c>
      <c r="XP63">
        <v>1</v>
      </c>
      <c r="XQ63" s="203">
        <v>1</v>
      </c>
      <c r="XR63">
        <v>0</v>
      </c>
      <c r="XS63">
        <v>0</v>
      </c>
      <c r="XT63">
        <v>1</v>
      </c>
      <c r="XU63">
        <v>1</v>
      </c>
      <c r="XV63" s="237">
        <v>2.14880472737E-3</v>
      </c>
      <c r="XW63" s="194">
        <v>42570</v>
      </c>
      <c r="XX63">
        <f t="shared" si="258"/>
        <v>1</v>
      </c>
      <c r="XY63">
        <f t="shared" si="259"/>
        <v>1</v>
      </c>
      <c r="XZ63">
        <v>2</v>
      </c>
      <c r="YA63">
        <v>1</v>
      </c>
      <c r="YB63">
        <v>3</v>
      </c>
      <c r="YC63" s="137">
        <v>186550</v>
      </c>
      <c r="YD63" s="137">
        <v>279825</v>
      </c>
      <c r="YE63" s="188">
        <v>400.85952189087351</v>
      </c>
      <c r="YF63" s="188">
        <v>-400.85952189087351</v>
      </c>
      <c r="YG63" s="188">
        <v>-400.85952189087351</v>
      </c>
      <c r="YH63" s="188">
        <f t="shared" si="260"/>
        <v>400.85952189087351</v>
      </c>
      <c r="YI63" s="188">
        <v>400.85952189087351</v>
      </c>
      <c r="YJ63" s="188">
        <v>-400.85952189087351</v>
      </c>
      <c r="YK63" s="188">
        <v>400.85952189087351</v>
      </c>
      <c r="YL63" s="188">
        <f t="shared" si="261"/>
        <v>400.85952189087351</v>
      </c>
      <c r="YM63" s="188">
        <v>400.85952189087351</v>
      </c>
      <c r="YN63" s="188">
        <v>400.85952189087351</v>
      </c>
      <c r="YO63" s="188">
        <f t="shared" si="262"/>
        <v>400.85952189087351</v>
      </c>
      <c r="YP63" s="188">
        <v>400.85952189087351</v>
      </c>
      <c r="YR63">
        <v>1</v>
      </c>
      <c r="YS63" s="228">
        <v>1</v>
      </c>
      <c r="YT63" s="228">
        <v>-1</v>
      </c>
      <c r="YU63" s="228">
        <v>1</v>
      </c>
      <c r="YV63" s="203">
        <v>-1</v>
      </c>
      <c r="YW63" s="229">
        <v>-6</v>
      </c>
      <c r="YX63">
        <v>-1</v>
      </c>
      <c r="YY63">
        <v>1</v>
      </c>
      <c r="YZ63" s="203">
        <v>1</v>
      </c>
      <c r="ZA63">
        <v>0</v>
      </c>
      <c r="ZB63">
        <v>0</v>
      </c>
      <c r="ZC63">
        <v>0</v>
      </c>
      <c r="ZD63">
        <v>1</v>
      </c>
      <c r="ZE63" s="237">
        <v>9.4344679710499993E-3</v>
      </c>
      <c r="ZF63" s="194">
        <v>42570</v>
      </c>
      <c r="ZG63">
        <f t="shared" si="263"/>
        <v>-1</v>
      </c>
      <c r="ZH63">
        <f t="shared" si="264"/>
        <v>-1</v>
      </c>
      <c r="ZI63">
        <v>2</v>
      </c>
      <c r="ZJ63">
        <v>-1</v>
      </c>
      <c r="ZK63">
        <v>2</v>
      </c>
      <c r="ZL63" s="137">
        <v>186550</v>
      </c>
      <c r="ZM63" s="137">
        <v>186550</v>
      </c>
      <c r="ZN63" s="188">
        <v>1759.9999999993775</v>
      </c>
      <c r="ZO63" s="188">
        <v>-1759.9999999993775</v>
      </c>
      <c r="ZP63" s="188">
        <v>1759.9999999993775</v>
      </c>
      <c r="ZQ63" s="188">
        <v>-1759.9999999993775</v>
      </c>
      <c r="ZR63" s="188">
        <v>-1759.9999999993775</v>
      </c>
      <c r="ZS63" s="188">
        <v>1759.9999999993775</v>
      </c>
      <c r="ZT63" s="188">
        <v>-1759.9999999993775</v>
      </c>
      <c r="ZU63" s="188">
        <v>1759.9999999993775</v>
      </c>
      <c r="ZV63" s="188">
        <f t="shared" si="265"/>
        <v>-1759.9999999993775</v>
      </c>
      <c r="ZW63" s="188">
        <v>1759.9999999993775</v>
      </c>
      <c r="ZX63" s="188">
        <f t="shared" si="266"/>
        <v>-1759.9999999993775</v>
      </c>
      <c r="ZY63" s="188">
        <v>1759.9999999993775</v>
      </c>
      <c r="AAA63">
        <f t="shared" si="267"/>
        <v>1</v>
      </c>
      <c r="AAB63" s="228">
        <v>1</v>
      </c>
      <c r="AAC63" s="228">
        <v>1</v>
      </c>
      <c r="AAD63" s="228">
        <v>1</v>
      </c>
      <c r="AAE63" s="203">
        <v>-1</v>
      </c>
      <c r="AAF63" s="229">
        <v>-6</v>
      </c>
      <c r="AAG63">
        <f t="shared" si="268"/>
        <v>1</v>
      </c>
      <c r="AAH63">
        <f t="shared" si="269"/>
        <v>1</v>
      </c>
      <c r="AAI63" s="203">
        <v>1</v>
      </c>
      <c r="AAJ63">
        <f t="shared" si="270"/>
        <v>1</v>
      </c>
      <c r="AAK63">
        <f t="shared" si="136"/>
        <v>0</v>
      </c>
      <c r="AAL63">
        <f t="shared" si="340"/>
        <v>1</v>
      </c>
      <c r="AAM63">
        <f t="shared" si="271"/>
        <v>1</v>
      </c>
      <c r="AAN63" s="237">
        <v>2.54898837024E-3</v>
      </c>
      <c r="AAO63" s="194">
        <v>42570</v>
      </c>
      <c r="AAP63">
        <f t="shared" si="272"/>
        <v>-1</v>
      </c>
      <c r="AAQ63">
        <f t="shared" si="273"/>
        <v>-1</v>
      </c>
      <c r="AAR63">
        <f>VLOOKUP($A63,'FuturesInfo (3)'!$A$2:$V$80,22)</f>
        <v>3</v>
      </c>
      <c r="AAS63">
        <f t="shared" si="274"/>
        <v>-1</v>
      </c>
      <c r="AAT63">
        <f t="shared" si="275"/>
        <v>2</v>
      </c>
      <c r="AAU63" s="137">
        <f>VLOOKUP($A63,'FuturesInfo (3)'!$A$2:$O$80,15)*AAR63</f>
        <v>283185</v>
      </c>
      <c r="AAV63" s="137">
        <f>VLOOKUP($A63,'FuturesInfo (3)'!$A$2:$O$80,15)*AAT63</f>
        <v>188790</v>
      </c>
      <c r="AAW63" s="188">
        <f t="shared" si="352"/>
        <v>721.8352716264144</v>
      </c>
      <c r="AAX63" s="188">
        <f t="shared" si="137"/>
        <v>-721.8352716264144</v>
      </c>
      <c r="AAY63" s="188">
        <f t="shared" si="277"/>
        <v>721.8352716264144</v>
      </c>
      <c r="AAZ63" s="188">
        <f t="shared" si="278"/>
        <v>-721.8352716264144</v>
      </c>
      <c r="ABA63" s="188">
        <f t="shared" si="279"/>
        <v>721.8352716264144</v>
      </c>
      <c r="ABB63" s="188">
        <f t="shared" si="349"/>
        <v>721.8352716264144</v>
      </c>
      <c r="ABC63" s="188">
        <f t="shared" si="281"/>
        <v>721.8352716264144</v>
      </c>
      <c r="ABD63" s="188">
        <f t="shared" si="341"/>
        <v>721.8352716264144</v>
      </c>
      <c r="ABE63" s="188">
        <f t="shared" si="282"/>
        <v>-721.8352716264144</v>
      </c>
      <c r="ABF63" s="188">
        <f>IF(IF(sym!$Q52=AAI63,1,0)=1,ABS(AAU63*AAN63),-ABS(AAU63*AAN63))</f>
        <v>721.8352716264144</v>
      </c>
      <c r="ABG63" s="188">
        <f t="shared" si="283"/>
        <v>-721.8352716264144</v>
      </c>
      <c r="ABH63" s="188">
        <f t="shared" si="284"/>
        <v>721.8352716264144</v>
      </c>
      <c r="ABJ63">
        <f t="shared" si="285"/>
        <v>1</v>
      </c>
      <c r="ABK63" s="228">
        <v>1</v>
      </c>
      <c r="ABL63" s="228">
        <v>1</v>
      </c>
      <c r="ABM63" s="228">
        <v>1</v>
      </c>
      <c r="ABN63" s="203">
        <v>-1</v>
      </c>
      <c r="ABO63" s="229">
        <v>-7</v>
      </c>
      <c r="ABP63">
        <f t="shared" si="286"/>
        <v>1</v>
      </c>
      <c r="ABQ63">
        <f t="shared" si="287"/>
        <v>1</v>
      </c>
      <c r="ABR63" s="203"/>
      <c r="ABS63">
        <f t="shared" si="288"/>
        <v>0</v>
      </c>
      <c r="ABT63">
        <f t="shared" si="138"/>
        <v>0</v>
      </c>
      <c r="ABU63">
        <f t="shared" si="342"/>
        <v>0</v>
      </c>
      <c r="ABV63">
        <f t="shared" si="289"/>
        <v>0</v>
      </c>
      <c r="ABW63" s="237"/>
      <c r="ABX63" s="194">
        <v>42570</v>
      </c>
      <c r="ABY63">
        <f t="shared" si="290"/>
        <v>-1</v>
      </c>
      <c r="ABZ63">
        <f t="shared" si="291"/>
        <v>-1</v>
      </c>
      <c r="ACA63">
        <f>VLOOKUP($A63,'FuturesInfo (3)'!$A$2:$V$80,22)</f>
        <v>3</v>
      </c>
      <c r="ACB63">
        <f t="shared" si="292"/>
        <v>-1</v>
      </c>
      <c r="ACC63">
        <f t="shared" si="293"/>
        <v>2</v>
      </c>
      <c r="ACD63" s="137">
        <f>VLOOKUP($A63,'FuturesInfo (3)'!$A$2:$O$80,15)*ACA63</f>
        <v>283185</v>
      </c>
      <c r="ACE63" s="137">
        <f>VLOOKUP($A63,'FuturesInfo (3)'!$A$2:$O$80,15)*ACC63</f>
        <v>188790</v>
      </c>
      <c r="ACF63" s="188">
        <f t="shared" si="353"/>
        <v>0</v>
      </c>
      <c r="ACG63" s="188">
        <f t="shared" si="139"/>
        <v>0</v>
      </c>
      <c r="ACH63" s="188">
        <f t="shared" si="295"/>
        <v>0</v>
      </c>
      <c r="ACI63" s="188">
        <f t="shared" si="296"/>
        <v>0</v>
      </c>
      <c r="ACJ63" s="188">
        <f t="shared" si="297"/>
        <v>0</v>
      </c>
      <c r="ACK63" s="188">
        <f t="shared" si="350"/>
        <v>0</v>
      </c>
      <c r="ACL63" s="188">
        <f t="shared" si="299"/>
        <v>0</v>
      </c>
      <c r="ACM63" s="188">
        <f t="shared" si="343"/>
        <v>0</v>
      </c>
      <c r="ACN63" s="188">
        <f t="shared" si="300"/>
        <v>0</v>
      </c>
      <c r="ACO63" s="188">
        <f>IF(IF(sym!$Q52=ABR63,1,0)=1,ABS(ACD63*ABW63),-ABS(ACD63*ABW63))</f>
        <v>0</v>
      </c>
      <c r="ACP63" s="188">
        <f t="shared" si="301"/>
        <v>0</v>
      </c>
      <c r="ACQ63" s="188">
        <f t="shared" si="302"/>
        <v>0</v>
      </c>
      <c r="ACT63">
        <f t="shared" si="303"/>
        <v>0</v>
      </c>
      <c r="ACU63" s="228"/>
      <c r="ACV63" s="228"/>
      <c r="ACW63" s="228"/>
      <c r="ACX63" s="203"/>
      <c r="ACY63" s="229"/>
      <c r="ACZ63">
        <f t="shared" si="304"/>
        <v>-1</v>
      </c>
      <c r="ADA63">
        <f t="shared" si="305"/>
        <v>0</v>
      </c>
      <c r="ADB63" s="203"/>
      <c r="ADC63">
        <f t="shared" si="306"/>
        <v>1</v>
      </c>
      <c r="ADD63">
        <f t="shared" si="140"/>
        <v>1</v>
      </c>
      <c r="ADE63">
        <f t="shared" si="344"/>
        <v>0</v>
      </c>
      <c r="ADF63">
        <f t="shared" si="307"/>
        <v>1</v>
      </c>
      <c r="ADG63" s="237"/>
      <c r="ADH63" s="194"/>
      <c r="ADI63">
        <f t="shared" si="308"/>
        <v>-1</v>
      </c>
      <c r="ADJ63">
        <f t="shared" si="309"/>
        <v>-1</v>
      </c>
      <c r="ADK63">
        <f>VLOOKUP($A63,'FuturesInfo (3)'!$A$2:$V$80,22)</f>
        <v>3</v>
      </c>
      <c r="ADL63">
        <f t="shared" si="310"/>
        <v>-1</v>
      </c>
      <c r="ADM63">
        <f t="shared" si="311"/>
        <v>2</v>
      </c>
      <c r="ADN63" s="137">
        <f>VLOOKUP($A63,'FuturesInfo (3)'!$A$2:$O$80,15)*ADK63</f>
        <v>283185</v>
      </c>
      <c r="ADO63" s="137">
        <f>VLOOKUP($A63,'FuturesInfo (3)'!$A$2:$O$80,15)*ADM63</f>
        <v>188790</v>
      </c>
      <c r="ADP63" s="188">
        <f t="shared" si="354"/>
        <v>0</v>
      </c>
      <c r="ADQ63" s="188">
        <f t="shared" si="141"/>
        <v>0</v>
      </c>
      <c r="ADR63" s="188">
        <f t="shared" si="313"/>
        <v>0</v>
      </c>
      <c r="ADS63" s="188">
        <f t="shared" si="314"/>
        <v>0</v>
      </c>
      <c r="ADT63" s="188">
        <f t="shared" si="315"/>
        <v>0</v>
      </c>
      <c r="ADU63" s="188">
        <f t="shared" si="351"/>
        <v>0</v>
      </c>
      <c r="ADV63" s="188">
        <f t="shared" si="317"/>
        <v>0</v>
      </c>
      <c r="ADW63" s="188">
        <f t="shared" si="345"/>
        <v>0</v>
      </c>
      <c r="ADX63" s="188">
        <f t="shared" si="318"/>
        <v>0</v>
      </c>
      <c r="ADY63" s="188">
        <f>IF(IF(sym!$Q52=ADB63,1,0)=1,ABS(ADN63*ADG63),-ABS(ADN63*ADG63))</f>
        <v>0</v>
      </c>
      <c r="ADZ63" s="188">
        <f t="shared" si="319"/>
        <v>0</v>
      </c>
      <c r="AEA63" s="188">
        <f t="shared" si="320"/>
        <v>0</v>
      </c>
    </row>
    <row r="64" spans="1:807"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f t="shared" si="142"/>
        <v>-1</v>
      </c>
      <c r="T64">
        <f t="shared" si="143"/>
        <v>1</v>
      </c>
      <c r="U64">
        <v>6</v>
      </c>
      <c r="V64">
        <f t="shared" si="144"/>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f t="shared" si="145"/>
        <v>-150.37267080748725</v>
      </c>
      <c r="AG64" s="188">
        <v>150.37267080748725</v>
      </c>
      <c r="AH64" s="188">
        <f t="shared" si="146"/>
        <v>150.37267080748725</v>
      </c>
      <c r="AI64" s="188">
        <v>-150.37267080748725</v>
      </c>
      <c r="AJ64" s="188">
        <v>150.37267080748725</v>
      </c>
      <c r="AL64">
        <v>1</v>
      </c>
      <c r="AM64" s="228">
        <v>-1</v>
      </c>
      <c r="AN64" s="228">
        <v>-1</v>
      </c>
      <c r="AO64" s="228">
        <v>-1</v>
      </c>
      <c r="AP64" s="203">
        <v>1</v>
      </c>
      <c r="AQ64" s="229">
        <v>8</v>
      </c>
      <c r="AR64">
        <f t="shared" si="147"/>
        <v>-1</v>
      </c>
      <c r="AS64">
        <v>1</v>
      </c>
      <c r="AT64" s="203">
        <v>-1</v>
      </c>
      <c r="AU64">
        <v>1</v>
      </c>
      <c r="AV64">
        <v>0</v>
      </c>
      <c r="AW64">
        <v>1</v>
      </c>
      <c r="AX64">
        <v>0</v>
      </c>
      <c r="AY64" s="237">
        <v>-4.46096654275E-2</v>
      </c>
      <c r="AZ64" s="194">
        <v>42541</v>
      </c>
      <c r="BA64">
        <f t="shared" si="148"/>
        <v>1</v>
      </c>
      <c r="BB64">
        <f t="shared" si="149"/>
        <v>-1</v>
      </c>
      <c r="BC64">
        <v>6</v>
      </c>
      <c r="BD64">
        <f t="shared" si="150"/>
        <v>-1</v>
      </c>
      <c r="BE64">
        <v>5</v>
      </c>
      <c r="BF64" s="137">
        <v>57825</v>
      </c>
      <c r="BG64" s="137">
        <v>48187.5</v>
      </c>
      <c r="BH64" s="188">
        <v>2579.5539033451873</v>
      </c>
      <c r="BI64" s="188">
        <v>-2579.5539033451873</v>
      </c>
      <c r="BJ64" s="188">
        <v>-2579.5539033451873</v>
      </c>
      <c r="BK64" s="188">
        <f t="shared" si="321"/>
        <v>2579.5539033451873</v>
      </c>
      <c r="BL64" s="188">
        <v>-2579.5539033451873</v>
      </c>
      <c r="BM64" s="188">
        <v>2579.5539033451873</v>
      </c>
      <c r="BN64" s="188">
        <v>2579.5539033451873</v>
      </c>
      <c r="BO64" s="188">
        <f t="shared" si="322"/>
        <v>-2579.5539033451873</v>
      </c>
      <c r="BP64" s="188">
        <v>-2579.5539033451873</v>
      </c>
      <c r="BQ64" s="188">
        <f t="shared" si="151"/>
        <v>2579.5539033451873</v>
      </c>
      <c r="BR64" s="188">
        <f t="shared" si="152"/>
        <v>2579.5539033451873</v>
      </c>
      <c r="BS64" s="188">
        <v>2579.5539033451873</v>
      </c>
      <c r="BU64">
        <v>-1</v>
      </c>
      <c r="BV64" s="228">
        <v>-1</v>
      </c>
      <c r="BW64" s="228">
        <v>1</v>
      </c>
      <c r="BX64" s="228">
        <v>-1</v>
      </c>
      <c r="BY64" s="203">
        <v>1</v>
      </c>
      <c r="BZ64" s="229">
        <v>9</v>
      </c>
      <c r="CA64">
        <f t="shared" si="153"/>
        <v>1</v>
      </c>
      <c r="CB64">
        <v>1</v>
      </c>
      <c r="CC64" s="203">
        <v>-1</v>
      </c>
      <c r="CD64">
        <v>1</v>
      </c>
      <c r="CE64">
        <v>0</v>
      </c>
      <c r="CF64">
        <v>1</v>
      </c>
      <c r="CG64">
        <v>0</v>
      </c>
      <c r="CH64" s="237"/>
      <c r="CI64" s="194">
        <v>42541</v>
      </c>
      <c r="CJ64">
        <f t="shared" si="154"/>
        <v>1</v>
      </c>
      <c r="CK64">
        <f t="shared" si="155"/>
        <v>1</v>
      </c>
      <c r="CL64">
        <v>6</v>
      </c>
      <c r="CM64">
        <f t="shared" si="156"/>
        <v>1</v>
      </c>
      <c r="CN64">
        <v>5</v>
      </c>
      <c r="CO64" s="137">
        <v>57825</v>
      </c>
      <c r="CP64" s="137">
        <v>48187.5</v>
      </c>
      <c r="CQ64" s="188">
        <v>0</v>
      </c>
      <c r="CR64" s="188">
        <v>0</v>
      </c>
      <c r="CS64" s="188">
        <v>0</v>
      </c>
      <c r="CT64" s="188">
        <f t="shared" si="323"/>
        <v>0</v>
      </c>
      <c r="CU64" s="188">
        <v>0</v>
      </c>
      <c r="CV64" s="188">
        <v>0</v>
      </c>
      <c r="CW64" s="188">
        <v>0</v>
      </c>
      <c r="CX64" s="188">
        <f t="shared" si="157"/>
        <v>0</v>
      </c>
      <c r="CY64" s="188">
        <v>0</v>
      </c>
      <c r="CZ64" s="188">
        <f t="shared" si="158"/>
        <v>0</v>
      </c>
      <c r="DA64" s="188">
        <f t="shared" si="159"/>
        <v>0</v>
      </c>
      <c r="DB64" s="188">
        <v>0</v>
      </c>
      <c r="DD64">
        <v>-1</v>
      </c>
      <c r="DE64" s="228">
        <v>-1</v>
      </c>
      <c r="DF64" s="228">
        <v>1</v>
      </c>
      <c r="DG64" s="228">
        <v>-1</v>
      </c>
      <c r="DH64" s="203">
        <v>1</v>
      </c>
      <c r="DI64" s="229">
        <v>9</v>
      </c>
      <c r="DJ64">
        <f t="shared" si="160"/>
        <v>1</v>
      </c>
      <c r="DK64">
        <v>1</v>
      </c>
      <c r="DL64" s="203">
        <v>-1</v>
      </c>
      <c r="DM64">
        <v>1</v>
      </c>
      <c r="DN64">
        <v>0</v>
      </c>
      <c r="DO64">
        <v>1</v>
      </c>
      <c r="DP64">
        <v>0</v>
      </c>
      <c r="DQ64" s="237">
        <v>-6.4850843060999998E-3</v>
      </c>
      <c r="DR64" s="194">
        <v>42541</v>
      </c>
      <c r="DS64">
        <f t="shared" si="161"/>
        <v>1</v>
      </c>
      <c r="DT64">
        <f t="shared" si="162"/>
        <v>1</v>
      </c>
      <c r="DU64">
        <v>6</v>
      </c>
      <c r="DV64">
        <f t="shared" si="163"/>
        <v>1</v>
      </c>
      <c r="DW64">
        <v>5</v>
      </c>
      <c r="DX64" s="137">
        <v>57450</v>
      </c>
      <c r="DY64" s="137">
        <v>47875</v>
      </c>
      <c r="DZ64" s="188">
        <v>372.56809338544497</v>
      </c>
      <c r="EA64" s="188">
        <v>372.56809338544497</v>
      </c>
      <c r="EB64" s="188">
        <v>-372.56809338544497</v>
      </c>
      <c r="EC64" s="188">
        <f t="shared" si="324"/>
        <v>-372.56809338544497</v>
      </c>
      <c r="ED64" s="188">
        <v>-372.56809338544497</v>
      </c>
      <c r="EE64" s="188">
        <v>-372.56809338544497</v>
      </c>
      <c r="EF64" s="188">
        <v>372.56809338544497</v>
      </c>
      <c r="EG64" s="188">
        <f t="shared" si="164"/>
        <v>-372.56809338544497</v>
      </c>
      <c r="EH64" s="188">
        <v>-372.56809338544497</v>
      </c>
      <c r="EI64" s="188">
        <f t="shared" si="165"/>
        <v>-372.56809338544497</v>
      </c>
      <c r="EJ64" s="188">
        <f t="shared" si="166"/>
        <v>-372.56809338544497</v>
      </c>
      <c r="EK64" s="188">
        <v>372.56809338544497</v>
      </c>
      <c r="EM64">
        <v>-1</v>
      </c>
      <c r="EN64" s="228">
        <v>-1</v>
      </c>
      <c r="EO64" s="228">
        <v>1</v>
      </c>
      <c r="EP64" s="228">
        <v>-1</v>
      </c>
      <c r="EQ64" s="203">
        <v>-1</v>
      </c>
      <c r="ER64" s="229">
        <v>-5</v>
      </c>
      <c r="ES64">
        <f t="shared" si="167"/>
        <v>1</v>
      </c>
      <c r="ET64">
        <v>1</v>
      </c>
      <c r="EU64" s="203">
        <v>1</v>
      </c>
      <c r="EV64">
        <v>0</v>
      </c>
      <c r="EW64">
        <v>0</v>
      </c>
      <c r="EX64">
        <v>1</v>
      </c>
      <c r="EY64">
        <v>1</v>
      </c>
      <c r="EZ64" s="237">
        <v>1.0443864229800001E-2</v>
      </c>
      <c r="FA64" s="194">
        <v>42548</v>
      </c>
      <c r="FB64">
        <f t="shared" si="168"/>
        <v>1</v>
      </c>
      <c r="FC64">
        <f t="shared" si="169"/>
        <v>1</v>
      </c>
      <c r="FD64">
        <v>6</v>
      </c>
      <c r="FE64">
        <f t="shared" si="170"/>
        <v>-1</v>
      </c>
      <c r="FF64">
        <v>6</v>
      </c>
      <c r="FG64" s="137">
        <v>58050</v>
      </c>
      <c r="FH64" s="137">
        <v>58050</v>
      </c>
      <c r="FI64" s="188">
        <v>-606.26631853988999</v>
      </c>
      <c r="FJ64" s="188">
        <v>-606.26631853988999</v>
      </c>
      <c r="FK64" s="188">
        <v>-606.26631853988999</v>
      </c>
      <c r="FL64" s="188">
        <f t="shared" si="325"/>
        <v>606.26631853988999</v>
      </c>
      <c r="FM64" s="188">
        <v>606.26631853988999</v>
      </c>
      <c r="FN64" s="188">
        <v>606.26631853988999</v>
      </c>
      <c r="FO64" s="188">
        <v>-606.26631853988999</v>
      </c>
      <c r="FP64" s="188">
        <f t="shared" si="171"/>
        <v>606.26631853988999</v>
      </c>
      <c r="FQ64" s="188">
        <v>606.26631853988999</v>
      </c>
      <c r="FR64" s="188">
        <f t="shared" si="172"/>
        <v>-606.26631853988999</v>
      </c>
      <c r="FS64" s="188">
        <f t="shared" si="173"/>
        <v>606.26631853988999</v>
      </c>
      <c r="FT64" s="188">
        <v>606.26631853988999</v>
      </c>
      <c r="FV64">
        <v>1</v>
      </c>
      <c r="FW64" s="228">
        <v>-1</v>
      </c>
      <c r="FX64" s="228">
        <v>1</v>
      </c>
      <c r="FY64" s="228">
        <v>-1</v>
      </c>
      <c r="FZ64" s="203">
        <v>-1</v>
      </c>
      <c r="GA64" s="229">
        <v>-6</v>
      </c>
      <c r="GB64">
        <f t="shared" si="174"/>
        <v>1</v>
      </c>
      <c r="GC64">
        <v>1</v>
      </c>
      <c r="GD64">
        <v>1</v>
      </c>
      <c r="GE64">
        <v>0</v>
      </c>
      <c r="GF64">
        <v>0</v>
      </c>
      <c r="GG64">
        <v>1</v>
      </c>
      <c r="GH64">
        <v>1</v>
      </c>
      <c r="GI64">
        <v>1.03359173127E-2</v>
      </c>
      <c r="GJ64" s="194">
        <v>42548</v>
      </c>
      <c r="GK64">
        <f t="shared" si="175"/>
        <v>1</v>
      </c>
      <c r="GL64">
        <f t="shared" si="176"/>
        <v>1</v>
      </c>
      <c r="GM64">
        <v>7</v>
      </c>
      <c r="GN64">
        <f t="shared" si="177"/>
        <v>-1</v>
      </c>
      <c r="GO64">
        <v>9</v>
      </c>
      <c r="GP64" s="137">
        <v>68425</v>
      </c>
      <c r="GQ64" s="137">
        <v>87975</v>
      </c>
      <c r="GR64" s="188">
        <v>-707.23514212149746</v>
      </c>
      <c r="GS64" s="188">
        <v>707.23514212149746</v>
      </c>
      <c r="GT64" s="188">
        <v>-707.23514212149746</v>
      </c>
      <c r="GU64" s="188">
        <f t="shared" si="326"/>
        <v>707.23514212149746</v>
      </c>
      <c r="GV64" s="188">
        <v>707.23514212149746</v>
      </c>
      <c r="GW64" s="188">
        <v>707.23514212149746</v>
      </c>
      <c r="GX64" s="188">
        <v>-707.23514212149746</v>
      </c>
      <c r="GY64" s="188">
        <f t="shared" si="178"/>
        <v>707.23514212149746</v>
      </c>
      <c r="GZ64" s="188">
        <v>707.23514212149746</v>
      </c>
      <c r="HA64" s="188">
        <f t="shared" si="179"/>
        <v>-707.23514212149746</v>
      </c>
      <c r="HB64" s="188">
        <f t="shared" si="180"/>
        <v>707.23514212149746</v>
      </c>
      <c r="HC64" s="188">
        <v>707.23514212149746</v>
      </c>
      <c r="HE64">
        <v>1</v>
      </c>
      <c r="HF64">
        <v>1</v>
      </c>
      <c r="HG64">
        <v>1</v>
      </c>
      <c r="HH64">
        <v>-1</v>
      </c>
      <c r="HI64">
        <v>-1</v>
      </c>
      <c r="HJ64">
        <v>-7</v>
      </c>
      <c r="HK64">
        <f t="shared" si="181"/>
        <v>1</v>
      </c>
      <c r="HL64">
        <v>1</v>
      </c>
      <c r="HM64" s="203">
        <v>1</v>
      </c>
      <c r="HN64">
        <v>1</v>
      </c>
      <c r="HO64">
        <v>0</v>
      </c>
      <c r="HP64">
        <v>1</v>
      </c>
      <c r="HQ64">
        <v>1</v>
      </c>
      <c r="HR64" s="237">
        <v>1.02301790281E-2</v>
      </c>
      <c r="HS64" s="194">
        <v>42548</v>
      </c>
      <c r="HT64">
        <f t="shared" si="182"/>
        <v>1</v>
      </c>
      <c r="HU64">
        <f t="shared" si="183"/>
        <v>1</v>
      </c>
      <c r="HV64">
        <v>7</v>
      </c>
      <c r="HW64">
        <f t="shared" si="184"/>
        <v>-1</v>
      </c>
      <c r="HX64">
        <v>9</v>
      </c>
      <c r="HY64" s="137">
        <v>69125</v>
      </c>
      <c r="HZ64" s="137">
        <v>88875</v>
      </c>
      <c r="IA64" s="188">
        <v>707.16112531741248</v>
      </c>
      <c r="IB64" s="188">
        <v>707.16112531741248</v>
      </c>
      <c r="IC64" s="188">
        <v>-707.16112531741248</v>
      </c>
      <c r="ID64" s="188">
        <f t="shared" si="327"/>
        <v>707.16112531741248</v>
      </c>
      <c r="IE64" s="188">
        <v>707.16112531741248</v>
      </c>
      <c r="IF64" s="188">
        <v>707.16112531741248</v>
      </c>
      <c r="IG64" s="188">
        <v>-707.16112531741248</v>
      </c>
      <c r="IH64" s="188">
        <f t="shared" si="185"/>
        <v>707.16112531741248</v>
      </c>
      <c r="II64" s="188">
        <v>707.16112531741248</v>
      </c>
      <c r="IJ64" s="188">
        <f t="shared" si="186"/>
        <v>-707.16112531741248</v>
      </c>
      <c r="IK64" s="188">
        <f t="shared" si="187"/>
        <v>707.16112531741248</v>
      </c>
      <c r="IL64" s="188">
        <v>707.16112531741248</v>
      </c>
      <c r="IN64">
        <v>1</v>
      </c>
      <c r="IO64" s="228">
        <v>-1</v>
      </c>
      <c r="IP64" s="228">
        <v>-1</v>
      </c>
      <c r="IQ64" s="228">
        <v>-1</v>
      </c>
      <c r="IR64" s="203">
        <v>-1</v>
      </c>
      <c r="IS64" s="229">
        <v>-8</v>
      </c>
      <c r="IT64">
        <f t="shared" si="188"/>
        <v>-1</v>
      </c>
      <c r="IU64">
        <v>1</v>
      </c>
      <c r="IV64" s="203">
        <v>1</v>
      </c>
      <c r="IW64">
        <v>0</v>
      </c>
      <c r="IX64">
        <v>0</v>
      </c>
      <c r="IY64">
        <v>1</v>
      </c>
      <c r="IZ64">
        <v>1</v>
      </c>
      <c r="JA64" s="237">
        <v>4.1772151898699997E-2</v>
      </c>
      <c r="JB64" s="194">
        <v>42548</v>
      </c>
      <c r="JC64">
        <f t="shared" si="189"/>
        <v>1</v>
      </c>
      <c r="JD64">
        <f t="shared" si="190"/>
        <v>-1</v>
      </c>
      <c r="JE64">
        <v>7</v>
      </c>
      <c r="JF64">
        <f t="shared" si="191"/>
        <v>-1</v>
      </c>
      <c r="JG64">
        <v>9</v>
      </c>
      <c r="JH64" s="137">
        <v>72012.5</v>
      </c>
      <c r="JI64" s="137">
        <v>92587.5</v>
      </c>
      <c r="JJ64" s="188">
        <v>-3008.1170886051336</v>
      </c>
      <c r="JK64" s="188">
        <v>3008.1170886051336</v>
      </c>
      <c r="JL64" s="188">
        <v>-3008.1170886051336</v>
      </c>
      <c r="JM64" s="188">
        <f t="shared" si="328"/>
        <v>-3008.1170886051336</v>
      </c>
      <c r="JN64" s="188">
        <v>3008.1170886051336</v>
      </c>
      <c r="JO64" s="188">
        <v>-3008.1170886051336</v>
      </c>
      <c r="JP64" s="188">
        <v>-3008.1170886051336</v>
      </c>
      <c r="JQ64" s="188">
        <f t="shared" si="192"/>
        <v>3008.1170886051336</v>
      </c>
      <c r="JR64" s="188">
        <v>3008.1170886051336</v>
      </c>
      <c r="JS64" s="188">
        <f t="shared" si="193"/>
        <v>-3008.1170886051336</v>
      </c>
      <c r="JT64" s="188">
        <f t="shared" si="329"/>
        <v>-3008.1170886051336</v>
      </c>
      <c r="JU64" s="188">
        <v>3008.1170886051336</v>
      </c>
      <c r="JW64">
        <v>1</v>
      </c>
      <c r="JX64" s="228">
        <v>1</v>
      </c>
      <c r="JY64" s="228">
        <v>1</v>
      </c>
      <c r="JZ64" s="228">
        <v>1</v>
      </c>
      <c r="KA64" s="203">
        <v>-1</v>
      </c>
      <c r="KB64" s="229">
        <v>4</v>
      </c>
      <c r="KC64">
        <f t="shared" si="194"/>
        <v>-1</v>
      </c>
      <c r="KD64">
        <v>-1</v>
      </c>
      <c r="KE64" s="203">
        <v>1</v>
      </c>
      <c r="KF64">
        <v>1</v>
      </c>
      <c r="KG64">
        <v>0</v>
      </c>
      <c r="KH64">
        <v>1</v>
      </c>
      <c r="KI64">
        <v>0</v>
      </c>
      <c r="KJ64" s="237">
        <v>0</v>
      </c>
      <c r="KK64" s="194">
        <v>42556</v>
      </c>
      <c r="KL64">
        <f t="shared" si="195"/>
        <v>-1</v>
      </c>
      <c r="KM64">
        <f t="shared" si="196"/>
        <v>-1</v>
      </c>
      <c r="KN64">
        <v>7</v>
      </c>
      <c r="KO64">
        <f t="shared" si="197"/>
        <v>-1</v>
      </c>
      <c r="KP64">
        <v>9</v>
      </c>
      <c r="KQ64" s="137">
        <v>72012.5</v>
      </c>
      <c r="KR64" s="137">
        <v>92587.5</v>
      </c>
      <c r="KS64" s="188">
        <v>0</v>
      </c>
      <c r="KT64" s="188">
        <v>0</v>
      </c>
      <c r="KU64" s="188">
        <v>0</v>
      </c>
      <c r="KV64" s="188">
        <f t="shared" si="330"/>
        <v>0</v>
      </c>
      <c r="KW64" s="188">
        <v>0</v>
      </c>
      <c r="KX64" s="188">
        <v>0</v>
      </c>
      <c r="KY64" s="188">
        <v>0</v>
      </c>
      <c r="KZ64" s="188">
        <f t="shared" si="198"/>
        <v>0</v>
      </c>
      <c r="LA64" s="188">
        <v>0</v>
      </c>
      <c r="LB64" s="188">
        <f t="shared" si="199"/>
        <v>0</v>
      </c>
      <c r="LC64" s="188">
        <f t="shared" si="200"/>
        <v>0</v>
      </c>
      <c r="LD64" s="188">
        <v>0</v>
      </c>
      <c r="LF64">
        <v>1</v>
      </c>
      <c r="LG64" s="228">
        <v>1</v>
      </c>
      <c r="LH64" s="228">
        <v>1</v>
      </c>
      <c r="LI64" s="228">
        <v>1</v>
      </c>
      <c r="LJ64" s="203">
        <v>-1</v>
      </c>
      <c r="LK64" s="229">
        <v>5</v>
      </c>
      <c r="LL64">
        <f t="shared" si="201"/>
        <v>-1</v>
      </c>
      <c r="LM64">
        <v>-1</v>
      </c>
      <c r="LN64" s="203">
        <v>1</v>
      </c>
      <c r="LO64">
        <v>1</v>
      </c>
      <c r="LP64">
        <v>0</v>
      </c>
      <c r="LQ64">
        <v>1</v>
      </c>
      <c r="LR64">
        <v>0</v>
      </c>
      <c r="LS64" s="237">
        <v>1.09356014581E-2</v>
      </c>
      <c r="LT64" s="194">
        <v>42556</v>
      </c>
      <c r="LU64">
        <f t="shared" si="202"/>
        <v>-1</v>
      </c>
      <c r="LV64">
        <f t="shared" si="203"/>
        <v>-1</v>
      </c>
      <c r="LW64">
        <v>7</v>
      </c>
      <c r="LX64">
        <f t="shared" si="204"/>
        <v>-1</v>
      </c>
      <c r="LY64">
        <v>5</v>
      </c>
      <c r="LZ64" s="137">
        <v>72800</v>
      </c>
      <c r="MA64" s="137">
        <v>52000</v>
      </c>
      <c r="MB64" s="188">
        <v>796.11178614968003</v>
      </c>
      <c r="MC64" s="188">
        <v>796.11178614968003</v>
      </c>
      <c r="MD64" s="188">
        <v>-796.11178614968003</v>
      </c>
      <c r="ME64" s="188">
        <f t="shared" si="331"/>
        <v>-796.11178614968003</v>
      </c>
      <c r="MF64" s="188">
        <v>-796.11178614968003</v>
      </c>
      <c r="MG64" s="188">
        <v>796.11178614968003</v>
      </c>
      <c r="MH64" s="188">
        <v>796.11178614968003</v>
      </c>
      <c r="MI64" s="188">
        <f t="shared" si="205"/>
        <v>-796.11178614968003</v>
      </c>
      <c r="MJ64" s="188">
        <v>796.11178614968003</v>
      </c>
      <c r="MK64" s="188">
        <f t="shared" si="206"/>
        <v>-796.11178614968003</v>
      </c>
      <c r="ML64" s="188">
        <f t="shared" si="207"/>
        <v>-796.11178614968003</v>
      </c>
      <c r="MM64" s="188">
        <v>796.11178614968003</v>
      </c>
      <c r="MO64">
        <v>1</v>
      </c>
      <c r="MP64" s="228">
        <v>-1</v>
      </c>
      <c r="MQ64" s="228">
        <v>-1</v>
      </c>
      <c r="MR64" s="203">
        <v>1</v>
      </c>
      <c r="MS64" s="203">
        <v>-1</v>
      </c>
      <c r="MT64" s="229">
        <v>6</v>
      </c>
      <c r="MU64">
        <f t="shared" si="208"/>
        <v>-1</v>
      </c>
      <c r="MV64">
        <v>-1</v>
      </c>
      <c r="MW64" s="203">
        <v>-1</v>
      </c>
      <c r="MX64">
        <v>1</v>
      </c>
      <c r="MY64">
        <v>1</v>
      </c>
      <c r="MZ64">
        <v>0</v>
      </c>
      <c r="NA64">
        <v>1</v>
      </c>
      <c r="NB64" s="237">
        <v>-2.04326923077E-2</v>
      </c>
      <c r="NC64" s="194">
        <v>42556</v>
      </c>
      <c r="ND64">
        <f t="shared" si="209"/>
        <v>-1</v>
      </c>
      <c r="NE64">
        <f t="shared" si="210"/>
        <v>-1</v>
      </c>
      <c r="NF64">
        <v>7</v>
      </c>
      <c r="NG64">
        <f t="shared" si="211"/>
        <v>-1</v>
      </c>
      <c r="NH64">
        <v>5</v>
      </c>
      <c r="NI64" s="137">
        <v>71312.5</v>
      </c>
      <c r="NJ64" s="137">
        <v>50937.5</v>
      </c>
      <c r="NK64" s="188">
        <v>1457.1063701928563</v>
      </c>
      <c r="NL64" s="188">
        <v>-1457.1063701928563</v>
      </c>
      <c r="NM64" s="188">
        <v>1457.1063701928563</v>
      </c>
      <c r="NN64" s="188">
        <f t="shared" si="332"/>
        <v>1457.1063701928563</v>
      </c>
      <c r="NO64" s="188">
        <v>1457.1063701928563</v>
      </c>
      <c r="NP64" s="188">
        <v>1457.1063701928563</v>
      </c>
      <c r="NQ64" s="188">
        <v>-1457.1063701928563</v>
      </c>
      <c r="NR64" s="188">
        <f t="shared" si="212"/>
        <v>1457.1063701928563</v>
      </c>
      <c r="NS64" s="188">
        <v>-1457.1063701928563</v>
      </c>
      <c r="NT64" s="188">
        <f t="shared" si="213"/>
        <v>1457.1063701928563</v>
      </c>
      <c r="NU64" s="188">
        <f t="shared" si="214"/>
        <v>1457.1063701928563</v>
      </c>
      <c r="NV64" s="188">
        <v>1457.1063701928563</v>
      </c>
      <c r="NX64">
        <v>-1</v>
      </c>
      <c r="NY64" s="228">
        <v>1</v>
      </c>
      <c r="NZ64" s="228">
        <v>-1</v>
      </c>
      <c r="OA64" s="228">
        <v>1</v>
      </c>
      <c r="OB64" s="203">
        <v>-1</v>
      </c>
      <c r="OC64" s="229">
        <v>7</v>
      </c>
      <c r="OD64">
        <f t="shared" si="346"/>
        <v>-1</v>
      </c>
      <c r="OE64">
        <v>-1</v>
      </c>
      <c r="OF64" s="203">
        <v>-1</v>
      </c>
      <c r="OG64">
        <v>1</v>
      </c>
      <c r="OH64">
        <v>1</v>
      </c>
      <c r="OI64">
        <v>0</v>
      </c>
      <c r="OJ64">
        <v>1</v>
      </c>
      <c r="OK64">
        <v>-1.2269938650299999E-3</v>
      </c>
      <c r="OL64" s="194">
        <v>42556</v>
      </c>
      <c r="OM64">
        <f t="shared" si="215"/>
        <v>-1</v>
      </c>
      <c r="ON64">
        <f t="shared" si="216"/>
        <v>-1</v>
      </c>
      <c r="OO64">
        <v>7</v>
      </c>
      <c r="OP64">
        <f t="shared" si="217"/>
        <v>1</v>
      </c>
      <c r="OQ64">
        <v>5</v>
      </c>
      <c r="OR64" s="137">
        <v>71662.5</v>
      </c>
      <c r="OS64" s="137">
        <v>51187.5</v>
      </c>
      <c r="OT64" s="188">
        <v>-87.929447852712372</v>
      </c>
      <c r="OU64" s="188">
        <v>87.929447852712372</v>
      </c>
      <c r="OV64" s="188">
        <v>87.929447852712372</v>
      </c>
      <c r="OW64" s="188">
        <f t="shared" si="333"/>
        <v>87.929447852712372</v>
      </c>
      <c r="OX64" s="188">
        <v>87.929447852712372</v>
      </c>
      <c r="OY64" s="188">
        <v>87.929447852712372</v>
      </c>
      <c r="OZ64" s="188">
        <v>-87.929447852712372</v>
      </c>
      <c r="PA64" s="188">
        <f t="shared" si="218"/>
        <v>87.929447852712372</v>
      </c>
      <c r="PB64" s="188">
        <v>-87.929447852712372</v>
      </c>
      <c r="PC64" s="188">
        <f t="shared" si="219"/>
        <v>-87.929447852712372</v>
      </c>
      <c r="PD64" s="188">
        <f t="shared" si="220"/>
        <v>87.929447852712372</v>
      </c>
      <c r="PE64" s="188">
        <v>87.929447852712372</v>
      </c>
      <c r="PG64">
        <v>-1</v>
      </c>
      <c r="PH64" s="228">
        <v>1</v>
      </c>
      <c r="PI64" s="228">
        <v>1</v>
      </c>
      <c r="PJ64" s="228">
        <v>1</v>
      </c>
      <c r="PK64" s="203">
        <v>-1</v>
      </c>
      <c r="PL64" s="229">
        <v>8</v>
      </c>
      <c r="PM64">
        <f t="shared" si="347"/>
        <v>1</v>
      </c>
      <c r="PN64">
        <v>-1</v>
      </c>
      <c r="PO64" s="203">
        <v>1</v>
      </c>
      <c r="PP64">
        <v>1</v>
      </c>
      <c r="PQ64">
        <v>0</v>
      </c>
      <c r="PR64">
        <v>1</v>
      </c>
      <c r="PS64">
        <v>0</v>
      </c>
      <c r="PT64" s="237">
        <v>6.1425061425100002E-3</v>
      </c>
      <c r="PU64" s="194">
        <v>42556</v>
      </c>
      <c r="PV64">
        <f t="shared" si="221"/>
        <v>-1</v>
      </c>
      <c r="PW64">
        <f t="shared" si="222"/>
        <v>1</v>
      </c>
      <c r="PX64">
        <v>7</v>
      </c>
      <c r="PY64">
        <f t="shared" si="223"/>
        <v>1</v>
      </c>
      <c r="PZ64">
        <v>5</v>
      </c>
      <c r="QA64" s="137">
        <v>70962.5</v>
      </c>
      <c r="QB64" s="137">
        <v>50687.5</v>
      </c>
      <c r="QC64" s="188">
        <v>435.88759213786591</v>
      </c>
      <c r="QD64" s="188">
        <v>-435.88759213786591</v>
      </c>
      <c r="QE64" s="188">
        <v>-435.88759213786591</v>
      </c>
      <c r="QF64" s="188">
        <f t="shared" si="334"/>
        <v>435.88759213786591</v>
      </c>
      <c r="QG64" s="188">
        <v>-435.88759213786591</v>
      </c>
      <c r="QH64" s="188">
        <v>435.88759213786591</v>
      </c>
      <c r="QI64" s="188">
        <v>435.88759213786591</v>
      </c>
      <c r="QJ64" s="188">
        <f t="shared" si="224"/>
        <v>-435.88759213786591</v>
      </c>
      <c r="QK64" s="188">
        <v>435.88759213786591</v>
      </c>
      <c r="QL64" s="188">
        <f t="shared" si="225"/>
        <v>435.88759213786591</v>
      </c>
      <c r="QM64" s="188">
        <f t="shared" si="226"/>
        <v>435.88759213786591</v>
      </c>
      <c r="QN64" s="188">
        <v>435.88759213786591</v>
      </c>
      <c r="QP64">
        <v>1</v>
      </c>
      <c r="QQ64" s="228">
        <v>1</v>
      </c>
      <c r="QR64" s="228">
        <v>1</v>
      </c>
      <c r="QS64" s="228">
        <v>1</v>
      </c>
      <c r="QT64" s="203">
        <v>-1</v>
      </c>
      <c r="QU64" s="229">
        <v>-8</v>
      </c>
      <c r="QV64">
        <f t="shared" si="348"/>
        <v>1</v>
      </c>
      <c r="QW64">
        <v>1</v>
      </c>
      <c r="QX64">
        <v>-1</v>
      </c>
      <c r="QY64">
        <v>0</v>
      </c>
      <c r="QZ64">
        <v>1</v>
      </c>
      <c r="RA64">
        <v>0</v>
      </c>
      <c r="RB64">
        <v>0</v>
      </c>
      <c r="RC64">
        <v>-9.7680097680100005E-3</v>
      </c>
      <c r="RD64" s="194">
        <v>42557</v>
      </c>
      <c r="RE64">
        <f t="shared" si="227"/>
        <v>-1</v>
      </c>
      <c r="RF64">
        <f t="shared" si="228"/>
        <v>-1</v>
      </c>
      <c r="RG64">
        <v>7</v>
      </c>
      <c r="RH64">
        <f t="shared" si="229"/>
        <v>-1</v>
      </c>
      <c r="RI64">
        <v>5</v>
      </c>
      <c r="RJ64" s="137">
        <v>70962.5</v>
      </c>
      <c r="RK64" s="137">
        <v>50687.5</v>
      </c>
      <c r="RL64" s="188">
        <v>-693.16239316240967</v>
      </c>
      <c r="RM64" s="188">
        <v>-693.16239316240967</v>
      </c>
      <c r="RN64" s="188">
        <v>693.16239316240967</v>
      </c>
      <c r="RO64" s="188">
        <f t="shared" si="335"/>
        <v>-693.16239316240967</v>
      </c>
      <c r="RP64" s="188">
        <v>-693.16239316240967</v>
      </c>
      <c r="RQ64" s="188">
        <v>-693.16239316240967</v>
      </c>
      <c r="RR64" s="188">
        <v>-693.16239316240967</v>
      </c>
      <c r="RS64" s="188">
        <f t="shared" si="230"/>
        <v>693.16239316240967</v>
      </c>
      <c r="RT64" s="188">
        <v>-693.16239316240967</v>
      </c>
      <c r="RU64" s="188">
        <f t="shared" si="231"/>
        <v>693.16239316240967</v>
      </c>
      <c r="RV64" s="188">
        <f t="shared" si="232"/>
        <v>693.16239316240967</v>
      </c>
      <c r="RW64" s="188">
        <v>693.16239316240967</v>
      </c>
      <c r="RY64">
        <v>-1</v>
      </c>
      <c r="RZ64">
        <v>-1</v>
      </c>
      <c r="SA64">
        <v>-1</v>
      </c>
      <c r="SB64">
        <v>1</v>
      </c>
      <c r="SC64">
        <v>1</v>
      </c>
      <c r="SD64">
        <v>-9</v>
      </c>
      <c r="SE64">
        <f t="shared" si="233"/>
        <v>-1</v>
      </c>
      <c r="SF64">
        <v>-1</v>
      </c>
      <c r="SG64">
        <v>-1</v>
      </c>
      <c r="SH64">
        <v>1</v>
      </c>
      <c r="SI64">
        <v>0</v>
      </c>
      <c r="SJ64">
        <v>1</v>
      </c>
      <c r="SK64">
        <v>1</v>
      </c>
      <c r="SL64">
        <v>-3.6991368680600002E-3</v>
      </c>
      <c r="SM64" s="194">
        <v>42557</v>
      </c>
      <c r="SN64">
        <f t="shared" si="234"/>
        <v>-1</v>
      </c>
      <c r="SO64">
        <f t="shared" si="235"/>
        <v>-1</v>
      </c>
      <c r="SP64">
        <v>7</v>
      </c>
      <c r="SQ64">
        <f t="shared" si="236"/>
        <v>1</v>
      </c>
      <c r="SR64">
        <v>5</v>
      </c>
      <c r="SS64" s="137">
        <v>71575</v>
      </c>
      <c r="ST64" s="137">
        <v>51125</v>
      </c>
      <c r="SU64" s="188">
        <v>264.7657213313945</v>
      </c>
      <c r="SV64" s="188">
        <v>264.7657213313945</v>
      </c>
      <c r="SW64" s="188">
        <v>-264.7657213313945</v>
      </c>
      <c r="SX64" s="188">
        <f t="shared" si="336"/>
        <v>264.7657213313945</v>
      </c>
      <c r="SY64" s="188">
        <v>264.7657213313945</v>
      </c>
      <c r="SZ64" s="188">
        <v>264.7657213313945</v>
      </c>
      <c r="TA64" s="188">
        <v>-264.7657213313945</v>
      </c>
      <c r="TB64" s="188">
        <f t="shared" si="237"/>
        <v>264.7657213313945</v>
      </c>
      <c r="TC64" s="188">
        <v>-264.7657213313945</v>
      </c>
      <c r="TD64" s="188">
        <f t="shared" si="238"/>
        <v>-264.7657213313945</v>
      </c>
      <c r="TE64" s="188">
        <f t="shared" si="239"/>
        <v>264.7657213313945</v>
      </c>
      <c r="TF64" s="188">
        <v>264.7657213313945</v>
      </c>
      <c r="TH64">
        <v>-1</v>
      </c>
      <c r="TI64" s="228">
        <v>-1</v>
      </c>
      <c r="TJ64" s="228">
        <v>-1</v>
      </c>
      <c r="TK64" s="228">
        <v>1</v>
      </c>
      <c r="TL64" s="203">
        <v>1</v>
      </c>
      <c r="TM64" s="229">
        <v>-10</v>
      </c>
      <c r="TN64">
        <f t="shared" si="240"/>
        <v>-1</v>
      </c>
      <c r="TO64">
        <v>-1</v>
      </c>
      <c r="TP64">
        <v>1</v>
      </c>
      <c r="TQ64">
        <v>0</v>
      </c>
      <c r="TR64">
        <v>1</v>
      </c>
      <c r="TS64">
        <v>0</v>
      </c>
      <c r="TT64">
        <v>0</v>
      </c>
      <c r="TU64">
        <v>1.23762376238E-2</v>
      </c>
      <c r="TV64" s="194">
        <v>42557</v>
      </c>
      <c r="TW64">
        <f t="shared" si="241"/>
        <v>-1</v>
      </c>
      <c r="TX64">
        <f t="shared" si="242"/>
        <v>-1</v>
      </c>
      <c r="TY64">
        <v>7</v>
      </c>
      <c r="TZ64">
        <f t="shared" si="243"/>
        <v>1</v>
      </c>
      <c r="UA64">
        <v>5</v>
      </c>
      <c r="UB64" s="137">
        <v>71575</v>
      </c>
      <c r="UC64" s="137">
        <v>51125</v>
      </c>
      <c r="UD64" s="188">
        <v>-885.829207923485</v>
      </c>
      <c r="UE64" s="188">
        <v>-885.829207923485</v>
      </c>
      <c r="UF64" s="188">
        <v>885.829207923485</v>
      </c>
      <c r="UG64" s="188">
        <f t="shared" si="337"/>
        <v>-885.829207923485</v>
      </c>
      <c r="UH64" s="188">
        <v>-885.829207923485</v>
      </c>
      <c r="UI64" s="188">
        <v>-885.829207923485</v>
      </c>
      <c r="UJ64" s="188">
        <v>885.829207923485</v>
      </c>
      <c r="UK64" s="188">
        <f t="shared" si="244"/>
        <v>-885.829207923485</v>
      </c>
      <c r="UL64" s="188">
        <v>885.829207923485</v>
      </c>
      <c r="UM64" s="188">
        <f t="shared" si="245"/>
        <v>885.829207923485</v>
      </c>
      <c r="UN64" s="188">
        <f t="shared" si="246"/>
        <v>-885.829207923485</v>
      </c>
      <c r="UO64" s="188">
        <v>885.829207923485</v>
      </c>
      <c r="UQ64">
        <v>1</v>
      </c>
      <c r="UR64" s="228">
        <v>1</v>
      </c>
      <c r="US64" s="228">
        <v>-1</v>
      </c>
      <c r="UT64" s="228">
        <v>1</v>
      </c>
      <c r="UU64" s="203">
        <v>1</v>
      </c>
      <c r="UV64" s="229">
        <v>-11</v>
      </c>
      <c r="UW64">
        <f t="shared" si="247"/>
        <v>-1</v>
      </c>
      <c r="UX64">
        <v>-1</v>
      </c>
      <c r="UY64" s="203">
        <v>-1</v>
      </c>
      <c r="UZ64">
        <v>1</v>
      </c>
      <c r="VA64">
        <v>0</v>
      </c>
      <c r="VB64">
        <v>1</v>
      </c>
      <c r="VC64">
        <v>1</v>
      </c>
      <c r="VD64" s="237">
        <v>-2.4449877750600001E-3</v>
      </c>
      <c r="VE64" s="194">
        <v>42557</v>
      </c>
      <c r="VF64">
        <f t="shared" si="248"/>
        <v>-1</v>
      </c>
      <c r="VG64">
        <f t="shared" si="249"/>
        <v>-1</v>
      </c>
      <c r="VH64">
        <v>8</v>
      </c>
      <c r="VI64">
        <v>1</v>
      </c>
      <c r="VJ64">
        <v>10</v>
      </c>
      <c r="VK64" s="137">
        <v>81600</v>
      </c>
      <c r="VL64" s="137">
        <v>102000</v>
      </c>
      <c r="VM64" s="188">
        <v>-199.51100244489601</v>
      </c>
      <c r="VN64" s="188">
        <v>-199.51100244489601</v>
      </c>
      <c r="VO64" s="188">
        <v>-199.51100244489601</v>
      </c>
      <c r="VP64" s="188">
        <f t="shared" si="338"/>
        <v>199.51100244489601</v>
      </c>
      <c r="VQ64" s="188">
        <v>199.51100244489601</v>
      </c>
      <c r="VR64" s="188">
        <v>199.51100244489601</v>
      </c>
      <c r="VS64" s="188">
        <v>-199.51100244489601</v>
      </c>
      <c r="VT64" s="188">
        <f t="shared" si="250"/>
        <v>199.51100244489601</v>
      </c>
      <c r="VU64" s="188">
        <v>-199.51100244489601</v>
      </c>
      <c r="VV64" s="188">
        <v>-199.51100244489601</v>
      </c>
      <c r="VW64" s="188">
        <f t="shared" si="251"/>
        <v>199.51100244489601</v>
      </c>
      <c r="VX64" s="188">
        <v>199.51100244489601</v>
      </c>
      <c r="VZ64">
        <v>-1</v>
      </c>
      <c r="WA64" s="228">
        <v>1</v>
      </c>
      <c r="WB64" s="228">
        <v>-1</v>
      </c>
      <c r="WC64" s="228">
        <v>1</v>
      </c>
      <c r="WD64" s="203">
        <v>1</v>
      </c>
      <c r="WE64" s="229">
        <v>-12</v>
      </c>
      <c r="WF64">
        <f t="shared" si="252"/>
        <v>-1</v>
      </c>
      <c r="WG64">
        <v>-1</v>
      </c>
      <c r="WH64" s="203">
        <v>-1</v>
      </c>
      <c r="WI64">
        <v>1</v>
      </c>
      <c r="WJ64">
        <v>0</v>
      </c>
      <c r="WK64">
        <v>1</v>
      </c>
      <c r="WL64">
        <v>1</v>
      </c>
      <c r="WM64" s="237">
        <v>-2.2058823529400001E-2</v>
      </c>
      <c r="WN64" s="194">
        <v>42557</v>
      </c>
      <c r="WO64">
        <f t="shared" si="253"/>
        <v>-1</v>
      </c>
      <c r="WP64">
        <f t="shared" si="254"/>
        <v>-1</v>
      </c>
      <c r="WQ64">
        <v>8</v>
      </c>
      <c r="WR64">
        <v>1</v>
      </c>
      <c r="WS64">
        <v>10</v>
      </c>
      <c r="WT64" s="137">
        <v>79500</v>
      </c>
      <c r="WU64" s="137">
        <v>99375</v>
      </c>
      <c r="WV64" s="188">
        <v>-1753.6764705873002</v>
      </c>
      <c r="WW64" s="188">
        <v>1753.6764705873002</v>
      </c>
      <c r="WX64" s="188">
        <v>-1753.6764705873002</v>
      </c>
      <c r="WY64" s="188">
        <f t="shared" si="339"/>
        <v>1753.6764705873002</v>
      </c>
      <c r="WZ64" s="188">
        <v>1753.6764705873002</v>
      </c>
      <c r="XA64" s="188">
        <v>1753.6764705873002</v>
      </c>
      <c r="XB64" s="188">
        <v>-1753.6764705873002</v>
      </c>
      <c r="XC64" s="188">
        <f t="shared" si="255"/>
        <v>1753.6764705873002</v>
      </c>
      <c r="XD64" s="188">
        <v>-1753.6764705873002</v>
      </c>
      <c r="XE64" s="188">
        <v>-1753.6764705873002</v>
      </c>
      <c r="XF64" s="188">
        <f t="shared" si="256"/>
        <v>1753.6764705873002</v>
      </c>
      <c r="XG64" s="188">
        <v>1753.6764705873002</v>
      </c>
      <c r="XI64">
        <v>-1</v>
      </c>
      <c r="XJ64" s="228">
        <v>-1</v>
      </c>
      <c r="XK64" s="228">
        <v>-1</v>
      </c>
      <c r="XL64" s="228">
        <v>-1</v>
      </c>
      <c r="XM64" s="203">
        <v>1</v>
      </c>
      <c r="XN64" s="229">
        <v>8</v>
      </c>
      <c r="XO64">
        <f t="shared" si="257"/>
        <v>1</v>
      </c>
      <c r="XP64">
        <v>1</v>
      </c>
      <c r="XQ64" s="203">
        <v>-1</v>
      </c>
      <c r="XR64">
        <v>1</v>
      </c>
      <c r="XS64">
        <v>0</v>
      </c>
      <c r="XT64">
        <v>0</v>
      </c>
      <c r="XU64">
        <v>0</v>
      </c>
      <c r="XV64" s="237">
        <v>-3.7593984962400002E-3</v>
      </c>
      <c r="XW64" s="194">
        <v>42564</v>
      </c>
      <c r="XX64">
        <f t="shared" si="258"/>
        <v>1</v>
      </c>
      <c r="XY64">
        <f t="shared" si="259"/>
        <v>1</v>
      </c>
      <c r="XZ64">
        <v>8</v>
      </c>
      <c r="YA64">
        <v>1</v>
      </c>
      <c r="YB64">
        <v>10</v>
      </c>
      <c r="YC64" s="137">
        <v>79500</v>
      </c>
      <c r="YD64" s="137">
        <v>99375</v>
      </c>
      <c r="YE64" s="188">
        <v>298.87218045108</v>
      </c>
      <c r="YF64" s="188">
        <v>298.87218045108</v>
      </c>
      <c r="YG64" s="188">
        <v>-298.87218045108</v>
      </c>
      <c r="YH64" s="188">
        <f t="shared" si="260"/>
        <v>-298.87218045108</v>
      </c>
      <c r="YI64" s="188">
        <v>-298.87218045108</v>
      </c>
      <c r="YJ64" s="188">
        <v>298.87218045108</v>
      </c>
      <c r="YK64" s="188">
        <v>298.87218045108</v>
      </c>
      <c r="YL64" s="188">
        <f t="shared" si="261"/>
        <v>-298.87218045108</v>
      </c>
      <c r="YM64" s="188">
        <v>-298.87218045108</v>
      </c>
      <c r="YN64" s="188">
        <v>-298.87218045108</v>
      </c>
      <c r="YO64" s="188">
        <f t="shared" si="262"/>
        <v>-298.87218045108</v>
      </c>
      <c r="YP64" s="188">
        <v>298.87218045108</v>
      </c>
      <c r="YR64">
        <v>-1</v>
      </c>
      <c r="YS64" s="228">
        <v>1</v>
      </c>
      <c r="YT64" s="228">
        <v>-1</v>
      </c>
      <c r="YU64" s="228">
        <v>1</v>
      </c>
      <c r="YV64" s="203">
        <v>1</v>
      </c>
      <c r="YW64" s="229">
        <v>10</v>
      </c>
      <c r="YX64">
        <v>1</v>
      </c>
      <c r="YY64">
        <v>1</v>
      </c>
      <c r="YZ64" s="203">
        <v>-1</v>
      </c>
      <c r="ZA64">
        <v>1</v>
      </c>
      <c r="ZB64">
        <v>0</v>
      </c>
      <c r="ZC64">
        <v>0</v>
      </c>
      <c r="ZD64">
        <v>0</v>
      </c>
      <c r="ZE64" s="237">
        <v>-1.0062893081800001E-2</v>
      </c>
      <c r="ZF64" s="194">
        <v>42564</v>
      </c>
      <c r="ZG64">
        <f t="shared" si="263"/>
        <v>1</v>
      </c>
      <c r="ZH64">
        <f t="shared" si="264"/>
        <v>1</v>
      </c>
      <c r="ZI64">
        <v>8</v>
      </c>
      <c r="ZJ64">
        <v>1</v>
      </c>
      <c r="ZK64">
        <v>10</v>
      </c>
      <c r="ZL64" s="137">
        <v>79500</v>
      </c>
      <c r="ZM64" s="137">
        <v>99375</v>
      </c>
      <c r="ZN64" s="188">
        <v>-800.00000000310001</v>
      </c>
      <c r="ZO64" s="188">
        <v>-800.00000000310001</v>
      </c>
      <c r="ZP64" s="188">
        <v>800.00000000310001</v>
      </c>
      <c r="ZQ64" s="188">
        <v>-800.00000000310001</v>
      </c>
      <c r="ZR64" s="188">
        <v>-800.00000000310001</v>
      </c>
      <c r="ZS64" s="188">
        <v>-800.00000000310001</v>
      </c>
      <c r="ZT64" s="188">
        <v>800.00000000310001</v>
      </c>
      <c r="ZU64" s="188">
        <v>-800.00000000310001</v>
      </c>
      <c r="ZV64" s="188">
        <f t="shared" si="265"/>
        <v>-800.00000000310001</v>
      </c>
      <c r="ZW64" s="188">
        <v>-800.00000000310001</v>
      </c>
      <c r="ZX64" s="188">
        <f t="shared" si="266"/>
        <v>-800.00000000310001</v>
      </c>
      <c r="ZY64" s="188">
        <v>800.00000000310001</v>
      </c>
      <c r="AAA64">
        <f t="shared" si="267"/>
        <v>-1</v>
      </c>
      <c r="AAB64" s="228">
        <v>1</v>
      </c>
      <c r="AAC64" s="228">
        <v>1</v>
      </c>
      <c r="AAD64" s="228">
        <v>1</v>
      </c>
      <c r="AAE64" s="203">
        <v>1</v>
      </c>
      <c r="AAF64" s="229">
        <v>10</v>
      </c>
      <c r="AAG64">
        <f t="shared" si="268"/>
        <v>1</v>
      </c>
      <c r="AAH64">
        <f t="shared" si="269"/>
        <v>1</v>
      </c>
      <c r="AAI64" s="203">
        <v>1</v>
      </c>
      <c r="AAJ64">
        <f t="shared" si="270"/>
        <v>1</v>
      </c>
      <c r="AAK64">
        <f t="shared" si="136"/>
        <v>1</v>
      </c>
      <c r="AAL64">
        <f t="shared" si="340"/>
        <v>1</v>
      </c>
      <c r="AAM64">
        <f t="shared" si="271"/>
        <v>1</v>
      </c>
      <c r="AAN64" s="237">
        <v>2.5412960609900001E-3</v>
      </c>
      <c r="AAO64" s="194">
        <v>42564</v>
      </c>
      <c r="AAP64">
        <f t="shared" si="272"/>
        <v>1</v>
      </c>
      <c r="AAQ64">
        <f t="shared" si="273"/>
        <v>1</v>
      </c>
      <c r="AAR64">
        <f>VLOOKUP($A64,'FuturesInfo (3)'!$A$2:$V$80,22)</f>
        <v>8</v>
      </c>
      <c r="AAS64">
        <f t="shared" si="274"/>
        <v>1</v>
      </c>
      <c r="AAT64">
        <f t="shared" si="275"/>
        <v>10</v>
      </c>
      <c r="AAU64" s="137">
        <f>VLOOKUP($A64,'FuturesInfo (3)'!$A$2:$O$80,15)*AAR64</f>
        <v>78900</v>
      </c>
      <c r="AAV64" s="137">
        <f>VLOOKUP($A64,'FuturesInfo (3)'!$A$2:$O$80,15)*AAT64</f>
        <v>98625</v>
      </c>
      <c r="AAW64" s="188">
        <f t="shared" si="352"/>
        <v>200.508259212111</v>
      </c>
      <c r="AAX64" s="188">
        <f t="shared" si="137"/>
        <v>200.508259212111</v>
      </c>
      <c r="AAY64" s="188">
        <f t="shared" si="277"/>
        <v>-200.508259212111</v>
      </c>
      <c r="AAZ64" s="188">
        <f t="shared" si="278"/>
        <v>200.508259212111</v>
      </c>
      <c r="ABA64" s="188">
        <f t="shared" si="279"/>
        <v>200.508259212111</v>
      </c>
      <c r="ABB64" s="188">
        <f t="shared" si="349"/>
        <v>200.508259212111</v>
      </c>
      <c r="ABC64" s="188">
        <f t="shared" si="281"/>
        <v>200.508259212111</v>
      </c>
      <c r="ABD64" s="188">
        <f t="shared" si="341"/>
        <v>200.508259212111</v>
      </c>
      <c r="ABE64" s="188">
        <f t="shared" si="282"/>
        <v>200.508259212111</v>
      </c>
      <c r="ABF64" s="188">
        <f>IF(IF(sym!$Q53=AAI64,1,0)=1,ABS(AAU64*AAN64),-ABS(AAU64*AAN64))</f>
        <v>200.508259212111</v>
      </c>
      <c r="ABG64" s="188">
        <f t="shared" si="283"/>
        <v>200.508259212111</v>
      </c>
      <c r="ABH64" s="188">
        <f t="shared" si="284"/>
        <v>200.508259212111</v>
      </c>
      <c r="ABJ64">
        <f t="shared" si="285"/>
        <v>1</v>
      </c>
      <c r="ABK64" s="228">
        <v>-1</v>
      </c>
      <c r="ABL64" s="228">
        <v>1</v>
      </c>
      <c r="ABM64" s="228">
        <v>-1</v>
      </c>
      <c r="ABN64" s="203">
        <v>1</v>
      </c>
      <c r="ABO64" s="229">
        <v>11</v>
      </c>
      <c r="ABP64">
        <f t="shared" si="286"/>
        <v>1</v>
      </c>
      <c r="ABQ64">
        <f t="shared" si="287"/>
        <v>1</v>
      </c>
      <c r="ABR64" s="203"/>
      <c r="ABS64">
        <f t="shared" si="288"/>
        <v>0</v>
      </c>
      <c r="ABT64">
        <f t="shared" si="138"/>
        <v>0</v>
      </c>
      <c r="ABU64">
        <f t="shared" si="342"/>
        <v>0</v>
      </c>
      <c r="ABV64">
        <f t="shared" si="289"/>
        <v>0</v>
      </c>
      <c r="ABW64" s="237"/>
      <c r="ABX64" s="194">
        <v>42564</v>
      </c>
      <c r="ABY64">
        <f t="shared" si="290"/>
        <v>1</v>
      </c>
      <c r="ABZ64">
        <f t="shared" si="291"/>
        <v>1</v>
      </c>
      <c r="ACA64">
        <f>VLOOKUP($A64,'FuturesInfo (3)'!$A$2:$V$80,22)</f>
        <v>8</v>
      </c>
      <c r="ACB64">
        <f t="shared" si="292"/>
        <v>-1</v>
      </c>
      <c r="ACC64">
        <f t="shared" si="293"/>
        <v>6</v>
      </c>
      <c r="ACD64" s="137">
        <f>VLOOKUP($A64,'FuturesInfo (3)'!$A$2:$O$80,15)*ACA64</f>
        <v>78900</v>
      </c>
      <c r="ACE64" s="137">
        <f>VLOOKUP($A64,'FuturesInfo (3)'!$A$2:$O$80,15)*ACC64</f>
        <v>59175</v>
      </c>
      <c r="ACF64" s="188">
        <f t="shared" si="353"/>
        <v>0</v>
      </c>
      <c r="ACG64" s="188">
        <f t="shared" si="139"/>
        <v>0</v>
      </c>
      <c r="ACH64" s="188">
        <f t="shared" si="295"/>
        <v>0</v>
      </c>
      <c r="ACI64" s="188">
        <f t="shared" si="296"/>
        <v>0</v>
      </c>
      <c r="ACJ64" s="188">
        <f t="shared" si="297"/>
        <v>0</v>
      </c>
      <c r="ACK64" s="188">
        <f t="shared" si="350"/>
        <v>0</v>
      </c>
      <c r="ACL64" s="188">
        <f t="shared" si="299"/>
        <v>0</v>
      </c>
      <c r="ACM64" s="188">
        <f t="shared" si="343"/>
        <v>0</v>
      </c>
      <c r="ACN64" s="188">
        <f t="shared" si="300"/>
        <v>0</v>
      </c>
      <c r="ACO64" s="188">
        <f>IF(IF(sym!$Q53=ABR64,1,0)=1,ABS(ACD64*ABW64),-ABS(ACD64*ABW64))</f>
        <v>0</v>
      </c>
      <c r="ACP64" s="188">
        <f t="shared" si="301"/>
        <v>0</v>
      </c>
      <c r="ACQ64" s="188">
        <f t="shared" si="302"/>
        <v>0</v>
      </c>
      <c r="ACT64">
        <f t="shared" si="303"/>
        <v>0</v>
      </c>
      <c r="ACU64" s="228"/>
      <c r="ACV64" s="228"/>
      <c r="ACW64" s="228"/>
      <c r="ACX64" s="203"/>
      <c r="ACY64" s="229"/>
      <c r="ACZ64">
        <f t="shared" si="304"/>
        <v>-1</v>
      </c>
      <c r="ADA64">
        <f t="shared" si="305"/>
        <v>0</v>
      </c>
      <c r="ADB64" s="203"/>
      <c r="ADC64">
        <f t="shared" si="306"/>
        <v>1</v>
      </c>
      <c r="ADD64">
        <f t="shared" si="140"/>
        <v>1</v>
      </c>
      <c r="ADE64">
        <f t="shared" si="344"/>
        <v>0</v>
      </c>
      <c r="ADF64">
        <f t="shared" si="307"/>
        <v>1</v>
      </c>
      <c r="ADG64" s="237"/>
      <c r="ADH64" s="194"/>
      <c r="ADI64">
        <f t="shared" si="308"/>
        <v>-1</v>
      </c>
      <c r="ADJ64">
        <f t="shared" si="309"/>
        <v>-1</v>
      </c>
      <c r="ADK64">
        <f>VLOOKUP($A64,'FuturesInfo (3)'!$A$2:$V$80,22)</f>
        <v>8</v>
      </c>
      <c r="ADL64">
        <f t="shared" si="310"/>
        <v>-1</v>
      </c>
      <c r="ADM64">
        <f t="shared" si="311"/>
        <v>6</v>
      </c>
      <c r="ADN64" s="137">
        <f>VLOOKUP($A64,'FuturesInfo (3)'!$A$2:$O$80,15)*ADK64</f>
        <v>78900</v>
      </c>
      <c r="ADO64" s="137">
        <f>VLOOKUP($A64,'FuturesInfo (3)'!$A$2:$O$80,15)*ADM64</f>
        <v>59175</v>
      </c>
      <c r="ADP64" s="188">
        <f t="shared" si="354"/>
        <v>0</v>
      </c>
      <c r="ADQ64" s="188">
        <f t="shared" si="141"/>
        <v>0</v>
      </c>
      <c r="ADR64" s="188">
        <f t="shared" si="313"/>
        <v>0</v>
      </c>
      <c r="ADS64" s="188">
        <f t="shared" si="314"/>
        <v>0</v>
      </c>
      <c r="ADT64" s="188">
        <f t="shared" si="315"/>
        <v>0</v>
      </c>
      <c r="ADU64" s="188">
        <f t="shared" si="351"/>
        <v>0</v>
      </c>
      <c r="ADV64" s="188">
        <f t="shared" si="317"/>
        <v>0</v>
      </c>
      <c r="ADW64" s="188">
        <f t="shared" si="345"/>
        <v>0</v>
      </c>
      <c r="ADX64" s="188">
        <f t="shared" si="318"/>
        <v>0</v>
      </c>
      <c r="ADY64" s="188">
        <f>IF(IF(sym!$Q53=ADB64,1,0)=1,ABS(ADN64*ADG64),-ABS(ADN64*ADG64))</f>
        <v>0</v>
      </c>
      <c r="ADZ64" s="188">
        <f t="shared" si="319"/>
        <v>0</v>
      </c>
      <c r="AEA64" s="188">
        <f t="shared" si="320"/>
        <v>0</v>
      </c>
    </row>
    <row r="65" spans="1:807"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f t="shared" si="142"/>
        <v>-1</v>
      </c>
      <c r="T65">
        <f t="shared" si="143"/>
        <v>-1</v>
      </c>
      <c r="U65">
        <v>3</v>
      </c>
      <c r="V65">
        <f t="shared" si="144"/>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f t="shared" si="145"/>
        <v>-1210.604411344752</v>
      </c>
      <c r="AG65" s="188">
        <v>1210.604411344752</v>
      </c>
      <c r="AH65" s="188">
        <f t="shared" si="146"/>
        <v>1210.604411344752</v>
      </c>
      <c r="AI65" s="188">
        <v>-1210.604411344752</v>
      </c>
      <c r="AJ65" s="188">
        <v>1210.604411344752</v>
      </c>
      <c r="AL65">
        <v>1</v>
      </c>
      <c r="AM65" s="230">
        <v>-1</v>
      </c>
      <c r="AN65" s="230">
        <v>-1</v>
      </c>
      <c r="AO65" s="230">
        <v>-1</v>
      </c>
      <c r="AP65" s="203">
        <v>1</v>
      </c>
      <c r="AQ65" s="229">
        <v>-25</v>
      </c>
      <c r="AR65">
        <f t="shared" si="147"/>
        <v>-1</v>
      </c>
      <c r="AS65">
        <v>-1</v>
      </c>
      <c r="AT65" s="234">
        <v>1</v>
      </c>
      <c r="AU65">
        <v>0</v>
      </c>
      <c r="AV65">
        <v>1</v>
      </c>
      <c r="AW65">
        <v>0</v>
      </c>
      <c r="AX65">
        <v>0</v>
      </c>
      <c r="AY65" s="235">
        <v>5.9255079006800002E-3</v>
      </c>
      <c r="AZ65" s="194">
        <v>42515</v>
      </c>
      <c r="BA65">
        <f t="shared" si="148"/>
        <v>-1</v>
      </c>
      <c r="BB65">
        <f t="shared" si="149"/>
        <v>-1</v>
      </c>
      <c r="BC65">
        <v>3</v>
      </c>
      <c r="BD65">
        <f t="shared" si="150"/>
        <v>-1</v>
      </c>
      <c r="BE65">
        <v>4</v>
      </c>
      <c r="BF65" s="137">
        <v>80212.5</v>
      </c>
      <c r="BG65" s="137">
        <v>106950</v>
      </c>
      <c r="BH65" s="188">
        <v>-475.29980248329451</v>
      </c>
      <c r="BI65" s="188">
        <v>475.29980248329451</v>
      </c>
      <c r="BJ65" s="188">
        <v>475.29980248329451</v>
      </c>
      <c r="BK65" s="188">
        <f t="shared" si="321"/>
        <v>-475.29980248329451</v>
      </c>
      <c r="BL65" s="188">
        <v>-475.29980248329451</v>
      </c>
      <c r="BM65" s="188">
        <v>-475.29980248329451</v>
      </c>
      <c r="BN65" s="188">
        <v>-475.29980248329451</v>
      </c>
      <c r="BO65" s="188">
        <f t="shared" si="322"/>
        <v>-475.29980248329451</v>
      </c>
      <c r="BP65" s="188">
        <v>475.29980248329451</v>
      </c>
      <c r="BQ65" s="188">
        <f t="shared" si="151"/>
        <v>-475.29980248329451</v>
      </c>
      <c r="BR65" s="188">
        <f t="shared" si="152"/>
        <v>-475.29980248329451</v>
      </c>
      <c r="BS65" s="188">
        <v>475.29980248329451</v>
      </c>
      <c r="BU65">
        <v>1</v>
      </c>
      <c r="BV65" s="230">
        <v>1</v>
      </c>
      <c r="BW65" s="230">
        <v>-1</v>
      </c>
      <c r="BX65" s="230">
        <v>1</v>
      </c>
      <c r="BY65" s="203">
        <v>1</v>
      </c>
      <c r="BZ65" s="229">
        <v>-26</v>
      </c>
      <c r="CA65">
        <f t="shared" si="153"/>
        <v>-1</v>
      </c>
      <c r="CB65">
        <v>-1</v>
      </c>
      <c r="CC65" s="234">
        <v>1</v>
      </c>
      <c r="CD65">
        <v>1</v>
      </c>
      <c r="CE65">
        <v>1</v>
      </c>
      <c r="CF65">
        <v>0</v>
      </c>
      <c r="CG65">
        <v>0</v>
      </c>
      <c r="CH65" s="235"/>
      <c r="CI65" s="194">
        <v>42515</v>
      </c>
      <c r="CJ65">
        <f t="shared" si="154"/>
        <v>-1</v>
      </c>
      <c r="CK65">
        <f t="shared" si="155"/>
        <v>-1</v>
      </c>
      <c r="CL65">
        <v>3</v>
      </c>
      <c r="CM65">
        <f t="shared" si="156"/>
        <v>1</v>
      </c>
      <c r="CN65">
        <v>2</v>
      </c>
      <c r="CO65" s="137">
        <v>80212.5</v>
      </c>
      <c r="CP65" s="137">
        <v>53475</v>
      </c>
      <c r="CQ65" s="188">
        <v>0</v>
      </c>
      <c r="CR65" s="188">
        <v>0</v>
      </c>
      <c r="CS65" s="188">
        <v>0</v>
      </c>
      <c r="CT65" s="188">
        <f t="shared" si="323"/>
        <v>0</v>
      </c>
      <c r="CU65" s="188">
        <v>0</v>
      </c>
      <c r="CV65" s="188">
        <v>0</v>
      </c>
      <c r="CW65" s="188">
        <v>0</v>
      </c>
      <c r="CX65" s="188">
        <f t="shared" si="157"/>
        <v>0</v>
      </c>
      <c r="CY65" s="188">
        <v>0</v>
      </c>
      <c r="CZ65" s="188">
        <f t="shared" si="158"/>
        <v>0</v>
      </c>
      <c r="DA65" s="188">
        <f t="shared" si="159"/>
        <v>0</v>
      </c>
      <c r="DB65" s="188">
        <v>0</v>
      </c>
      <c r="DD65">
        <v>1</v>
      </c>
      <c r="DE65" s="230">
        <v>1</v>
      </c>
      <c r="DF65" s="230">
        <v>-1</v>
      </c>
      <c r="DG65" s="230">
        <v>1</v>
      </c>
      <c r="DH65" s="203">
        <v>1</v>
      </c>
      <c r="DI65" s="229">
        <v>-26</v>
      </c>
      <c r="DJ65">
        <f t="shared" si="160"/>
        <v>-1</v>
      </c>
      <c r="DK65">
        <v>-1</v>
      </c>
      <c r="DL65" s="234">
        <v>1</v>
      </c>
      <c r="DM65">
        <v>1</v>
      </c>
      <c r="DN65">
        <v>1</v>
      </c>
      <c r="DO65">
        <v>0</v>
      </c>
      <c r="DP65">
        <v>0</v>
      </c>
      <c r="DQ65" s="235">
        <v>3.0014025245399999E-2</v>
      </c>
      <c r="DR65" s="194">
        <v>42515</v>
      </c>
      <c r="DS65">
        <f t="shared" si="161"/>
        <v>-1</v>
      </c>
      <c r="DT65">
        <f t="shared" si="162"/>
        <v>-1</v>
      </c>
      <c r="DU65">
        <v>3</v>
      </c>
      <c r="DV65">
        <f t="shared" si="163"/>
        <v>1</v>
      </c>
      <c r="DW65">
        <v>2</v>
      </c>
      <c r="DX65" s="137">
        <v>82620</v>
      </c>
      <c r="DY65" s="137">
        <v>55080</v>
      </c>
      <c r="DZ65" s="188">
        <v>2479.7587657749477</v>
      </c>
      <c r="EA65" s="188">
        <v>2479.7587657749477</v>
      </c>
      <c r="EB65" s="188">
        <v>2479.7587657749477</v>
      </c>
      <c r="EC65" s="188">
        <f t="shared" si="324"/>
        <v>-2479.7587657749477</v>
      </c>
      <c r="ED65" s="188">
        <v>-2479.7587657749477</v>
      </c>
      <c r="EE65" s="188">
        <v>-2479.7587657749477</v>
      </c>
      <c r="EF65" s="188">
        <v>2479.7587657749477</v>
      </c>
      <c r="EG65" s="188">
        <f t="shared" si="164"/>
        <v>-2479.7587657749477</v>
      </c>
      <c r="EH65" s="188">
        <v>2479.7587657749477</v>
      </c>
      <c r="EI65" s="188">
        <f t="shared" si="165"/>
        <v>2479.7587657749477</v>
      </c>
      <c r="EJ65" s="188">
        <f t="shared" si="166"/>
        <v>-2479.7587657749477</v>
      </c>
      <c r="EK65" s="188">
        <v>2479.7587657749477</v>
      </c>
      <c r="EM65">
        <v>1</v>
      </c>
      <c r="EN65" s="230">
        <v>1</v>
      </c>
      <c r="EO65" s="230">
        <v>-1</v>
      </c>
      <c r="EP65" s="230">
        <v>1</v>
      </c>
      <c r="EQ65" s="203">
        <v>1</v>
      </c>
      <c r="ER65" s="229">
        <v>-27</v>
      </c>
      <c r="ES65">
        <f t="shared" si="167"/>
        <v>-1</v>
      </c>
      <c r="ET65">
        <v>-1</v>
      </c>
      <c r="EU65" s="234">
        <v>-1</v>
      </c>
      <c r="EV65">
        <v>0</v>
      </c>
      <c r="EW65">
        <v>0</v>
      </c>
      <c r="EX65">
        <v>1</v>
      </c>
      <c r="EY65">
        <v>1</v>
      </c>
      <c r="EZ65" s="235">
        <v>-2.7233115468399999E-4</v>
      </c>
      <c r="FA65" s="194">
        <v>42515</v>
      </c>
      <c r="FB65">
        <f t="shared" si="168"/>
        <v>-1</v>
      </c>
      <c r="FC65">
        <f t="shared" si="169"/>
        <v>-1</v>
      </c>
      <c r="FD65">
        <v>3</v>
      </c>
      <c r="FE65">
        <f t="shared" si="170"/>
        <v>1</v>
      </c>
      <c r="FF65">
        <v>3</v>
      </c>
      <c r="FG65" s="137">
        <v>82597.5</v>
      </c>
      <c r="FH65" s="137">
        <v>82597.5</v>
      </c>
      <c r="FI65" s="188">
        <v>-22.493872549011691</v>
      </c>
      <c r="FJ65" s="188">
        <v>-22.493872549011691</v>
      </c>
      <c r="FK65" s="188">
        <v>-22.493872549011691</v>
      </c>
      <c r="FL65" s="188">
        <f t="shared" si="325"/>
        <v>22.493872549011691</v>
      </c>
      <c r="FM65" s="188">
        <v>22.493872549011691</v>
      </c>
      <c r="FN65" s="188">
        <v>22.493872549011691</v>
      </c>
      <c r="FO65" s="188">
        <v>-22.493872549011691</v>
      </c>
      <c r="FP65" s="188">
        <f t="shared" si="171"/>
        <v>22.493872549011691</v>
      </c>
      <c r="FQ65" s="188">
        <v>-22.493872549011691</v>
      </c>
      <c r="FR65" s="188">
        <f t="shared" si="172"/>
        <v>-22.493872549011691</v>
      </c>
      <c r="FS65" s="188">
        <f t="shared" si="173"/>
        <v>22.493872549011691</v>
      </c>
      <c r="FT65" s="188">
        <v>22.493872549011691</v>
      </c>
      <c r="FV65">
        <v>-1</v>
      </c>
      <c r="FW65" s="230">
        <v>1</v>
      </c>
      <c r="FX65" s="230">
        <v>-1</v>
      </c>
      <c r="FY65" s="230">
        <v>1</v>
      </c>
      <c r="FZ65" s="203">
        <v>1</v>
      </c>
      <c r="GA65" s="229">
        <v>-28</v>
      </c>
      <c r="GB65">
        <f t="shared" si="174"/>
        <v>-1</v>
      </c>
      <c r="GC65">
        <v>-1</v>
      </c>
      <c r="GD65">
        <v>1</v>
      </c>
      <c r="GE65">
        <v>1</v>
      </c>
      <c r="GF65">
        <v>1</v>
      </c>
      <c r="GG65">
        <v>0</v>
      </c>
      <c r="GH65">
        <v>0</v>
      </c>
      <c r="GI65">
        <v>1.28030509398E-2</v>
      </c>
      <c r="GJ65" s="194">
        <v>42515</v>
      </c>
      <c r="GK65">
        <f t="shared" si="175"/>
        <v>-1</v>
      </c>
      <c r="GL65">
        <f t="shared" si="176"/>
        <v>-1</v>
      </c>
      <c r="GM65">
        <v>3</v>
      </c>
      <c r="GN65">
        <f t="shared" si="177"/>
        <v>1</v>
      </c>
      <c r="GO65">
        <v>4</v>
      </c>
      <c r="GP65" s="137">
        <v>83655</v>
      </c>
      <c r="GQ65" s="137">
        <v>111540</v>
      </c>
      <c r="GR65" s="188">
        <v>1071.0392263689689</v>
      </c>
      <c r="GS65" s="188">
        <v>-1071.0392263689689</v>
      </c>
      <c r="GT65" s="188">
        <v>1071.0392263689689</v>
      </c>
      <c r="GU65" s="188">
        <f t="shared" si="326"/>
        <v>-1071.0392263689689</v>
      </c>
      <c r="GV65" s="188">
        <v>-1071.0392263689689</v>
      </c>
      <c r="GW65" s="188">
        <v>-1071.0392263689689</v>
      </c>
      <c r="GX65" s="188">
        <v>1071.0392263689689</v>
      </c>
      <c r="GY65" s="188">
        <f t="shared" si="178"/>
        <v>-1071.0392263689689</v>
      </c>
      <c r="GZ65" s="188">
        <v>1071.0392263689689</v>
      </c>
      <c r="HA65" s="188">
        <f t="shared" si="179"/>
        <v>1071.0392263689689</v>
      </c>
      <c r="HB65" s="188">
        <f t="shared" si="180"/>
        <v>-1071.0392263689689</v>
      </c>
      <c r="HC65" s="188">
        <v>1071.0392263689689</v>
      </c>
      <c r="HE65">
        <v>1</v>
      </c>
      <c r="HF65">
        <v>1</v>
      </c>
      <c r="HG65">
        <v>-1</v>
      </c>
      <c r="HH65">
        <v>1</v>
      </c>
      <c r="HI65">
        <v>1</v>
      </c>
      <c r="HJ65">
        <v>5</v>
      </c>
      <c r="HK65">
        <f t="shared" si="181"/>
        <v>-1</v>
      </c>
      <c r="HL65">
        <v>1</v>
      </c>
      <c r="HM65" s="234">
        <v>1</v>
      </c>
      <c r="HN65">
        <v>1</v>
      </c>
      <c r="HO65">
        <v>1</v>
      </c>
      <c r="HP65">
        <v>0</v>
      </c>
      <c r="HQ65">
        <v>1</v>
      </c>
      <c r="HR65" s="235">
        <v>1.10274341044E-2</v>
      </c>
      <c r="HS65" s="194">
        <v>42550</v>
      </c>
      <c r="HT65">
        <f t="shared" si="182"/>
        <v>-1</v>
      </c>
      <c r="HU65">
        <f t="shared" si="183"/>
        <v>-1</v>
      </c>
      <c r="HV65">
        <v>3</v>
      </c>
      <c r="HW65">
        <f t="shared" si="184"/>
        <v>1</v>
      </c>
      <c r="HX65">
        <v>4</v>
      </c>
      <c r="HY65" s="137">
        <v>84577.5</v>
      </c>
      <c r="HZ65" s="137">
        <v>112770</v>
      </c>
      <c r="IA65" s="188">
        <v>932.67280796489104</v>
      </c>
      <c r="IB65" s="188">
        <v>932.67280796489104</v>
      </c>
      <c r="IC65" s="188">
        <v>932.67280796489104</v>
      </c>
      <c r="ID65" s="188">
        <f t="shared" si="327"/>
        <v>-932.67280796489104</v>
      </c>
      <c r="IE65" s="188">
        <v>932.67280796489104</v>
      </c>
      <c r="IF65" s="188">
        <v>-932.67280796489104</v>
      </c>
      <c r="IG65" s="188">
        <v>932.67280796489104</v>
      </c>
      <c r="IH65" s="188">
        <f t="shared" si="185"/>
        <v>-932.67280796489104</v>
      </c>
      <c r="II65" s="188">
        <v>932.67280796489104</v>
      </c>
      <c r="IJ65" s="188">
        <f t="shared" si="186"/>
        <v>932.67280796489104</v>
      </c>
      <c r="IK65" s="188">
        <f t="shared" si="187"/>
        <v>-932.67280796489104</v>
      </c>
      <c r="IL65" s="188">
        <v>932.67280796489104</v>
      </c>
      <c r="IN65">
        <v>1</v>
      </c>
      <c r="IO65" s="230">
        <v>1</v>
      </c>
      <c r="IP65" s="230">
        <v>-1</v>
      </c>
      <c r="IQ65" s="230">
        <v>1</v>
      </c>
      <c r="IR65" s="203">
        <v>1</v>
      </c>
      <c r="IS65" s="229">
        <v>-2</v>
      </c>
      <c r="IT65">
        <f t="shared" si="188"/>
        <v>-1</v>
      </c>
      <c r="IU65">
        <v>-1</v>
      </c>
      <c r="IV65" s="234">
        <v>-1</v>
      </c>
      <c r="IW65">
        <v>0</v>
      </c>
      <c r="IX65">
        <v>0</v>
      </c>
      <c r="IY65">
        <v>1</v>
      </c>
      <c r="IZ65">
        <v>1</v>
      </c>
      <c r="JA65" s="235">
        <v>-5.29396115988E-2</v>
      </c>
      <c r="JB65" s="194">
        <v>42550</v>
      </c>
      <c r="JC65">
        <f t="shared" si="189"/>
        <v>-1</v>
      </c>
      <c r="JD65">
        <f t="shared" si="190"/>
        <v>-1</v>
      </c>
      <c r="JE65">
        <v>3</v>
      </c>
      <c r="JF65">
        <f t="shared" si="191"/>
        <v>1</v>
      </c>
      <c r="JG65">
        <v>2</v>
      </c>
      <c r="JH65" s="137">
        <v>80100</v>
      </c>
      <c r="JI65" s="137">
        <v>53400</v>
      </c>
      <c r="JJ65" s="188">
        <v>-4240.4628890638796</v>
      </c>
      <c r="JK65" s="188">
        <v>-4240.4628890638796</v>
      </c>
      <c r="JL65" s="188">
        <v>-4240.4628890638796</v>
      </c>
      <c r="JM65" s="188">
        <f t="shared" si="328"/>
        <v>4240.4628890638796</v>
      </c>
      <c r="JN65" s="188">
        <v>4240.4628890638796</v>
      </c>
      <c r="JO65" s="188">
        <v>4240.4628890638796</v>
      </c>
      <c r="JP65" s="188">
        <v>-4240.4628890638796</v>
      </c>
      <c r="JQ65" s="188">
        <f t="shared" si="192"/>
        <v>4240.4628890638796</v>
      </c>
      <c r="JR65" s="188">
        <v>-4240.4628890638796</v>
      </c>
      <c r="JS65" s="188">
        <f t="shared" si="193"/>
        <v>-4240.4628890638796</v>
      </c>
      <c r="JT65" s="188">
        <f t="shared" si="329"/>
        <v>4240.4628890638796</v>
      </c>
      <c r="JU65" s="188">
        <v>4240.4628890638796</v>
      </c>
      <c r="JW65">
        <v>-1</v>
      </c>
      <c r="JX65" s="230">
        <v>-1</v>
      </c>
      <c r="JY65" s="230">
        <v>1</v>
      </c>
      <c r="JZ65" s="230">
        <v>-1</v>
      </c>
      <c r="KA65" s="203">
        <v>1</v>
      </c>
      <c r="KB65" s="229">
        <v>1</v>
      </c>
      <c r="KC65">
        <f t="shared" si="194"/>
        <v>1</v>
      </c>
      <c r="KD65">
        <v>1</v>
      </c>
      <c r="KE65" s="234">
        <v>-1</v>
      </c>
      <c r="KF65">
        <v>1</v>
      </c>
      <c r="KG65">
        <v>0</v>
      </c>
      <c r="KH65">
        <v>1</v>
      </c>
      <c r="KI65">
        <v>0</v>
      </c>
      <c r="KJ65" s="235">
        <v>-6.7415730337099999E-3</v>
      </c>
      <c r="KK65" s="194">
        <v>42550</v>
      </c>
      <c r="KL65">
        <f t="shared" si="195"/>
        <v>1</v>
      </c>
      <c r="KM65">
        <f t="shared" si="196"/>
        <v>1</v>
      </c>
      <c r="KN65">
        <v>3</v>
      </c>
      <c r="KO65">
        <f t="shared" si="197"/>
        <v>1</v>
      </c>
      <c r="KP65">
        <v>2</v>
      </c>
      <c r="KQ65" s="137">
        <v>79560</v>
      </c>
      <c r="KR65" s="137">
        <v>53040</v>
      </c>
      <c r="KS65" s="188">
        <v>536.35955056196758</v>
      </c>
      <c r="KT65" s="188">
        <v>536.35955056196758</v>
      </c>
      <c r="KU65" s="188">
        <v>-536.35955056196758</v>
      </c>
      <c r="KV65" s="188">
        <f t="shared" si="330"/>
        <v>-536.35955056196758</v>
      </c>
      <c r="KW65" s="188">
        <v>-536.35955056196758</v>
      </c>
      <c r="KX65" s="188">
        <v>-536.35955056196758</v>
      </c>
      <c r="KY65" s="188">
        <v>536.35955056196758</v>
      </c>
      <c r="KZ65" s="188">
        <f t="shared" si="198"/>
        <v>-536.35955056196758</v>
      </c>
      <c r="LA65" s="188">
        <v>-536.35955056196758</v>
      </c>
      <c r="LB65" s="188">
        <f t="shared" si="199"/>
        <v>-536.35955056196758</v>
      </c>
      <c r="LC65" s="188">
        <f t="shared" si="200"/>
        <v>-536.35955056196758</v>
      </c>
      <c r="LD65" s="188">
        <v>536.35955056196758</v>
      </c>
      <c r="LF65">
        <v>-1</v>
      </c>
      <c r="LG65" s="230">
        <v>-1</v>
      </c>
      <c r="LH65" s="230">
        <v>-1</v>
      </c>
      <c r="LI65" s="230">
        <v>-1</v>
      </c>
      <c r="LJ65" s="203">
        <v>1</v>
      </c>
      <c r="LK65" s="229">
        <v>2</v>
      </c>
      <c r="LL65">
        <f t="shared" si="201"/>
        <v>1</v>
      </c>
      <c r="LM65">
        <v>1</v>
      </c>
      <c r="LN65" s="234">
        <v>1</v>
      </c>
      <c r="LO65">
        <v>0</v>
      </c>
      <c r="LP65">
        <v>1</v>
      </c>
      <c r="LQ65">
        <v>0</v>
      </c>
      <c r="LR65">
        <v>1</v>
      </c>
      <c r="LS65" s="235">
        <v>2.43212669683E-2</v>
      </c>
      <c r="LT65" s="194">
        <v>42557</v>
      </c>
      <c r="LU65">
        <f t="shared" si="202"/>
        <v>1</v>
      </c>
      <c r="LV65">
        <f t="shared" si="203"/>
        <v>1</v>
      </c>
      <c r="LW65">
        <v>3</v>
      </c>
      <c r="LX65">
        <f t="shared" si="204"/>
        <v>1</v>
      </c>
      <c r="LY65">
        <v>2</v>
      </c>
      <c r="LZ65" s="137">
        <v>81495</v>
      </c>
      <c r="MA65" s="137">
        <v>54330</v>
      </c>
      <c r="MB65" s="188">
        <v>-1982.0616515816084</v>
      </c>
      <c r="MC65" s="188">
        <v>-1982.0616515816084</v>
      </c>
      <c r="MD65" s="188">
        <v>1982.0616515816084</v>
      </c>
      <c r="ME65" s="188">
        <f t="shared" si="331"/>
        <v>1982.0616515816084</v>
      </c>
      <c r="MF65" s="188">
        <v>1982.0616515816084</v>
      </c>
      <c r="MG65" s="188">
        <v>-1982.0616515816084</v>
      </c>
      <c r="MH65" s="188">
        <v>-1982.0616515816084</v>
      </c>
      <c r="MI65" s="188">
        <f t="shared" si="205"/>
        <v>1982.0616515816084</v>
      </c>
      <c r="MJ65" s="188">
        <v>1982.0616515816084</v>
      </c>
      <c r="MK65" s="188">
        <f t="shared" si="206"/>
        <v>1982.0616515816084</v>
      </c>
      <c r="ML65" s="188">
        <f t="shared" si="207"/>
        <v>1982.0616515816084</v>
      </c>
      <c r="MM65" s="188">
        <v>1982.0616515816084</v>
      </c>
      <c r="MO65">
        <v>1</v>
      </c>
      <c r="MP65" s="230">
        <v>-1</v>
      </c>
      <c r="MQ65" s="230">
        <v>-1</v>
      </c>
      <c r="MR65" s="234">
        <v>-1</v>
      </c>
      <c r="MS65" s="203">
        <v>1</v>
      </c>
      <c r="MT65" s="229">
        <v>-3</v>
      </c>
      <c r="MU65">
        <f t="shared" si="208"/>
        <v>-1</v>
      </c>
      <c r="MV65">
        <v>-1</v>
      </c>
      <c r="MW65" s="234">
        <v>1</v>
      </c>
      <c r="MX65">
        <v>0</v>
      </c>
      <c r="MY65">
        <v>1</v>
      </c>
      <c r="MZ65">
        <v>0</v>
      </c>
      <c r="NA65">
        <v>0</v>
      </c>
      <c r="NB65" s="235">
        <v>1.7117614577599999E-2</v>
      </c>
      <c r="NC65" s="194">
        <v>42550</v>
      </c>
      <c r="ND65">
        <f t="shared" si="209"/>
        <v>-1</v>
      </c>
      <c r="NE65">
        <f t="shared" si="210"/>
        <v>-1</v>
      </c>
      <c r="NF65">
        <v>3</v>
      </c>
      <c r="NG65">
        <f t="shared" si="211"/>
        <v>-1</v>
      </c>
      <c r="NH65">
        <v>2</v>
      </c>
      <c r="NI65" s="137">
        <v>82890</v>
      </c>
      <c r="NJ65" s="137">
        <v>55260</v>
      </c>
      <c r="NK65" s="188">
        <v>-1418.879072337264</v>
      </c>
      <c r="NL65" s="188">
        <v>1418.879072337264</v>
      </c>
      <c r="NM65" s="188">
        <v>1418.879072337264</v>
      </c>
      <c r="NN65" s="188">
        <f t="shared" si="332"/>
        <v>-1418.879072337264</v>
      </c>
      <c r="NO65" s="188">
        <v>-1418.879072337264</v>
      </c>
      <c r="NP65" s="188">
        <v>-1418.879072337264</v>
      </c>
      <c r="NQ65" s="188">
        <v>-1418.879072337264</v>
      </c>
      <c r="NR65" s="188">
        <f t="shared" si="212"/>
        <v>-1418.879072337264</v>
      </c>
      <c r="NS65" s="188">
        <v>1418.879072337264</v>
      </c>
      <c r="NT65" s="188">
        <f t="shared" si="213"/>
        <v>-1418.879072337264</v>
      </c>
      <c r="NU65" s="188">
        <f t="shared" si="214"/>
        <v>-1418.879072337264</v>
      </c>
      <c r="NV65" s="188">
        <v>1418.879072337264</v>
      </c>
      <c r="NX65">
        <v>1</v>
      </c>
      <c r="NY65" s="230">
        <v>-1</v>
      </c>
      <c r="NZ65" s="230">
        <v>-1</v>
      </c>
      <c r="OA65" s="230">
        <v>1</v>
      </c>
      <c r="OB65" s="203">
        <v>1</v>
      </c>
      <c r="OC65" s="229">
        <v>2</v>
      </c>
      <c r="OD65">
        <f t="shared" si="346"/>
        <v>-1</v>
      </c>
      <c r="OE65">
        <v>1</v>
      </c>
      <c r="OF65" s="234">
        <v>-1</v>
      </c>
      <c r="OG65">
        <v>1</v>
      </c>
      <c r="OH65">
        <v>0</v>
      </c>
      <c r="OI65">
        <v>1</v>
      </c>
      <c r="OJ65">
        <v>0</v>
      </c>
      <c r="OK65">
        <v>-1.90010857763E-3</v>
      </c>
      <c r="OL65" s="194">
        <v>42559</v>
      </c>
      <c r="OM65">
        <f t="shared" si="215"/>
        <v>-1</v>
      </c>
      <c r="ON65">
        <f t="shared" si="216"/>
        <v>-1</v>
      </c>
      <c r="OO65">
        <v>3</v>
      </c>
      <c r="OP65">
        <f t="shared" si="217"/>
        <v>-1</v>
      </c>
      <c r="OQ65">
        <v>2</v>
      </c>
      <c r="OR65" s="137">
        <v>83002.5</v>
      </c>
      <c r="OS65" s="137">
        <v>55335</v>
      </c>
      <c r="OT65" s="188">
        <v>157.71376221473409</v>
      </c>
      <c r="OU65" s="188">
        <v>-157.71376221473409</v>
      </c>
      <c r="OV65" s="188">
        <v>-157.71376221473409</v>
      </c>
      <c r="OW65" s="188">
        <f t="shared" si="333"/>
        <v>157.71376221473409</v>
      </c>
      <c r="OX65" s="188">
        <v>-157.71376221473409</v>
      </c>
      <c r="OY65" s="188">
        <v>157.71376221473409</v>
      </c>
      <c r="OZ65" s="188">
        <v>-157.71376221473409</v>
      </c>
      <c r="PA65" s="188">
        <f t="shared" si="218"/>
        <v>157.71376221473409</v>
      </c>
      <c r="PB65" s="188">
        <v>-157.71376221473409</v>
      </c>
      <c r="PC65" s="188">
        <f t="shared" si="219"/>
        <v>157.71376221473409</v>
      </c>
      <c r="PD65" s="188">
        <f t="shared" si="220"/>
        <v>157.71376221473409</v>
      </c>
      <c r="PE65" s="188">
        <v>157.71376221473409</v>
      </c>
      <c r="PG65">
        <v>-1</v>
      </c>
      <c r="PH65" s="230">
        <v>1</v>
      </c>
      <c r="PI65" s="230">
        <v>1</v>
      </c>
      <c r="PJ65" s="230">
        <v>-1</v>
      </c>
      <c r="PK65" s="203">
        <v>1</v>
      </c>
      <c r="PL65" s="229">
        <v>3</v>
      </c>
      <c r="PM65">
        <f t="shared" si="347"/>
        <v>1</v>
      </c>
      <c r="PN65">
        <v>1</v>
      </c>
      <c r="PO65" s="234">
        <v>1</v>
      </c>
      <c r="PP65">
        <v>1</v>
      </c>
      <c r="PQ65">
        <v>1</v>
      </c>
      <c r="PR65">
        <v>0</v>
      </c>
      <c r="PS65">
        <v>1</v>
      </c>
      <c r="PT65" s="235">
        <v>3.26353005167E-3</v>
      </c>
      <c r="PU65" s="194">
        <v>42559</v>
      </c>
      <c r="PV65">
        <f t="shared" si="221"/>
        <v>1</v>
      </c>
      <c r="PW65">
        <f t="shared" si="222"/>
        <v>1</v>
      </c>
      <c r="PX65">
        <v>3</v>
      </c>
      <c r="PY65">
        <f t="shared" si="223"/>
        <v>1</v>
      </c>
      <c r="PZ65">
        <v>2</v>
      </c>
      <c r="QA65" s="137">
        <v>82282.5</v>
      </c>
      <c r="QB65" s="137">
        <v>54855</v>
      </c>
      <c r="QC65" s="188">
        <v>268.53141147653679</v>
      </c>
      <c r="QD65" s="188">
        <v>-268.53141147653679</v>
      </c>
      <c r="QE65" s="188">
        <v>268.53141147653679</v>
      </c>
      <c r="QF65" s="188">
        <f t="shared" si="334"/>
        <v>268.53141147653679</v>
      </c>
      <c r="QG65" s="188">
        <v>268.53141147653679</v>
      </c>
      <c r="QH65" s="188">
        <v>268.53141147653679</v>
      </c>
      <c r="QI65" s="188">
        <v>-268.53141147653679</v>
      </c>
      <c r="QJ65" s="188">
        <f t="shared" si="224"/>
        <v>268.53141147653679</v>
      </c>
      <c r="QK65" s="188">
        <v>268.53141147653679</v>
      </c>
      <c r="QL65" s="188">
        <f t="shared" si="225"/>
        <v>268.53141147653679</v>
      </c>
      <c r="QM65" s="188">
        <f t="shared" si="226"/>
        <v>268.53141147653679</v>
      </c>
      <c r="QN65" s="188">
        <v>268.53141147653679</v>
      </c>
      <c r="QP65">
        <v>1</v>
      </c>
      <c r="QQ65" s="230">
        <v>-1</v>
      </c>
      <c r="QR65" s="230">
        <v>-1</v>
      </c>
      <c r="QS65" s="230">
        <v>1</v>
      </c>
      <c r="QT65" s="203">
        <v>-1</v>
      </c>
      <c r="QU65" s="229">
        <v>4</v>
      </c>
      <c r="QV65">
        <f t="shared" si="348"/>
        <v>-1</v>
      </c>
      <c r="QW65">
        <v>-1</v>
      </c>
      <c r="QX65">
        <v>-1</v>
      </c>
      <c r="QY65">
        <v>1</v>
      </c>
      <c r="QZ65">
        <v>1</v>
      </c>
      <c r="RA65">
        <v>0</v>
      </c>
      <c r="RB65">
        <v>1</v>
      </c>
      <c r="RC65">
        <v>-8.6744375169399996E-3</v>
      </c>
      <c r="RD65" s="194">
        <v>42563</v>
      </c>
      <c r="RE65">
        <f t="shared" si="227"/>
        <v>-1</v>
      </c>
      <c r="RF65">
        <f t="shared" si="228"/>
        <v>-1</v>
      </c>
      <c r="RG65">
        <v>3</v>
      </c>
      <c r="RH65">
        <f t="shared" si="229"/>
        <v>-1</v>
      </c>
      <c r="RI65">
        <v>2</v>
      </c>
      <c r="RJ65" s="137">
        <v>82282.5</v>
      </c>
      <c r="RK65" s="137">
        <v>54855</v>
      </c>
      <c r="RL65" s="188">
        <v>713.75440498761554</v>
      </c>
      <c r="RM65" s="188">
        <v>-713.75440498761554</v>
      </c>
      <c r="RN65" s="188">
        <v>713.75440498761554</v>
      </c>
      <c r="RO65" s="188">
        <f t="shared" si="335"/>
        <v>713.75440498761554</v>
      </c>
      <c r="RP65" s="188">
        <v>713.75440498761554</v>
      </c>
      <c r="RQ65" s="188">
        <v>713.75440498761554</v>
      </c>
      <c r="RR65" s="188">
        <v>-713.75440498761554</v>
      </c>
      <c r="RS65" s="188">
        <f t="shared" si="230"/>
        <v>713.75440498761554</v>
      </c>
      <c r="RT65" s="188">
        <v>-713.75440498761554</v>
      </c>
      <c r="RU65" s="188">
        <f t="shared" si="231"/>
        <v>713.75440498761554</v>
      </c>
      <c r="RV65" s="188">
        <f t="shared" si="232"/>
        <v>713.75440498761554</v>
      </c>
      <c r="RW65" s="188">
        <v>713.75440498761554</v>
      </c>
      <c r="RY65">
        <v>-1</v>
      </c>
      <c r="RZ65">
        <v>-1</v>
      </c>
      <c r="SA65">
        <v>-1</v>
      </c>
      <c r="SB65">
        <v>-1</v>
      </c>
      <c r="SC65">
        <v>-1</v>
      </c>
      <c r="SD65">
        <v>5</v>
      </c>
      <c r="SE65">
        <f t="shared" si="233"/>
        <v>-1</v>
      </c>
      <c r="SF65">
        <v>-1</v>
      </c>
      <c r="SG65">
        <v>-1</v>
      </c>
      <c r="SH65">
        <v>1</v>
      </c>
      <c r="SI65">
        <v>1</v>
      </c>
      <c r="SJ65">
        <v>0</v>
      </c>
      <c r="SK65">
        <v>1</v>
      </c>
      <c r="SL65">
        <v>-3.00792999727E-3</v>
      </c>
      <c r="SM65" s="194">
        <v>42563</v>
      </c>
      <c r="SN65">
        <f t="shared" si="234"/>
        <v>1</v>
      </c>
      <c r="SO65">
        <f t="shared" si="235"/>
        <v>-1</v>
      </c>
      <c r="SP65">
        <v>3</v>
      </c>
      <c r="SQ65">
        <f t="shared" si="236"/>
        <v>-1</v>
      </c>
      <c r="SR65">
        <v>2</v>
      </c>
      <c r="SS65" s="137">
        <v>81315</v>
      </c>
      <c r="ST65" s="137">
        <v>54210</v>
      </c>
      <c r="SU65" s="188">
        <v>244.58982772801005</v>
      </c>
      <c r="SV65" s="188">
        <v>244.58982772801005</v>
      </c>
      <c r="SW65" s="188">
        <v>244.58982772801005</v>
      </c>
      <c r="SX65" s="188">
        <f t="shared" si="336"/>
        <v>244.58982772801005</v>
      </c>
      <c r="SY65" s="188">
        <v>244.58982772801005</v>
      </c>
      <c r="SZ65" s="188">
        <v>244.58982772801005</v>
      </c>
      <c r="TA65" s="188">
        <v>244.58982772801005</v>
      </c>
      <c r="TB65" s="188">
        <f t="shared" si="237"/>
        <v>-244.58982772801005</v>
      </c>
      <c r="TC65" s="188">
        <v>-244.58982772801005</v>
      </c>
      <c r="TD65" s="188">
        <f t="shared" si="238"/>
        <v>244.58982772801005</v>
      </c>
      <c r="TE65" s="188">
        <f t="shared" si="239"/>
        <v>244.58982772801005</v>
      </c>
      <c r="TF65" s="188">
        <v>244.58982772801005</v>
      </c>
      <c r="TH65">
        <v>-1</v>
      </c>
      <c r="TI65" s="230">
        <v>-1</v>
      </c>
      <c r="TJ65" s="230">
        <v>-1</v>
      </c>
      <c r="TK65" s="230">
        <v>-1</v>
      </c>
      <c r="TL65" s="203">
        <v>-1</v>
      </c>
      <c r="TM65" s="229">
        <v>6</v>
      </c>
      <c r="TN65">
        <f t="shared" si="240"/>
        <v>-1</v>
      </c>
      <c r="TO65">
        <v>-1</v>
      </c>
      <c r="TP65">
        <v>-1</v>
      </c>
      <c r="TQ65">
        <v>1</v>
      </c>
      <c r="TR65">
        <v>1</v>
      </c>
      <c r="TS65">
        <v>0</v>
      </c>
      <c r="TT65">
        <v>1</v>
      </c>
      <c r="TU65">
        <v>-8.7767416346699999E-3</v>
      </c>
      <c r="TV65" s="194">
        <v>42563</v>
      </c>
      <c r="TW65">
        <f t="shared" si="241"/>
        <v>1</v>
      </c>
      <c r="TX65">
        <f t="shared" si="242"/>
        <v>-1</v>
      </c>
      <c r="TY65">
        <v>3</v>
      </c>
      <c r="TZ65">
        <f t="shared" si="243"/>
        <v>-1</v>
      </c>
      <c r="UA65">
        <v>2</v>
      </c>
      <c r="UB65" s="137">
        <v>81315</v>
      </c>
      <c r="UC65" s="137">
        <v>54210</v>
      </c>
      <c r="UD65" s="188">
        <v>713.68074602319109</v>
      </c>
      <c r="UE65" s="188">
        <v>713.68074602319109</v>
      </c>
      <c r="UF65" s="188">
        <v>713.68074602319109</v>
      </c>
      <c r="UG65" s="188">
        <f t="shared" si="337"/>
        <v>713.68074602319109</v>
      </c>
      <c r="UH65" s="188">
        <v>713.68074602319109</v>
      </c>
      <c r="UI65" s="188">
        <v>713.68074602319109</v>
      </c>
      <c r="UJ65" s="188">
        <v>713.68074602319109</v>
      </c>
      <c r="UK65" s="188">
        <f t="shared" si="244"/>
        <v>-713.68074602319109</v>
      </c>
      <c r="UL65" s="188">
        <v>-713.68074602319109</v>
      </c>
      <c r="UM65" s="188">
        <f t="shared" si="245"/>
        <v>713.68074602319109</v>
      </c>
      <c r="UN65" s="188">
        <f t="shared" si="246"/>
        <v>713.68074602319109</v>
      </c>
      <c r="UO65" s="188">
        <v>713.68074602319109</v>
      </c>
      <c r="UQ65">
        <v>-1</v>
      </c>
      <c r="UR65" s="230">
        <v>-1</v>
      </c>
      <c r="US65" s="230">
        <v>-1</v>
      </c>
      <c r="UT65" s="230">
        <v>-1</v>
      </c>
      <c r="UU65" s="203">
        <v>-1</v>
      </c>
      <c r="UV65" s="229">
        <v>7</v>
      </c>
      <c r="UW65">
        <f t="shared" si="247"/>
        <v>-1</v>
      </c>
      <c r="UX65">
        <v>-1</v>
      </c>
      <c r="UY65" s="234">
        <v>-1</v>
      </c>
      <c r="UZ65">
        <v>1</v>
      </c>
      <c r="VA65">
        <v>1</v>
      </c>
      <c r="VB65">
        <v>1</v>
      </c>
      <c r="VC65">
        <v>1</v>
      </c>
      <c r="VD65" s="235">
        <v>-2.7670171555000002E-4</v>
      </c>
      <c r="VE65" s="194">
        <v>42563</v>
      </c>
      <c r="VF65">
        <f t="shared" si="248"/>
        <v>1</v>
      </c>
      <c r="VG65">
        <f t="shared" si="249"/>
        <v>-1</v>
      </c>
      <c r="VH65">
        <v>3</v>
      </c>
      <c r="VI65">
        <v>-1</v>
      </c>
      <c r="VJ65">
        <v>2</v>
      </c>
      <c r="VK65" s="137">
        <v>81292.5</v>
      </c>
      <c r="VL65" s="137">
        <v>54195</v>
      </c>
      <c r="VM65" s="188">
        <v>22.493774211348377</v>
      </c>
      <c r="VN65" s="188">
        <v>22.493774211348377</v>
      </c>
      <c r="VO65" s="188">
        <v>22.493774211348377</v>
      </c>
      <c r="VP65" s="188">
        <f t="shared" si="338"/>
        <v>22.493774211348377</v>
      </c>
      <c r="VQ65" s="188">
        <v>22.493774211348377</v>
      </c>
      <c r="VR65" s="188">
        <v>22.493774211348377</v>
      </c>
      <c r="VS65" s="188">
        <v>22.493774211348377</v>
      </c>
      <c r="VT65" s="188">
        <f t="shared" si="250"/>
        <v>-22.493774211348377</v>
      </c>
      <c r="VU65" s="188">
        <v>-22.493774211348377</v>
      </c>
      <c r="VV65" s="188">
        <v>22.493774211348377</v>
      </c>
      <c r="VW65" s="188">
        <f t="shared" si="251"/>
        <v>22.493774211348377</v>
      </c>
      <c r="VX65" s="188">
        <v>22.493774211348377</v>
      </c>
      <c r="VZ65">
        <v>-1</v>
      </c>
      <c r="WA65" s="230">
        <v>1</v>
      </c>
      <c r="WB65" s="230">
        <v>-1</v>
      </c>
      <c r="WC65" s="230">
        <v>1</v>
      </c>
      <c r="WD65" s="203">
        <v>-1</v>
      </c>
      <c r="WE65" s="229">
        <v>8</v>
      </c>
      <c r="WF65">
        <f t="shared" si="252"/>
        <v>-1</v>
      </c>
      <c r="WG65">
        <v>-1</v>
      </c>
      <c r="WH65" s="234">
        <v>1</v>
      </c>
      <c r="WI65">
        <v>0</v>
      </c>
      <c r="WJ65">
        <v>0</v>
      </c>
      <c r="WK65">
        <v>0</v>
      </c>
      <c r="WL65">
        <v>0</v>
      </c>
      <c r="WM65" s="235">
        <v>3.7088292277899997E-2</v>
      </c>
      <c r="WN65" s="194">
        <v>42563</v>
      </c>
      <c r="WO65">
        <f t="shared" si="253"/>
        <v>-1</v>
      </c>
      <c r="WP65">
        <f t="shared" si="254"/>
        <v>-1</v>
      </c>
      <c r="WQ65">
        <v>3</v>
      </c>
      <c r="WR65">
        <v>1</v>
      </c>
      <c r="WS65">
        <v>4</v>
      </c>
      <c r="WT65" s="137">
        <v>86962.5</v>
      </c>
      <c r="WU65" s="137">
        <v>115950</v>
      </c>
      <c r="WV65" s="188">
        <v>3225.2906172168787</v>
      </c>
      <c r="WW65" s="188">
        <v>-3225.2906172168787</v>
      </c>
      <c r="WX65" s="188">
        <v>-3225.2906172168787</v>
      </c>
      <c r="WY65" s="188">
        <f t="shared" si="339"/>
        <v>-3225.2906172168787</v>
      </c>
      <c r="WZ65" s="188">
        <v>-3225.2906172168787</v>
      </c>
      <c r="XA65" s="188">
        <v>-3225.2906172168787</v>
      </c>
      <c r="XB65" s="188">
        <v>3225.2906172168787</v>
      </c>
      <c r="XC65" s="188">
        <f t="shared" si="255"/>
        <v>-3225.2906172168787</v>
      </c>
      <c r="XD65" s="188">
        <v>3225.2906172168787</v>
      </c>
      <c r="XE65" s="188">
        <v>3225.2906172168787</v>
      </c>
      <c r="XF65" s="188">
        <f t="shared" si="256"/>
        <v>-3225.2906172168787</v>
      </c>
      <c r="XG65" s="188">
        <v>3225.2906172168787</v>
      </c>
      <c r="XI65">
        <v>1</v>
      </c>
      <c r="XJ65" s="230">
        <v>-1</v>
      </c>
      <c r="XK65" s="230">
        <v>-1</v>
      </c>
      <c r="XL65" s="230">
        <v>-1</v>
      </c>
      <c r="XM65" s="203">
        <v>-1</v>
      </c>
      <c r="XN65" s="229">
        <v>9</v>
      </c>
      <c r="XO65">
        <f t="shared" si="257"/>
        <v>-1</v>
      </c>
      <c r="XP65">
        <v>-1</v>
      </c>
      <c r="XQ65" s="234">
        <v>1</v>
      </c>
      <c r="XR65">
        <v>0</v>
      </c>
      <c r="XS65">
        <v>0</v>
      </c>
      <c r="XT65">
        <v>0</v>
      </c>
      <c r="XU65">
        <v>0</v>
      </c>
      <c r="XV65" s="235">
        <v>3.1491860154800003E-2</v>
      </c>
      <c r="XW65" s="194">
        <v>42563</v>
      </c>
      <c r="XX65">
        <f t="shared" si="258"/>
        <v>-1</v>
      </c>
      <c r="XY65">
        <f t="shared" si="259"/>
        <v>-1</v>
      </c>
      <c r="XZ65">
        <v>3</v>
      </c>
      <c r="YA65">
        <v>-1</v>
      </c>
      <c r="YB65">
        <v>2</v>
      </c>
      <c r="YC65" s="137">
        <v>86962.5</v>
      </c>
      <c r="YD65" s="137">
        <v>57975</v>
      </c>
      <c r="YE65" s="188">
        <v>-2738.6108887117953</v>
      </c>
      <c r="YF65" s="188">
        <v>2738.6108887117953</v>
      </c>
      <c r="YG65" s="188">
        <v>-2738.6108887117953</v>
      </c>
      <c r="YH65" s="188">
        <f t="shared" si="260"/>
        <v>-2738.6108887117953</v>
      </c>
      <c r="YI65" s="188">
        <v>-2738.6108887117953</v>
      </c>
      <c r="YJ65" s="188">
        <v>-2738.6108887117953</v>
      </c>
      <c r="YK65" s="188">
        <v>-2738.6108887117953</v>
      </c>
      <c r="YL65" s="188">
        <f t="shared" si="261"/>
        <v>-2738.6108887117953</v>
      </c>
      <c r="YM65" s="188">
        <v>2738.6108887117953</v>
      </c>
      <c r="YN65" s="188">
        <v>-2738.6108887117953</v>
      </c>
      <c r="YO65" s="188">
        <f t="shared" si="262"/>
        <v>-2738.6108887117953</v>
      </c>
      <c r="YP65" s="188">
        <v>2738.6108887117953</v>
      </c>
      <c r="YR65">
        <v>1</v>
      </c>
      <c r="YS65" s="230">
        <v>1</v>
      </c>
      <c r="YT65" s="230">
        <v>-1</v>
      </c>
      <c r="YU65" s="230">
        <v>1</v>
      </c>
      <c r="YV65" s="203">
        <v>-1</v>
      </c>
      <c r="YW65" s="229">
        <v>11</v>
      </c>
      <c r="YX65">
        <v>-1</v>
      </c>
      <c r="YY65">
        <v>-1</v>
      </c>
      <c r="YZ65" s="234">
        <v>-1</v>
      </c>
      <c r="ZA65">
        <v>1</v>
      </c>
      <c r="ZB65">
        <v>1</v>
      </c>
      <c r="ZC65">
        <v>1</v>
      </c>
      <c r="ZD65">
        <v>1</v>
      </c>
      <c r="ZE65" s="235">
        <v>-1.7852522639100001E-2</v>
      </c>
      <c r="ZF65" s="194">
        <v>42563</v>
      </c>
      <c r="ZG65">
        <f t="shared" si="263"/>
        <v>-1</v>
      </c>
      <c r="ZH65">
        <f t="shared" si="264"/>
        <v>-1</v>
      </c>
      <c r="ZI65">
        <v>3</v>
      </c>
      <c r="ZJ65">
        <v>-1</v>
      </c>
      <c r="ZK65">
        <v>2</v>
      </c>
      <c r="ZL65" s="137">
        <v>86962.5</v>
      </c>
      <c r="ZM65" s="137">
        <v>57975</v>
      </c>
      <c r="ZN65" s="188">
        <v>-1552.5000000027339</v>
      </c>
      <c r="ZO65" s="188">
        <v>1552.5000000027339</v>
      </c>
      <c r="ZP65" s="188">
        <v>-1552.5000000027339</v>
      </c>
      <c r="ZQ65" s="188">
        <v>1552.5000000027339</v>
      </c>
      <c r="ZR65" s="188">
        <v>1552.5000000027339</v>
      </c>
      <c r="ZS65" s="188">
        <v>1552.5000000027339</v>
      </c>
      <c r="ZT65" s="188">
        <v>1552.5000000027339</v>
      </c>
      <c r="ZU65" s="188">
        <v>-1552.5000000027339</v>
      </c>
      <c r="ZV65" s="188">
        <f t="shared" si="265"/>
        <v>1552.5000000027339</v>
      </c>
      <c r="ZW65" s="188">
        <v>-1552.5000000027339</v>
      </c>
      <c r="ZX65" s="188">
        <f t="shared" si="266"/>
        <v>1552.5000000027339</v>
      </c>
      <c r="ZY65" s="188">
        <v>1552.5000000027339</v>
      </c>
      <c r="AAA65">
        <f t="shared" si="267"/>
        <v>-1</v>
      </c>
      <c r="AAB65" s="230">
        <v>1</v>
      </c>
      <c r="AAC65" s="230">
        <v>-1</v>
      </c>
      <c r="AAD65" s="230">
        <v>1</v>
      </c>
      <c r="AAE65" s="203">
        <v>-1</v>
      </c>
      <c r="AAF65" s="229">
        <v>11</v>
      </c>
      <c r="AAG65">
        <f t="shared" si="268"/>
        <v>-1</v>
      </c>
      <c r="AAH65">
        <f t="shared" si="269"/>
        <v>-1</v>
      </c>
      <c r="AAI65" s="234">
        <v>-1</v>
      </c>
      <c r="AAJ65">
        <f t="shared" si="270"/>
        <v>1</v>
      </c>
      <c r="AAK65">
        <f t="shared" si="136"/>
        <v>1</v>
      </c>
      <c r="AAL65">
        <f t="shared" si="340"/>
        <v>1</v>
      </c>
      <c r="AAM65">
        <f t="shared" si="271"/>
        <v>1</v>
      </c>
      <c r="AAN65" s="235">
        <v>-5.2687038988399999E-2</v>
      </c>
      <c r="AAO65" s="194">
        <v>42563</v>
      </c>
      <c r="AAP65">
        <f t="shared" si="272"/>
        <v>-1</v>
      </c>
      <c r="AAQ65">
        <f t="shared" si="273"/>
        <v>-1</v>
      </c>
      <c r="AAR65">
        <f>VLOOKUP($A65,'FuturesInfo (3)'!$A$2:$V$80,22)</f>
        <v>3</v>
      </c>
      <c r="AAS65">
        <f t="shared" si="274"/>
        <v>1</v>
      </c>
      <c r="AAT65">
        <f t="shared" si="275"/>
        <v>4</v>
      </c>
      <c r="AAU65" s="137">
        <f>VLOOKUP($A65,'FuturesInfo (3)'!$A$2:$O$80,15)*AAR65</f>
        <v>80910</v>
      </c>
      <c r="AAV65" s="137">
        <f>VLOOKUP($A65,'FuturesInfo (3)'!$A$2:$O$80,15)*AAT65</f>
        <v>107880</v>
      </c>
      <c r="AAW65" s="188">
        <f t="shared" si="352"/>
        <v>-4262.9083245514439</v>
      </c>
      <c r="AAX65" s="188">
        <f t="shared" si="137"/>
        <v>-4262.9083245514439</v>
      </c>
      <c r="AAY65" s="188">
        <f t="shared" si="277"/>
        <v>4262.9083245514439</v>
      </c>
      <c r="AAZ65" s="188">
        <f t="shared" si="278"/>
        <v>4262.9083245514439</v>
      </c>
      <c r="ABA65" s="188">
        <f t="shared" si="279"/>
        <v>4262.9083245514439</v>
      </c>
      <c r="ABB65" s="188">
        <f t="shared" si="349"/>
        <v>4262.9083245514439</v>
      </c>
      <c r="ABC65" s="188">
        <f t="shared" si="281"/>
        <v>4262.9083245514439</v>
      </c>
      <c r="ABD65" s="188">
        <f t="shared" si="341"/>
        <v>-4262.9083245514439</v>
      </c>
      <c r="ABE65" s="188">
        <f t="shared" si="282"/>
        <v>4262.9083245514439</v>
      </c>
      <c r="ABF65" s="188">
        <f>IF(IF(sym!$Q54=AAI65,1,0)=1,ABS(AAU65*AAN65),-ABS(AAU65*AAN65))</f>
        <v>-4262.9083245514439</v>
      </c>
      <c r="ABG65" s="188">
        <f t="shared" si="283"/>
        <v>4262.9083245514439</v>
      </c>
      <c r="ABH65" s="188">
        <f t="shared" si="284"/>
        <v>4262.9083245514439</v>
      </c>
      <c r="ABJ65">
        <f t="shared" si="285"/>
        <v>-1</v>
      </c>
      <c r="ABK65" s="230">
        <v>1</v>
      </c>
      <c r="ABL65" s="230">
        <v>-1</v>
      </c>
      <c r="ABM65" s="230">
        <v>1</v>
      </c>
      <c r="ABN65" s="203">
        <v>-1</v>
      </c>
      <c r="ABO65" s="229">
        <v>-2</v>
      </c>
      <c r="ABP65">
        <f t="shared" si="286"/>
        <v>1</v>
      </c>
      <c r="ABQ65">
        <f t="shared" si="287"/>
        <v>1</v>
      </c>
      <c r="ABR65" s="234"/>
      <c r="ABS65">
        <f t="shared" si="288"/>
        <v>0</v>
      </c>
      <c r="ABT65">
        <f t="shared" si="138"/>
        <v>0</v>
      </c>
      <c r="ABU65">
        <f t="shared" si="342"/>
        <v>0</v>
      </c>
      <c r="ABV65">
        <f t="shared" si="289"/>
        <v>0</v>
      </c>
      <c r="ABW65" s="235"/>
      <c r="ABX65" s="194">
        <v>42563</v>
      </c>
      <c r="ABY65">
        <f t="shared" si="290"/>
        <v>1</v>
      </c>
      <c r="ABZ65">
        <f t="shared" si="291"/>
        <v>1</v>
      </c>
      <c r="ACA65">
        <f>VLOOKUP($A65,'FuturesInfo (3)'!$A$2:$V$80,22)</f>
        <v>3</v>
      </c>
      <c r="ACB65">
        <f t="shared" si="292"/>
        <v>1</v>
      </c>
      <c r="ACC65">
        <f t="shared" si="293"/>
        <v>4</v>
      </c>
      <c r="ACD65" s="137">
        <f>VLOOKUP($A65,'FuturesInfo (3)'!$A$2:$O$80,15)*ACA65</f>
        <v>80910</v>
      </c>
      <c r="ACE65" s="137">
        <f>VLOOKUP($A65,'FuturesInfo (3)'!$A$2:$O$80,15)*ACC65</f>
        <v>107880</v>
      </c>
      <c r="ACF65" s="188">
        <f t="shared" si="353"/>
        <v>0</v>
      </c>
      <c r="ACG65" s="188">
        <f t="shared" si="139"/>
        <v>0</v>
      </c>
      <c r="ACH65" s="188">
        <f t="shared" si="295"/>
        <v>0</v>
      </c>
      <c r="ACI65" s="188">
        <f t="shared" si="296"/>
        <v>0</v>
      </c>
      <c r="ACJ65" s="188">
        <f t="shared" si="297"/>
        <v>0</v>
      </c>
      <c r="ACK65" s="188">
        <f t="shared" si="350"/>
        <v>0</v>
      </c>
      <c r="ACL65" s="188">
        <f t="shared" si="299"/>
        <v>0</v>
      </c>
      <c r="ACM65" s="188">
        <f t="shared" si="343"/>
        <v>0</v>
      </c>
      <c r="ACN65" s="188">
        <f t="shared" si="300"/>
        <v>0</v>
      </c>
      <c r="ACO65" s="188">
        <f>IF(IF(sym!$Q54=ABR65,1,0)=1,ABS(ACD65*ABW65),-ABS(ACD65*ABW65))</f>
        <v>0</v>
      </c>
      <c r="ACP65" s="188">
        <f t="shared" si="301"/>
        <v>0</v>
      </c>
      <c r="ACQ65" s="188">
        <f t="shared" si="302"/>
        <v>0</v>
      </c>
      <c r="ACT65">
        <f t="shared" si="303"/>
        <v>0</v>
      </c>
      <c r="ACU65" s="230"/>
      <c r="ACV65" s="230"/>
      <c r="ACW65" s="230"/>
      <c r="ACX65" s="203"/>
      <c r="ACY65" s="229"/>
      <c r="ACZ65">
        <f t="shared" si="304"/>
        <v>-1</v>
      </c>
      <c r="ADA65">
        <f t="shared" si="305"/>
        <v>0</v>
      </c>
      <c r="ADB65" s="234"/>
      <c r="ADC65">
        <f t="shared" si="306"/>
        <v>1</v>
      </c>
      <c r="ADD65">
        <f t="shared" si="140"/>
        <v>1</v>
      </c>
      <c r="ADE65">
        <f t="shared" si="344"/>
        <v>0</v>
      </c>
      <c r="ADF65">
        <f t="shared" si="307"/>
        <v>1</v>
      </c>
      <c r="ADG65" s="235"/>
      <c r="ADH65" s="194"/>
      <c r="ADI65">
        <f t="shared" si="308"/>
        <v>-1</v>
      </c>
      <c r="ADJ65">
        <f t="shared" si="309"/>
        <v>-1</v>
      </c>
      <c r="ADK65">
        <f>VLOOKUP($A65,'FuturesInfo (3)'!$A$2:$V$80,22)</f>
        <v>3</v>
      </c>
      <c r="ADL65">
        <f t="shared" si="310"/>
        <v>-1</v>
      </c>
      <c r="ADM65">
        <f t="shared" si="311"/>
        <v>2</v>
      </c>
      <c r="ADN65" s="137">
        <f>VLOOKUP($A65,'FuturesInfo (3)'!$A$2:$O$80,15)*ADK65</f>
        <v>80910</v>
      </c>
      <c r="ADO65" s="137">
        <f>VLOOKUP($A65,'FuturesInfo (3)'!$A$2:$O$80,15)*ADM65</f>
        <v>53940</v>
      </c>
      <c r="ADP65" s="188">
        <f t="shared" si="354"/>
        <v>0</v>
      </c>
      <c r="ADQ65" s="188">
        <f t="shared" si="141"/>
        <v>0</v>
      </c>
      <c r="ADR65" s="188">
        <f t="shared" si="313"/>
        <v>0</v>
      </c>
      <c r="ADS65" s="188">
        <f t="shared" si="314"/>
        <v>0</v>
      </c>
      <c r="ADT65" s="188">
        <f t="shared" si="315"/>
        <v>0</v>
      </c>
      <c r="ADU65" s="188">
        <f t="shared" si="351"/>
        <v>0</v>
      </c>
      <c r="ADV65" s="188">
        <f t="shared" si="317"/>
        <v>0</v>
      </c>
      <c r="ADW65" s="188">
        <f t="shared" si="345"/>
        <v>0</v>
      </c>
      <c r="ADX65" s="188">
        <f t="shared" si="318"/>
        <v>0</v>
      </c>
      <c r="ADY65" s="188">
        <f>IF(IF(sym!$Q54=ADB65,1,0)=1,ABS(ADN65*ADG65),-ABS(ADN65*ADG65))</f>
        <v>0</v>
      </c>
      <c r="ADZ65" s="188">
        <f t="shared" si="319"/>
        <v>0</v>
      </c>
      <c r="AEA65" s="188">
        <f t="shared" si="320"/>
        <v>0</v>
      </c>
    </row>
    <row r="66" spans="1:807"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f t="shared" si="142"/>
        <v>-1</v>
      </c>
      <c r="T66">
        <f t="shared" si="143"/>
        <v>-1</v>
      </c>
      <c r="U66">
        <v>1</v>
      </c>
      <c r="V66">
        <f t="shared" si="144"/>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f t="shared" si="145"/>
        <v>-687.82998899056008</v>
      </c>
      <c r="AG66" s="188">
        <v>687.82998899056008</v>
      </c>
      <c r="AH66" s="188">
        <f t="shared" si="146"/>
        <v>687.82998899056008</v>
      </c>
      <c r="AI66" s="188">
        <v>-687.82998899056008</v>
      </c>
      <c r="AJ66" s="188">
        <v>687.82998899056008</v>
      </c>
      <c r="AL66">
        <v>1</v>
      </c>
      <c r="AM66" s="228">
        <v>-1</v>
      </c>
      <c r="AN66" s="228">
        <v>-1</v>
      </c>
      <c r="AO66" s="228">
        <v>1</v>
      </c>
      <c r="AP66" s="203">
        <v>1</v>
      </c>
      <c r="AQ66" s="229">
        <v>-9</v>
      </c>
      <c r="AR66">
        <f t="shared" si="147"/>
        <v>-1</v>
      </c>
      <c r="AS66">
        <v>-1</v>
      </c>
      <c r="AT66" s="203">
        <v>1</v>
      </c>
      <c r="AU66">
        <v>0</v>
      </c>
      <c r="AV66">
        <v>1</v>
      </c>
      <c r="AW66">
        <v>0</v>
      </c>
      <c r="AX66">
        <v>0</v>
      </c>
      <c r="AY66" s="237">
        <v>1.38947015987E-2</v>
      </c>
      <c r="AZ66" s="194">
        <v>42538</v>
      </c>
      <c r="BA66">
        <f t="shared" si="148"/>
        <v>-1</v>
      </c>
      <c r="BB66">
        <f t="shared" si="149"/>
        <v>-1</v>
      </c>
      <c r="BC66">
        <v>1</v>
      </c>
      <c r="BD66">
        <f t="shared" si="150"/>
        <v>-1</v>
      </c>
      <c r="BE66">
        <v>1</v>
      </c>
      <c r="BF66" s="137">
        <v>60565</v>
      </c>
      <c r="BG66" s="137">
        <v>60565</v>
      </c>
      <c r="BH66" s="188">
        <v>-841.53260232526554</v>
      </c>
      <c r="BI66" s="188">
        <v>841.53260232526554</v>
      </c>
      <c r="BJ66" s="188">
        <v>841.53260232526554</v>
      </c>
      <c r="BK66" s="188">
        <f t="shared" si="321"/>
        <v>-841.53260232526554</v>
      </c>
      <c r="BL66" s="188">
        <v>-841.53260232526554</v>
      </c>
      <c r="BM66" s="188">
        <v>-841.53260232526554</v>
      </c>
      <c r="BN66" s="188">
        <v>841.53260232526554</v>
      </c>
      <c r="BO66" s="188">
        <f t="shared" si="322"/>
        <v>-841.53260232526554</v>
      </c>
      <c r="BP66" s="188">
        <v>841.53260232526554</v>
      </c>
      <c r="BQ66" s="188">
        <f t="shared" si="151"/>
        <v>-841.53260232526554</v>
      </c>
      <c r="BR66" s="188">
        <f t="shared" si="152"/>
        <v>-841.53260232526554</v>
      </c>
      <c r="BS66" s="188">
        <v>841.53260232526554</v>
      </c>
      <c r="BU66">
        <v>1</v>
      </c>
      <c r="BV66" s="228">
        <v>-1</v>
      </c>
      <c r="BW66" s="228">
        <v>-1</v>
      </c>
      <c r="BX66" s="228">
        <v>1</v>
      </c>
      <c r="BY66" s="203">
        <v>1</v>
      </c>
      <c r="BZ66" s="229">
        <v>4</v>
      </c>
      <c r="CA66">
        <f t="shared" si="153"/>
        <v>-1</v>
      </c>
      <c r="CB66">
        <v>1</v>
      </c>
      <c r="CC66" s="203">
        <v>1</v>
      </c>
      <c r="CD66">
        <v>0</v>
      </c>
      <c r="CE66">
        <v>1</v>
      </c>
      <c r="CF66">
        <v>0</v>
      </c>
      <c r="CG66">
        <v>1</v>
      </c>
      <c r="CH66" s="237"/>
      <c r="CI66" s="194">
        <v>42548</v>
      </c>
      <c r="CJ66">
        <f t="shared" si="154"/>
        <v>-1</v>
      </c>
      <c r="CK66">
        <f t="shared" si="155"/>
        <v>-1</v>
      </c>
      <c r="CL66">
        <v>2</v>
      </c>
      <c r="CM66">
        <f t="shared" si="156"/>
        <v>-1</v>
      </c>
      <c r="CN66">
        <v>3</v>
      </c>
      <c r="CO66" s="137">
        <v>121130</v>
      </c>
      <c r="CP66" s="137">
        <v>181695</v>
      </c>
      <c r="CQ66" s="188">
        <v>0</v>
      </c>
      <c r="CR66" s="188">
        <v>0</v>
      </c>
      <c r="CS66" s="188">
        <v>0</v>
      </c>
      <c r="CT66" s="188">
        <f t="shared" si="323"/>
        <v>0</v>
      </c>
      <c r="CU66" s="188">
        <v>0</v>
      </c>
      <c r="CV66" s="188">
        <v>0</v>
      </c>
      <c r="CW66" s="188">
        <v>0</v>
      </c>
      <c r="CX66" s="188">
        <f t="shared" si="157"/>
        <v>0</v>
      </c>
      <c r="CY66" s="188">
        <v>0</v>
      </c>
      <c r="CZ66" s="188">
        <f t="shared" si="158"/>
        <v>0</v>
      </c>
      <c r="DA66" s="188">
        <f t="shared" si="159"/>
        <v>0</v>
      </c>
      <c r="DB66" s="188">
        <v>0</v>
      </c>
      <c r="DD66">
        <v>1</v>
      </c>
      <c r="DE66" s="228">
        <v>-1</v>
      </c>
      <c r="DF66" s="228">
        <v>-1</v>
      </c>
      <c r="DG66" s="228">
        <v>1</v>
      </c>
      <c r="DH66" s="203">
        <v>1</v>
      </c>
      <c r="DI66" s="229">
        <v>4</v>
      </c>
      <c r="DJ66">
        <f t="shared" si="160"/>
        <v>-1</v>
      </c>
      <c r="DK66">
        <v>1</v>
      </c>
      <c r="DL66" s="203">
        <v>-1</v>
      </c>
      <c r="DM66">
        <v>1</v>
      </c>
      <c r="DN66">
        <v>0</v>
      </c>
      <c r="DO66">
        <v>1</v>
      </c>
      <c r="DP66">
        <v>0</v>
      </c>
      <c r="DQ66" s="237">
        <v>-4.95335589862E-3</v>
      </c>
      <c r="DR66" s="194">
        <v>42548</v>
      </c>
      <c r="DS66">
        <f t="shared" si="161"/>
        <v>-1</v>
      </c>
      <c r="DT66">
        <f t="shared" si="162"/>
        <v>-1</v>
      </c>
      <c r="DU66">
        <v>2</v>
      </c>
      <c r="DV66">
        <f t="shared" si="163"/>
        <v>-1</v>
      </c>
      <c r="DW66">
        <v>3</v>
      </c>
      <c r="DX66" s="137">
        <v>120530</v>
      </c>
      <c r="DY66" s="137">
        <v>180795</v>
      </c>
      <c r="DZ66" s="188">
        <v>597.02798646066856</v>
      </c>
      <c r="EA66" s="188">
        <v>-597.02798646066856</v>
      </c>
      <c r="EB66" s="188">
        <v>-597.02798646066856</v>
      </c>
      <c r="EC66" s="188">
        <f t="shared" si="324"/>
        <v>597.02798646066856</v>
      </c>
      <c r="ED66" s="188">
        <v>-597.02798646066856</v>
      </c>
      <c r="EE66" s="188">
        <v>597.02798646066856</v>
      </c>
      <c r="EF66" s="188">
        <v>-597.02798646066856</v>
      </c>
      <c r="EG66" s="188">
        <f t="shared" si="164"/>
        <v>597.02798646066856</v>
      </c>
      <c r="EH66" s="188">
        <v>-597.02798646066856</v>
      </c>
      <c r="EI66" s="188">
        <f t="shared" si="165"/>
        <v>597.02798646066856</v>
      </c>
      <c r="EJ66" s="188">
        <f t="shared" si="166"/>
        <v>597.02798646066856</v>
      </c>
      <c r="EK66" s="188">
        <v>597.02798646066856</v>
      </c>
      <c r="EM66">
        <v>-1</v>
      </c>
      <c r="EN66" s="228">
        <v>-1</v>
      </c>
      <c r="EO66" s="228">
        <v>-1</v>
      </c>
      <c r="EP66" s="228">
        <v>1</v>
      </c>
      <c r="EQ66" s="203">
        <v>1</v>
      </c>
      <c r="ER66" s="229">
        <v>5</v>
      </c>
      <c r="ES66">
        <f t="shared" si="167"/>
        <v>1</v>
      </c>
      <c r="ET66">
        <v>1</v>
      </c>
      <c r="EU66" s="203">
        <v>1</v>
      </c>
      <c r="EV66">
        <v>0</v>
      </c>
      <c r="EW66">
        <v>1</v>
      </c>
      <c r="EX66">
        <v>0</v>
      </c>
      <c r="EY66">
        <v>1</v>
      </c>
      <c r="EZ66" s="237">
        <v>8.1307558284199992E-3</v>
      </c>
      <c r="FA66" s="194">
        <v>42548</v>
      </c>
      <c r="FB66">
        <f t="shared" si="168"/>
        <v>1</v>
      </c>
      <c r="FC66">
        <f t="shared" si="169"/>
        <v>1</v>
      </c>
      <c r="FD66">
        <v>2</v>
      </c>
      <c r="FE66">
        <f t="shared" si="170"/>
        <v>1</v>
      </c>
      <c r="FF66">
        <v>2</v>
      </c>
      <c r="FG66" s="137">
        <v>121509.99999999999</v>
      </c>
      <c r="FH66" s="137">
        <v>121509.99999999999</v>
      </c>
      <c r="FI66" s="188">
        <v>-987.96814071131394</v>
      </c>
      <c r="FJ66" s="188">
        <v>-987.96814071131394</v>
      </c>
      <c r="FK66" s="188">
        <v>987.96814071131394</v>
      </c>
      <c r="FL66" s="188">
        <f t="shared" si="325"/>
        <v>987.96814071131394</v>
      </c>
      <c r="FM66" s="188">
        <v>987.96814071131394</v>
      </c>
      <c r="FN66" s="188">
        <v>-987.96814071131394</v>
      </c>
      <c r="FO66" s="188">
        <v>987.96814071131394</v>
      </c>
      <c r="FP66" s="188">
        <f t="shared" si="171"/>
        <v>987.96814071131394</v>
      </c>
      <c r="FQ66" s="188">
        <v>987.96814071131394</v>
      </c>
      <c r="FR66" s="188">
        <f t="shared" si="172"/>
        <v>987.96814071131394</v>
      </c>
      <c r="FS66" s="188">
        <f t="shared" si="173"/>
        <v>987.96814071131394</v>
      </c>
      <c r="FT66" s="188">
        <v>987.96814071131394</v>
      </c>
      <c r="FV66">
        <v>1</v>
      </c>
      <c r="FW66" s="228">
        <v>-1</v>
      </c>
      <c r="FX66" s="228">
        <v>-1</v>
      </c>
      <c r="FY66" s="228">
        <v>1</v>
      </c>
      <c r="FZ66" s="203">
        <v>1</v>
      </c>
      <c r="GA66" s="229">
        <v>6</v>
      </c>
      <c r="GB66">
        <f t="shared" si="174"/>
        <v>-1</v>
      </c>
      <c r="GC66">
        <v>1</v>
      </c>
      <c r="GD66">
        <v>1</v>
      </c>
      <c r="GE66">
        <v>0</v>
      </c>
      <c r="GF66">
        <v>1</v>
      </c>
      <c r="GG66">
        <v>0</v>
      </c>
      <c r="GH66">
        <v>1</v>
      </c>
      <c r="GI66">
        <v>7.90058431405E-3</v>
      </c>
      <c r="GJ66" s="194">
        <v>42548</v>
      </c>
      <c r="GK66">
        <f t="shared" si="175"/>
        <v>-1</v>
      </c>
      <c r="GL66">
        <f t="shared" si="176"/>
        <v>-1</v>
      </c>
      <c r="GM66">
        <v>2</v>
      </c>
      <c r="GN66">
        <f t="shared" si="177"/>
        <v>-1</v>
      </c>
      <c r="GO66">
        <v>3</v>
      </c>
      <c r="GP66" s="137">
        <v>122470</v>
      </c>
      <c r="GQ66" s="137">
        <v>183705</v>
      </c>
      <c r="GR66" s="188">
        <v>-967.58456094170344</v>
      </c>
      <c r="GS66" s="188">
        <v>967.58456094170344</v>
      </c>
      <c r="GT66" s="188">
        <v>967.58456094170344</v>
      </c>
      <c r="GU66" s="188">
        <f t="shared" si="326"/>
        <v>-967.58456094170344</v>
      </c>
      <c r="GV66" s="188">
        <v>967.58456094170344</v>
      </c>
      <c r="GW66" s="188">
        <v>-967.58456094170344</v>
      </c>
      <c r="GX66" s="188">
        <v>967.58456094170344</v>
      </c>
      <c r="GY66" s="188">
        <f t="shared" si="178"/>
        <v>-967.58456094170344</v>
      </c>
      <c r="GZ66" s="188">
        <v>967.58456094170344</v>
      </c>
      <c r="HA66" s="188">
        <f t="shared" si="179"/>
        <v>-967.58456094170344</v>
      </c>
      <c r="HB66" s="188">
        <f t="shared" si="180"/>
        <v>-967.58456094170344</v>
      </c>
      <c r="HC66" s="188">
        <v>967.58456094170344</v>
      </c>
      <c r="HE66">
        <v>1</v>
      </c>
      <c r="HF66">
        <v>-1</v>
      </c>
      <c r="HG66">
        <v>-1</v>
      </c>
      <c r="HH66">
        <v>-1</v>
      </c>
      <c r="HI66">
        <v>1</v>
      </c>
      <c r="HJ66">
        <v>7</v>
      </c>
      <c r="HK66">
        <f t="shared" si="181"/>
        <v>-1</v>
      </c>
      <c r="HL66">
        <v>1</v>
      </c>
      <c r="HM66" s="203">
        <v>1</v>
      </c>
      <c r="HN66">
        <v>0</v>
      </c>
      <c r="HO66">
        <v>1</v>
      </c>
      <c r="HP66">
        <v>0</v>
      </c>
      <c r="HQ66">
        <v>1</v>
      </c>
      <c r="HR66" s="237">
        <v>7.7570017147099999E-3</v>
      </c>
      <c r="HS66" s="194">
        <v>42548</v>
      </c>
      <c r="HT66">
        <f t="shared" si="182"/>
        <v>1</v>
      </c>
      <c r="HU66">
        <f t="shared" si="183"/>
        <v>-1</v>
      </c>
      <c r="HV66">
        <v>2</v>
      </c>
      <c r="HW66">
        <f t="shared" si="184"/>
        <v>-1</v>
      </c>
      <c r="HX66">
        <v>3</v>
      </c>
      <c r="HY66" s="137">
        <v>123420</v>
      </c>
      <c r="HZ66" s="137">
        <v>185130</v>
      </c>
      <c r="IA66" s="188">
        <v>-957.36915162950822</v>
      </c>
      <c r="IB66" s="188">
        <v>957.36915162950822</v>
      </c>
      <c r="IC66" s="188">
        <v>957.36915162950822</v>
      </c>
      <c r="ID66" s="188">
        <f t="shared" si="327"/>
        <v>-957.36915162950822</v>
      </c>
      <c r="IE66" s="188">
        <v>957.36915162950822</v>
      </c>
      <c r="IF66" s="188">
        <v>-957.36915162950822</v>
      </c>
      <c r="IG66" s="188">
        <v>-957.36915162950822</v>
      </c>
      <c r="IH66" s="188">
        <f t="shared" si="185"/>
        <v>957.36915162950822</v>
      </c>
      <c r="II66" s="188">
        <v>957.36915162950822</v>
      </c>
      <c r="IJ66" s="188">
        <f t="shared" si="186"/>
        <v>-957.36915162950822</v>
      </c>
      <c r="IK66" s="188">
        <f t="shared" si="187"/>
        <v>-957.36915162950822</v>
      </c>
      <c r="IL66" s="188">
        <v>957.36915162950822</v>
      </c>
      <c r="IN66">
        <v>1</v>
      </c>
      <c r="IO66" s="228">
        <v>1</v>
      </c>
      <c r="IP66" s="228">
        <v>-1</v>
      </c>
      <c r="IQ66" s="228">
        <v>1</v>
      </c>
      <c r="IR66" s="203">
        <v>1</v>
      </c>
      <c r="IS66" s="229">
        <v>8</v>
      </c>
      <c r="IT66">
        <f t="shared" si="188"/>
        <v>-1</v>
      </c>
      <c r="IU66">
        <v>1</v>
      </c>
      <c r="IV66" s="203">
        <v>1</v>
      </c>
      <c r="IW66">
        <v>1</v>
      </c>
      <c r="IX66">
        <v>1</v>
      </c>
      <c r="IY66">
        <v>0</v>
      </c>
      <c r="IZ66">
        <v>1</v>
      </c>
      <c r="JA66" s="237">
        <v>1.40171771188E-2</v>
      </c>
      <c r="JB66" s="194">
        <v>42548</v>
      </c>
      <c r="JC66">
        <f t="shared" si="189"/>
        <v>-1</v>
      </c>
      <c r="JD66">
        <f t="shared" si="190"/>
        <v>-1</v>
      </c>
      <c r="JE66">
        <v>2</v>
      </c>
      <c r="JF66">
        <f t="shared" si="191"/>
        <v>1</v>
      </c>
      <c r="JG66">
        <v>2</v>
      </c>
      <c r="JH66" s="137">
        <v>125150</v>
      </c>
      <c r="JI66" s="137">
        <v>125150</v>
      </c>
      <c r="JJ66" s="188">
        <v>1754.2497164178201</v>
      </c>
      <c r="JK66" s="188">
        <v>1754.2497164178201</v>
      </c>
      <c r="JL66" s="188">
        <v>1754.2497164178201</v>
      </c>
      <c r="JM66" s="188">
        <f t="shared" si="328"/>
        <v>-1754.2497164178201</v>
      </c>
      <c r="JN66" s="188">
        <v>1754.2497164178201</v>
      </c>
      <c r="JO66" s="188">
        <v>-1754.2497164178201</v>
      </c>
      <c r="JP66" s="188">
        <v>1754.2497164178201</v>
      </c>
      <c r="JQ66" s="188">
        <f t="shared" si="192"/>
        <v>-1754.2497164178201</v>
      </c>
      <c r="JR66" s="188">
        <v>1754.2497164178201</v>
      </c>
      <c r="JS66" s="188">
        <f t="shared" si="193"/>
        <v>1754.2497164178201</v>
      </c>
      <c r="JT66" s="188">
        <f t="shared" si="329"/>
        <v>-1754.2497164178201</v>
      </c>
      <c r="JU66" s="188">
        <v>1754.2497164178201</v>
      </c>
      <c r="JW66">
        <v>1</v>
      </c>
      <c r="JX66" s="228">
        <v>1</v>
      </c>
      <c r="JY66" s="228">
        <v>-1</v>
      </c>
      <c r="JZ66" s="228">
        <v>1</v>
      </c>
      <c r="KA66" s="203">
        <v>1</v>
      </c>
      <c r="KB66" s="229">
        <v>9</v>
      </c>
      <c r="KC66">
        <f t="shared" si="194"/>
        <v>-1</v>
      </c>
      <c r="KD66">
        <v>1</v>
      </c>
      <c r="KE66" s="203">
        <v>1</v>
      </c>
      <c r="KF66">
        <v>1</v>
      </c>
      <c r="KG66">
        <v>1</v>
      </c>
      <c r="KH66">
        <v>0</v>
      </c>
      <c r="KI66">
        <v>1</v>
      </c>
      <c r="KJ66" s="237">
        <v>5.1138633639599999E-3</v>
      </c>
      <c r="KK66" s="194">
        <v>42548</v>
      </c>
      <c r="KL66">
        <f t="shared" si="195"/>
        <v>-1</v>
      </c>
      <c r="KM66">
        <f t="shared" si="196"/>
        <v>-1</v>
      </c>
      <c r="KN66">
        <v>2</v>
      </c>
      <c r="KO66">
        <f t="shared" si="197"/>
        <v>1</v>
      </c>
      <c r="KP66">
        <v>2</v>
      </c>
      <c r="KQ66" s="137">
        <v>125790.00000000001</v>
      </c>
      <c r="KR66" s="137">
        <v>125790.00000000001</v>
      </c>
      <c r="KS66" s="188">
        <v>643.2728725525285</v>
      </c>
      <c r="KT66" s="188">
        <v>643.2728725525285</v>
      </c>
      <c r="KU66" s="188">
        <v>643.2728725525285</v>
      </c>
      <c r="KV66" s="188">
        <f t="shared" si="330"/>
        <v>-643.2728725525285</v>
      </c>
      <c r="KW66" s="188">
        <v>643.2728725525285</v>
      </c>
      <c r="KX66" s="188">
        <v>-643.2728725525285</v>
      </c>
      <c r="KY66" s="188">
        <v>643.2728725525285</v>
      </c>
      <c r="KZ66" s="188">
        <f t="shared" si="198"/>
        <v>-643.2728725525285</v>
      </c>
      <c r="LA66" s="188">
        <v>643.2728725525285</v>
      </c>
      <c r="LB66" s="188">
        <f t="shared" si="199"/>
        <v>643.2728725525285</v>
      </c>
      <c r="LC66" s="188">
        <f t="shared" si="200"/>
        <v>-643.2728725525285</v>
      </c>
      <c r="LD66" s="188">
        <v>643.2728725525285</v>
      </c>
      <c r="LF66">
        <v>1</v>
      </c>
      <c r="LG66" s="228">
        <v>1</v>
      </c>
      <c r="LH66" s="228">
        <v>-1</v>
      </c>
      <c r="LI66" s="228">
        <v>1</v>
      </c>
      <c r="LJ66" s="203">
        <v>1</v>
      </c>
      <c r="LK66" s="229">
        <v>10</v>
      </c>
      <c r="LL66">
        <f t="shared" si="201"/>
        <v>-1</v>
      </c>
      <c r="LM66">
        <v>1</v>
      </c>
      <c r="LN66" s="203">
        <v>1</v>
      </c>
      <c r="LO66">
        <v>0</v>
      </c>
      <c r="LP66">
        <v>1</v>
      </c>
      <c r="LQ66">
        <v>0</v>
      </c>
      <c r="LR66">
        <v>1</v>
      </c>
      <c r="LS66" s="237">
        <v>2.4246760473799998E-2</v>
      </c>
      <c r="LT66" s="194">
        <v>42548</v>
      </c>
      <c r="LU66">
        <f t="shared" si="202"/>
        <v>-1</v>
      </c>
      <c r="LV66">
        <f t="shared" si="203"/>
        <v>-1</v>
      </c>
      <c r="LW66">
        <v>2</v>
      </c>
      <c r="LX66">
        <f t="shared" si="204"/>
        <v>1</v>
      </c>
      <c r="LY66">
        <v>2</v>
      </c>
      <c r="LZ66" s="137">
        <v>128840.00000000001</v>
      </c>
      <c r="MA66" s="137">
        <v>128840.00000000001</v>
      </c>
      <c r="MB66" s="188">
        <v>3123.952619444392</v>
      </c>
      <c r="MC66" s="188">
        <v>3123.952619444392</v>
      </c>
      <c r="MD66" s="188">
        <v>3123.952619444392</v>
      </c>
      <c r="ME66" s="188">
        <f t="shared" si="331"/>
        <v>-3123.952619444392</v>
      </c>
      <c r="MF66" s="188">
        <v>3123.952619444392</v>
      </c>
      <c r="MG66" s="188">
        <v>-3123.952619444392</v>
      </c>
      <c r="MH66" s="188">
        <v>3123.952619444392</v>
      </c>
      <c r="MI66" s="188">
        <f t="shared" si="205"/>
        <v>-3123.952619444392</v>
      </c>
      <c r="MJ66" s="188">
        <v>3123.952619444392</v>
      </c>
      <c r="MK66" s="188">
        <f t="shared" si="206"/>
        <v>3123.952619444392</v>
      </c>
      <c r="ML66" s="188">
        <f t="shared" si="207"/>
        <v>-3123.952619444392</v>
      </c>
      <c r="MM66" s="188">
        <v>3123.952619444392</v>
      </c>
      <c r="MO66">
        <v>1</v>
      </c>
      <c r="MP66" s="228">
        <v>1</v>
      </c>
      <c r="MQ66" s="228">
        <v>1</v>
      </c>
      <c r="MR66" s="203">
        <v>1</v>
      </c>
      <c r="MS66" s="203">
        <v>1</v>
      </c>
      <c r="MT66" s="229">
        <v>11</v>
      </c>
      <c r="MU66">
        <f t="shared" si="208"/>
        <v>1</v>
      </c>
      <c r="MV66">
        <v>1</v>
      </c>
      <c r="MW66" s="203">
        <v>1</v>
      </c>
      <c r="MX66">
        <v>1</v>
      </c>
      <c r="MY66">
        <v>1</v>
      </c>
      <c r="MZ66">
        <v>0</v>
      </c>
      <c r="NA66">
        <v>1</v>
      </c>
      <c r="NB66" s="237">
        <v>1.0710959329399999E-2</v>
      </c>
      <c r="NC66" s="194">
        <v>42548</v>
      </c>
      <c r="ND66">
        <f t="shared" si="209"/>
        <v>-1</v>
      </c>
      <c r="NE66">
        <f t="shared" si="210"/>
        <v>1</v>
      </c>
      <c r="NF66">
        <v>2</v>
      </c>
      <c r="NG66">
        <f t="shared" si="211"/>
        <v>1</v>
      </c>
      <c r="NH66">
        <v>2</v>
      </c>
      <c r="NI66" s="137">
        <v>130220</v>
      </c>
      <c r="NJ66" s="137">
        <v>130220</v>
      </c>
      <c r="NK66" s="188">
        <v>1394.781123874468</v>
      </c>
      <c r="NL66" s="188">
        <v>1394.781123874468</v>
      </c>
      <c r="NM66" s="188">
        <v>1394.781123874468</v>
      </c>
      <c r="NN66" s="188">
        <f t="shared" si="332"/>
        <v>1394.781123874468</v>
      </c>
      <c r="NO66" s="188">
        <v>1394.781123874468</v>
      </c>
      <c r="NP66" s="188">
        <v>1394.781123874468</v>
      </c>
      <c r="NQ66" s="188">
        <v>1394.781123874468</v>
      </c>
      <c r="NR66" s="188">
        <f t="shared" si="212"/>
        <v>-1394.781123874468</v>
      </c>
      <c r="NS66" s="188">
        <v>1394.781123874468</v>
      </c>
      <c r="NT66" s="188">
        <f t="shared" si="213"/>
        <v>1394.781123874468</v>
      </c>
      <c r="NU66" s="188">
        <f t="shared" si="214"/>
        <v>1394.781123874468</v>
      </c>
      <c r="NV66" s="188">
        <v>1394.781123874468</v>
      </c>
      <c r="NX66">
        <v>1</v>
      </c>
      <c r="NY66" s="228">
        <v>1</v>
      </c>
      <c r="NZ66" s="228">
        <v>-1</v>
      </c>
      <c r="OA66" s="228">
        <v>1</v>
      </c>
      <c r="OB66" s="203">
        <v>1</v>
      </c>
      <c r="OC66" s="229">
        <v>12</v>
      </c>
      <c r="OD66">
        <f t="shared" si="346"/>
        <v>-1</v>
      </c>
      <c r="OE66">
        <v>1</v>
      </c>
      <c r="OF66" s="203">
        <v>-1</v>
      </c>
      <c r="OG66">
        <v>1</v>
      </c>
      <c r="OH66">
        <v>0</v>
      </c>
      <c r="OI66">
        <v>1</v>
      </c>
      <c r="OJ66">
        <v>0</v>
      </c>
      <c r="OK66">
        <v>-5.6826908308999996E-3</v>
      </c>
      <c r="OL66" s="194">
        <v>42548</v>
      </c>
      <c r="OM66">
        <f t="shared" si="215"/>
        <v>-1</v>
      </c>
      <c r="ON66">
        <f t="shared" si="216"/>
        <v>-1</v>
      </c>
      <c r="OO66">
        <v>2</v>
      </c>
      <c r="OP66">
        <f t="shared" si="217"/>
        <v>1</v>
      </c>
      <c r="OQ66">
        <v>2</v>
      </c>
      <c r="OR66" s="137">
        <v>129209.99999999999</v>
      </c>
      <c r="OS66" s="137">
        <v>129209.99999999999</v>
      </c>
      <c r="OT66" s="188">
        <v>-734.2604822605889</v>
      </c>
      <c r="OU66" s="188">
        <v>-734.2604822605889</v>
      </c>
      <c r="OV66" s="188">
        <v>-734.2604822605889</v>
      </c>
      <c r="OW66" s="188">
        <f t="shared" si="333"/>
        <v>734.2604822605889</v>
      </c>
      <c r="OX66" s="188">
        <v>-734.2604822605889</v>
      </c>
      <c r="OY66" s="188">
        <v>734.2604822605889</v>
      </c>
      <c r="OZ66" s="188">
        <v>-734.2604822605889</v>
      </c>
      <c r="PA66" s="188">
        <f t="shared" si="218"/>
        <v>734.2604822605889</v>
      </c>
      <c r="PB66" s="188">
        <v>-734.2604822605889</v>
      </c>
      <c r="PC66" s="188">
        <f t="shared" si="219"/>
        <v>-734.2604822605889</v>
      </c>
      <c r="PD66" s="188">
        <f t="shared" si="220"/>
        <v>734.2604822605889</v>
      </c>
      <c r="PE66" s="188">
        <v>734.2604822605889</v>
      </c>
      <c r="PG66">
        <v>-1</v>
      </c>
      <c r="PH66" s="228">
        <v>1</v>
      </c>
      <c r="PI66" s="228">
        <v>-1</v>
      </c>
      <c r="PJ66" s="228">
        <v>1</v>
      </c>
      <c r="PK66" s="203">
        <v>1</v>
      </c>
      <c r="PL66" s="229">
        <v>13</v>
      </c>
      <c r="PM66">
        <f t="shared" si="347"/>
        <v>1</v>
      </c>
      <c r="PN66">
        <v>1</v>
      </c>
      <c r="PO66" s="203">
        <v>-1</v>
      </c>
      <c r="PP66">
        <v>1</v>
      </c>
      <c r="PQ66">
        <v>0</v>
      </c>
      <c r="PR66">
        <v>1</v>
      </c>
      <c r="PS66">
        <v>0</v>
      </c>
      <c r="PT66" s="237">
        <v>-2.0852641334599999E-3</v>
      </c>
      <c r="PU66" s="194">
        <v>42548</v>
      </c>
      <c r="PV66">
        <f t="shared" si="221"/>
        <v>1</v>
      </c>
      <c r="PW66">
        <f t="shared" si="222"/>
        <v>1</v>
      </c>
      <c r="PX66">
        <v>2</v>
      </c>
      <c r="PY66">
        <f t="shared" si="223"/>
        <v>1</v>
      </c>
      <c r="PZ66">
        <v>2</v>
      </c>
      <c r="QA66" s="137">
        <v>131280</v>
      </c>
      <c r="QB66" s="137">
        <v>131280</v>
      </c>
      <c r="QC66" s="188">
        <v>-273.75347544062879</v>
      </c>
      <c r="QD66" s="188">
        <v>273.75347544062879</v>
      </c>
      <c r="QE66" s="188">
        <v>-273.75347544062879</v>
      </c>
      <c r="QF66" s="188">
        <f t="shared" si="334"/>
        <v>-273.75347544062879</v>
      </c>
      <c r="QG66" s="188">
        <v>-273.75347544062879</v>
      </c>
      <c r="QH66" s="188">
        <v>273.75347544062879</v>
      </c>
      <c r="QI66" s="188">
        <v>-273.75347544062879</v>
      </c>
      <c r="QJ66" s="188">
        <f t="shared" si="224"/>
        <v>-273.75347544062879</v>
      </c>
      <c r="QK66" s="188">
        <v>-273.75347544062879</v>
      </c>
      <c r="QL66" s="188">
        <f t="shared" si="225"/>
        <v>-273.75347544062879</v>
      </c>
      <c r="QM66" s="188">
        <f t="shared" si="226"/>
        <v>-273.75347544062879</v>
      </c>
      <c r="QN66" s="188">
        <v>273.75347544062879</v>
      </c>
      <c r="QP66">
        <v>-1</v>
      </c>
      <c r="QQ66" s="228">
        <v>1</v>
      </c>
      <c r="QR66" s="228">
        <v>1</v>
      </c>
      <c r="QS66" s="228">
        <v>1</v>
      </c>
      <c r="QT66" s="203">
        <v>1</v>
      </c>
      <c r="QU66" s="229">
        <v>14</v>
      </c>
      <c r="QV66">
        <f t="shared" si="348"/>
        <v>1</v>
      </c>
      <c r="QW66">
        <v>1</v>
      </c>
      <c r="QX66">
        <v>1</v>
      </c>
      <c r="QY66">
        <v>1</v>
      </c>
      <c r="QZ66">
        <v>1</v>
      </c>
      <c r="RA66">
        <v>0</v>
      </c>
      <c r="RB66">
        <v>1</v>
      </c>
      <c r="RC66">
        <v>1.6020431855099999E-2</v>
      </c>
      <c r="RD66" s="194">
        <v>42548</v>
      </c>
      <c r="RE66">
        <f t="shared" si="227"/>
        <v>1</v>
      </c>
      <c r="RF66">
        <f t="shared" si="228"/>
        <v>1</v>
      </c>
      <c r="RG66">
        <v>2</v>
      </c>
      <c r="RH66">
        <f t="shared" si="229"/>
        <v>1</v>
      </c>
      <c r="RI66">
        <v>2</v>
      </c>
      <c r="RJ66" s="137">
        <v>131280</v>
      </c>
      <c r="RK66" s="137">
        <v>131280</v>
      </c>
      <c r="RL66" s="188">
        <v>2103.1622939375279</v>
      </c>
      <c r="RM66" s="188">
        <v>-2103.1622939375279</v>
      </c>
      <c r="RN66" s="188">
        <v>2103.1622939375279</v>
      </c>
      <c r="RO66" s="188">
        <f t="shared" si="335"/>
        <v>2103.1622939375279</v>
      </c>
      <c r="RP66" s="188">
        <v>2103.1622939375279</v>
      </c>
      <c r="RQ66" s="188">
        <v>2103.1622939375279</v>
      </c>
      <c r="RR66" s="188">
        <v>2103.1622939375279</v>
      </c>
      <c r="RS66" s="188">
        <f t="shared" si="230"/>
        <v>2103.1622939375279</v>
      </c>
      <c r="RT66" s="188">
        <v>2103.1622939375279</v>
      </c>
      <c r="RU66" s="188">
        <f t="shared" si="231"/>
        <v>2103.1622939375279</v>
      </c>
      <c r="RV66" s="188">
        <f t="shared" si="232"/>
        <v>2103.1622939375279</v>
      </c>
      <c r="RW66" s="188">
        <v>2103.1622939375279</v>
      </c>
      <c r="RY66">
        <v>1</v>
      </c>
      <c r="RZ66">
        <v>1</v>
      </c>
      <c r="SA66">
        <v>-1</v>
      </c>
      <c r="SB66">
        <v>1</v>
      </c>
      <c r="SC66">
        <v>1</v>
      </c>
      <c r="SD66">
        <v>15</v>
      </c>
      <c r="SE66">
        <f t="shared" si="233"/>
        <v>-1</v>
      </c>
      <c r="SF66">
        <v>1</v>
      </c>
      <c r="SG66">
        <v>1</v>
      </c>
      <c r="SH66">
        <v>0</v>
      </c>
      <c r="SI66">
        <v>1</v>
      </c>
      <c r="SJ66">
        <v>0</v>
      </c>
      <c r="SK66">
        <v>1</v>
      </c>
      <c r="SL66">
        <v>2.9859841559999999E-2</v>
      </c>
      <c r="SM66" s="194">
        <v>42548</v>
      </c>
      <c r="SN66">
        <f t="shared" si="234"/>
        <v>-1</v>
      </c>
      <c r="SO66">
        <f t="shared" si="235"/>
        <v>-1</v>
      </c>
      <c r="SP66">
        <v>2</v>
      </c>
      <c r="SQ66">
        <f t="shared" si="236"/>
        <v>1</v>
      </c>
      <c r="SR66">
        <v>2</v>
      </c>
      <c r="SS66" s="137">
        <v>137090</v>
      </c>
      <c r="ST66" s="137">
        <v>137090</v>
      </c>
      <c r="SU66" s="188">
        <v>4093.4856794603998</v>
      </c>
      <c r="SV66" s="188">
        <v>4093.4856794603998</v>
      </c>
      <c r="SW66" s="188">
        <v>4093.4856794603998</v>
      </c>
      <c r="SX66" s="188">
        <f t="shared" si="336"/>
        <v>-4093.4856794603998</v>
      </c>
      <c r="SY66" s="188">
        <v>4093.4856794603998</v>
      </c>
      <c r="SZ66" s="188">
        <v>-4093.4856794603998</v>
      </c>
      <c r="TA66" s="188">
        <v>4093.4856794603998</v>
      </c>
      <c r="TB66" s="188">
        <f t="shared" si="237"/>
        <v>-4093.4856794603998</v>
      </c>
      <c r="TC66" s="188">
        <v>4093.4856794603998</v>
      </c>
      <c r="TD66" s="188">
        <f t="shared" si="238"/>
        <v>4093.4856794603998</v>
      </c>
      <c r="TE66" s="188">
        <f t="shared" si="239"/>
        <v>-4093.4856794603998</v>
      </c>
      <c r="TF66" s="188">
        <v>4093.4856794603998</v>
      </c>
      <c r="TH66">
        <v>1</v>
      </c>
      <c r="TI66" s="228">
        <v>1</v>
      </c>
      <c r="TJ66" s="228">
        <v>-1</v>
      </c>
      <c r="TK66" s="228">
        <v>1</v>
      </c>
      <c r="TL66" s="203">
        <v>1</v>
      </c>
      <c r="TM66" s="229">
        <v>16</v>
      </c>
      <c r="TN66">
        <f t="shared" si="240"/>
        <v>-1</v>
      </c>
      <c r="TO66">
        <v>1</v>
      </c>
      <c r="TP66">
        <v>1</v>
      </c>
      <c r="TQ66">
        <v>0</v>
      </c>
      <c r="TR66">
        <v>1</v>
      </c>
      <c r="TS66">
        <v>0</v>
      </c>
      <c r="TT66">
        <v>1</v>
      </c>
      <c r="TU66">
        <v>1.3979289940799999E-2</v>
      </c>
      <c r="TV66" s="194">
        <v>42548</v>
      </c>
      <c r="TW66">
        <f t="shared" si="241"/>
        <v>-1</v>
      </c>
      <c r="TX66">
        <f t="shared" si="242"/>
        <v>-1</v>
      </c>
      <c r="TY66">
        <v>2</v>
      </c>
      <c r="TZ66">
        <f t="shared" si="243"/>
        <v>1</v>
      </c>
      <c r="UA66">
        <v>2</v>
      </c>
      <c r="UB66" s="137">
        <v>137090</v>
      </c>
      <c r="UC66" s="137">
        <v>137090</v>
      </c>
      <c r="UD66" s="188">
        <v>1916.4208579842718</v>
      </c>
      <c r="UE66" s="188">
        <v>1916.4208579842718</v>
      </c>
      <c r="UF66" s="188">
        <v>1916.4208579842718</v>
      </c>
      <c r="UG66" s="188">
        <f t="shared" si="337"/>
        <v>-1916.4208579842718</v>
      </c>
      <c r="UH66" s="188">
        <v>1916.4208579842718</v>
      </c>
      <c r="UI66" s="188">
        <v>-1916.4208579842718</v>
      </c>
      <c r="UJ66" s="188">
        <v>1916.4208579842718</v>
      </c>
      <c r="UK66" s="188">
        <f t="shared" si="244"/>
        <v>-1916.4208579842718</v>
      </c>
      <c r="UL66" s="188">
        <v>1916.4208579842718</v>
      </c>
      <c r="UM66" s="188">
        <f t="shared" si="245"/>
        <v>1916.4208579842718</v>
      </c>
      <c r="UN66" s="188">
        <f t="shared" si="246"/>
        <v>-1916.4208579842718</v>
      </c>
      <c r="UO66" s="188">
        <v>1916.4208579842718</v>
      </c>
      <c r="UQ66">
        <v>1</v>
      </c>
      <c r="UR66" s="228">
        <v>1</v>
      </c>
      <c r="US66" s="228">
        <v>-1</v>
      </c>
      <c r="UT66" s="228">
        <v>1</v>
      </c>
      <c r="UU66" s="203">
        <v>1</v>
      </c>
      <c r="UV66" s="229">
        <v>17</v>
      </c>
      <c r="UW66">
        <f t="shared" si="247"/>
        <v>-1</v>
      </c>
      <c r="UX66">
        <v>1</v>
      </c>
      <c r="UY66" s="203">
        <v>1</v>
      </c>
      <c r="UZ66">
        <v>0</v>
      </c>
      <c r="VA66">
        <v>1</v>
      </c>
      <c r="VB66">
        <v>0</v>
      </c>
      <c r="VC66">
        <v>1</v>
      </c>
      <c r="VD66" s="237">
        <v>8.7533736961100002E-4</v>
      </c>
      <c r="VE66" s="194">
        <v>42548</v>
      </c>
      <c r="VF66">
        <f t="shared" si="248"/>
        <v>-1</v>
      </c>
      <c r="VG66">
        <f t="shared" si="249"/>
        <v>-1</v>
      </c>
      <c r="VH66">
        <v>2</v>
      </c>
      <c r="VI66">
        <v>1</v>
      </c>
      <c r="VJ66">
        <v>3</v>
      </c>
      <c r="VK66" s="137">
        <v>137210</v>
      </c>
      <c r="VL66" s="137">
        <v>205815</v>
      </c>
      <c r="VM66" s="188">
        <v>120.10504048432531</v>
      </c>
      <c r="VN66" s="188">
        <v>120.10504048432531</v>
      </c>
      <c r="VO66" s="188">
        <v>120.10504048432531</v>
      </c>
      <c r="VP66" s="188">
        <f t="shared" si="338"/>
        <v>-120.10504048432531</v>
      </c>
      <c r="VQ66" s="188">
        <v>120.10504048432531</v>
      </c>
      <c r="VR66" s="188">
        <v>-120.10504048432531</v>
      </c>
      <c r="VS66" s="188">
        <v>120.10504048432531</v>
      </c>
      <c r="VT66" s="188">
        <f t="shared" si="250"/>
        <v>-120.10504048432531</v>
      </c>
      <c r="VU66" s="188">
        <v>120.10504048432531</v>
      </c>
      <c r="VV66" s="188">
        <v>120.10504048432531</v>
      </c>
      <c r="VW66" s="188">
        <f t="shared" si="251"/>
        <v>-120.10504048432531</v>
      </c>
      <c r="VX66" s="188">
        <v>120.10504048432531</v>
      </c>
      <c r="VZ66">
        <v>1</v>
      </c>
      <c r="WA66" s="228">
        <v>1</v>
      </c>
      <c r="WB66" s="228">
        <v>-1</v>
      </c>
      <c r="WC66" s="228">
        <v>1</v>
      </c>
      <c r="WD66" s="203">
        <v>1</v>
      </c>
      <c r="WE66" s="229">
        <v>18</v>
      </c>
      <c r="WF66">
        <f t="shared" si="252"/>
        <v>-1</v>
      </c>
      <c r="WG66">
        <v>1</v>
      </c>
      <c r="WH66" s="203">
        <v>1</v>
      </c>
      <c r="WI66">
        <v>0</v>
      </c>
      <c r="WJ66">
        <v>1</v>
      </c>
      <c r="WK66">
        <v>0</v>
      </c>
      <c r="WL66">
        <v>1</v>
      </c>
      <c r="WM66" s="237">
        <v>3.93557320895E-3</v>
      </c>
      <c r="WN66" s="194">
        <v>42548</v>
      </c>
      <c r="WO66">
        <f t="shared" si="253"/>
        <v>-1</v>
      </c>
      <c r="WP66">
        <f t="shared" si="254"/>
        <v>-1</v>
      </c>
      <c r="WQ66">
        <v>2</v>
      </c>
      <c r="WR66">
        <v>1</v>
      </c>
      <c r="WS66">
        <v>3</v>
      </c>
      <c r="WT66" s="137">
        <v>138560</v>
      </c>
      <c r="WU66" s="137">
        <v>207840</v>
      </c>
      <c r="WV66" s="188">
        <v>545.31302383211198</v>
      </c>
      <c r="WW66" s="188">
        <v>545.31302383211198</v>
      </c>
      <c r="WX66" s="188">
        <v>545.31302383211198</v>
      </c>
      <c r="WY66" s="188">
        <f t="shared" si="339"/>
        <v>-545.31302383211198</v>
      </c>
      <c r="WZ66" s="188">
        <v>545.31302383211198</v>
      </c>
      <c r="XA66" s="188">
        <v>-545.31302383211198</v>
      </c>
      <c r="XB66" s="188">
        <v>545.31302383211198</v>
      </c>
      <c r="XC66" s="188">
        <f t="shared" si="255"/>
        <v>-545.31302383211198</v>
      </c>
      <c r="XD66" s="188">
        <v>545.31302383211198</v>
      </c>
      <c r="XE66" s="188">
        <v>545.31302383211198</v>
      </c>
      <c r="XF66" s="188">
        <f t="shared" si="256"/>
        <v>-545.31302383211198</v>
      </c>
      <c r="XG66" s="188">
        <v>545.31302383211198</v>
      </c>
      <c r="XI66">
        <v>1</v>
      </c>
      <c r="XJ66" s="228">
        <v>1</v>
      </c>
      <c r="XK66" s="228">
        <v>-1</v>
      </c>
      <c r="XL66" s="228">
        <v>1</v>
      </c>
      <c r="XM66" s="203">
        <v>1</v>
      </c>
      <c r="XN66" s="229">
        <v>19</v>
      </c>
      <c r="XO66">
        <f t="shared" si="257"/>
        <v>-1</v>
      </c>
      <c r="XP66">
        <v>1</v>
      </c>
      <c r="XQ66" s="203">
        <v>1</v>
      </c>
      <c r="XR66">
        <v>0</v>
      </c>
      <c r="XS66">
        <v>1</v>
      </c>
      <c r="XT66">
        <v>1</v>
      </c>
      <c r="XU66">
        <v>1</v>
      </c>
      <c r="XV66" s="237">
        <v>5.8802177858399999E-3</v>
      </c>
      <c r="XW66" s="194">
        <v>42548</v>
      </c>
      <c r="XX66">
        <f t="shared" si="258"/>
        <v>-1</v>
      </c>
      <c r="XY66">
        <f t="shared" si="259"/>
        <v>-1</v>
      </c>
      <c r="XZ66">
        <v>2</v>
      </c>
      <c r="YA66">
        <v>1</v>
      </c>
      <c r="YB66">
        <v>3</v>
      </c>
      <c r="YC66" s="137">
        <v>138560</v>
      </c>
      <c r="YD66" s="137">
        <v>207840</v>
      </c>
      <c r="YE66" s="188">
        <v>814.76297640599034</v>
      </c>
      <c r="YF66" s="188">
        <v>814.76297640599034</v>
      </c>
      <c r="YG66" s="188">
        <v>814.76297640599034</v>
      </c>
      <c r="YH66" s="188">
        <f t="shared" si="260"/>
        <v>-814.76297640599034</v>
      </c>
      <c r="YI66" s="188">
        <v>814.76297640599034</v>
      </c>
      <c r="YJ66" s="188">
        <v>-814.76297640599034</v>
      </c>
      <c r="YK66" s="188">
        <v>814.76297640599034</v>
      </c>
      <c r="YL66" s="188">
        <f t="shared" si="261"/>
        <v>-814.76297640599034</v>
      </c>
      <c r="YM66" s="188">
        <v>814.76297640599034</v>
      </c>
      <c r="YN66" s="188">
        <v>814.76297640599034</v>
      </c>
      <c r="YO66" s="188">
        <f t="shared" si="262"/>
        <v>-814.76297640599034</v>
      </c>
      <c r="YP66" s="188">
        <v>814.76297640599034</v>
      </c>
      <c r="YR66">
        <v>1</v>
      </c>
      <c r="YS66" s="228">
        <v>1</v>
      </c>
      <c r="YT66" s="228">
        <v>1</v>
      </c>
      <c r="YU66" s="228">
        <v>1</v>
      </c>
      <c r="YV66" s="203">
        <v>1</v>
      </c>
      <c r="YW66" s="229">
        <v>21</v>
      </c>
      <c r="YX66">
        <v>1</v>
      </c>
      <c r="YY66">
        <v>1</v>
      </c>
      <c r="YZ66" s="203">
        <v>1</v>
      </c>
      <c r="ZA66">
        <v>1</v>
      </c>
      <c r="ZB66">
        <v>1</v>
      </c>
      <c r="ZC66">
        <v>1</v>
      </c>
      <c r="ZD66">
        <v>1</v>
      </c>
      <c r="ZE66" s="237">
        <v>1.60219399538E-2</v>
      </c>
      <c r="ZF66" s="194">
        <v>42548</v>
      </c>
      <c r="ZG66">
        <f t="shared" si="263"/>
        <v>-1</v>
      </c>
      <c r="ZH66">
        <f t="shared" si="264"/>
        <v>1</v>
      </c>
      <c r="ZI66">
        <v>2</v>
      </c>
      <c r="ZJ66">
        <v>1</v>
      </c>
      <c r="ZK66">
        <v>3</v>
      </c>
      <c r="ZL66" s="137">
        <v>138560</v>
      </c>
      <c r="ZM66" s="137">
        <v>207840</v>
      </c>
      <c r="ZN66" s="188">
        <v>2219.999999998528</v>
      </c>
      <c r="ZO66" s="188">
        <v>2219.999999998528</v>
      </c>
      <c r="ZP66" s="188">
        <v>2219.999999998528</v>
      </c>
      <c r="ZQ66" s="188">
        <v>2219.999999998528</v>
      </c>
      <c r="ZR66" s="188">
        <v>2219.999999998528</v>
      </c>
      <c r="ZS66" s="188">
        <v>2219.999999998528</v>
      </c>
      <c r="ZT66" s="188">
        <v>2219.999999998528</v>
      </c>
      <c r="ZU66" s="188">
        <v>2219.999999998528</v>
      </c>
      <c r="ZV66" s="188">
        <f t="shared" si="265"/>
        <v>-2219.999999998528</v>
      </c>
      <c r="ZW66" s="188">
        <v>2219.999999998528</v>
      </c>
      <c r="ZX66" s="188">
        <f t="shared" si="266"/>
        <v>2219.999999998528</v>
      </c>
      <c r="ZY66" s="188">
        <v>2219.999999998528</v>
      </c>
      <c r="AAA66">
        <f t="shared" si="267"/>
        <v>1</v>
      </c>
      <c r="AAB66" s="228">
        <v>1</v>
      </c>
      <c r="AAC66" s="228">
        <v>-1</v>
      </c>
      <c r="AAD66" s="228">
        <v>1</v>
      </c>
      <c r="AAE66" s="203">
        <v>1</v>
      </c>
      <c r="AAF66" s="229">
        <v>21</v>
      </c>
      <c r="AAG66">
        <f t="shared" si="268"/>
        <v>-1</v>
      </c>
      <c r="AAH66">
        <f t="shared" si="269"/>
        <v>1</v>
      </c>
      <c r="AAI66" s="203">
        <v>-1</v>
      </c>
      <c r="AAJ66">
        <f t="shared" si="270"/>
        <v>1</v>
      </c>
      <c r="AAK66">
        <f t="shared" si="136"/>
        <v>0</v>
      </c>
      <c r="AAL66">
        <f t="shared" si="340"/>
        <v>1</v>
      </c>
      <c r="AAM66">
        <f t="shared" si="271"/>
        <v>0</v>
      </c>
      <c r="AAN66" s="237">
        <v>-7.4584458019600003E-3</v>
      </c>
      <c r="AAO66" s="194">
        <v>42548</v>
      </c>
      <c r="AAP66">
        <f t="shared" si="272"/>
        <v>-1</v>
      </c>
      <c r="AAQ66">
        <f t="shared" si="273"/>
        <v>-1</v>
      </c>
      <c r="AAR66">
        <f>VLOOKUP($A66,'FuturesInfo (3)'!$A$2:$V$80,22)</f>
        <v>2</v>
      </c>
      <c r="AAS66">
        <f t="shared" si="274"/>
        <v>1</v>
      </c>
      <c r="AAT66">
        <f t="shared" si="275"/>
        <v>3</v>
      </c>
      <c r="AAU66" s="137">
        <f>VLOOKUP($A66,'FuturesInfo (3)'!$A$2:$O$80,15)*AAR66</f>
        <v>139730</v>
      </c>
      <c r="AAV66" s="137">
        <f>VLOOKUP($A66,'FuturesInfo (3)'!$A$2:$O$80,15)*AAT66</f>
        <v>209595</v>
      </c>
      <c r="AAW66" s="188">
        <f t="shared" si="352"/>
        <v>-1042.1686319078708</v>
      </c>
      <c r="AAX66" s="188">
        <f t="shared" si="137"/>
        <v>-1042.1686319078708</v>
      </c>
      <c r="AAY66" s="188">
        <f t="shared" si="277"/>
        <v>-1042.1686319078708</v>
      </c>
      <c r="AAZ66" s="188">
        <f t="shared" si="278"/>
        <v>-1042.1686319078708</v>
      </c>
      <c r="ABA66" s="188">
        <f t="shared" si="279"/>
        <v>1042.1686319078708</v>
      </c>
      <c r="ABB66" s="188">
        <f t="shared" si="349"/>
        <v>-1042.1686319078708</v>
      </c>
      <c r="ABC66" s="188">
        <f t="shared" si="281"/>
        <v>1042.1686319078708</v>
      </c>
      <c r="ABD66" s="188">
        <f t="shared" si="341"/>
        <v>-1042.1686319078708</v>
      </c>
      <c r="ABE66" s="188">
        <f t="shared" si="282"/>
        <v>1042.1686319078708</v>
      </c>
      <c r="ABF66" s="188">
        <f>IF(IF(sym!$Q55=AAI66,1,0)=1,ABS(AAU66*AAN66),-ABS(AAU66*AAN66))</f>
        <v>-1042.1686319078708</v>
      </c>
      <c r="ABG66" s="188">
        <f t="shared" si="283"/>
        <v>1042.1686319078708</v>
      </c>
      <c r="ABH66" s="188">
        <f t="shared" si="284"/>
        <v>1042.1686319078708</v>
      </c>
      <c r="ABJ66">
        <f t="shared" si="285"/>
        <v>-1</v>
      </c>
      <c r="ABK66" s="228">
        <v>1</v>
      </c>
      <c r="ABL66" s="228">
        <v>-1</v>
      </c>
      <c r="ABM66" s="228">
        <v>1</v>
      </c>
      <c r="ABN66" s="203">
        <v>-1</v>
      </c>
      <c r="ABO66" s="229">
        <v>22</v>
      </c>
      <c r="ABP66">
        <f t="shared" si="286"/>
        <v>-1</v>
      </c>
      <c r="ABQ66">
        <f t="shared" si="287"/>
        <v>-1</v>
      </c>
      <c r="ABR66" s="203"/>
      <c r="ABS66">
        <f t="shared" si="288"/>
        <v>0</v>
      </c>
      <c r="ABT66">
        <f t="shared" si="138"/>
        <v>0</v>
      </c>
      <c r="ABU66">
        <f t="shared" si="342"/>
        <v>0</v>
      </c>
      <c r="ABV66">
        <f t="shared" si="289"/>
        <v>0</v>
      </c>
      <c r="ABW66" s="237"/>
      <c r="ABX66" s="194">
        <v>42548</v>
      </c>
      <c r="ABY66">
        <f t="shared" si="290"/>
        <v>-1</v>
      </c>
      <c r="ABZ66">
        <f t="shared" si="291"/>
        <v>-1</v>
      </c>
      <c r="ACA66">
        <f>VLOOKUP($A66,'FuturesInfo (3)'!$A$2:$V$80,22)</f>
        <v>2</v>
      </c>
      <c r="ACB66">
        <f t="shared" si="292"/>
        <v>1</v>
      </c>
      <c r="ACC66">
        <f t="shared" si="293"/>
        <v>3</v>
      </c>
      <c r="ACD66" s="137">
        <f>VLOOKUP($A66,'FuturesInfo (3)'!$A$2:$O$80,15)*ACA66</f>
        <v>139730</v>
      </c>
      <c r="ACE66" s="137">
        <f>VLOOKUP($A66,'FuturesInfo (3)'!$A$2:$O$80,15)*ACC66</f>
        <v>209595</v>
      </c>
      <c r="ACF66" s="188">
        <f t="shared" si="353"/>
        <v>0</v>
      </c>
      <c r="ACG66" s="188">
        <f t="shared" si="139"/>
        <v>0</v>
      </c>
      <c r="ACH66" s="188">
        <f t="shared" si="295"/>
        <v>0</v>
      </c>
      <c r="ACI66" s="188">
        <f t="shared" si="296"/>
        <v>0</v>
      </c>
      <c r="ACJ66" s="188">
        <f t="shared" si="297"/>
        <v>0</v>
      </c>
      <c r="ACK66" s="188">
        <f t="shared" si="350"/>
        <v>0</v>
      </c>
      <c r="ACL66" s="188">
        <f t="shared" si="299"/>
        <v>0</v>
      </c>
      <c r="ACM66" s="188">
        <f t="shared" si="343"/>
        <v>0</v>
      </c>
      <c r="ACN66" s="188">
        <f t="shared" si="300"/>
        <v>0</v>
      </c>
      <c r="ACO66" s="188">
        <f>IF(IF(sym!$Q55=ABR66,1,0)=1,ABS(ACD66*ABW66),-ABS(ACD66*ABW66))</f>
        <v>0</v>
      </c>
      <c r="ACP66" s="188">
        <f t="shared" si="301"/>
        <v>0</v>
      </c>
      <c r="ACQ66" s="188">
        <f t="shared" si="302"/>
        <v>0</v>
      </c>
      <c r="ACT66">
        <f t="shared" si="303"/>
        <v>0</v>
      </c>
      <c r="ACU66" s="228"/>
      <c r="ACV66" s="228"/>
      <c r="ACW66" s="228"/>
      <c r="ACX66" s="203"/>
      <c r="ACY66" s="229"/>
      <c r="ACZ66">
        <f t="shared" si="304"/>
        <v>-1</v>
      </c>
      <c r="ADA66">
        <f t="shared" si="305"/>
        <v>0</v>
      </c>
      <c r="ADB66" s="203"/>
      <c r="ADC66">
        <f t="shared" si="306"/>
        <v>1</v>
      </c>
      <c r="ADD66">
        <f t="shared" si="140"/>
        <v>1</v>
      </c>
      <c r="ADE66">
        <f t="shared" si="344"/>
        <v>0</v>
      </c>
      <c r="ADF66">
        <f t="shared" si="307"/>
        <v>1</v>
      </c>
      <c r="ADG66" s="237"/>
      <c r="ADH66" s="194"/>
      <c r="ADI66">
        <f t="shared" si="308"/>
        <v>-1</v>
      </c>
      <c r="ADJ66">
        <f t="shared" si="309"/>
        <v>-1</v>
      </c>
      <c r="ADK66">
        <f>VLOOKUP($A66,'FuturesInfo (3)'!$A$2:$V$80,22)</f>
        <v>2</v>
      </c>
      <c r="ADL66">
        <f t="shared" si="310"/>
        <v>-1</v>
      </c>
      <c r="ADM66">
        <f t="shared" si="311"/>
        <v>2</v>
      </c>
      <c r="ADN66" s="137">
        <f>VLOOKUP($A66,'FuturesInfo (3)'!$A$2:$O$80,15)*ADK66</f>
        <v>139730</v>
      </c>
      <c r="ADO66" s="137">
        <f>VLOOKUP($A66,'FuturesInfo (3)'!$A$2:$O$80,15)*ADM66</f>
        <v>139730</v>
      </c>
      <c r="ADP66" s="188">
        <f t="shared" si="354"/>
        <v>0</v>
      </c>
      <c r="ADQ66" s="188">
        <f t="shared" si="141"/>
        <v>0</v>
      </c>
      <c r="ADR66" s="188">
        <f t="shared" si="313"/>
        <v>0</v>
      </c>
      <c r="ADS66" s="188">
        <f t="shared" si="314"/>
        <v>0</v>
      </c>
      <c r="ADT66" s="188">
        <f t="shared" si="315"/>
        <v>0</v>
      </c>
      <c r="ADU66" s="188">
        <f t="shared" si="351"/>
        <v>0</v>
      </c>
      <c r="ADV66" s="188">
        <f t="shared" si="317"/>
        <v>0</v>
      </c>
      <c r="ADW66" s="188">
        <f t="shared" si="345"/>
        <v>0</v>
      </c>
      <c r="ADX66" s="188">
        <f t="shared" si="318"/>
        <v>0</v>
      </c>
      <c r="ADY66" s="188">
        <f>IF(IF(sym!$Q55=ADB66,1,0)=1,ABS(ADN66*ADG66),-ABS(ADN66*ADG66))</f>
        <v>0</v>
      </c>
      <c r="ADZ66" s="188">
        <f t="shared" si="319"/>
        <v>0</v>
      </c>
      <c r="AEA66" s="188">
        <f t="shared" si="320"/>
        <v>0</v>
      </c>
    </row>
    <row r="67" spans="1:807"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f t="shared" si="142"/>
        <v>-1</v>
      </c>
      <c r="T67">
        <f t="shared" si="143"/>
        <v>1</v>
      </c>
      <c r="U67">
        <v>2</v>
      </c>
      <c r="V67">
        <f t="shared" si="144"/>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f t="shared" si="145"/>
        <v>-1091.508633449017</v>
      </c>
      <c r="AG67" s="188">
        <v>-1091.508633449017</v>
      </c>
      <c r="AH67" s="188">
        <f t="shared" si="146"/>
        <v>1091.508633449017</v>
      </c>
      <c r="AI67" s="188">
        <v>-1091.508633449017</v>
      </c>
      <c r="AJ67" s="188">
        <v>1091.508633449017</v>
      </c>
      <c r="AL67">
        <v>1</v>
      </c>
      <c r="AM67" s="228">
        <v>1</v>
      </c>
      <c r="AN67" s="228">
        <v>-1</v>
      </c>
      <c r="AO67" s="228">
        <v>1</v>
      </c>
      <c r="AP67" s="203">
        <v>1</v>
      </c>
      <c r="AQ67" s="229">
        <v>-5</v>
      </c>
      <c r="AR67">
        <f t="shared" si="147"/>
        <v>-1</v>
      </c>
      <c r="AS67">
        <v>-1</v>
      </c>
      <c r="AT67" s="203">
        <v>1</v>
      </c>
      <c r="AU67">
        <v>1</v>
      </c>
      <c r="AV67">
        <v>1</v>
      </c>
      <c r="AW67">
        <v>0</v>
      </c>
      <c r="AX67">
        <v>0</v>
      </c>
      <c r="AY67" s="237">
        <v>3.2021868593199998E-2</v>
      </c>
      <c r="AZ67" s="194">
        <v>42544</v>
      </c>
      <c r="BA67">
        <f t="shared" si="148"/>
        <v>-1</v>
      </c>
      <c r="BB67">
        <f t="shared" si="149"/>
        <v>-1</v>
      </c>
      <c r="BC67">
        <v>2</v>
      </c>
      <c r="BD67">
        <f t="shared" si="150"/>
        <v>1</v>
      </c>
      <c r="BE67">
        <v>2</v>
      </c>
      <c r="BF67" s="137">
        <v>105709.99999999999</v>
      </c>
      <c r="BG67" s="137">
        <v>105709.99999999999</v>
      </c>
      <c r="BH67" s="188">
        <v>3385.0317289871714</v>
      </c>
      <c r="BI67" s="188">
        <v>3385.0317289871714</v>
      </c>
      <c r="BJ67" s="188">
        <v>3385.0317289871714</v>
      </c>
      <c r="BK67" s="188">
        <f t="shared" si="321"/>
        <v>-3385.0317289871714</v>
      </c>
      <c r="BL67" s="188">
        <v>-3385.0317289871714</v>
      </c>
      <c r="BM67" s="188">
        <v>-3385.0317289871714</v>
      </c>
      <c r="BN67" s="188">
        <v>3385.0317289871714</v>
      </c>
      <c r="BO67" s="188">
        <f t="shared" si="322"/>
        <v>-3385.0317289871714</v>
      </c>
      <c r="BP67" s="188">
        <v>-3385.0317289871714</v>
      </c>
      <c r="BQ67" s="188">
        <f t="shared" si="151"/>
        <v>3385.0317289871714</v>
      </c>
      <c r="BR67" s="188">
        <f t="shared" si="152"/>
        <v>-3385.0317289871714</v>
      </c>
      <c r="BS67" s="188">
        <v>3385.0317289871714</v>
      </c>
      <c r="BU67">
        <v>1</v>
      </c>
      <c r="BV67" s="228">
        <v>-1</v>
      </c>
      <c r="BW67" s="228">
        <v>-1</v>
      </c>
      <c r="BX67" s="228">
        <v>1</v>
      </c>
      <c r="BY67" s="203">
        <v>1</v>
      </c>
      <c r="BZ67" s="229">
        <v>4</v>
      </c>
      <c r="CA67">
        <f t="shared" si="153"/>
        <v>-1</v>
      </c>
      <c r="CB67">
        <v>1</v>
      </c>
      <c r="CC67" s="203">
        <v>1</v>
      </c>
      <c r="CD67">
        <v>0</v>
      </c>
      <c r="CE67">
        <v>1</v>
      </c>
      <c r="CF67">
        <v>0</v>
      </c>
      <c r="CG67">
        <v>1</v>
      </c>
      <c r="CH67" s="237"/>
      <c r="CI67" s="194">
        <v>42548</v>
      </c>
      <c r="CJ67">
        <f t="shared" si="154"/>
        <v>-1</v>
      </c>
      <c r="CK67">
        <f t="shared" si="155"/>
        <v>-1</v>
      </c>
      <c r="CL67">
        <v>2</v>
      </c>
      <c r="CM67">
        <f t="shared" si="156"/>
        <v>-1</v>
      </c>
      <c r="CN67">
        <v>3</v>
      </c>
      <c r="CO67" s="137">
        <v>105709.99999999999</v>
      </c>
      <c r="CP67" s="137">
        <v>158564.99999999997</v>
      </c>
      <c r="CQ67" s="188">
        <v>0</v>
      </c>
      <c r="CR67" s="188">
        <v>0</v>
      </c>
      <c r="CS67" s="188">
        <v>0</v>
      </c>
      <c r="CT67" s="188">
        <f t="shared" si="323"/>
        <v>0</v>
      </c>
      <c r="CU67" s="188">
        <v>0</v>
      </c>
      <c r="CV67" s="188">
        <v>0</v>
      </c>
      <c r="CW67" s="188">
        <v>0</v>
      </c>
      <c r="CX67" s="188">
        <f t="shared" si="157"/>
        <v>0</v>
      </c>
      <c r="CY67" s="188">
        <v>0</v>
      </c>
      <c r="CZ67" s="188">
        <f t="shared" si="158"/>
        <v>0</v>
      </c>
      <c r="DA67" s="188">
        <f t="shared" si="159"/>
        <v>0</v>
      </c>
      <c r="DB67" s="188">
        <v>0</v>
      </c>
      <c r="DD67">
        <v>1</v>
      </c>
      <c r="DE67" s="228">
        <v>-1</v>
      </c>
      <c r="DF67" s="228">
        <v>-1</v>
      </c>
      <c r="DG67" s="228">
        <v>1</v>
      </c>
      <c r="DH67" s="203">
        <v>1</v>
      </c>
      <c r="DI67" s="229">
        <v>4</v>
      </c>
      <c r="DJ67">
        <f t="shared" si="160"/>
        <v>-1</v>
      </c>
      <c r="DK67">
        <v>1</v>
      </c>
      <c r="DL67" s="203">
        <v>1</v>
      </c>
      <c r="DM67">
        <v>0</v>
      </c>
      <c r="DN67">
        <v>1</v>
      </c>
      <c r="DO67">
        <v>0</v>
      </c>
      <c r="DP67">
        <v>1</v>
      </c>
      <c r="DQ67" s="237">
        <v>1.87304890739E-2</v>
      </c>
      <c r="DR67" s="194">
        <v>42548</v>
      </c>
      <c r="DS67">
        <f t="shared" si="161"/>
        <v>-1</v>
      </c>
      <c r="DT67">
        <f t="shared" si="162"/>
        <v>-1</v>
      </c>
      <c r="DU67">
        <v>2</v>
      </c>
      <c r="DV67">
        <f t="shared" si="163"/>
        <v>-1</v>
      </c>
      <c r="DW67">
        <v>3</v>
      </c>
      <c r="DX67" s="137">
        <v>107690.00000000001</v>
      </c>
      <c r="DY67" s="137">
        <v>161535.00000000003</v>
      </c>
      <c r="DZ67" s="188">
        <v>-2017.0863683682912</v>
      </c>
      <c r="EA67" s="188">
        <v>2017.0863683682912</v>
      </c>
      <c r="EB67" s="188">
        <v>2017.0863683682912</v>
      </c>
      <c r="EC67" s="188">
        <f t="shared" si="324"/>
        <v>-2017.0863683682912</v>
      </c>
      <c r="ED67" s="188">
        <v>2017.0863683682912</v>
      </c>
      <c r="EE67" s="188">
        <v>-2017.0863683682912</v>
      </c>
      <c r="EF67" s="188">
        <v>2017.0863683682912</v>
      </c>
      <c r="EG67" s="188">
        <f t="shared" si="164"/>
        <v>-2017.0863683682912</v>
      </c>
      <c r="EH67" s="188">
        <v>-2017.0863683682912</v>
      </c>
      <c r="EI67" s="188">
        <f t="shared" si="165"/>
        <v>-2017.0863683682912</v>
      </c>
      <c r="EJ67" s="188">
        <f t="shared" si="166"/>
        <v>-2017.0863683682912</v>
      </c>
      <c r="EK67" s="188">
        <v>2017.0863683682912</v>
      </c>
      <c r="EM67">
        <v>1</v>
      </c>
      <c r="EN67" s="228">
        <v>1</v>
      </c>
      <c r="EO67" s="228">
        <v>-1</v>
      </c>
      <c r="EP67" s="228">
        <v>1</v>
      </c>
      <c r="EQ67" s="203">
        <v>1</v>
      </c>
      <c r="ER67" s="229">
        <v>5</v>
      </c>
      <c r="ES67">
        <f t="shared" si="167"/>
        <v>-1</v>
      </c>
      <c r="ET67">
        <v>1</v>
      </c>
      <c r="EU67" s="203">
        <v>1</v>
      </c>
      <c r="EV67">
        <v>1</v>
      </c>
      <c r="EW67">
        <v>1</v>
      </c>
      <c r="EX67">
        <v>0</v>
      </c>
      <c r="EY67">
        <v>1</v>
      </c>
      <c r="EZ67" s="237">
        <v>1.33717151082E-2</v>
      </c>
      <c r="FA67" s="194">
        <v>42548</v>
      </c>
      <c r="FB67">
        <f t="shared" si="168"/>
        <v>-1</v>
      </c>
      <c r="FC67">
        <f t="shared" si="169"/>
        <v>-1</v>
      </c>
      <c r="FD67">
        <v>2</v>
      </c>
      <c r="FE67">
        <f t="shared" si="170"/>
        <v>1</v>
      </c>
      <c r="FF67">
        <v>2</v>
      </c>
      <c r="FG67" s="137">
        <v>109130</v>
      </c>
      <c r="FH67" s="137">
        <v>109130</v>
      </c>
      <c r="FI67" s="188">
        <v>1459.255269757866</v>
      </c>
      <c r="FJ67" s="188">
        <v>1459.255269757866</v>
      </c>
      <c r="FK67" s="188">
        <v>1459.255269757866</v>
      </c>
      <c r="FL67" s="188">
        <f t="shared" si="325"/>
        <v>-1459.255269757866</v>
      </c>
      <c r="FM67" s="188">
        <v>1459.255269757866</v>
      </c>
      <c r="FN67" s="188">
        <v>-1459.255269757866</v>
      </c>
      <c r="FO67" s="188">
        <v>1459.255269757866</v>
      </c>
      <c r="FP67" s="188">
        <f t="shared" si="171"/>
        <v>-1459.255269757866</v>
      </c>
      <c r="FQ67" s="188">
        <v>-1459.255269757866</v>
      </c>
      <c r="FR67" s="188">
        <f t="shared" si="172"/>
        <v>1459.255269757866</v>
      </c>
      <c r="FS67" s="188">
        <f t="shared" si="173"/>
        <v>-1459.255269757866</v>
      </c>
      <c r="FT67" s="188">
        <v>1459.255269757866</v>
      </c>
      <c r="FV67">
        <v>1</v>
      </c>
      <c r="FW67" s="228">
        <v>1</v>
      </c>
      <c r="FX67" s="228">
        <v>-1</v>
      </c>
      <c r="FY67" s="228">
        <v>1</v>
      </c>
      <c r="FZ67" s="203">
        <v>1</v>
      </c>
      <c r="GA67" s="229">
        <v>6</v>
      </c>
      <c r="GB67">
        <f t="shared" si="174"/>
        <v>-1</v>
      </c>
      <c r="GC67">
        <v>1</v>
      </c>
      <c r="GD67">
        <v>1</v>
      </c>
      <c r="GE67">
        <v>1</v>
      </c>
      <c r="GF67">
        <v>1</v>
      </c>
      <c r="GG67">
        <v>0</v>
      </c>
      <c r="GH67">
        <v>1</v>
      </c>
      <c r="GI67">
        <v>3.482085586E-3</v>
      </c>
      <c r="GJ67" s="194">
        <v>42548</v>
      </c>
      <c r="GK67">
        <f t="shared" si="175"/>
        <v>-1</v>
      </c>
      <c r="GL67">
        <f t="shared" si="176"/>
        <v>-1</v>
      </c>
      <c r="GM67">
        <v>2</v>
      </c>
      <c r="GN67">
        <f t="shared" si="177"/>
        <v>1</v>
      </c>
      <c r="GO67">
        <v>3</v>
      </c>
      <c r="GP67" s="137">
        <v>109509.99999999999</v>
      </c>
      <c r="GQ67" s="137">
        <v>164264.99999999997</v>
      </c>
      <c r="GR67" s="188">
        <v>381.32319252285993</v>
      </c>
      <c r="GS67" s="188">
        <v>381.32319252285993</v>
      </c>
      <c r="GT67" s="188">
        <v>381.32319252285993</v>
      </c>
      <c r="GU67" s="188">
        <f t="shared" si="326"/>
        <v>-381.32319252285993</v>
      </c>
      <c r="GV67" s="188">
        <v>381.32319252285993</v>
      </c>
      <c r="GW67" s="188">
        <v>-381.32319252285993</v>
      </c>
      <c r="GX67" s="188">
        <v>381.32319252285993</v>
      </c>
      <c r="GY67" s="188">
        <f t="shared" si="178"/>
        <v>-381.32319252285993</v>
      </c>
      <c r="GZ67" s="188">
        <v>-381.32319252285993</v>
      </c>
      <c r="HA67" s="188">
        <f t="shared" si="179"/>
        <v>381.32319252285993</v>
      </c>
      <c r="HB67" s="188">
        <f t="shared" si="180"/>
        <v>-381.32319252285993</v>
      </c>
      <c r="HC67" s="188">
        <v>381.32319252285993</v>
      </c>
      <c r="HE67">
        <v>1</v>
      </c>
      <c r="HF67">
        <v>1</v>
      </c>
      <c r="HG67">
        <v>-1</v>
      </c>
      <c r="HH67">
        <v>1</v>
      </c>
      <c r="HI67">
        <v>1</v>
      </c>
      <c r="HJ67">
        <v>7</v>
      </c>
      <c r="HK67">
        <f t="shared" si="181"/>
        <v>-1</v>
      </c>
      <c r="HL67">
        <v>1</v>
      </c>
      <c r="HM67" s="203">
        <v>1</v>
      </c>
      <c r="HN67">
        <v>1</v>
      </c>
      <c r="HO67">
        <v>1</v>
      </c>
      <c r="HP67">
        <v>0</v>
      </c>
      <c r="HQ67">
        <v>1</v>
      </c>
      <c r="HR67" s="237">
        <v>4.6571089398199997E-3</v>
      </c>
      <c r="HS67" s="194">
        <v>42548</v>
      </c>
      <c r="HT67">
        <f t="shared" si="182"/>
        <v>-1</v>
      </c>
      <c r="HU67">
        <f t="shared" si="183"/>
        <v>-1</v>
      </c>
      <c r="HV67">
        <v>2</v>
      </c>
      <c r="HW67">
        <f t="shared" si="184"/>
        <v>1</v>
      </c>
      <c r="HX67">
        <v>3</v>
      </c>
      <c r="HY67" s="137">
        <v>110020</v>
      </c>
      <c r="HZ67" s="137">
        <v>165030</v>
      </c>
      <c r="IA67" s="188">
        <v>512.37512555899639</v>
      </c>
      <c r="IB67" s="188">
        <v>512.37512555899639</v>
      </c>
      <c r="IC67" s="188">
        <v>512.37512555899639</v>
      </c>
      <c r="ID67" s="188">
        <f t="shared" si="327"/>
        <v>-512.37512555899639</v>
      </c>
      <c r="IE67" s="188">
        <v>512.37512555899639</v>
      </c>
      <c r="IF67" s="188">
        <v>-512.37512555899639</v>
      </c>
      <c r="IG67" s="188">
        <v>512.37512555899639</v>
      </c>
      <c r="IH67" s="188">
        <f t="shared" si="185"/>
        <v>-512.37512555899639</v>
      </c>
      <c r="II67" s="188">
        <v>-512.37512555899639</v>
      </c>
      <c r="IJ67" s="188">
        <f t="shared" si="186"/>
        <v>512.37512555899639</v>
      </c>
      <c r="IK67" s="188">
        <f t="shared" si="187"/>
        <v>-512.37512555899639</v>
      </c>
      <c r="IL67" s="188">
        <v>512.37512555899639</v>
      </c>
      <c r="IN67">
        <v>1</v>
      </c>
      <c r="IO67" s="228">
        <v>1</v>
      </c>
      <c r="IP67" s="228">
        <v>-1</v>
      </c>
      <c r="IQ67" s="228">
        <v>1</v>
      </c>
      <c r="IR67" s="203">
        <v>1</v>
      </c>
      <c r="IS67" s="229">
        <v>8</v>
      </c>
      <c r="IT67">
        <f t="shared" si="188"/>
        <v>-1</v>
      </c>
      <c r="IU67">
        <v>1</v>
      </c>
      <c r="IV67" s="203">
        <v>1</v>
      </c>
      <c r="IW67">
        <v>1</v>
      </c>
      <c r="IX67">
        <v>1</v>
      </c>
      <c r="IY67">
        <v>0</v>
      </c>
      <c r="IZ67">
        <v>1</v>
      </c>
      <c r="JA67" s="237">
        <v>7.1805126340699996E-3</v>
      </c>
      <c r="JB67" s="194">
        <v>42548</v>
      </c>
      <c r="JC67">
        <f t="shared" si="189"/>
        <v>-1</v>
      </c>
      <c r="JD67">
        <f t="shared" si="190"/>
        <v>-1</v>
      </c>
      <c r="JE67">
        <v>2</v>
      </c>
      <c r="JF67">
        <f t="shared" si="191"/>
        <v>1</v>
      </c>
      <c r="JG67">
        <v>2</v>
      </c>
      <c r="JH67" s="137">
        <v>110809.99999999999</v>
      </c>
      <c r="JI67" s="137">
        <v>110809.99999999999</v>
      </c>
      <c r="JJ67" s="188">
        <v>795.67260498129656</v>
      </c>
      <c r="JK67" s="188">
        <v>795.67260498129656</v>
      </c>
      <c r="JL67" s="188">
        <v>795.67260498129656</v>
      </c>
      <c r="JM67" s="188">
        <f t="shared" si="328"/>
        <v>-795.67260498129656</v>
      </c>
      <c r="JN67" s="188">
        <v>795.67260498129656</v>
      </c>
      <c r="JO67" s="188">
        <v>-795.67260498129656</v>
      </c>
      <c r="JP67" s="188">
        <v>795.67260498129656</v>
      </c>
      <c r="JQ67" s="188">
        <f t="shared" si="192"/>
        <v>-795.67260498129656</v>
      </c>
      <c r="JR67" s="188">
        <v>-795.67260498129656</v>
      </c>
      <c r="JS67" s="188">
        <f t="shared" si="193"/>
        <v>795.67260498129656</v>
      </c>
      <c r="JT67" s="188">
        <f t="shared" si="329"/>
        <v>-795.67260498129656</v>
      </c>
      <c r="JU67" s="188">
        <v>795.67260498129656</v>
      </c>
      <c r="JW67">
        <v>1</v>
      </c>
      <c r="JX67" s="228">
        <v>1</v>
      </c>
      <c r="JY67" s="228">
        <v>-1</v>
      </c>
      <c r="JZ67" s="228">
        <v>1</v>
      </c>
      <c r="KA67" s="203">
        <v>1</v>
      </c>
      <c r="KB67" s="229">
        <v>9</v>
      </c>
      <c r="KC67">
        <f t="shared" si="194"/>
        <v>-1</v>
      </c>
      <c r="KD67">
        <v>1</v>
      </c>
      <c r="KE67" s="203">
        <v>-1</v>
      </c>
      <c r="KF67">
        <v>0</v>
      </c>
      <c r="KG67">
        <v>0</v>
      </c>
      <c r="KH67">
        <v>1</v>
      </c>
      <c r="KI67">
        <v>0</v>
      </c>
      <c r="KJ67" s="237">
        <v>-9.2049454020399993E-3</v>
      </c>
      <c r="KK67" s="194">
        <v>42548</v>
      </c>
      <c r="KL67">
        <f t="shared" si="195"/>
        <v>-1</v>
      </c>
      <c r="KM67">
        <f t="shared" si="196"/>
        <v>-1</v>
      </c>
      <c r="KN67">
        <v>2</v>
      </c>
      <c r="KO67">
        <f t="shared" si="197"/>
        <v>1</v>
      </c>
      <c r="KP67">
        <v>2</v>
      </c>
      <c r="KQ67" s="137">
        <v>109790.00000000001</v>
      </c>
      <c r="KR67" s="137">
        <v>109790.00000000001</v>
      </c>
      <c r="KS67" s="188">
        <v>-1010.6109556899717</v>
      </c>
      <c r="KT67" s="188">
        <v>-1010.6109556899717</v>
      </c>
      <c r="KU67" s="188">
        <v>-1010.6109556899717</v>
      </c>
      <c r="KV67" s="188">
        <f t="shared" si="330"/>
        <v>1010.6109556899717</v>
      </c>
      <c r="KW67" s="188">
        <v>-1010.6109556899717</v>
      </c>
      <c r="KX67" s="188">
        <v>1010.6109556899717</v>
      </c>
      <c r="KY67" s="188">
        <v>-1010.6109556899717</v>
      </c>
      <c r="KZ67" s="188">
        <f t="shared" si="198"/>
        <v>1010.6109556899717</v>
      </c>
      <c r="LA67" s="188">
        <v>1010.6109556899717</v>
      </c>
      <c r="LB67" s="188">
        <f t="shared" si="199"/>
        <v>-1010.6109556899717</v>
      </c>
      <c r="LC67" s="188">
        <f t="shared" si="200"/>
        <v>1010.6109556899717</v>
      </c>
      <c r="LD67" s="188">
        <v>1010.6109556899717</v>
      </c>
      <c r="LF67">
        <v>-1</v>
      </c>
      <c r="LG67" s="228">
        <v>-1</v>
      </c>
      <c r="LH67" s="228">
        <v>-1</v>
      </c>
      <c r="LI67" s="228">
        <v>-1</v>
      </c>
      <c r="LJ67" s="203">
        <v>-1</v>
      </c>
      <c r="LK67" s="229">
        <v>10</v>
      </c>
      <c r="LL67">
        <f t="shared" si="201"/>
        <v>-1</v>
      </c>
      <c r="LM67">
        <v>-1</v>
      </c>
      <c r="LN67" s="203">
        <v>1</v>
      </c>
      <c r="LO67">
        <v>0</v>
      </c>
      <c r="LP67">
        <v>0</v>
      </c>
      <c r="LQ67">
        <v>1</v>
      </c>
      <c r="LR67">
        <v>0</v>
      </c>
      <c r="LS67" s="237">
        <v>2.0949084616100002E-3</v>
      </c>
      <c r="LT67" s="194">
        <v>42548</v>
      </c>
      <c r="LU67">
        <f t="shared" si="202"/>
        <v>1</v>
      </c>
      <c r="LV67">
        <f t="shared" si="203"/>
        <v>-1</v>
      </c>
      <c r="LW67">
        <v>2</v>
      </c>
      <c r="LX67">
        <f t="shared" si="204"/>
        <v>-1</v>
      </c>
      <c r="LY67">
        <v>2</v>
      </c>
      <c r="LZ67" s="137">
        <v>110020</v>
      </c>
      <c r="MA67" s="137">
        <v>110020</v>
      </c>
      <c r="MB67" s="188">
        <v>-230.48182894633223</v>
      </c>
      <c r="MC67" s="188">
        <v>-230.48182894633223</v>
      </c>
      <c r="MD67" s="188">
        <v>-230.48182894633223</v>
      </c>
      <c r="ME67" s="188">
        <f t="shared" si="331"/>
        <v>-230.48182894633223</v>
      </c>
      <c r="MF67" s="188">
        <v>-230.48182894633223</v>
      </c>
      <c r="MG67" s="188">
        <v>-230.48182894633223</v>
      </c>
      <c r="MH67" s="188">
        <v>-230.48182894633223</v>
      </c>
      <c r="MI67" s="188">
        <f t="shared" si="205"/>
        <v>230.48182894633223</v>
      </c>
      <c r="MJ67" s="188">
        <v>-230.48182894633223</v>
      </c>
      <c r="MK67" s="188">
        <f t="shared" si="206"/>
        <v>-230.48182894633223</v>
      </c>
      <c r="ML67" s="188">
        <f t="shared" si="207"/>
        <v>-230.48182894633223</v>
      </c>
      <c r="MM67" s="188">
        <v>230.48182894633223</v>
      </c>
      <c r="MO67">
        <v>1</v>
      </c>
      <c r="MP67" s="228">
        <v>1</v>
      </c>
      <c r="MQ67" s="228">
        <v>-1</v>
      </c>
      <c r="MR67" s="203">
        <v>1</v>
      </c>
      <c r="MS67" s="203">
        <v>-1</v>
      </c>
      <c r="MT67" s="229">
        <v>11</v>
      </c>
      <c r="MU67">
        <f t="shared" si="208"/>
        <v>-1</v>
      </c>
      <c r="MV67">
        <v>-1</v>
      </c>
      <c r="MW67" s="203">
        <v>1</v>
      </c>
      <c r="MX67">
        <v>0</v>
      </c>
      <c r="MY67">
        <v>0</v>
      </c>
      <c r="MZ67">
        <v>1</v>
      </c>
      <c r="NA67">
        <v>0</v>
      </c>
      <c r="NB67" s="237">
        <v>3.9992728594800001E-3</v>
      </c>
      <c r="NC67" s="194">
        <v>42548</v>
      </c>
      <c r="ND67">
        <f t="shared" si="209"/>
        <v>-1</v>
      </c>
      <c r="NE67">
        <f t="shared" si="210"/>
        <v>-1</v>
      </c>
      <c r="NF67">
        <v>2</v>
      </c>
      <c r="NG67">
        <f t="shared" si="211"/>
        <v>-1</v>
      </c>
      <c r="NH67">
        <v>2</v>
      </c>
      <c r="NI67" s="137">
        <v>110459.99999999999</v>
      </c>
      <c r="NJ67" s="137">
        <v>110459.99999999999</v>
      </c>
      <c r="NK67" s="188">
        <v>441.75968005816077</v>
      </c>
      <c r="NL67" s="188">
        <v>441.75968005816077</v>
      </c>
      <c r="NM67" s="188">
        <v>-441.75968005816077</v>
      </c>
      <c r="NN67" s="188">
        <f t="shared" si="332"/>
        <v>-441.75968005816077</v>
      </c>
      <c r="NO67" s="188">
        <v>-441.75968005816077</v>
      </c>
      <c r="NP67" s="188">
        <v>-441.75968005816077</v>
      </c>
      <c r="NQ67" s="188">
        <v>441.75968005816077</v>
      </c>
      <c r="NR67" s="188">
        <f t="shared" si="212"/>
        <v>-441.75968005816077</v>
      </c>
      <c r="NS67" s="188">
        <v>-441.75968005816077</v>
      </c>
      <c r="NT67" s="188">
        <f t="shared" si="213"/>
        <v>-441.75968005816077</v>
      </c>
      <c r="NU67" s="188">
        <f t="shared" si="214"/>
        <v>-441.75968005816077</v>
      </c>
      <c r="NV67" s="188">
        <v>441.75968005816077</v>
      </c>
      <c r="NX67">
        <v>1</v>
      </c>
      <c r="NY67" s="228">
        <v>1</v>
      </c>
      <c r="NZ67" s="228">
        <v>-1</v>
      </c>
      <c r="OA67" s="228">
        <v>1</v>
      </c>
      <c r="OB67" s="203">
        <v>-1</v>
      </c>
      <c r="OC67" s="229">
        <v>12</v>
      </c>
      <c r="OD67">
        <f t="shared" si="346"/>
        <v>-1</v>
      </c>
      <c r="OE67">
        <v>-1</v>
      </c>
      <c r="OF67" s="203">
        <v>-1</v>
      </c>
      <c r="OG67">
        <v>1</v>
      </c>
      <c r="OH67">
        <v>1</v>
      </c>
      <c r="OI67">
        <v>0</v>
      </c>
      <c r="OJ67">
        <v>1</v>
      </c>
      <c r="OK67">
        <v>-9.2341118957100007E-3</v>
      </c>
      <c r="OL67" s="194">
        <v>42548</v>
      </c>
      <c r="OM67">
        <f t="shared" si="215"/>
        <v>-1</v>
      </c>
      <c r="ON67">
        <f t="shared" si="216"/>
        <v>-1</v>
      </c>
      <c r="OO67">
        <v>2</v>
      </c>
      <c r="OP67">
        <f t="shared" si="217"/>
        <v>-1</v>
      </c>
      <c r="OQ67">
        <v>2</v>
      </c>
      <c r="OR67" s="137">
        <v>110159.99999999999</v>
      </c>
      <c r="OS67" s="137">
        <v>110159.99999999999</v>
      </c>
      <c r="OT67" s="188">
        <v>-1017.2297664314135</v>
      </c>
      <c r="OU67" s="188">
        <v>-1017.2297664314135</v>
      </c>
      <c r="OV67" s="188">
        <v>1017.2297664314135</v>
      </c>
      <c r="OW67" s="188">
        <f t="shared" si="333"/>
        <v>1017.2297664314135</v>
      </c>
      <c r="OX67" s="188">
        <v>1017.2297664314135</v>
      </c>
      <c r="OY67" s="188">
        <v>1017.2297664314135</v>
      </c>
      <c r="OZ67" s="188">
        <v>-1017.2297664314135</v>
      </c>
      <c r="PA67" s="188">
        <f t="shared" si="218"/>
        <v>1017.2297664314135</v>
      </c>
      <c r="PB67" s="188">
        <v>1017.2297664314135</v>
      </c>
      <c r="PC67" s="188">
        <f t="shared" si="219"/>
        <v>1017.2297664314135</v>
      </c>
      <c r="PD67" s="188">
        <f t="shared" si="220"/>
        <v>1017.2297664314135</v>
      </c>
      <c r="PE67" s="188">
        <v>1017.2297664314135</v>
      </c>
      <c r="PG67">
        <v>-1</v>
      </c>
      <c r="PH67" s="228">
        <v>1</v>
      </c>
      <c r="PI67" s="228">
        <v>-1</v>
      </c>
      <c r="PJ67" s="228">
        <v>1</v>
      </c>
      <c r="PK67" s="203">
        <v>-1</v>
      </c>
      <c r="PL67" s="229">
        <v>13</v>
      </c>
      <c r="PM67">
        <f t="shared" si="347"/>
        <v>-1</v>
      </c>
      <c r="PN67">
        <v>-1</v>
      </c>
      <c r="PO67" s="203">
        <v>1</v>
      </c>
      <c r="PP67">
        <v>0</v>
      </c>
      <c r="PQ67">
        <v>0</v>
      </c>
      <c r="PR67">
        <v>1</v>
      </c>
      <c r="PS67">
        <v>0</v>
      </c>
      <c r="PT67" s="237">
        <v>6.5789473684200002E-3</v>
      </c>
      <c r="PU67" s="194">
        <v>42548</v>
      </c>
      <c r="PV67">
        <f t="shared" si="221"/>
        <v>-1</v>
      </c>
      <c r="PW67">
        <f t="shared" si="222"/>
        <v>-1</v>
      </c>
      <c r="PX67">
        <v>2</v>
      </c>
      <c r="PY67">
        <f t="shared" si="223"/>
        <v>1</v>
      </c>
      <c r="PZ67">
        <v>2</v>
      </c>
      <c r="QA67" s="137">
        <v>109859.99999999999</v>
      </c>
      <c r="QB67" s="137">
        <v>109859.99999999999</v>
      </c>
      <c r="QC67" s="188">
        <v>722.76315789462114</v>
      </c>
      <c r="QD67" s="188">
        <v>-722.76315789462114</v>
      </c>
      <c r="QE67" s="188">
        <v>-722.76315789462114</v>
      </c>
      <c r="QF67" s="188">
        <f t="shared" si="334"/>
        <v>-722.76315789462114</v>
      </c>
      <c r="QG67" s="188">
        <v>-722.76315789462114</v>
      </c>
      <c r="QH67" s="188">
        <v>-722.76315789462114</v>
      </c>
      <c r="QI67" s="188">
        <v>722.76315789462114</v>
      </c>
      <c r="QJ67" s="188">
        <f t="shared" si="224"/>
        <v>-722.76315789462114</v>
      </c>
      <c r="QK67" s="188">
        <v>-722.76315789462114</v>
      </c>
      <c r="QL67" s="188">
        <f t="shared" si="225"/>
        <v>722.76315789462114</v>
      </c>
      <c r="QM67" s="188">
        <f t="shared" si="226"/>
        <v>-722.76315789462114</v>
      </c>
      <c r="QN67" s="188">
        <v>722.76315789462114</v>
      </c>
      <c r="QP67">
        <v>1</v>
      </c>
      <c r="QQ67" s="228">
        <v>1</v>
      </c>
      <c r="QR67" s="228">
        <v>1</v>
      </c>
      <c r="QS67" s="228">
        <v>1</v>
      </c>
      <c r="QT67" s="203">
        <v>-1</v>
      </c>
      <c r="QU67" s="229">
        <v>-2</v>
      </c>
      <c r="QV67">
        <f t="shared" si="348"/>
        <v>1</v>
      </c>
      <c r="QW67">
        <v>1</v>
      </c>
      <c r="QX67">
        <v>-1</v>
      </c>
      <c r="QY67">
        <v>0</v>
      </c>
      <c r="QZ67">
        <v>1</v>
      </c>
      <c r="RA67">
        <v>0</v>
      </c>
      <c r="RB67">
        <v>0</v>
      </c>
      <c r="RC67">
        <v>-2.7233115468399999E-3</v>
      </c>
      <c r="RD67" s="194">
        <v>42548</v>
      </c>
      <c r="RE67">
        <f t="shared" si="227"/>
        <v>-1</v>
      </c>
      <c r="RF67">
        <f t="shared" si="228"/>
        <v>-1</v>
      </c>
      <c r="RG67">
        <v>2</v>
      </c>
      <c r="RH67">
        <f t="shared" si="229"/>
        <v>-1</v>
      </c>
      <c r="RI67">
        <v>2</v>
      </c>
      <c r="RJ67" s="137">
        <v>109859.99999999999</v>
      </c>
      <c r="RK67" s="137">
        <v>109859.99999999999</v>
      </c>
      <c r="RL67" s="188">
        <v>-299.18300653584237</v>
      </c>
      <c r="RM67" s="188">
        <v>-299.18300653584237</v>
      </c>
      <c r="RN67" s="188">
        <v>299.18300653584237</v>
      </c>
      <c r="RO67" s="188">
        <f t="shared" si="335"/>
        <v>-299.18300653584237</v>
      </c>
      <c r="RP67" s="188">
        <v>-299.18300653584237</v>
      </c>
      <c r="RQ67" s="188">
        <v>-299.18300653584237</v>
      </c>
      <c r="RR67" s="188">
        <v>-299.18300653584237</v>
      </c>
      <c r="RS67" s="188">
        <f t="shared" si="230"/>
        <v>299.18300653584237</v>
      </c>
      <c r="RT67" s="188">
        <v>299.18300653584237</v>
      </c>
      <c r="RU67" s="188">
        <f t="shared" si="231"/>
        <v>299.18300653584237</v>
      </c>
      <c r="RV67" s="188">
        <f t="shared" si="232"/>
        <v>299.18300653584237</v>
      </c>
      <c r="RW67" s="188">
        <v>299.18300653584237</v>
      </c>
      <c r="RY67">
        <v>-1</v>
      </c>
      <c r="RZ67">
        <v>1</v>
      </c>
      <c r="SA67">
        <v>-1</v>
      </c>
      <c r="SB67">
        <v>1</v>
      </c>
      <c r="SC67">
        <v>-1</v>
      </c>
      <c r="SD67">
        <v>-3</v>
      </c>
      <c r="SE67">
        <f t="shared" si="233"/>
        <v>1</v>
      </c>
      <c r="SF67">
        <v>1</v>
      </c>
      <c r="SG67">
        <v>-1</v>
      </c>
      <c r="SH67">
        <v>1</v>
      </c>
      <c r="SI67">
        <v>1</v>
      </c>
      <c r="SJ67">
        <v>0</v>
      </c>
      <c r="SK67">
        <v>0</v>
      </c>
      <c r="SL67">
        <v>-6.4627707992000001E-3</v>
      </c>
      <c r="SM67" s="194">
        <v>42548</v>
      </c>
      <c r="SN67">
        <f t="shared" si="234"/>
        <v>1</v>
      </c>
      <c r="SO67">
        <f t="shared" si="235"/>
        <v>1</v>
      </c>
      <c r="SP67">
        <v>2</v>
      </c>
      <c r="SQ67">
        <f t="shared" si="236"/>
        <v>1</v>
      </c>
      <c r="SR67">
        <v>2</v>
      </c>
      <c r="SS67" s="137">
        <v>110800</v>
      </c>
      <c r="ST67" s="137">
        <v>110800</v>
      </c>
      <c r="SU67" s="188">
        <v>-716.07500455136005</v>
      </c>
      <c r="SV67" s="188">
        <v>716.07500455136005</v>
      </c>
      <c r="SW67" s="188">
        <v>716.07500455136005</v>
      </c>
      <c r="SX67" s="188">
        <f t="shared" si="336"/>
        <v>-716.07500455136005</v>
      </c>
      <c r="SY67" s="188">
        <v>-716.07500455136005</v>
      </c>
      <c r="SZ67" s="188">
        <v>716.07500455136005</v>
      </c>
      <c r="TA67" s="188">
        <v>-716.07500455136005</v>
      </c>
      <c r="TB67" s="188">
        <f t="shared" si="237"/>
        <v>-716.07500455136005</v>
      </c>
      <c r="TC67" s="188">
        <v>716.07500455136005</v>
      </c>
      <c r="TD67" s="188">
        <f t="shared" si="238"/>
        <v>-716.07500455136005</v>
      </c>
      <c r="TE67" s="188">
        <f t="shared" si="239"/>
        <v>-716.07500455136005</v>
      </c>
      <c r="TF67" s="188">
        <v>716.07500455136005</v>
      </c>
      <c r="TH67">
        <v>-1</v>
      </c>
      <c r="TI67" s="228">
        <v>-1</v>
      </c>
      <c r="TJ67" s="228">
        <v>-1</v>
      </c>
      <c r="TK67" s="228">
        <v>-1</v>
      </c>
      <c r="TL67" s="203">
        <v>-1</v>
      </c>
      <c r="TM67" s="229">
        <v>-4</v>
      </c>
      <c r="TN67">
        <f t="shared" si="240"/>
        <v>1</v>
      </c>
      <c r="TO67">
        <v>1</v>
      </c>
      <c r="TP67">
        <v>1</v>
      </c>
      <c r="TQ67">
        <v>0</v>
      </c>
      <c r="TR67">
        <v>0</v>
      </c>
      <c r="TS67">
        <v>1</v>
      </c>
      <c r="TT67">
        <v>1</v>
      </c>
      <c r="TU67">
        <v>1.5116811726999999E-2</v>
      </c>
      <c r="TV67" s="194">
        <v>42565</v>
      </c>
      <c r="TW67">
        <f t="shared" si="241"/>
        <v>1</v>
      </c>
      <c r="TX67">
        <f t="shared" si="242"/>
        <v>1</v>
      </c>
      <c r="TY67">
        <v>2</v>
      </c>
      <c r="TZ67">
        <f t="shared" si="243"/>
        <v>-1</v>
      </c>
      <c r="UA67">
        <v>2</v>
      </c>
      <c r="UB67" s="137">
        <v>110800</v>
      </c>
      <c r="UC67" s="137">
        <v>110800</v>
      </c>
      <c r="UD67" s="188">
        <v>-1674.9427393515998</v>
      </c>
      <c r="UE67" s="188">
        <v>-1674.9427393515998</v>
      </c>
      <c r="UF67" s="188">
        <v>-1674.9427393515998</v>
      </c>
      <c r="UG67" s="188">
        <f t="shared" si="337"/>
        <v>1674.9427393515998</v>
      </c>
      <c r="UH67" s="188">
        <v>1674.9427393515998</v>
      </c>
      <c r="UI67" s="188">
        <v>-1674.9427393515998</v>
      </c>
      <c r="UJ67" s="188">
        <v>-1674.9427393515998</v>
      </c>
      <c r="UK67" s="188">
        <f t="shared" si="244"/>
        <v>1674.9427393515998</v>
      </c>
      <c r="UL67" s="188">
        <v>-1674.9427393515998</v>
      </c>
      <c r="UM67" s="188">
        <f t="shared" si="245"/>
        <v>-1674.9427393515998</v>
      </c>
      <c r="UN67" s="188">
        <f t="shared" si="246"/>
        <v>1674.9427393515998</v>
      </c>
      <c r="UO67" s="188">
        <v>1674.9427393515998</v>
      </c>
      <c r="UQ67">
        <v>1</v>
      </c>
      <c r="UR67" s="228">
        <v>1</v>
      </c>
      <c r="US67" s="228">
        <v>1</v>
      </c>
      <c r="UT67" s="228">
        <v>1</v>
      </c>
      <c r="UU67" s="203">
        <v>-1</v>
      </c>
      <c r="UV67" s="229">
        <v>-5</v>
      </c>
      <c r="UW67">
        <f t="shared" si="247"/>
        <v>1</v>
      </c>
      <c r="UX67">
        <v>1</v>
      </c>
      <c r="UY67" s="203">
        <v>-1</v>
      </c>
      <c r="UZ67">
        <v>0</v>
      </c>
      <c r="VA67">
        <v>1</v>
      </c>
      <c r="VB67">
        <v>0</v>
      </c>
      <c r="VC67">
        <v>0</v>
      </c>
      <c r="VD67" s="237">
        <v>-1.7689530685899998E-2</v>
      </c>
      <c r="VE67" s="194">
        <v>42565</v>
      </c>
      <c r="VF67">
        <f t="shared" si="248"/>
        <v>-1</v>
      </c>
      <c r="VG67">
        <f t="shared" si="249"/>
        <v>-1</v>
      </c>
      <c r="VH67">
        <v>2</v>
      </c>
      <c r="VI67">
        <v>-1</v>
      </c>
      <c r="VJ67">
        <v>2</v>
      </c>
      <c r="VK67" s="137">
        <v>108840.00000000001</v>
      </c>
      <c r="VL67" s="137">
        <v>108840.00000000001</v>
      </c>
      <c r="VM67" s="188">
        <v>-1925.3285198533561</v>
      </c>
      <c r="VN67" s="188">
        <v>-1925.3285198533561</v>
      </c>
      <c r="VO67" s="188">
        <v>1925.3285198533561</v>
      </c>
      <c r="VP67" s="188">
        <f t="shared" si="338"/>
        <v>-1925.3285198533561</v>
      </c>
      <c r="VQ67" s="188">
        <v>-1925.3285198533561</v>
      </c>
      <c r="VR67" s="188">
        <v>-1925.3285198533561</v>
      </c>
      <c r="VS67" s="188">
        <v>-1925.3285198533561</v>
      </c>
      <c r="VT67" s="188">
        <f t="shared" si="250"/>
        <v>1925.3285198533561</v>
      </c>
      <c r="VU67" s="188">
        <v>1925.3285198533561</v>
      </c>
      <c r="VV67" s="188">
        <v>1925.3285198533561</v>
      </c>
      <c r="VW67" s="188">
        <f t="shared" si="251"/>
        <v>1925.3285198533561</v>
      </c>
      <c r="VX67" s="188">
        <v>1925.3285198533561</v>
      </c>
      <c r="VZ67">
        <v>-1</v>
      </c>
      <c r="WA67" s="228">
        <v>-1</v>
      </c>
      <c r="WB67" s="228">
        <v>-1</v>
      </c>
      <c r="WC67" s="228">
        <v>1</v>
      </c>
      <c r="WD67" s="203">
        <v>-1</v>
      </c>
      <c r="WE67" s="229">
        <v>18</v>
      </c>
      <c r="WF67">
        <f t="shared" si="252"/>
        <v>-1</v>
      </c>
      <c r="WG67">
        <v>-1</v>
      </c>
      <c r="WH67" s="203">
        <v>1</v>
      </c>
      <c r="WI67">
        <v>0</v>
      </c>
      <c r="WJ67">
        <v>0</v>
      </c>
      <c r="WK67">
        <v>0</v>
      </c>
      <c r="WL67">
        <v>0</v>
      </c>
      <c r="WM67" s="237">
        <v>0</v>
      </c>
      <c r="WN67" s="194">
        <v>42548</v>
      </c>
      <c r="WO67">
        <f t="shared" si="253"/>
        <v>-1</v>
      </c>
      <c r="WP67">
        <f t="shared" si="254"/>
        <v>-1</v>
      </c>
      <c r="WQ67">
        <v>2</v>
      </c>
      <c r="WR67">
        <v>-1</v>
      </c>
      <c r="WS67">
        <v>2</v>
      </c>
      <c r="WT67" s="137">
        <v>109900</v>
      </c>
      <c r="WU67" s="137">
        <v>109900</v>
      </c>
      <c r="WV67" s="188">
        <v>0</v>
      </c>
      <c r="WW67" s="188">
        <v>0</v>
      </c>
      <c r="WX67" s="188">
        <v>0</v>
      </c>
      <c r="WY67" s="188">
        <f t="shared" si="339"/>
        <v>0</v>
      </c>
      <c r="WZ67" s="188">
        <v>0</v>
      </c>
      <c r="XA67" s="188">
        <v>0</v>
      </c>
      <c r="XB67" s="188">
        <v>0</v>
      </c>
      <c r="XC67" s="188">
        <f t="shared" si="255"/>
        <v>0</v>
      </c>
      <c r="XD67" s="188">
        <v>0</v>
      </c>
      <c r="XE67" s="188">
        <v>0</v>
      </c>
      <c r="XF67" s="188">
        <f t="shared" si="256"/>
        <v>0</v>
      </c>
      <c r="XG67" s="188">
        <v>0</v>
      </c>
      <c r="XI67">
        <v>1</v>
      </c>
      <c r="XJ67" s="228">
        <v>-1</v>
      </c>
      <c r="XK67" s="228">
        <v>-1</v>
      </c>
      <c r="XL67" s="228">
        <v>-1</v>
      </c>
      <c r="XM67" s="203">
        <v>-1</v>
      </c>
      <c r="XN67" s="229">
        <v>-7</v>
      </c>
      <c r="XO67">
        <f t="shared" si="257"/>
        <v>-1</v>
      </c>
      <c r="XP67">
        <v>1</v>
      </c>
      <c r="XQ67" s="203">
        <v>1</v>
      </c>
      <c r="XR67">
        <v>0</v>
      </c>
      <c r="XS67">
        <v>0</v>
      </c>
      <c r="XT67">
        <v>0</v>
      </c>
      <c r="XU67">
        <v>1</v>
      </c>
      <c r="XV67" s="237">
        <v>9.7390665196600001E-3</v>
      </c>
      <c r="XW67" s="194">
        <v>42565</v>
      </c>
      <c r="XX67">
        <f t="shared" si="258"/>
        <v>1</v>
      </c>
      <c r="XY67">
        <f t="shared" si="259"/>
        <v>-1</v>
      </c>
      <c r="XZ67">
        <v>2</v>
      </c>
      <c r="YA67">
        <v>-1</v>
      </c>
      <c r="YB67">
        <v>2</v>
      </c>
      <c r="YC67" s="137">
        <v>109900</v>
      </c>
      <c r="YD67" s="137">
        <v>109900</v>
      </c>
      <c r="YE67" s="188">
        <v>-1070.3234105106339</v>
      </c>
      <c r="YF67" s="188">
        <v>1070.3234105106339</v>
      </c>
      <c r="YG67" s="188">
        <v>-1070.3234105106339</v>
      </c>
      <c r="YH67" s="188">
        <f t="shared" si="260"/>
        <v>-1070.3234105106339</v>
      </c>
      <c r="YI67" s="188">
        <v>1070.3234105106339</v>
      </c>
      <c r="YJ67" s="188">
        <v>-1070.3234105106339</v>
      </c>
      <c r="YK67" s="188">
        <v>-1070.3234105106339</v>
      </c>
      <c r="YL67" s="188">
        <f t="shared" si="261"/>
        <v>1070.3234105106339</v>
      </c>
      <c r="YM67" s="188">
        <v>-1070.3234105106339</v>
      </c>
      <c r="YN67" s="188">
        <v>-1070.3234105106339</v>
      </c>
      <c r="YO67" s="188">
        <f t="shared" si="262"/>
        <v>-1070.3234105106339</v>
      </c>
      <c r="YP67" s="188">
        <v>1070.3234105106339</v>
      </c>
      <c r="YR67">
        <v>1</v>
      </c>
      <c r="YS67" s="228">
        <v>-1</v>
      </c>
      <c r="YT67" s="228">
        <v>1</v>
      </c>
      <c r="YU67" s="228">
        <v>-1</v>
      </c>
      <c r="YV67" s="203">
        <v>-1</v>
      </c>
      <c r="YW67" s="229">
        <v>-9</v>
      </c>
      <c r="YX67">
        <v>1</v>
      </c>
      <c r="YY67">
        <v>1</v>
      </c>
      <c r="YZ67" s="203">
        <v>1</v>
      </c>
      <c r="ZA67">
        <v>1</v>
      </c>
      <c r="ZB67">
        <v>0</v>
      </c>
      <c r="ZC67">
        <v>1</v>
      </c>
      <c r="ZD67">
        <v>1</v>
      </c>
      <c r="ZE67" s="237">
        <v>2.65696087352E-2</v>
      </c>
      <c r="ZF67" s="194">
        <v>42565</v>
      </c>
      <c r="ZG67">
        <f t="shared" si="263"/>
        <v>1</v>
      </c>
      <c r="ZH67">
        <f t="shared" si="264"/>
        <v>1</v>
      </c>
      <c r="ZI67">
        <v>2</v>
      </c>
      <c r="ZJ67">
        <v>-1</v>
      </c>
      <c r="ZK67">
        <v>2</v>
      </c>
      <c r="ZL67" s="137">
        <v>109900</v>
      </c>
      <c r="ZM67" s="137">
        <v>109900</v>
      </c>
      <c r="ZN67" s="188">
        <v>-2919.9999999984798</v>
      </c>
      <c r="ZO67" s="188">
        <v>-2919.9999999984798</v>
      </c>
      <c r="ZP67" s="188">
        <v>2919.9999999984798</v>
      </c>
      <c r="ZQ67" s="188">
        <v>-2919.9999999984798</v>
      </c>
      <c r="ZR67" s="188">
        <v>2919.9999999984798</v>
      </c>
      <c r="ZS67" s="188">
        <v>2919.9999999984798</v>
      </c>
      <c r="ZT67" s="188">
        <v>2919.9999999984798</v>
      </c>
      <c r="ZU67" s="188">
        <v>-2919.9999999984798</v>
      </c>
      <c r="ZV67" s="188">
        <f t="shared" si="265"/>
        <v>2919.9999999984798</v>
      </c>
      <c r="ZW67" s="188">
        <v>-2919.9999999984798</v>
      </c>
      <c r="ZX67" s="188">
        <f t="shared" si="266"/>
        <v>2919.9999999984798</v>
      </c>
      <c r="ZY67" s="188">
        <v>2919.9999999984798</v>
      </c>
      <c r="AAA67">
        <f t="shared" si="267"/>
        <v>1</v>
      </c>
      <c r="AAB67" s="228">
        <v>1</v>
      </c>
      <c r="AAC67" s="228">
        <v>-1</v>
      </c>
      <c r="AAD67" s="228">
        <v>1</v>
      </c>
      <c r="AAE67" s="203">
        <v>-1</v>
      </c>
      <c r="AAF67" s="229">
        <v>-9</v>
      </c>
      <c r="AAG67">
        <f t="shared" si="268"/>
        <v>-1</v>
      </c>
      <c r="AAH67">
        <f t="shared" si="269"/>
        <v>1</v>
      </c>
      <c r="AAI67" s="203">
        <v>1</v>
      </c>
      <c r="AAJ67">
        <f t="shared" si="270"/>
        <v>0</v>
      </c>
      <c r="AAK67">
        <f t="shared" si="136"/>
        <v>0</v>
      </c>
      <c r="AAL67">
        <f t="shared" si="340"/>
        <v>0</v>
      </c>
      <c r="AAM67">
        <f t="shared" si="271"/>
        <v>1</v>
      </c>
      <c r="AAN67" s="237">
        <v>9.4841340187900008E-3</v>
      </c>
      <c r="AAO67" s="194">
        <v>42565</v>
      </c>
      <c r="AAP67">
        <f t="shared" si="272"/>
        <v>-1</v>
      </c>
      <c r="AAQ67">
        <f t="shared" si="273"/>
        <v>-1</v>
      </c>
      <c r="AAR67">
        <f>VLOOKUP($A67,'FuturesInfo (3)'!$A$2:$V$80,22)</f>
        <v>2</v>
      </c>
      <c r="AAS67">
        <f t="shared" si="274"/>
        <v>-1</v>
      </c>
      <c r="AAT67">
        <f t="shared" si="275"/>
        <v>2</v>
      </c>
      <c r="AAU67" s="137">
        <f>VLOOKUP($A67,'FuturesInfo (3)'!$A$2:$O$80,15)*AAR67</f>
        <v>113890.00000000001</v>
      </c>
      <c r="AAV67" s="137">
        <f>VLOOKUP($A67,'FuturesInfo (3)'!$A$2:$O$80,15)*AAT67</f>
        <v>113890.00000000001</v>
      </c>
      <c r="AAW67" s="188">
        <f t="shared" si="352"/>
        <v>1080.1480233999932</v>
      </c>
      <c r="AAX67" s="188">
        <f t="shared" si="137"/>
        <v>-1080.1480233999932</v>
      </c>
      <c r="AAY67" s="188">
        <f t="shared" si="277"/>
        <v>1080.1480233999932</v>
      </c>
      <c r="AAZ67" s="188">
        <f t="shared" si="278"/>
        <v>-1080.1480233999932</v>
      </c>
      <c r="ABA67" s="188">
        <f t="shared" si="279"/>
        <v>-1080.1480233999932</v>
      </c>
      <c r="ABB67" s="188">
        <f t="shared" si="349"/>
        <v>1080.1480233999932</v>
      </c>
      <c r="ABC67" s="188">
        <f t="shared" si="281"/>
        <v>-1080.1480233999932</v>
      </c>
      <c r="ABD67" s="188">
        <f t="shared" si="341"/>
        <v>1080.1480233999932</v>
      </c>
      <c r="ABE67" s="188">
        <f t="shared" si="282"/>
        <v>-1080.1480233999932</v>
      </c>
      <c r="ABF67" s="188">
        <f>IF(IF(sym!$Q56=AAI67,1,0)=1,ABS(AAU67*AAN67),-ABS(AAU67*AAN67))</f>
        <v>-1080.1480233999932</v>
      </c>
      <c r="ABG67" s="188">
        <f t="shared" si="283"/>
        <v>-1080.1480233999932</v>
      </c>
      <c r="ABH67" s="188">
        <f t="shared" si="284"/>
        <v>1080.1480233999932</v>
      </c>
      <c r="ABJ67">
        <f t="shared" si="285"/>
        <v>1</v>
      </c>
      <c r="ABK67" s="228">
        <v>1</v>
      </c>
      <c r="ABL67" s="228">
        <v>1</v>
      </c>
      <c r="ABM67" s="228">
        <v>1</v>
      </c>
      <c r="ABN67" s="203">
        <v>-1</v>
      </c>
      <c r="ABO67" s="229">
        <v>22</v>
      </c>
      <c r="ABP67">
        <f t="shared" si="286"/>
        <v>-1</v>
      </c>
      <c r="ABQ67">
        <f t="shared" si="287"/>
        <v>-1</v>
      </c>
      <c r="ABR67" s="203"/>
      <c r="ABS67">
        <f t="shared" si="288"/>
        <v>0</v>
      </c>
      <c r="ABT67">
        <f t="shared" si="138"/>
        <v>0</v>
      </c>
      <c r="ABU67">
        <f t="shared" si="342"/>
        <v>0</v>
      </c>
      <c r="ABV67">
        <f t="shared" si="289"/>
        <v>0</v>
      </c>
      <c r="ABW67" s="237"/>
      <c r="ABX67" s="194">
        <v>42548</v>
      </c>
      <c r="ABY67">
        <f t="shared" si="290"/>
        <v>-1</v>
      </c>
      <c r="ABZ67">
        <f t="shared" si="291"/>
        <v>-1</v>
      </c>
      <c r="ACA67">
        <f>VLOOKUP($A67,'FuturesInfo (3)'!$A$2:$V$80,22)</f>
        <v>2</v>
      </c>
      <c r="ACB67">
        <f t="shared" si="292"/>
        <v>-1</v>
      </c>
      <c r="ACC67">
        <f t="shared" si="293"/>
        <v>2</v>
      </c>
      <c r="ACD67" s="137">
        <f>VLOOKUP($A67,'FuturesInfo (3)'!$A$2:$O$80,15)*ACA67</f>
        <v>113890.00000000001</v>
      </c>
      <c r="ACE67" s="137">
        <f>VLOOKUP($A67,'FuturesInfo (3)'!$A$2:$O$80,15)*ACC67</f>
        <v>113890.00000000001</v>
      </c>
      <c r="ACF67" s="188">
        <f t="shared" si="353"/>
        <v>0</v>
      </c>
      <c r="ACG67" s="188">
        <f t="shared" si="139"/>
        <v>0</v>
      </c>
      <c r="ACH67" s="188">
        <f t="shared" si="295"/>
        <v>0</v>
      </c>
      <c r="ACI67" s="188">
        <f t="shared" si="296"/>
        <v>0</v>
      </c>
      <c r="ACJ67" s="188">
        <f t="shared" si="297"/>
        <v>0</v>
      </c>
      <c r="ACK67" s="188">
        <f t="shared" si="350"/>
        <v>0</v>
      </c>
      <c r="ACL67" s="188">
        <f t="shared" si="299"/>
        <v>0</v>
      </c>
      <c r="ACM67" s="188">
        <f t="shared" si="343"/>
        <v>0</v>
      </c>
      <c r="ACN67" s="188">
        <f t="shared" si="300"/>
        <v>0</v>
      </c>
      <c r="ACO67" s="188">
        <f>IF(IF(sym!$Q56=ABR67,1,0)=1,ABS(ACD67*ABW67),-ABS(ACD67*ABW67))</f>
        <v>0</v>
      </c>
      <c r="ACP67" s="188">
        <f t="shared" si="301"/>
        <v>0</v>
      </c>
      <c r="ACQ67" s="188">
        <f t="shared" si="302"/>
        <v>0</v>
      </c>
      <c r="ACT67">
        <f t="shared" si="303"/>
        <v>0</v>
      </c>
      <c r="ACU67" s="228"/>
      <c r="ACV67" s="228"/>
      <c r="ACW67" s="228"/>
      <c r="ACX67" s="203"/>
      <c r="ACY67" s="229"/>
      <c r="ACZ67">
        <f t="shared" si="304"/>
        <v>-1</v>
      </c>
      <c r="ADA67">
        <f t="shared" si="305"/>
        <v>0</v>
      </c>
      <c r="ADB67" s="203"/>
      <c r="ADC67">
        <f t="shared" si="306"/>
        <v>1</v>
      </c>
      <c r="ADD67">
        <f t="shared" si="140"/>
        <v>1</v>
      </c>
      <c r="ADE67">
        <f t="shared" si="344"/>
        <v>0</v>
      </c>
      <c r="ADF67">
        <f t="shared" si="307"/>
        <v>1</v>
      </c>
      <c r="ADG67" s="237"/>
      <c r="ADH67" s="194"/>
      <c r="ADI67">
        <f t="shared" si="308"/>
        <v>-1</v>
      </c>
      <c r="ADJ67">
        <f t="shared" si="309"/>
        <v>-1</v>
      </c>
      <c r="ADK67">
        <f>VLOOKUP($A67,'FuturesInfo (3)'!$A$2:$V$80,22)</f>
        <v>2</v>
      </c>
      <c r="ADL67">
        <f t="shared" si="310"/>
        <v>-1</v>
      </c>
      <c r="ADM67">
        <f t="shared" si="311"/>
        <v>2</v>
      </c>
      <c r="ADN67" s="137">
        <f>VLOOKUP($A67,'FuturesInfo (3)'!$A$2:$O$80,15)*ADK67</f>
        <v>113890.00000000001</v>
      </c>
      <c r="ADO67" s="137">
        <f>VLOOKUP($A67,'FuturesInfo (3)'!$A$2:$O$80,15)*ADM67</f>
        <v>113890.00000000001</v>
      </c>
      <c r="ADP67" s="188">
        <f t="shared" si="354"/>
        <v>0</v>
      </c>
      <c r="ADQ67" s="188">
        <f t="shared" si="141"/>
        <v>0</v>
      </c>
      <c r="ADR67" s="188">
        <f t="shared" si="313"/>
        <v>0</v>
      </c>
      <c r="ADS67" s="188">
        <f t="shared" si="314"/>
        <v>0</v>
      </c>
      <c r="ADT67" s="188">
        <f t="shared" si="315"/>
        <v>0</v>
      </c>
      <c r="ADU67" s="188">
        <f t="shared" si="351"/>
        <v>0</v>
      </c>
      <c r="ADV67" s="188">
        <f t="shared" si="317"/>
        <v>0</v>
      </c>
      <c r="ADW67" s="188">
        <f t="shared" si="345"/>
        <v>0</v>
      </c>
      <c r="ADX67" s="188">
        <f t="shared" si="318"/>
        <v>0</v>
      </c>
      <c r="ADY67" s="188">
        <f>IF(IF(sym!$Q56=ADB67,1,0)=1,ABS(ADN67*ADG67),-ABS(ADN67*ADG67))</f>
        <v>0</v>
      </c>
      <c r="ADZ67" s="188">
        <f t="shared" si="319"/>
        <v>0</v>
      </c>
      <c r="AEA67" s="188">
        <f t="shared" si="320"/>
        <v>0</v>
      </c>
    </row>
    <row r="68" spans="1:807"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f t="shared" si="142"/>
        <v>-1</v>
      </c>
      <c r="T68">
        <f t="shared" si="143"/>
        <v>1</v>
      </c>
      <c r="U68">
        <v>1</v>
      </c>
      <c r="V68">
        <f t="shared" si="144"/>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f t="shared" si="145"/>
        <v>1516.62237535073</v>
      </c>
      <c r="AG68" s="188">
        <v>-1516.62237535073</v>
      </c>
      <c r="AH68" s="188">
        <f t="shared" si="146"/>
        <v>-1516.62237535073</v>
      </c>
      <c r="AI68" s="188">
        <v>-1516.62237535073</v>
      </c>
      <c r="AJ68" s="188">
        <v>1516.62237535073</v>
      </c>
      <c r="AL68">
        <v>-1</v>
      </c>
      <c r="AM68" s="230">
        <v>1</v>
      </c>
      <c r="AN68" s="230">
        <v>-1</v>
      </c>
      <c r="AO68" s="230">
        <v>1</v>
      </c>
      <c r="AP68" s="203">
        <v>1</v>
      </c>
      <c r="AQ68" s="229">
        <v>5</v>
      </c>
      <c r="AR68">
        <f t="shared" si="147"/>
        <v>1</v>
      </c>
      <c r="AS68">
        <v>1</v>
      </c>
      <c r="AT68" s="234">
        <v>1</v>
      </c>
      <c r="AU68">
        <v>1</v>
      </c>
      <c r="AV68">
        <v>1</v>
      </c>
      <c r="AW68">
        <v>0</v>
      </c>
      <c r="AX68">
        <v>1</v>
      </c>
      <c r="AY68" s="235">
        <v>8.1262905481899999E-3</v>
      </c>
      <c r="AZ68" s="194">
        <v>42544</v>
      </c>
      <c r="BA68">
        <f t="shared" si="148"/>
        <v>1</v>
      </c>
      <c r="BB68">
        <f t="shared" si="149"/>
        <v>1</v>
      </c>
      <c r="BC68">
        <v>1</v>
      </c>
      <c r="BD68">
        <f t="shared" si="150"/>
        <v>1</v>
      </c>
      <c r="BE68">
        <v>1</v>
      </c>
      <c r="BF68" s="137">
        <v>63567</v>
      </c>
      <c r="BG68" s="137">
        <v>63567</v>
      </c>
      <c r="BH68" s="188">
        <v>516.56391127679376</v>
      </c>
      <c r="BI68" s="188">
        <v>-516.56391127679376</v>
      </c>
      <c r="BJ68" s="188">
        <v>516.56391127679376</v>
      </c>
      <c r="BK68" s="188">
        <f t="shared" si="321"/>
        <v>516.56391127679376</v>
      </c>
      <c r="BL68" s="188">
        <v>516.56391127679376</v>
      </c>
      <c r="BM68" s="188">
        <v>-516.56391127679376</v>
      </c>
      <c r="BN68" s="188">
        <v>516.56391127679376</v>
      </c>
      <c r="BO68" s="188">
        <f t="shared" si="322"/>
        <v>516.56391127679376</v>
      </c>
      <c r="BP68" s="188">
        <v>516.56391127679376</v>
      </c>
      <c r="BQ68" s="188">
        <f t="shared" si="151"/>
        <v>516.56391127679376</v>
      </c>
      <c r="BR68" s="188">
        <f t="shared" si="152"/>
        <v>516.56391127679376</v>
      </c>
      <c r="BS68" s="188">
        <v>516.56391127679376</v>
      </c>
      <c r="BU68">
        <v>1</v>
      </c>
      <c r="BV68" s="230">
        <v>1</v>
      </c>
      <c r="BW68" s="230">
        <v>-1</v>
      </c>
      <c r="BX68" s="230">
        <v>1</v>
      </c>
      <c r="BY68" s="203">
        <v>1</v>
      </c>
      <c r="BZ68" s="229">
        <v>6</v>
      </c>
      <c r="CA68">
        <f t="shared" si="153"/>
        <v>-1</v>
      </c>
      <c r="CB68">
        <v>1</v>
      </c>
      <c r="CC68" s="234">
        <v>1</v>
      </c>
      <c r="CD68">
        <v>1</v>
      </c>
      <c r="CE68">
        <v>1</v>
      </c>
      <c r="CF68">
        <v>0</v>
      </c>
      <c r="CG68">
        <v>1</v>
      </c>
      <c r="CH68" s="235"/>
      <c r="CI68" s="194">
        <v>42544</v>
      </c>
      <c r="CJ68">
        <f t="shared" si="154"/>
        <v>-1</v>
      </c>
      <c r="CK68">
        <f t="shared" si="155"/>
        <v>-1</v>
      </c>
      <c r="CL68">
        <v>1</v>
      </c>
      <c r="CM68">
        <f t="shared" si="156"/>
        <v>1</v>
      </c>
      <c r="CN68">
        <v>1</v>
      </c>
      <c r="CO68" s="137">
        <v>63567</v>
      </c>
      <c r="CP68" s="137">
        <v>63567</v>
      </c>
      <c r="CQ68" s="188">
        <v>0</v>
      </c>
      <c r="CR68" s="188">
        <v>0</v>
      </c>
      <c r="CS68" s="188">
        <v>0</v>
      </c>
      <c r="CT68" s="188">
        <f t="shared" si="323"/>
        <v>0</v>
      </c>
      <c r="CU68" s="188">
        <v>0</v>
      </c>
      <c r="CV68" s="188">
        <v>0</v>
      </c>
      <c r="CW68" s="188">
        <v>0</v>
      </c>
      <c r="CX68" s="188">
        <f t="shared" si="157"/>
        <v>0</v>
      </c>
      <c r="CY68" s="188">
        <v>0</v>
      </c>
      <c r="CZ68" s="188">
        <f t="shared" si="158"/>
        <v>0</v>
      </c>
      <c r="DA68" s="188">
        <f t="shared" si="159"/>
        <v>0</v>
      </c>
      <c r="DB68" s="188">
        <v>0</v>
      </c>
      <c r="DD68">
        <v>1</v>
      </c>
      <c r="DE68" s="230">
        <v>1</v>
      </c>
      <c r="DF68" s="230">
        <v>-1</v>
      </c>
      <c r="DG68" s="230">
        <v>1</v>
      </c>
      <c r="DH68" s="203">
        <v>1</v>
      </c>
      <c r="DI68" s="229">
        <v>6</v>
      </c>
      <c r="DJ68">
        <f t="shared" si="160"/>
        <v>-1</v>
      </c>
      <c r="DK68">
        <v>1</v>
      </c>
      <c r="DL68" s="234">
        <v>-1</v>
      </c>
      <c r="DM68">
        <v>0</v>
      </c>
      <c r="DN68">
        <v>0</v>
      </c>
      <c r="DO68">
        <v>1</v>
      </c>
      <c r="DP68">
        <v>0</v>
      </c>
      <c r="DQ68" s="235">
        <v>-5.60290716881E-2</v>
      </c>
      <c r="DR68" s="194">
        <v>42544</v>
      </c>
      <c r="DS68">
        <f t="shared" si="161"/>
        <v>-1</v>
      </c>
      <c r="DT68">
        <f t="shared" si="162"/>
        <v>-1</v>
      </c>
      <c r="DU68">
        <v>1</v>
      </c>
      <c r="DV68">
        <f t="shared" si="163"/>
        <v>1</v>
      </c>
      <c r="DW68">
        <v>1</v>
      </c>
      <c r="DX68" s="137">
        <v>60005.4</v>
      </c>
      <c r="DY68" s="137">
        <v>60005.4</v>
      </c>
      <c r="DZ68" s="188">
        <v>-3362.046858273116</v>
      </c>
      <c r="EA68" s="188">
        <v>-3362.046858273116</v>
      </c>
      <c r="EB68" s="188">
        <v>-3362.046858273116</v>
      </c>
      <c r="EC68" s="188">
        <f t="shared" si="324"/>
        <v>3362.046858273116</v>
      </c>
      <c r="ED68" s="188">
        <v>-3362.046858273116</v>
      </c>
      <c r="EE68" s="188">
        <v>3362.046858273116</v>
      </c>
      <c r="EF68" s="188">
        <v>-3362.046858273116</v>
      </c>
      <c r="EG68" s="188">
        <f t="shared" si="164"/>
        <v>3362.046858273116</v>
      </c>
      <c r="EH68" s="188">
        <v>-3362.046858273116</v>
      </c>
      <c r="EI68" s="188">
        <f t="shared" si="165"/>
        <v>-3362.046858273116</v>
      </c>
      <c r="EJ68" s="188">
        <f t="shared" si="166"/>
        <v>3362.046858273116</v>
      </c>
      <c r="EK68" s="188">
        <v>3362.046858273116</v>
      </c>
      <c r="EM68">
        <v>-1</v>
      </c>
      <c r="EN68" s="230">
        <v>-1</v>
      </c>
      <c r="EO68" s="230">
        <v>-1</v>
      </c>
      <c r="EP68" s="230">
        <v>-1</v>
      </c>
      <c r="EQ68" s="203">
        <v>1</v>
      </c>
      <c r="ER68" s="229">
        <v>7</v>
      </c>
      <c r="ES68">
        <f t="shared" si="167"/>
        <v>1</v>
      </c>
      <c r="ET68">
        <v>1</v>
      </c>
      <c r="EU68" s="234">
        <v>1</v>
      </c>
      <c r="EV68">
        <v>0</v>
      </c>
      <c r="EW68">
        <v>1</v>
      </c>
      <c r="EX68">
        <v>0</v>
      </c>
      <c r="EY68">
        <v>1</v>
      </c>
      <c r="EZ68" s="235">
        <v>2.9397354238099999E-3</v>
      </c>
      <c r="FA68" s="194">
        <v>42544</v>
      </c>
      <c r="FB68">
        <f t="shared" si="168"/>
        <v>1</v>
      </c>
      <c r="FC68">
        <f t="shared" si="169"/>
        <v>1</v>
      </c>
      <c r="FD68">
        <v>1</v>
      </c>
      <c r="FE68">
        <f t="shared" si="170"/>
        <v>1</v>
      </c>
      <c r="FF68">
        <v>1</v>
      </c>
      <c r="FG68" s="137">
        <v>60181.8</v>
      </c>
      <c r="FH68" s="137">
        <v>60181.8</v>
      </c>
      <c r="FI68" s="188">
        <v>-176.91856932864866</v>
      </c>
      <c r="FJ68" s="188">
        <v>-176.91856932864866</v>
      </c>
      <c r="FK68" s="188">
        <v>176.91856932864866</v>
      </c>
      <c r="FL68" s="188">
        <f t="shared" si="325"/>
        <v>176.91856932864866</v>
      </c>
      <c r="FM68" s="188">
        <v>176.91856932864866</v>
      </c>
      <c r="FN68" s="188">
        <v>-176.91856932864866</v>
      </c>
      <c r="FO68" s="188">
        <v>-176.91856932864866</v>
      </c>
      <c r="FP68" s="188">
        <f t="shared" si="171"/>
        <v>176.91856932864866</v>
      </c>
      <c r="FQ68" s="188">
        <v>176.91856932864866</v>
      </c>
      <c r="FR68" s="188">
        <f t="shared" si="172"/>
        <v>176.91856932864866</v>
      </c>
      <c r="FS68" s="188">
        <f t="shared" si="173"/>
        <v>176.91856932864866</v>
      </c>
      <c r="FT68" s="188">
        <v>176.91856932864866</v>
      </c>
      <c r="FV68">
        <v>1</v>
      </c>
      <c r="FW68" s="230">
        <v>-1</v>
      </c>
      <c r="FX68" s="230">
        <v>-1</v>
      </c>
      <c r="FY68" s="230">
        <v>-1</v>
      </c>
      <c r="FZ68" s="203">
        <v>1</v>
      </c>
      <c r="GA68" s="229">
        <v>8</v>
      </c>
      <c r="GB68">
        <f t="shared" si="174"/>
        <v>-1</v>
      </c>
      <c r="GC68">
        <v>1</v>
      </c>
      <c r="GD68">
        <v>-1</v>
      </c>
      <c r="GE68">
        <v>1</v>
      </c>
      <c r="GF68">
        <v>0</v>
      </c>
      <c r="GG68">
        <v>1</v>
      </c>
      <c r="GH68">
        <v>0</v>
      </c>
      <c r="GI68">
        <v>-4.8712401423700001E-2</v>
      </c>
      <c r="GJ68" s="194">
        <v>42544</v>
      </c>
      <c r="GK68">
        <f t="shared" si="175"/>
        <v>1</v>
      </c>
      <c r="GL68">
        <f t="shared" si="176"/>
        <v>-1</v>
      </c>
      <c r="GM68">
        <v>1</v>
      </c>
      <c r="GN68">
        <f t="shared" si="177"/>
        <v>-1</v>
      </c>
      <c r="GO68">
        <v>1</v>
      </c>
      <c r="GP68" s="137">
        <v>57250.2</v>
      </c>
      <c r="GQ68" s="137">
        <v>57250.2</v>
      </c>
      <c r="GR68" s="188">
        <v>2788.7947239871096</v>
      </c>
      <c r="GS68" s="188">
        <v>-2788.7947239871096</v>
      </c>
      <c r="GT68" s="188">
        <v>-2788.7947239871096</v>
      </c>
      <c r="GU68" s="188">
        <f t="shared" si="326"/>
        <v>2788.7947239871096</v>
      </c>
      <c r="GV68" s="188">
        <v>-2788.7947239871096</v>
      </c>
      <c r="GW68" s="188">
        <v>2788.7947239871096</v>
      </c>
      <c r="GX68" s="188">
        <v>2788.7947239871096</v>
      </c>
      <c r="GY68" s="188">
        <f t="shared" si="178"/>
        <v>-2788.7947239871096</v>
      </c>
      <c r="GZ68" s="188">
        <v>-2788.7947239871096</v>
      </c>
      <c r="HA68" s="188">
        <f t="shared" si="179"/>
        <v>2788.7947239871096</v>
      </c>
      <c r="HB68" s="188">
        <f t="shared" si="180"/>
        <v>2788.7947239871096</v>
      </c>
      <c r="HC68" s="188">
        <v>2788.7947239871096</v>
      </c>
      <c r="HE68">
        <v>-1</v>
      </c>
      <c r="HF68">
        <v>-1</v>
      </c>
      <c r="HG68">
        <v>-1</v>
      </c>
      <c r="HH68">
        <v>1</v>
      </c>
      <c r="HI68">
        <v>1</v>
      </c>
      <c r="HJ68">
        <v>9</v>
      </c>
      <c r="HK68">
        <f t="shared" si="181"/>
        <v>1</v>
      </c>
      <c r="HL68">
        <v>1</v>
      </c>
      <c r="HM68" s="234">
        <v>1</v>
      </c>
      <c r="HN68">
        <v>0</v>
      </c>
      <c r="HO68">
        <v>1</v>
      </c>
      <c r="HP68">
        <v>0</v>
      </c>
      <c r="HQ68">
        <v>1</v>
      </c>
      <c r="HR68" s="235">
        <v>5.64888856283E-3</v>
      </c>
      <c r="HS68" s="194">
        <v>42544</v>
      </c>
      <c r="HT68">
        <f t="shared" si="182"/>
        <v>1</v>
      </c>
      <c r="HU68">
        <f t="shared" si="183"/>
        <v>1</v>
      </c>
      <c r="HV68">
        <v>1</v>
      </c>
      <c r="HW68">
        <f t="shared" si="184"/>
        <v>1</v>
      </c>
      <c r="HX68">
        <v>1</v>
      </c>
      <c r="HY68" s="137">
        <v>57573.599999999999</v>
      </c>
      <c r="HZ68" s="137">
        <v>57573.599999999999</v>
      </c>
      <c r="IA68" s="188">
        <v>-325.22685056094929</v>
      </c>
      <c r="IB68" s="188">
        <v>-325.22685056094929</v>
      </c>
      <c r="IC68" s="188">
        <v>325.22685056094929</v>
      </c>
      <c r="ID68" s="188">
        <f t="shared" si="327"/>
        <v>325.22685056094929</v>
      </c>
      <c r="IE68" s="188">
        <v>325.22685056094929</v>
      </c>
      <c r="IF68" s="188">
        <v>-325.22685056094929</v>
      </c>
      <c r="IG68" s="188">
        <v>325.22685056094929</v>
      </c>
      <c r="IH68" s="188">
        <f t="shared" si="185"/>
        <v>325.22685056094929</v>
      </c>
      <c r="II68" s="188">
        <v>325.22685056094929</v>
      </c>
      <c r="IJ68" s="188">
        <f t="shared" si="186"/>
        <v>325.22685056094929</v>
      </c>
      <c r="IK68" s="188">
        <f t="shared" si="187"/>
        <v>325.22685056094929</v>
      </c>
      <c r="IL68" s="188">
        <v>325.22685056094929</v>
      </c>
      <c r="IN68">
        <v>1</v>
      </c>
      <c r="IO68" s="230">
        <v>-1</v>
      </c>
      <c r="IP68" s="230">
        <v>-1</v>
      </c>
      <c r="IQ68" s="230">
        <v>-1</v>
      </c>
      <c r="IR68" s="203">
        <v>1</v>
      </c>
      <c r="IS68" s="229">
        <v>10</v>
      </c>
      <c r="IT68">
        <f t="shared" si="188"/>
        <v>-1</v>
      </c>
      <c r="IU68">
        <v>1</v>
      </c>
      <c r="IV68" s="234">
        <v>1</v>
      </c>
      <c r="IW68">
        <v>0</v>
      </c>
      <c r="IX68">
        <v>1</v>
      </c>
      <c r="IY68">
        <v>0</v>
      </c>
      <c r="IZ68">
        <v>1</v>
      </c>
      <c r="JA68" s="235">
        <v>9.26466297053E-3</v>
      </c>
      <c r="JB68" s="194">
        <v>42544</v>
      </c>
      <c r="JC68">
        <f t="shared" si="189"/>
        <v>1</v>
      </c>
      <c r="JD68">
        <f t="shared" si="190"/>
        <v>-1</v>
      </c>
      <c r="JE68">
        <v>1</v>
      </c>
      <c r="JF68">
        <f t="shared" si="191"/>
        <v>-1</v>
      </c>
      <c r="JG68">
        <v>1</v>
      </c>
      <c r="JH68" s="137">
        <v>58107</v>
      </c>
      <c r="JI68" s="137">
        <v>58107</v>
      </c>
      <c r="JJ68" s="188">
        <v>-538.34177122858671</v>
      </c>
      <c r="JK68" s="188">
        <v>538.34177122858671</v>
      </c>
      <c r="JL68" s="188">
        <v>538.34177122858671</v>
      </c>
      <c r="JM68" s="188">
        <f t="shared" si="328"/>
        <v>-538.34177122858671</v>
      </c>
      <c r="JN68" s="188">
        <v>538.34177122858671</v>
      </c>
      <c r="JO68" s="188">
        <v>-538.34177122858671</v>
      </c>
      <c r="JP68" s="188">
        <v>-538.34177122858671</v>
      </c>
      <c r="JQ68" s="188">
        <f t="shared" si="192"/>
        <v>538.34177122858671</v>
      </c>
      <c r="JR68" s="188">
        <v>538.34177122858671</v>
      </c>
      <c r="JS68" s="188">
        <f t="shared" si="193"/>
        <v>-538.34177122858671</v>
      </c>
      <c r="JT68" s="188">
        <f t="shared" si="329"/>
        <v>-538.34177122858671</v>
      </c>
      <c r="JU68" s="188">
        <v>538.34177122858671</v>
      </c>
      <c r="JW68">
        <v>1</v>
      </c>
      <c r="JX68" s="230">
        <v>1</v>
      </c>
      <c r="JY68" s="230">
        <v>1</v>
      </c>
      <c r="JZ68" s="230">
        <v>1</v>
      </c>
      <c r="KA68" s="203">
        <v>-1</v>
      </c>
      <c r="KB68" s="229">
        <v>-11</v>
      </c>
      <c r="KC68">
        <f t="shared" si="194"/>
        <v>1</v>
      </c>
      <c r="KD68">
        <v>1</v>
      </c>
      <c r="KE68" s="234">
        <v>1</v>
      </c>
      <c r="KF68">
        <v>1</v>
      </c>
      <c r="KG68">
        <v>0</v>
      </c>
      <c r="KH68">
        <v>1</v>
      </c>
      <c r="KI68">
        <v>1</v>
      </c>
      <c r="KJ68" s="235">
        <v>3.3682688832700002E-2</v>
      </c>
      <c r="KK68" s="194">
        <v>42544</v>
      </c>
      <c r="KL68">
        <f t="shared" si="195"/>
        <v>-1</v>
      </c>
      <c r="KM68">
        <f t="shared" si="196"/>
        <v>-1</v>
      </c>
      <c r="KN68">
        <v>1</v>
      </c>
      <c r="KO68">
        <f t="shared" si="197"/>
        <v>-1</v>
      </c>
      <c r="KP68">
        <v>1</v>
      </c>
      <c r="KQ68" s="137">
        <v>60064.2</v>
      </c>
      <c r="KR68" s="137">
        <v>60064.2</v>
      </c>
      <c r="KS68" s="188">
        <v>2023.1237585850592</v>
      </c>
      <c r="KT68" s="188">
        <v>2023.1237585850592</v>
      </c>
      <c r="KU68" s="188">
        <v>-2023.1237585850592</v>
      </c>
      <c r="KV68" s="188">
        <f t="shared" si="330"/>
        <v>2023.1237585850592</v>
      </c>
      <c r="KW68" s="188">
        <v>2023.1237585850592</v>
      </c>
      <c r="KX68" s="188">
        <v>2023.1237585850592</v>
      </c>
      <c r="KY68" s="188">
        <v>2023.1237585850592</v>
      </c>
      <c r="KZ68" s="188">
        <f t="shared" si="198"/>
        <v>-2023.1237585850592</v>
      </c>
      <c r="LA68" s="188">
        <v>2023.1237585850592</v>
      </c>
      <c r="LB68" s="188">
        <f t="shared" si="199"/>
        <v>-2023.1237585850592</v>
      </c>
      <c r="LC68" s="188">
        <f t="shared" si="200"/>
        <v>-2023.1237585850592</v>
      </c>
      <c r="LD68" s="188">
        <v>2023.1237585850592</v>
      </c>
      <c r="LF68">
        <v>1</v>
      </c>
      <c r="LG68" s="230">
        <v>1</v>
      </c>
      <c r="LH68" s="230">
        <v>1</v>
      </c>
      <c r="LI68" s="230">
        <v>1</v>
      </c>
      <c r="LJ68" s="203">
        <v>-1</v>
      </c>
      <c r="LK68" s="229">
        <v>-12</v>
      </c>
      <c r="LL68">
        <f t="shared" si="201"/>
        <v>1</v>
      </c>
      <c r="LM68">
        <v>1</v>
      </c>
      <c r="LN68" s="234">
        <v>-1</v>
      </c>
      <c r="LO68">
        <v>0</v>
      </c>
      <c r="LP68">
        <v>1</v>
      </c>
      <c r="LQ68">
        <v>0</v>
      </c>
      <c r="LR68">
        <v>0</v>
      </c>
      <c r="LS68" s="235">
        <v>-3.6151316973899998E-2</v>
      </c>
      <c r="LT68" s="194">
        <v>42544</v>
      </c>
      <c r="LU68">
        <f t="shared" si="202"/>
        <v>-1</v>
      </c>
      <c r="LV68">
        <f t="shared" si="203"/>
        <v>-1</v>
      </c>
      <c r="LW68">
        <v>1</v>
      </c>
      <c r="LX68">
        <f t="shared" si="204"/>
        <v>-1</v>
      </c>
      <c r="LY68">
        <v>1</v>
      </c>
      <c r="LZ68" s="137">
        <v>58249.8</v>
      </c>
      <c r="MA68" s="137">
        <v>58249.8</v>
      </c>
      <c r="MB68" s="188">
        <v>-2105.8069834662801</v>
      </c>
      <c r="MC68" s="188">
        <v>-2105.8069834662801</v>
      </c>
      <c r="MD68" s="188">
        <v>2105.8069834662801</v>
      </c>
      <c r="ME68" s="188">
        <f t="shared" si="331"/>
        <v>-2105.8069834662801</v>
      </c>
      <c r="MF68" s="188">
        <v>-2105.8069834662801</v>
      </c>
      <c r="MG68" s="188">
        <v>-2105.8069834662801</v>
      </c>
      <c r="MH68" s="188">
        <v>-2105.8069834662801</v>
      </c>
      <c r="MI68" s="188">
        <f t="shared" si="205"/>
        <v>2105.8069834662801</v>
      </c>
      <c r="MJ68" s="188">
        <v>-2105.8069834662801</v>
      </c>
      <c r="MK68" s="188">
        <f t="shared" si="206"/>
        <v>2105.8069834662801</v>
      </c>
      <c r="ML68" s="188">
        <f t="shared" si="207"/>
        <v>2105.8069834662801</v>
      </c>
      <c r="MM68" s="188">
        <v>2105.8069834662801</v>
      </c>
      <c r="MO68">
        <v>-1</v>
      </c>
      <c r="MP68" s="230">
        <v>-1</v>
      </c>
      <c r="MQ68" s="230">
        <v>-1</v>
      </c>
      <c r="MR68" s="234">
        <v>-1</v>
      </c>
      <c r="MS68" s="203">
        <v>-1</v>
      </c>
      <c r="MT68" s="229">
        <v>-13</v>
      </c>
      <c r="MU68">
        <f t="shared" si="208"/>
        <v>1</v>
      </c>
      <c r="MV68">
        <v>1</v>
      </c>
      <c r="MW68" s="234">
        <v>1</v>
      </c>
      <c r="MX68">
        <v>0</v>
      </c>
      <c r="MY68">
        <v>0</v>
      </c>
      <c r="MZ68">
        <v>1</v>
      </c>
      <c r="NA68">
        <v>1</v>
      </c>
      <c r="NB68" s="235">
        <v>2.5308241401699998E-2</v>
      </c>
      <c r="NC68" s="194">
        <v>42544</v>
      </c>
      <c r="ND68">
        <f t="shared" si="209"/>
        <v>1</v>
      </c>
      <c r="NE68">
        <f t="shared" si="210"/>
        <v>1</v>
      </c>
      <c r="NF68">
        <v>1</v>
      </c>
      <c r="NG68">
        <f t="shared" si="211"/>
        <v>-1</v>
      </c>
      <c r="NH68">
        <v>1</v>
      </c>
      <c r="NI68" s="137">
        <v>59724</v>
      </c>
      <c r="NJ68" s="137">
        <v>59724</v>
      </c>
      <c r="NK68" s="188">
        <v>-1511.5094094751307</v>
      </c>
      <c r="NL68" s="188">
        <v>-1511.5094094751307</v>
      </c>
      <c r="NM68" s="188">
        <v>-1511.5094094751307</v>
      </c>
      <c r="NN68" s="188">
        <f t="shared" si="332"/>
        <v>1511.5094094751307</v>
      </c>
      <c r="NO68" s="188">
        <v>1511.5094094751307</v>
      </c>
      <c r="NP68" s="188">
        <v>-1511.5094094751307</v>
      </c>
      <c r="NQ68" s="188">
        <v>-1511.5094094751307</v>
      </c>
      <c r="NR68" s="188">
        <f t="shared" si="212"/>
        <v>1511.5094094751307</v>
      </c>
      <c r="NS68" s="188">
        <v>1511.5094094751307</v>
      </c>
      <c r="NT68" s="188">
        <f t="shared" si="213"/>
        <v>-1511.5094094751307</v>
      </c>
      <c r="NU68" s="188">
        <f t="shared" si="214"/>
        <v>1511.5094094751307</v>
      </c>
      <c r="NV68" s="188">
        <v>1511.5094094751307</v>
      </c>
      <c r="NX68">
        <v>1</v>
      </c>
      <c r="NY68" s="230">
        <v>1</v>
      </c>
      <c r="NZ68" s="230">
        <v>-1</v>
      </c>
      <c r="OA68" s="230">
        <v>1</v>
      </c>
      <c r="OB68" s="203">
        <v>-1</v>
      </c>
      <c r="OC68" s="229">
        <v>-14</v>
      </c>
      <c r="OD68">
        <f t="shared" si="346"/>
        <v>-1</v>
      </c>
      <c r="OE68">
        <v>1</v>
      </c>
      <c r="OF68" s="234">
        <v>1</v>
      </c>
      <c r="OG68">
        <v>0</v>
      </c>
      <c r="OH68">
        <v>0</v>
      </c>
      <c r="OI68">
        <v>1</v>
      </c>
      <c r="OJ68">
        <v>1</v>
      </c>
      <c r="OK68">
        <v>5.5555555555600001E-3</v>
      </c>
      <c r="OL68" s="194">
        <v>42544</v>
      </c>
      <c r="OM68">
        <f t="shared" si="215"/>
        <v>-1</v>
      </c>
      <c r="ON68">
        <f t="shared" si="216"/>
        <v>-1</v>
      </c>
      <c r="OO68">
        <v>1</v>
      </c>
      <c r="OP68">
        <f t="shared" si="217"/>
        <v>-1</v>
      </c>
      <c r="OQ68">
        <v>1</v>
      </c>
      <c r="OR68" s="137">
        <v>58636.2</v>
      </c>
      <c r="OS68" s="137">
        <v>58636.2</v>
      </c>
      <c r="OT68" s="188">
        <v>325.75666666692729</v>
      </c>
      <c r="OU68" s="188">
        <v>325.75666666692729</v>
      </c>
      <c r="OV68" s="188">
        <v>-325.75666666692729</v>
      </c>
      <c r="OW68" s="188">
        <f t="shared" si="333"/>
        <v>-325.75666666692729</v>
      </c>
      <c r="OX68" s="188">
        <v>325.75666666692729</v>
      </c>
      <c r="OY68" s="188">
        <v>-325.75666666692729</v>
      </c>
      <c r="OZ68" s="188">
        <v>325.75666666692729</v>
      </c>
      <c r="PA68" s="188">
        <f t="shared" si="218"/>
        <v>-325.75666666692729</v>
      </c>
      <c r="PB68" s="188">
        <v>325.75666666692729</v>
      </c>
      <c r="PC68" s="188">
        <f t="shared" si="219"/>
        <v>-325.75666666692729</v>
      </c>
      <c r="PD68" s="188">
        <f t="shared" si="220"/>
        <v>-325.75666666692729</v>
      </c>
      <c r="PE68" s="188">
        <v>325.75666666692729</v>
      </c>
      <c r="PG68">
        <v>1</v>
      </c>
      <c r="PH68" s="230">
        <v>-1</v>
      </c>
      <c r="PI68" s="230">
        <v>1</v>
      </c>
      <c r="PJ68" s="230">
        <v>-1</v>
      </c>
      <c r="PK68" s="203">
        <v>-1</v>
      </c>
      <c r="PL68" s="229">
        <v>-15</v>
      </c>
      <c r="PM68">
        <f t="shared" si="347"/>
        <v>1</v>
      </c>
      <c r="PN68">
        <v>1</v>
      </c>
      <c r="PO68" s="234">
        <v>-1</v>
      </c>
      <c r="PP68">
        <v>0</v>
      </c>
      <c r="PQ68">
        <v>1</v>
      </c>
      <c r="PR68">
        <v>0</v>
      </c>
      <c r="PS68">
        <v>0</v>
      </c>
      <c r="PT68" s="235">
        <v>-2.36380166445E-2</v>
      </c>
      <c r="PU68" s="194">
        <v>42544</v>
      </c>
      <c r="PV68">
        <f t="shared" si="221"/>
        <v>1</v>
      </c>
      <c r="PW68">
        <f t="shared" si="222"/>
        <v>1</v>
      </c>
      <c r="PX68">
        <v>1</v>
      </c>
      <c r="PY68">
        <f t="shared" si="223"/>
        <v>-1</v>
      </c>
      <c r="PZ68">
        <v>1</v>
      </c>
      <c r="QA68" s="137">
        <v>58178.400000000001</v>
      </c>
      <c r="QB68" s="137">
        <v>58178.400000000001</v>
      </c>
      <c r="QC68" s="188">
        <v>1375.2219875503788</v>
      </c>
      <c r="QD68" s="188">
        <v>-1375.2219875503788</v>
      </c>
      <c r="QE68" s="188">
        <v>1375.2219875503788</v>
      </c>
      <c r="QF68" s="188">
        <f t="shared" si="334"/>
        <v>-1375.2219875503788</v>
      </c>
      <c r="QG68" s="188">
        <v>-1375.2219875503788</v>
      </c>
      <c r="QH68" s="188">
        <v>-1375.2219875503788</v>
      </c>
      <c r="QI68" s="188">
        <v>1375.2219875503788</v>
      </c>
      <c r="QJ68" s="188">
        <f t="shared" si="224"/>
        <v>-1375.2219875503788</v>
      </c>
      <c r="QK68" s="188">
        <v>-1375.2219875503788</v>
      </c>
      <c r="QL68" s="188">
        <f t="shared" si="225"/>
        <v>1375.2219875503788</v>
      </c>
      <c r="QM68" s="188">
        <f t="shared" si="226"/>
        <v>-1375.2219875503788</v>
      </c>
      <c r="QN68" s="188">
        <v>1375.2219875503788</v>
      </c>
      <c r="QP68">
        <v>-1</v>
      </c>
      <c r="QQ68" s="230">
        <v>-1</v>
      </c>
      <c r="QR68" s="230">
        <v>-1</v>
      </c>
      <c r="QS68" s="230">
        <v>-1</v>
      </c>
      <c r="QT68" s="203">
        <v>-1</v>
      </c>
      <c r="QU68" s="229">
        <v>3</v>
      </c>
      <c r="QV68">
        <f t="shared" si="348"/>
        <v>-1</v>
      </c>
      <c r="QW68">
        <v>-1</v>
      </c>
      <c r="QX68">
        <v>-1</v>
      </c>
      <c r="QY68">
        <v>1</v>
      </c>
      <c r="QZ68">
        <v>1</v>
      </c>
      <c r="RA68">
        <v>0</v>
      </c>
      <c r="RB68">
        <v>1</v>
      </c>
      <c r="RC68">
        <v>-7.8074636487399998E-3</v>
      </c>
      <c r="RD68" s="194">
        <v>42544</v>
      </c>
      <c r="RE68">
        <f t="shared" si="227"/>
        <v>1</v>
      </c>
      <c r="RF68">
        <f t="shared" si="228"/>
        <v>-1</v>
      </c>
      <c r="RG68">
        <v>1</v>
      </c>
      <c r="RH68">
        <f t="shared" si="229"/>
        <v>-1</v>
      </c>
      <c r="RI68">
        <v>1</v>
      </c>
      <c r="RJ68" s="137">
        <v>58178.400000000001</v>
      </c>
      <c r="RK68" s="137">
        <v>58178.400000000001</v>
      </c>
      <c r="RL68" s="188">
        <v>454.22574314185522</v>
      </c>
      <c r="RM68" s="188">
        <v>454.22574314185522</v>
      </c>
      <c r="RN68" s="188">
        <v>454.22574314185522</v>
      </c>
      <c r="RO68" s="188">
        <f t="shared" si="335"/>
        <v>454.22574314185522</v>
      </c>
      <c r="RP68" s="188">
        <v>454.22574314185522</v>
      </c>
      <c r="RQ68" s="188">
        <v>454.22574314185522</v>
      </c>
      <c r="RR68" s="188">
        <v>454.22574314185522</v>
      </c>
      <c r="RS68" s="188">
        <f t="shared" si="230"/>
        <v>-454.22574314185522</v>
      </c>
      <c r="RT68" s="188">
        <v>-454.22574314185522</v>
      </c>
      <c r="RU68" s="188">
        <f t="shared" si="231"/>
        <v>454.22574314185522</v>
      </c>
      <c r="RV68" s="188">
        <f t="shared" si="232"/>
        <v>454.22574314185522</v>
      </c>
      <c r="RW68" s="188">
        <v>454.22574314185522</v>
      </c>
      <c r="RY68">
        <v>-1</v>
      </c>
      <c r="RZ68">
        <v>-1</v>
      </c>
      <c r="SA68">
        <v>1</v>
      </c>
      <c r="SB68">
        <v>-1</v>
      </c>
      <c r="SC68">
        <v>-1</v>
      </c>
      <c r="SD68">
        <v>4</v>
      </c>
      <c r="SE68">
        <f t="shared" si="233"/>
        <v>1</v>
      </c>
      <c r="SF68">
        <v>-1</v>
      </c>
      <c r="SG68">
        <v>-1</v>
      </c>
      <c r="SH68">
        <v>0</v>
      </c>
      <c r="SI68">
        <v>1</v>
      </c>
      <c r="SJ68">
        <v>0</v>
      </c>
      <c r="SK68">
        <v>1</v>
      </c>
      <c r="SL68">
        <v>-8.8073924343100001E-3</v>
      </c>
      <c r="SM68" s="194">
        <v>42564</v>
      </c>
      <c r="SN68">
        <f t="shared" si="234"/>
        <v>1</v>
      </c>
      <c r="SO68">
        <f t="shared" si="235"/>
        <v>1</v>
      </c>
      <c r="SP68">
        <v>1</v>
      </c>
      <c r="SQ68">
        <f t="shared" si="236"/>
        <v>-1</v>
      </c>
      <c r="SR68">
        <v>1</v>
      </c>
      <c r="SS68" s="137">
        <v>57178.799999999996</v>
      </c>
      <c r="ST68" s="137">
        <v>57178.799999999996</v>
      </c>
      <c r="SU68" s="188">
        <v>503.59613052292457</v>
      </c>
      <c r="SV68" s="188">
        <v>503.59613052292457</v>
      </c>
      <c r="SW68" s="188">
        <v>503.59613052292457</v>
      </c>
      <c r="SX68" s="188">
        <f t="shared" si="336"/>
        <v>-503.59613052292457</v>
      </c>
      <c r="SY68" s="188">
        <v>503.59613052292457</v>
      </c>
      <c r="SZ68" s="188">
        <v>-503.59613052292457</v>
      </c>
      <c r="TA68" s="188">
        <v>503.59613052292457</v>
      </c>
      <c r="TB68" s="188">
        <f t="shared" si="237"/>
        <v>-503.59613052292457</v>
      </c>
      <c r="TC68" s="188">
        <v>-503.59613052292457</v>
      </c>
      <c r="TD68" s="188">
        <f t="shared" si="238"/>
        <v>503.59613052292457</v>
      </c>
      <c r="TE68" s="188">
        <f t="shared" si="239"/>
        <v>-503.59613052292457</v>
      </c>
      <c r="TF68" s="188">
        <v>503.59613052292457</v>
      </c>
      <c r="TH68">
        <v>-1</v>
      </c>
      <c r="TI68" s="230">
        <v>1</v>
      </c>
      <c r="TJ68" s="230">
        <v>-1</v>
      </c>
      <c r="TK68" s="230">
        <v>1</v>
      </c>
      <c r="TL68" s="203">
        <v>-1</v>
      </c>
      <c r="TM68" s="229">
        <v>5</v>
      </c>
      <c r="TN68">
        <f t="shared" si="240"/>
        <v>-1</v>
      </c>
      <c r="TO68">
        <v>-1</v>
      </c>
      <c r="TP68">
        <v>-1</v>
      </c>
      <c r="TQ68">
        <v>1</v>
      </c>
      <c r="TR68">
        <v>1</v>
      </c>
      <c r="TS68">
        <v>0</v>
      </c>
      <c r="TT68">
        <v>1</v>
      </c>
      <c r="TU68">
        <v>-8.4486525855800004E-3</v>
      </c>
      <c r="TV68" s="194">
        <v>42564</v>
      </c>
      <c r="TW68">
        <f t="shared" si="241"/>
        <v>-1</v>
      </c>
      <c r="TX68">
        <f t="shared" si="242"/>
        <v>-1</v>
      </c>
      <c r="TY68">
        <v>1</v>
      </c>
      <c r="TZ68">
        <f t="shared" si="243"/>
        <v>1</v>
      </c>
      <c r="UA68">
        <v>1</v>
      </c>
      <c r="UB68" s="137">
        <v>57178.799999999996</v>
      </c>
      <c r="UC68" s="137">
        <v>57178.799999999996</v>
      </c>
      <c r="UD68" s="188">
        <v>-483.08381646036167</v>
      </c>
      <c r="UE68" s="188">
        <v>483.08381646036167</v>
      </c>
      <c r="UF68" s="188">
        <v>483.08381646036167</v>
      </c>
      <c r="UG68" s="188">
        <f t="shared" si="337"/>
        <v>483.08381646036167</v>
      </c>
      <c r="UH68" s="188">
        <v>483.08381646036167</v>
      </c>
      <c r="UI68" s="188">
        <v>483.08381646036167</v>
      </c>
      <c r="UJ68" s="188">
        <v>-483.08381646036167</v>
      </c>
      <c r="UK68" s="188">
        <f t="shared" si="244"/>
        <v>483.08381646036167</v>
      </c>
      <c r="UL68" s="188">
        <v>-483.08381646036167</v>
      </c>
      <c r="UM68" s="188">
        <f t="shared" si="245"/>
        <v>-483.08381646036167</v>
      </c>
      <c r="UN68" s="188">
        <f t="shared" si="246"/>
        <v>483.08381646036167</v>
      </c>
      <c r="UO68" s="188">
        <v>483.08381646036167</v>
      </c>
      <c r="UQ68">
        <v>-1</v>
      </c>
      <c r="UR68" s="230">
        <v>-1</v>
      </c>
      <c r="US68" s="230">
        <v>-1</v>
      </c>
      <c r="UT68" s="230">
        <v>-1</v>
      </c>
      <c r="UU68" s="203">
        <v>1</v>
      </c>
      <c r="UV68" s="229">
        <v>6</v>
      </c>
      <c r="UW68">
        <f t="shared" si="247"/>
        <v>1</v>
      </c>
      <c r="UX68">
        <v>1</v>
      </c>
      <c r="UY68" s="234">
        <v>1</v>
      </c>
      <c r="UZ68">
        <v>0</v>
      </c>
      <c r="VA68">
        <v>1</v>
      </c>
      <c r="VB68">
        <v>1</v>
      </c>
      <c r="VC68">
        <v>1</v>
      </c>
      <c r="VD68" s="235">
        <v>7.3453797561300006E-5</v>
      </c>
      <c r="VE68" s="194">
        <v>42564</v>
      </c>
      <c r="VF68">
        <f t="shared" si="248"/>
        <v>1</v>
      </c>
      <c r="VG68">
        <f t="shared" si="249"/>
        <v>1</v>
      </c>
      <c r="VH68">
        <v>1</v>
      </c>
      <c r="VI68">
        <v>1</v>
      </c>
      <c r="VJ68">
        <v>1</v>
      </c>
      <c r="VK68" s="137">
        <v>57183</v>
      </c>
      <c r="VL68" s="137">
        <v>57183</v>
      </c>
      <c r="VM68" s="188">
        <v>-4.2003085059478185</v>
      </c>
      <c r="VN68" s="188">
        <v>-4.2003085059478185</v>
      </c>
      <c r="VO68" s="188">
        <v>4.2003085059478185</v>
      </c>
      <c r="VP68" s="188">
        <f t="shared" si="338"/>
        <v>4.2003085059478185</v>
      </c>
      <c r="VQ68" s="188">
        <v>4.2003085059478185</v>
      </c>
      <c r="VR68" s="188">
        <v>-4.2003085059478185</v>
      </c>
      <c r="VS68" s="188">
        <v>-4.2003085059478185</v>
      </c>
      <c r="VT68" s="188">
        <f t="shared" si="250"/>
        <v>4.2003085059478185</v>
      </c>
      <c r="VU68" s="188">
        <v>4.2003085059478185</v>
      </c>
      <c r="VV68" s="188">
        <v>4.2003085059478185</v>
      </c>
      <c r="VW68" s="188">
        <f t="shared" si="251"/>
        <v>4.2003085059478185</v>
      </c>
      <c r="VX68" s="188">
        <v>4.2003085059478185</v>
      </c>
      <c r="VZ68">
        <v>1</v>
      </c>
      <c r="WA68" s="230">
        <v>-1</v>
      </c>
      <c r="WB68" s="230">
        <v>-1</v>
      </c>
      <c r="WC68" s="230">
        <v>-1</v>
      </c>
      <c r="WD68" s="203">
        <v>1</v>
      </c>
      <c r="WE68" s="229">
        <v>7</v>
      </c>
      <c r="WF68">
        <f t="shared" si="252"/>
        <v>-1</v>
      </c>
      <c r="WG68">
        <v>1</v>
      </c>
      <c r="WH68" s="234">
        <v>-1</v>
      </c>
      <c r="WI68">
        <v>1</v>
      </c>
      <c r="WJ68">
        <v>0</v>
      </c>
      <c r="WK68">
        <v>1</v>
      </c>
      <c r="WL68">
        <v>0</v>
      </c>
      <c r="WM68" s="235">
        <v>-2.0565552699200001E-2</v>
      </c>
      <c r="WN68" s="194">
        <v>42564</v>
      </c>
      <c r="WO68">
        <f t="shared" si="253"/>
        <v>1</v>
      </c>
      <c r="WP68">
        <f t="shared" si="254"/>
        <v>-1</v>
      </c>
      <c r="WQ68">
        <v>1</v>
      </c>
      <c r="WR68">
        <v>-1</v>
      </c>
      <c r="WS68">
        <v>1</v>
      </c>
      <c r="WT68" s="137">
        <v>56431.199999999997</v>
      </c>
      <c r="WU68" s="137">
        <v>56431.199999999997</v>
      </c>
      <c r="WV68" s="188">
        <v>1160.5388174790951</v>
      </c>
      <c r="WW68" s="188">
        <v>-1160.5388174790951</v>
      </c>
      <c r="WX68" s="188">
        <v>-1160.5388174790951</v>
      </c>
      <c r="WY68" s="188">
        <f t="shared" si="339"/>
        <v>1160.5388174790951</v>
      </c>
      <c r="WZ68" s="188">
        <v>-1160.5388174790951</v>
      </c>
      <c r="XA68" s="188">
        <v>1160.5388174790951</v>
      </c>
      <c r="XB68" s="188">
        <v>1160.5388174790951</v>
      </c>
      <c r="XC68" s="188">
        <f t="shared" si="255"/>
        <v>-1160.5388174790951</v>
      </c>
      <c r="XD68" s="188">
        <v>-1160.5388174790951</v>
      </c>
      <c r="XE68" s="188">
        <v>1160.5388174790951</v>
      </c>
      <c r="XF68" s="188">
        <f t="shared" si="256"/>
        <v>1160.5388174790951</v>
      </c>
      <c r="XG68" s="188">
        <v>1160.5388174790951</v>
      </c>
      <c r="XI68">
        <v>-1</v>
      </c>
      <c r="XJ68" s="230">
        <v>-1</v>
      </c>
      <c r="XK68" s="230">
        <v>-1</v>
      </c>
      <c r="XL68" s="230">
        <v>-1</v>
      </c>
      <c r="XM68" s="203">
        <v>1</v>
      </c>
      <c r="XN68" s="229">
        <v>8</v>
      </c>
      <c r="XO68">
        <f t="shared" si="257"/>
        <v>1</v>
      </c>
      <c r="XP68">
        <v>1</v>
      </c>
      <c r="XQ68" s="234">
        <v>1</v>
      </c>
      <c r="XR68">
        <v>0</v>
      </c>
      <c r="XS68">
        <v>1</v>
      </c>
      <c r="XT68">
        <v>1</v>
      </c>
      <c r="XU68">
        <v>1</v>
      </c>
      <c r="XV68" s="235">
        <v>7.5740532433399999E-3</v>
      </c>
      <c r="XW68" s="194">
        <v>42564</v>
      </c>
      <c r="XX68">
        <f t="shared" si="258"/>
        <v>1</v>
      </c>
      <c r="XY68">
        <f t="shared" si="259"/>
        <v>1</v>
      </c>
      <c r="XZ68">
        <v>1</v>
      </c>
      <c r="YA68">
        <v>1</v>
      </c>
      <c r="YB68">
        <v>1</v>
      </c>
      <c r="YC68" s="137">
        <v>56431.199999999997</v>
      </c>
      <c r="YD68" s="137">
        <v>56431.199999999997</v>
      </c>
      <c r="YE68" s="188">
        <v>-427.41291338556817</v>
      </c>
      <c r="YF68" s="188">
        <v>-427.41291338556817</v>
      </c>
      <c r="YG68" s="188">
        <v>427.41291338556817</v>
      </c>
      <c r="YH68" s="188">
        <f t="shared" si="260"/>
        <v>427.41291338556817</v>
      </c>
      <c r="YI68" s="188">
        <v>427.41291338556817</v>
      </c>
      <c r="YJ68" s="188">
        <v>-427.41291338556817</v>
      </c>
      <c r="YK68" s="188">
        <v>-427.41291338556817</v>
      </c>
      <c r="YL68" s="188">
        <f t="shared" si="261"/>
        <v>427.41291338556817</v>
      </c>
      <c r="YM68" s="188">
        <v>427.41291338556817</v>
      </c>
      <c r="YN68" s="188">
        <v>427.41291338556817</v>
      </c>
      <c r="YO68" s="188">
        <f t="shared" si="262"/>
        <v>427.41291338556817</v>
      </c>
      <c r="YP68" s="188">
        <v>427.41291338556817</v>
      </c>
      <c r="YR68">
        <v>1</v>
      </c>
      <c r="YS68" s="230">
        <v>1</v>
      </c>
      <c r="YT68" s="230">
        <v>1</v>
      </c>
      <c r="YU68" s="230">
        <v>1</v>
      </c>
      <c r="YV68" s="203">
        <v>1</v>
      </c>
      <c r="YW68" s="229">
        <v>10</v>
      </c>
      <c r="YX68">
        <v>1</v>
      </c>
      <c r="YY68">
        <v>1</v>
      </c>
      <c r="YZ68" s="234">
        <v>-1</v>
      </c>
      <c r="ZA68">
        <v>0</v>
      </c>
      <c r="ZB68">
        <v>0</v>
      </c>
      <c r="ZC68">
        <v>0</v>
      </c>
      <c r="ZD68">
        <v>0</v>
      </c>
      <c r="ZE68" s="235">
        <v>-1.9648704971700001E-2</v>
      </c>
      <c r="ZF68" s="194">
        <v>42564</v>
      </c>
      <c r="ZG68">
        <f t="shared" si="263"/>
        <v>-1</v>
      </c>
      <c r="ZH68">
        <f t="shared" si="264"/>
        <v>1</v>
      </c>
      <c r="ZI68">
        <v>1</v>
      </c>
      <c r="ZJ68">
        <v>1</v>
      </c>
      <c r="ZK68">
        <v>1</v>
      </c>
      <c r="ZL68" s="137">
        <v>56431.199999999997</v>
      </c>
      <c r="ZM68" s="137">
        <v>56431.199999999997</v>
      </c>
      <c r="ZN68" s="188">
        <v>-1108.799999998997</v>
      </c>
      <c r="ZO68" s="188">
        <v>-1108.799999998997</v>
      </c>
      <c r="ZP68" s="188">
        <v>-1108.799999998997</v>
      </c>
      <c r="ZQ68" s="188">
        <v>-1108.799999998997</v>
      </c>
      <c r="ZR68" s="188">
        <v>-1108.799999998997</v>
      </c>
      <c r="ZS68" s="188">
        <v>-1108.799999998997</v>
      </c>
      <c r="ZT68" s="188">
        <v>-1108.799999998997</v>
      </c>
      <c r="ZU68" s="188">
        <v>-1108.799999998997</v>
      </c>
      <c r="ZV68" s="188">
        <f t="shared" si="265"/>
        <v>1108.799999998997</v>
      </c>
      <c r="ZW68" s="188">
        <v>-1108.799999998997</v>
      </c>
      <c r="ZX68" s="188">
        <f t="shared" si="266"/>
        <v>-1108.799999998997</v>
      </c>
      <c r="ZY68" s="188">
        <v>1108.799999998997</v>
      </c>
      <c r="AAA68">
        <f t="shared" si="267"/>
        <v>-1</v>
      </c>
      <c r="AAB68" s="230">
        <v>-1</v>
      </c>
      <c r="AAC68" s="230">
        <v>-1</v>
      </c>
      <c r="AAD68" s="230">
        <v>-1</v>
      </c>
      <c r="AAE68" s="203">
        <v>1</v>
      </c>
      <c r="AAF68" s="229">
        <v>10</v>
      </c>
      <c r="AAG68">
        <f t="shared" si="268"/>
        <v>1</v>
      </c>
      <c r="AAH68">
        <f t="shared" si="269"/>
        <v>1</v>
      </c>
      <c r="AAI68" s="234">
        <v>-1</v>
      </c>
      <c r="AAJ68">
        <f t="shared" si="270"/>
        <v>1</v>
      </c>
      <c r="AAK68">
        <f t="shared" si="136"/>
        <v>0</v>
      </c>
      <c r="AAL68">
        <f t="shared" si="340"/>
        <v>0</v>
      </c>
      <c r="AAM68">
        <f t="shared" si="271"/>
        <v>0</v>
      </c>
      <c r="AAN68" s="235">
        <v>-1.22228970544E-2</v>
      </c>
      <c r="AAO68" s="194">
        <v>42564</v>
      </c>
      <c r="AAP68">
        <f t="shared" si="272"/>
        <v>1</v>
      </c>
      <c r="AAQ68">
        <f t="shared" si="273"/>
        <v>1</v>
      </c>
      <c r="AAR68">
        <f>VLOOKUP($A68,'FuturesInfo (3)'!$A$2:$V$80,22)</f>
        <v>1</v>
      </c>
      <c r="AAS68">
        <f t="shared" si="274"/>
        <v>1</v>
      </c>
      <c r="AAT68">
        <f t="shared" si="275"/>
        <v>1</v>
      </c>
      <c r="AAU68" s="137">
        <f>VLOOKUP($A68,'FuturesInfo (3)'!$A$2:$O$80,15)*AAR68</f>
        <v>54646.2</v>
      </c>
      <c r="AAV68" s="137">
        <f>VLOOKUP($A68,'FuturesInfo (3)'!$A$2:$O$80,15)*AAT68</f>
        <v>54646.2</v>
      </c>
      <c r="AAW68" s="188">
        <f t="shared" si="352"/>
        <v>667.93487701415324</v>
      </c>
      <c r="AAX68" s="188">
        <f t="shared" si="137"/>
        <v>-667.93487701415324</v>
      </c>
      <c r="AAY68" s="188">
        <f t="shared" si="277"/>
        <v>667.93487701415324</v>
      </c>
      <c r="AAZ68" s="188">
        <f t="shared" si="278"/>
        <v>-667.93487701415324</v>
      </c>
      <c r="ABA68" s="188">
        <f t="shared" si="279"/>
        <v>-667.93487701415324</v>
      </c>
      <c r="ABB68" s="188">
        <f t="shared" si="349"/>
        <v>-667.93487701415324</v>
      </c>
      <c r="ABC68" s="188">
        <f t="shared" si="281"/>
        <v>667.93487701415324</v>
      </c>
      <c r="ABD68" s="188">
        <f t="shared" si="341"/>
        <v>667.93487701415324</v>
      </c>
      <c r="ABE68" s="188">
        <f t="shared" si="282"/>
        <v>-667.93487701415324</v>
      </c>
      <c r="ABF68" s="188">
        <f>IF(IF(sym!$Q57=AAI68,1,0)=1,ABS(AAU68*AAN68),-ABS(AAU68*AAN68))</f>
        <v>-667.93487701415324</v>
      </c>
      <c r="ABG68" s="188">
        <f t="shared" si="283"/>
        <v>-667.93487701415324</v>
      </c>
      <c r="ABH68" s="188">
        <f t="shared" si="284"/>
        <v>667.93487701415324</v>
      </c>
      <c r="ABJ68">
        <f t="shared" si="285"/>
        <v>-1</v>
      </c>
      <c r="ABK68" s="230">
        <v>-1</v>
      </c>
      <c r="ABL68" s="230">
        <v>1</v>
      </c>
      <c r="ABM68" s="230">
        <v>-1</v>
      </c>
      <c r="ABN68" s="203">
        <v>-1</v>
      </c>
      <c r="ABO68" s="229">
        <v>11</v>
      </c>
      <c r="ABP68">
        <f t="shared" si="286"/>
        <v>1</v>
      </c>
      <c r="ABQ68">
        <f t="shared" si="287"/>
        <v>-1</v>
      </c>
      <c r="ABR68" s="234"/>
      <c r="ABS68">
        <f t="shared" si="288"/>
        <v>0</v>
      </c>
      <c r="ABT68">
        <f t="shared" si="138"/>
        <v>0</v>
      </c>
      <c r="ABU68">
        <f t="shared" si="342"/>
        <v>0</v>
      </c>
      <c r="ABV68">
        <f t="shared" si="289"/>
        <v>0</v>
      </c>
      <c r="ABW68" s="235"/>
      <c r="ABX68" s="194">
        <v>42564</v>
      </c>
      <c r="ABY68">
        <f t="shared" si="290"/>
        <v>1</v>
      </c>
      <c r="ABZ68">
        <f t="shared" si="291"/>
        <v>1</v>
      </c>
      <c r="ACA68">
        <f>VLOOKUP($A68,'FuturesInfo (3)'!$A$2:$V$80,22)</f>
        <v>1</v>
      </c>
      <c r="ACB68">
        <f t="shared" si="292"/>
        <v>-1</v>
      </c>
      <c r="ACC68">
        <f t="shared" si="293"/>
        <v>1</v>
      </c>
      <c r="ACD68" s="137">
        <f>VLOOKUP($A68,'FuturesInfo (3)'!$A$2:$O$80,15)*ACA68</f>
        <v>54646.2</v>
      </c>
      <c r="ACE68" s="137">
        <f>VLOOKUP($A68,'FuturesInfo (3)'!$A$2:$O$80,15)*ACC68</f>
        <v>54646.2</v>
      </c>
      <c r="ACF68" s="188">
        <f t="shared" si="353"/>
        <v>0</v>
      </c>
      <c r="ACG68" s="188">
        <f t="shared" si="139"/>
        <v>0</v>
      </c>
      <c r="ACH68" s="188">
        <f t="shared" si="295"/>
        <v>0</v>
      </c>
      <c r="ACI68" s="188">
        <f t="shared" si="296"/>
        <v>0</v>
      </c>
      <c r="ACJ68" s="188">
        <f t="shared" si="297"/>
        <v>0</v>
      </c>
      <c r="ACK68" s="188">
        <f t="shared" si="350"/>
        <v>0</v>
      </c>
      <c r="ACL68" s="188">
        <f t="shared" si="299"/>
        <v>0</v>
      </c>
      <c r="ACM68" s="188">
        <f t="shared" si="343"/>
        <v>0</v>
      </c>
      <c r="ACN68" s="188">
        <f t="shared" si="300"/>
        <v>0</v>
      </c>
      <c r="ACO68" s="188">
        <f>IF(IF(sym!$Q57=ABR68,1,0)=1,ABS(ACD68*ABW68),-ABS(ACD68*ABW68))</f>
        <v>0</v>
      </c>
      <c r="ACP68" s="188">
        <f t="shared" si="301"/>
        <v>0</v>
      </c>
      <c r="ACQ68" s="188">
        <f t="shared" si="302"/>
        <v>0</v>
      </c>
      <c r="ACT68">
        <f t="shared" si="303"/>
        <v>0</v>
      </c>
      <c r="ACU68" s="230"/>
      <c r="ACV68" s="230"/>
      <c r="ACW68" s="230"/>
      <c r="ACX68" s="203"/>
      <c r="ACY68" s="229"/>
      <c r="ACZ68">
        <f t="shared" si="304"/>
        <v>-1</v>
      </c>
      <c r="ADA68">
        <f t="shared" si="305"/>
        <v>0</v>
      </c>
      <c r="ADB68" s="234"/>
      <c r="ADC68">
        <f t="shared" si="306"/>
        <v>1</v>
      </c>
      <c r="ADD68">
        <f t="shared" si="140"/>
        <v>1</v>
      </c>
      <c r="ADE68">
        <f t="shared" si="344"/>
        <v>0</v>
      </c>
      <c r="ADF68">
        <f t="shared" si="307"/>
        <v>1</v>
      </c>
      <c r="ADG68" s="235"/>
      <c r="ADH68" s="194"/>
      <c r="ADI68">
        <f t="shared" si="308"/>
        <v>-1</v>
      </c>
      <c r="ADJ68">
        <f t="shared" si="309"/>
        <v>-1</v>
      </c>
      <c r="ADK68">
        <f>VLOOKUP($A68,'FuturesInfo (3)'!$A$2:$V$80,22)</f>
        <v>1</v>
      </c>
      <c r="ADL68">
        <f t="shared" si="310"/>
        <v>-1</v>
      </c>
      <c r="ADM68">
        <f t="shared" si="311"/>
        <v>1</v>
      </c>
      <c r="ADN68" s="137">
        <f>VLOOKUP($A68,'FuturesInfo (3)'!$A$2:$O$80,15)*ADK68</f>
        <v>54646.2</v>
      </c>
      <c r="ADO68" s="137">
        <f>VLOOKUP($A68,'FuturesInfo (3)'!$A$2:$O$80,15)*ADM68</f>
        <v>54646.2</v>
      </c>
      <c r="ADP68" s="188">
        <f t="shared" si="354"/>
        <v>0</v>
      </c>
      <c r="ADQ68" s="188">
        <f t="shared" si="141"/>
        <v>0</v>
      </c>
      <c r="ADR68" s="188">
        <f t="shared" si="313"/>
        <v>0</v>
      </c>
      <c r="ADS68" s="188">
        <f t="shared" si="314"/>
        <v>0</v>
      </c>
      <c r="ADT68" s="188">
        <f t="shared" si="315"/>
        <v>0</v>
      </c>
      <c r="ADU68" s="188">
        <f t="shared" si="351"/>
        <v>0</v>
      </c>
      <c r="ADV68" s="188">
        <f t="shared" si="317"/>
        <v>0</v>
      </c>
      <c r="ADW68" s="188">
        <f t="shared" si="345"/>
        <v>0</v>
      </c>
      <c r="ADX68" s="188">
        <f t="shared" si="318"/>
        <v>0</v>
      </c>
      <c r="ADY68" s="188">
        <f>IF(IF(sym!$Q57=ADB68,1,0)=1,ABS(ADN68*ADG68),-ABS(ADN68*ADG68))</f>
        <v>0</v>
      </c>
      <c r="ADZ68" s="188">
        <f t="shared" si="319"/>
        <v>0</v>
      </c>
      <c r="AEA68" s="188">
        <f t="shared" si="320"/>
        <v>0</v>
      </c>
    </row>
    <row r="69" spans="1:807"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f t="shared" si="142"/>
        <v>-1</v>
      </c>
      <c r="T69">
        <f t="shared" si="143"/>
        <v>1</v>
      </c>
      <c r="U69">
        <v>4</v>
      </c>
      <c r="V69">
        <f t="shared" si="144"/>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f t="shared" si="145"/>
        <v>1992.275229354048</v>
      </c>
      <c r="AG69" s="188">
        <v>-1992.275229354048</v>
      </c>
      <c r="AH69" s="188">
        <f t="shared" si="146"/>
        <v>-1992.275229354048</v>
      </c>
      <c r="AI69" s="188">
        <v>-1992.275229354048</v>
      </c>
      <c r="AJ69" s="188">
        <v>1992.275229354048</v>
      </c>
      <c r="AL69">
        <v>-1</v>
      </c>
      <c r="AM69" s="228">
        <v>-1</v>
      </c>
      <c r="AN69" s="228">
        <v>1</v>
      </c>
      <c r="AO69" s="228">
        <v>-1</v>
      </c>
      <c r="AP69" s="203">
        <v>-1</v>
      </c>
      <c r="AQ69" s="229">
        <v>8</v>
      </c>
      <c r="AR69">
        <f t="shared" si="147"/>
        <v>1</v>
      </c>
      <c r="AS69">
        <v>-1</v>
      </c>
      <c r="AT69" s="203">
        <v>-1</v>
      </c>
      <c r="AU69">
        <v>1</v>
      </c>
      <c r="AV69">
        <v>1</v>
      </c>
      <c r="AW69">
        <v>0</v>
      </c>
      <c r="AX69">
        <v>1</v>
      </c>
      <c r="AY69" s="237">
        <v>-1.8318459370600001E-2</v>
      </c>
      <c r="AZ69" s="194">
        <v>42541</v>
      </c>
      <c r="BA69">
        <f t="shared" si="148"/>
        <v>1</v>
      </c>
      <c r="BB69">
        <f t="shared" si="149"/>
        <v>1</v>
      </c>
      <c r="BC69">
        <v>4</v>
      </c>
      <c r="BD69">
        <f t="shared" si="150"/>
        <v>-1</v>
      </c>
      <c r="BE69">
        <v>3</v>
      </c>
      <c r="BF69" s="137">
        <v>83600</v>
      </c>
      <c r="BG69" s="137">
        <v>62700</v>
      </c>
      <c r="BH69" s="188">
        <v>1531.4232033821602</v>
      </c>
      <c r="BI69" s="188">
        <v>1531.4232033821602</v>
      </c>
      <c r="BJ69" s="188">
        <v>1531.4232033821602</v>
      </c>
      <c r="BK69" s="188">
        <f t="shared" si="321"/>
        <v>-1531.4232033821602</v>
      </c>
      <c r="BL69" s="188">
        <v>1531.4232033821602</v>
      </c>
      <c r="BM69" s="188">
        <v>-1531.4232033821602</v>
      </c>
      <c r="BN69" s="188">
        <v>1531.4232033821602</v>
      </c>
      <c r="BO69" s="188">
        <f t="shared" si="322"/>
        <v>-1531.4232033821602</v>
      </c>
      <c r="BP69" s="188">
        <v>-1531.4232033821602</v>
      </c>
      <c r="BQ69" s="188">
        <f t="shared" si="151"/>
        <v>1531.4232033821602</v>
      </c>
      <c r="BR69" s="188">
        <f t="shared" si="152"/>
        <v>-1531.4232033821602</v>
      </c>
      <c r="BS69" s="188">
        <v>1531.4232033821602</v>
      </c>
      <c r="BU69">
        <v>-1</v>
      </c>
      <c r="BV69" s="228">
        <v>-1</v>
      </c>
      <c r="BW69" s="228">
        <v>1</v>
      </c>
      <c r="BX69" s="228">
        <v>-1</v>
      </c>
      <c r="BY69" s="203">
        <v>1</v>
      </c>
      <c r="BZ69" s="229">
        <v>9</v>
      </c>
      <c r="CA69">
        <f t="shared" si="153"/>
        <v>1</v>
      </c>
      <c r="CB69">
        <v>1</v>
      </c>
      <c r="CC69" s="203">
        <v>-1</v>
      </c>
      <c r="CD69">
        <v>1</v>
      </c>
      <c r="CE69">
        <v>0</v>
      </c>
      <c r="CF69">
        <v>1</v>
      </c>
      <c r="CG69">
        <v>0</v>
      </c>
      <c r="CH69" s="237"/>
      <c r="CI69" s="194">
        <v>42541</v>
      </c>
      <c r="CJ69">
        <f t="shared" si="154"/>
        <v>1</v>
      </c>
      <c r="CK69">
        <f t="shared" si="155"/>
        <v>1</v>
      </c>
      <c r="CL69">
        <v>4</v>
      </c>
      <c r="CM69">
        <f t="shared" si="156"/>
        <v>1</v>
      </c>
      <c r="CN69">
        <v>3</v>
      </c>
      <c r="CO69" s="137">
        <v>83600</v>
      </c>
      <c r="CP69" s="137">
        <v>62700</v>
      </c>
      <c r="CQ69" s="188">
        <v>0</v>
      </c>
      <c r="CR69" s="188">
        <v>0</v>
      </c>
      <c r="CS69" s="188">
        <v>0</v>
      </c>
      <c r="CT69" s="188">
        <f t="shared" si="323"/>
        <v>0</v>
      </c>
      <c r="CU69" s="188">
        <v>0</v>
      </c>
      <c r="CV69" s="188">
        <v>0</v>
      </c>
      <c r="CW69" s="188">
        <v>0</v>
      </c>
      <c r="CX69" s="188">
        <f t="shared" si="157"/>
        <v>0</v>
      </c>
      <c r="CY69" s="188">
        <v>0</v>
      </c>
      <c r="CZ69" s="188">
        <f t="shared" si="158"/>
        <v>0</v>
      </c>
      <c r="DA69" s="188">
        <f t="shared" si="159"/>
        <v>0</v>
      </c>
      <c r="DB69" s="188">
        <v>0</v>
      </c>
      <c r="DD69">
        <v>-1</v>
      </c>
      <c r="DE69" s="228">
        <v>-1</v>
      </c>
      <c r="DF69" s="228">
        <v>1</v>
      </c>
      <c r="DG69" s="228">
        <v>-1</v>
      </c>
      <c r="DH69" s="203">
        <v>1</v>
      </c>
      <c r="DI69" s="229">
        <v>9</v>
      </c>
      <c r="DJ69">
        <f t="shared" si="160"/>
        <v>1</v>
      </c>
      <c r="DK69">
        <v>1</v>
      </c>
      <c r="DL69" s="203">
        <v>-1</v>
      </c>
      <c r="DM69">
        <v>1</v>
      </c>
      <c r="DN69">
        <v>0</v>
      </c>
      <c r="DO69">
        <v>1</v>
      </c>
      <c r="DP69">
        <v>0</v>
      </c>
      <c r="DQ69" s="237">
        <v>-1.33971291866E-2</v>
      </c>
      <c r="DR69" s="194">
        <v>42541</v>
      </c>
      <c r="DS69">
        <f t="shared" si="161"/>
        <v>1</v>
      </c>
      <c r="DT69">
        <f t="shared" si="162"/>
        <v>1</v>
      </c>
      <c r="DU69">
        <v>4</v>
      </c>
      <c r="DV69">
        <f t="shared" si="163"/>
        <v>1</v>
      </c>
      <c r="DW69">
        <v>3</v>
      </c>
      <c r="DX69" s="137">
        <v>82480</v>
      </c>
      <c r="DY69" s="137">
        <v>61860</v>
      </c>
      <c r="DZ69" s="188">
        <v>1104.9952153107679</v>
      </c>
      <c r="EA69" s="188">
        <v>1104.9952153107679</v>
      </c>
      <c r="EB69" s="188">
        <v>-1104.9952153107679</v>
      </c>
      <c r="EC69" s="188">
        <f t="shared" si="324"/>
        <v>-1104.9952153107679</v>
      </c>
      <c r="ED69" s="188">
        <v>-1104.9952153107679</v>
      </c>
      <c r="EE69" s="188">
        <v>-1104.9952153107679</v>
      </c>
      <c r="EF69" s="188">
        <v>1104.9952153107679</v>
      </c>
      <c r="EG69" s="188">
        <f t="shared" si="164"/>
        <v>-1104.9952153107679</v>
      </c>
      <c r="EH69" s="188">
        <v>-1104.9952153107679</v>
      </c>
      <c r="EI69" s="188">
        <f t="shared" si="165"/>
        <v>-1104.9952153107679</v>
      </c>
      <c r="EJ69" s="188">
        <f t="shared" si="166"/>
        <v>-1104.9952153107679</v>
      </c>
      <c r="EK69" s="188">
        <v>1104.9952153107679</v>
      </c>
      <c r="EM69">
        <v>-1</v>
      </c>
      <c r="EN69" s="228">
        <v>-1</v>
      </c>
      <c r="EO69" s="228">
        <v>1</v>
      </c>
      <c r="EP69" s="228">
        <v>-1</v>
      </c>
      <c r="EQ69" s="203">
        <v>1</v>
      </c>
      <c r="ER69" s="229">
        <v>10</v>
      </c>
      <c r="ES69">
        <f t="shared" si="167"/>
        <v>1</v>
      </c>
      <c r="ET69">
        <v>1</v>
      </c>
      <c r="EU69" s="203">
        <v>1</v>
      </c>
      <c r="EV69">
        <v>0</v>
      </c>
      <c r="EW69">
        <v>1</v>
      </c>
      <c r="EX69">
        <v>0</v>
      </c>
      <c r="EY69">
        <v>1</v>
      </c>
      <c r="EZ69" s="237">
        <v>2.7158098933099999E-2</v>
      </c>
      <c r="FA69" s="194">
        <v>42541</v>
      </c>
      <c r="FB69">
        <f t="shared" si="168"/>
        <v>1</v>
      </c>
      <c r="FC69">
        <f t="shared" si="169"/>
        <v>1</v>
      </c>
      <c r="FD69">
        <v>4</v>
      </c>
      <c r="FE69">
        <f t="shared" si="170"/>
        <v>1</v>
      </c>
      <c r="FF69">
        <v>4</v>
      </c>
      <c r="FG69" s="137">
        <v>84720</v>
      </c>
      <c r="FH69" s="137">
        <v>84720</v>
      </c>
      <c r="FI69" s="188">
        <v>-2300.8341416122321</v>
      </c>
      <c r="FJ69" s="188">
        <v>-2300.8341416122321</v>
      </c>
      <c r="FK69" s="188">
        <v>2300.8341416122321</v>
      </c>
      <c r="FL69" s="188">
        <f t="shared" si="325"/>
        <v>2300.8341416122321</v>
      </c>
      <c r="FM69" s="188">
        <v>2300.8341416122321</v>
      </c>
      <c r="FN69" s="188">
        <v>2300.8341416122321</v>
      </c>
      <c r="FO69" s="188">
        <v>-2300.8341416122321</v>
      </c>
      <c r="FP69" s="188">
        <f t="shared" si="171"/>
        <v>2300.8341416122321</v>
      </c>
      <c r="FQ69" s="188">
        <v>2300.8341416122321</v>
      </c>
      <c r="FR69" s="188">
        <f t="shared" si="172"/>
        <v>2300.8341416122321</v>
      </c>
      <c r="FS69" s="188">
        <f t="shared" si="173"/>
        <v>2300.8341416122321</v>
      </c>
      <c r="FT69" s="188">
        <v>2300.8341416122321</v>
      </c>
      <c r="FV69">
        <v>1</v>
      </c>
      <c r="FW69" s="228">
        <v>-1</v>
      </c>
      <c r="FX69" s="228">
        <v>1</v>
      </c>
      <c r="FY69" s="228">
        <v>-1</v>
      </c>
      <c r="FZ69" s="203">
        <v>1</v>
      </c>
      <c r="GA69" s="229">
        <v>11</v>
      </c>
      <c r="GB69">
        <f t="shared" si="174"/>
        <v>1</v>
      </c>
      <c r="GC69">
        <v>1</v>
      </c>
      <c r="GD69">
        <v>1</v>
      </c>
      <c r="GE69">
        <v>0</v>
      </c>
      <c r="GF69">
        <v>1</v>
      </c>
      <c r="GG69">
        <v>0</v>
      </c>
      <c r="GH69">
        <v>1</v>
      </c>
      <c r="GI69">
        <v>2.9745042492900001E-2</v>
      </c>
      <c r="GJ69" s="194">
        <v>42541</v>
      </c>
      <c r="GK69">
        <f t="shared" si="175"/>
        <v>1</v>
      </c>
      <c r="GL69">
        <f t="shared" si="176"/>
        <v>1</v>
      </c>
      <c r="GM69">
        <v>4</v>
      </c>
      <c r="GN69">
        <f t="shared" si="177"/>
        <v>-1</v>
      </c>
      <c r="GO69">
        <v>5</v>
      </c>
      <c r="GP69" s="137">
        <v>87240</v>
      </c>
      <c r="GQ69" s="137">
        <v>109050</v>
      </c>
      <c r="GR69" s="188">
        <v>-2594.9575070805963</v>
      </c>
      <c r="GS69" s="188">
        <v>2594.9575070805963</v>
      </c>
      <c r="GT69" s="188">
        <v>2594.9575070805963</v>
      </c>
      <c r="GU69" s="188">
        <f t="shared" si="326"/>
        <v>2594.9575070805963</v>
      </c>
      <c r="GV69" s="188">
        <v>2594.9575070805963</v>
      </c>
      <c r="GW69" s="188">
        <v>2594.9575070805963</v>
      </c>
      <c r="GX69" s="188">
        <v>-2594.9575070805963</v>
      </c>
      <c r="GY69" s="188">
        <f t="shared" si="178"/>
        <v>2594.9575070805963</v>
      </c>
      <c r="GZ69" s="188">
        <v>2594.9575070805963</v>
      </c>
      <c r="HA69" s="188">
        <f t="shared" si="179"/>
        <v>-2594.9575070805963</v>
      </c>
      <c r="HB69" s="188">
        <f t="shared" si="180"/>
        <v>2594.9575070805963</v>
      </c>
      <c r="HC69" s="188">
        <v>2594.9575070805963</v>
      </c>
      <c r="HE69">
        <v>1</v>
      </c>
      <c r="HF69">
        <v>1</v>
      </c>
      <c r="HG69">
        <v>1</v>
      </c>
      <c r="HH69">
        <v>1</v>
      </c>
      <c r="HI69">
        <v>1</v>
      </c>
      <c r="HJ69">
        <v>-2</v>
      </c>
      <c r="HK69">
        <f t="shared" si="181"/>
        <v>-1</v>
      </c>
      <c r="HL69">
        <v>-1</v>
      </c>
      <c r="HM69" s="203">
        <v>-1</v>
      </c>
      <c r="HN69">
        <v>0</v>
      </c>
      <c r="HO69">
        <v>0</v>
      </c>
      <c r="HP69">
        <v>1</v>
      </c>
      <c r="HQ69">
        <v>1</v>
      </c>
      <c r="HR69" s="237">
        <v>-2.5676295277400001E-2</v>
      </c>
      <c r="HS69" s="194">
        <v>42541</v>
      </c>
      <c r="HT69">
        <f t="shared" si="182"/>
        <v>-1</v>
      </c>
      <c r="HU69">
        <f t="shared" si="183"/>
        <v>-1</v>
      </c>
      <c r="HV69">
        <v>4</v>
      </c>
      <c r="HW69">
        <f t="shared" si="184"/>
        <v>1</v>
      </c>
      <c r="HX69">
        <v>3</v>
      </c>
      <c r="HY69" s="137">
        <v>85000</v>
      </c>
      <c r="HZ69" s="137">
        <v>63750</v>
      </c>
      <c r="IA69" s="188">
        <v>-2182.4850985789999</v>
      </c>
      <c r="IB69" s="188">
        <v>-2182.4850985789999</v>
      </c>
      <c r="IC69" s="188">
        <v>-2182.4850985789999</v>
      </c>
      <c r="ID69" s="188">
        <f t="shared" si="327"/>
        <v>2182.4850985789999</v>
      </c>
      <c r="IE69" s="188">
        <v>2182.4850985789999</v>
      </c>
      <c r="IF69" s="188">
        <v>-2182.4850985789999</v>
      </c>
      <c r="IG69" s="188">
        <v>-2182.4850985789999</v>
      </c>
      <c r="IH69" s="188">
        <f t="shared" si="185"/>
        <v>2182.4850985789999</v>
      </c>
      <c r="II69" s="188">
        <v>-2182.4850985789999</v>
      </c>
      <c r="IJ69" s="188">
        <f t="shared" si="186"/>
        <v>-2182.4850985789999</v>
      </c>
      <c r="IK69" s="188">
        <f t="shared" si="187"/>
        <v>2182.4850985789999</v>
      </c>
      <c r="IL69" s="188">
        <v>2182.4850985789999</v>
      </c>
      <c r="IN69">
        <v>-1</v>
      </c>
      <c r="IO69" s="228">
        <v>1</v>
      </c>
      <c r="IP69" s="228">
        <v>1</v>
      </c>
      <c r="IQ69" s="228">
        <v>-1</v>
      </c>
      <c r="IR69" s="203">
        <v>1</v>
      </c>
      <c r="IS69" s="229">
        <v>-3</v>
      </c>
      <c r="IT69">
        <f t="shared" si="188"/>
        <v>1</v>
      </c>
      <c r="IU69">
        <v>-1</v>
      </c>
      <c r="IV69" s="203">
        <v>1</v>
      </c>
      <c r="IW69">
        <v>1</v>
      </c>
      <c r="IX69">
        <v>1</v>
      </c>
      <c r="IY69">
        <v>0</v>
      </c>
      <c r="IZ69">
        <v>0</v>
      </c>
      <c r="JA69" s="237">
        <v>5.6470588235300002E-3</v>
      </c>
      <c r="JB69" s="194">
        <v>42541</v>
      </c>
      <c r="JC69">
        <f t="shared" si="189"/>
        <v>1</v>
      </c>
      <c r="JD69">
        <f t="shared" si="190"/>
        <v>1</v>
      </c>
      <c r="JE69">
        <v>4</v>
      </c>
      <c r="JF69">
        <f t="shared" si="191"/>
        <v>1</v>
      </c>
      <c r="JG69">
        <v>5</v>
      </c>
      <c r="JH69" s="137">
        <v>85480</v>
      </c>
      <c r="JI69" s="137">
        <v>106850</v>
      </c>
      <c r="JJ69" s="188">
        <v>482.7105882353444</v>
      </c>
      <c r="JK69" s="188">
        <v>-482.7105882353444</v>
      </c>
      <c r="JL69" s="188">
        <v>482.7105882353444</v>
      </c>
      <c r="JM69" s="188">
        <f t="shared" si="328"/>
        <v>482.7105882353444</v>
      </c>
      <c r="JN69" s="188">
        <v>-482.7105882353444</v>
      </c>
      <c r="JO69" s="188">
        <v>482.7105882353444</v>
      </c>
      <c r="JP69" s="188">
        <v>-482.7105882353444</v>
      </c>
      <c r="JQ69" s="188">
        <f t="shared" si="192"/>
        <v>482.7105882353444</v>
      </c>
      <c r="JR69" s="188">
        <v>482.7105882353444</v>
      </c>
      <c r="JS69" s="188">
        <f t="shared" si="193"/>
        <v>482.7105882353444</v>
      </c>
      <c r="JT69" s="188">
        <f t="shared" si="329"/>
        <v>482.7105882353444</v>
      </c>
      <c r="JU69" s="188">
        <v>482.7105882353444</v>
      </c>
      <c r="JW69">
        <v>1</v>
      </c>
      <c r="JX69" s="228">
        <v>-1</v>
      </c>
      <c r="JY69" s="228">
        <v>-1</v>
      </c>
      <c r="JZ69" s="228">
        <v>1</v>
      </c>
      <c r="KA69" s="203">
        <v>1</v>
      </c>
      <c r="KB69" s="229">
        <v>-4</v>
      </c>
      <c r="KC69">
        <f t="shared" si="194"/>
        <v>-1</v>
      </c>
      <c r="KD69">
        <v>-1</v>
      </c>
      <c r="KE69" s="203">
        <v>-1</v>
      </c>
      <c r="KF69">
        <v>1</v>
      </c>
      <c r="KG69">
        <v>0</v>
      </c>
      <c r="KH69">
        <v>1</v>
      </c>
      <c r="KI69">
        <v>1</v>
      </c>
      <c r="KJ69" s="237">
        <v>-4.67945718297E-4</v>
      </c>
      <c r="KK69" s="194">
        <v>42556</v>
      </c>
      <c r="KL69">
        <f t="shared" si="195"/>
        <v>-1</v>
      </c>
      <c r="KM69">
        <f t="shared" si="196"/>
        <v>-1</v>
      </c>
      <c r="KN69">
        <v>4</v>
      </c>
      <c r="KO69">
        <f t="shared" si="197"/>
        <v>-1</v>
      </c>
      <c r="KP69">
        <v>5</v>
      </c>
      <c r="KQ69" s="137">
        <v>85440</v>
      </c>
      <c r="KR69" s="137">
        <v>106800</v>
      </c>
      <c r="KS69" s="188">
        <v>39.981282171295682</v>
      </c>
      <c r="KT69" s="188">
        <v>-39.981282171295682</v>
      </c>
      <c r="KU69" s="188">
        <v>-39.981282171295682</v>
      </c>
      <c r="KV69" s="188">
        <f t="shared" si="330"/>
        <v>39.981282171295682</v>
      </c>
      <c r="KW69" s="188">
        <v>39.981282171295682</v>
      </c>
      <c r="KX69" s="188">
        <v>39.981282171295682</v>
      </c>
      <c r="KY69" s="188">
        <v>-39.981282171295682</v>
      </c>
      <c r="KZ69" s="188">
        <f t="shared" si="198"/>
        <v>39.981282171295682</v>
      </c>
      <c r="LA69" s="188">
        <v>-39.981282171295682</v>
      </c>
      <c r="LB69" s="188">
        <f t="shared" si="199"/>
        <v>39.981282171295682</v>
      </c>
      <c r="LC69" s="188">
        <f t="shared" si="200"/>
        <v>39.981282171295682</v>
      </c>
      <c r="LD69" s="188">
        <v>39.981282171295682</v>
      </c>
      <c r="LF69">
        <v>-1</v>
      </c>
      <c r="LG69" s="228">
        <v>1</v>
      </c>
      <c r="LH69" s="228">
        <v>1</v>
      </c>
      <c r="LI69" s="228">
        <v>1</v>
      </c>
      <c r="LJ69" s="203">
        <v>1</v>
      </c>
      <c r="LK69" s="229">
        <v>-5</v>
      </c>
      <c r="LL69">
        <f t="shared" si="201"/>
        <v>1</v>
      </c>
      <c r="LM69">
        <v>-1</v>
      </c>
      <c r="LN69" s="203">
        <v>1</v>
      </c>
      <c r="LO69">
        <v>1</v>
      </c>
      <c r="LP69">
        <v>1</v>
      </c>
      <c r="LQ69">
        <v>0</v>
      </c>
      <c r="LR69">
        <v>0</v>
      </c>
      <c r="LS69" s="237">
        <v>0</v>
      </c>
      <c r="LT69" s="194">
        <v>42556</v>
      </c>
      <c r="LU69">
        <f t="shared" si="202"/>
        <v>-1</v>
      </c>
      <c r="LV69">
        <f t="shared" si="203"/>
        <v>1</v>
      </c>
      <c r="LW69">
        <v>4</v>
      </c>
      <c r="LX69">
        <f t="shared" si="204"/>
        <v>1</v>
      </c>
      <c r="LY69">
        <v>3</v>
      </c>
      <c r="LZ69" s="137">
        <v>85440</v>
      </c>
      <c r="MA69" s="137">
        <v>64080</v>
      </c>
      <c r="MB69" s="188">
        <v>0</v>
      </c>
      <c r="MC69" s="188">
        <v>0</v>
      </c>
      <c r="MD69" s="188">
        <v>0</v>
      </c>
      <c r="ME69" s="188">
        <f t="shared" si="331"/>
        <v>0</v>
      </c>
      <c r="MF69" s="188">
        <v>0</v>
      </c>
      <c r="MG69" s="188">
        <v>0</v>
      </c>
      <c r="MH69" s="188">
        <v>0</v>
      </c>
      <c r="MI69" s="188">
        <f t="shared" si="205"/>
        <v>0</v>
      </c>
      <c r="MJ69" s="188">
        <v>0</v>
      </c>
      <c r="MK69" s="188">
        <f t="shared" si="206"/>
        <v>0</v>
      </c>
      <c r="ML69" s="188">
        <f t="shared" si="207"/>
        <v>0</v>
      </c>
      <c r="MM69" s="188">
        <v>0</v>
      </c>
      <c r="MO69">
        <v>1</v>
      </c>
      <c r="MP69" s="228">
        <v>1</v>
      </c>
      <c r="MQ69" s="228">
        <v>1</v>
      </c>
      <c r="MR69" s="203">
        <v>1</v>
      </c>
      <c r="MS69" s="203">
        <v>1</v>
      </c>
      <c r="MT69" s="229">
        <v>-6</v>
      </c>
      <c r="MU69">
        <f t="shared" si="208"/>
        <v>-1</v>
      </c>
      <c r="MV69">
        <v>-1</v>
      </c>
      <c r="MW69" s="203">
        <v>-1</v>
      </c>
      <c r="MX69">
        <v>0</v>
      </c>
      <c r="MY69">
        <v>0</v>
      </c>
      <c r="MZ69">
        <v>1</v>
      </c>
      <c r="NA69">
        <v>1</v>
      </c>
      <c r="NB69" s="237">
        <v>-7.9588014981300005E-3</v>
      </c>
      <c r="NC69" s="194">
        <v>42556</v>
      </c>
      <c r="ND69">
        <f t="shared" si="209"/>
        <v>-1</v>
      </c>
      <c r="NE69">
        <f t="shared" si="210"/>
        <v>-1</v>
      </c>
      <c r="NF69">
        <v>4</v>
      </c>
      <c r="NG69">
        <f t="shared" si="211"/>
        <v>1</v>
      </c>
      <c r="NH69">
        <v>3</v>
      </c>
      <c r="NI69" s="137">
        <v>84760</v>
      </c>
      <c r="NJ69" s="137">
        <v>63570</v>
      </c>
      <c r="NK69" s="188">
        <v>-674.58801498149887</v>
      </c>
      <c r="NL69" s="188">
        <v>-674.58801498149887</v>
      </c>
      <c r="NM69" s="188">
        <v>-674.58801498149887</v>
      </c>
      <c r="NN69" s="188">
        <f t="shared" si="332"/>
        <v>674.58801498149887</v>
      </c>
      <c r="NO69" s="188">
        <v>674.58801498149887</v>
      </c>
      <c r="NP69" s="188">
        <v>-674.58801498149887</v>
      </c>
      <c r="NQ69" s="188">
        <v>-674.58801498149887</v>
      </c>
      <c r="NR69" s="188">
        <f t="shared" si="212"/>
        <v>674.58801498149887</v>
      </c>
      <c r="NS69" s="188">
        <v>-674.58801498149887</v>
      </c>
      <c r="NT69" s="188">
        <f t="shared" si="213"/>
        <v>-674.58801498149887</v>
      </c>
      <c r="NU69" s="188">
        <f t="shared" si="214"/>
        <v>674.58801498149887</v>
      </c>
      <c r="NV69" s="188">
        <v>674.58801498149887</v>
      </c>
      <c r="NX69">
        <v>-1</v>
      </c>
      <c r="NY69" s="228">
        <v>-1</v>
      </c>
      <c r="NZ69" s="228">
        <v>-1</v>
      </c>
      <c r="OA69" s="228">
        <v>1</v>
      </c>
      <c r="OB69" s="203">
        <v>1</v>
      </c>
      <c r="OC69" s="229">
        <v>-7</v>
      </c>
      <c r="OD69">
        <f t="shared" si="346"/>
        <v>-1</v>
      </c>
      <c r="OE69">
        <v>-1</v>
      </c>
      <c r="OF69" s="203">
        <v>-1</v>
      </c>
      <c r="OG69">
        <v>1</v>
      </c>
      <c r="OH69">
        <v>0</v>
      </c>
      <c r="OI69">
        <v>1</v>
      </c>
      <c r="OJ69">
        <v>1</v>
      </c>
      <c r="OK69">
        <v>-7.0788107597899996E-3</v>
      </c>
      <c r="OL69" s="194">
        <v>42556</v>
      </c>
      <c r="OM69">
        <f t="shared" si="215"/>
        <v>-1</v>
      </c>
      <c r="ON69">
        <f t="shared" si="216"/>
        <v>-1</v>
      </c>
      <c r="OO69">
        <v>4</v>
      </c>
      <c r="OP69">
        <f t="shared" si="217"/>
        <v>1</v>
      </c>
      <c r="OQ69">
        <v>3</v>
      </c>
      <c r="OR69" s="137">
        <v>86080</v>
      </c>
      <c r="OS69" s="137">
        <v>64560</v>
      </c>
      <c r="OT69" s="188">
        <v>609.34403020272316</v>
      </c>
      <c r="OU69" s="188">
        <v>609.34403020272316</v>
      </c>
      <c r="OV69" s="188">
        <v>-609.34403020272316</v>
      </c>
      <c r="OW69" s="188">
        <f t="shared" si="333"/>
        <v>609.34403020272316</v>
      </c>
      <c r="OX69" s="188">
        <v>609.34403020272316</v>
      </c>
      <c r="OY69" s="188">
        <v>609.34403020272316</v>
      </c>
      <c r="OZ69" s="188">
        <v>-609.34403020272316</v>
      </c>
      <c r="PA69" s="188">
        <f t="shared" si="218"/>
        <v>609.34403020272316</v>
      </c>
      <c r="PB69" s="188">
        <v>-609.34403020272316</v>
      </c>
      <c r="PC69" s="188">
        <f t="shared" si="219"/>
        <v>-609.34403020272316</v>
      </c>
      <c r="PD69" s="188">
        <f t="shared" si="220"/>
        <v>609.34403020272316</v>
      </c>
      <c r="PE69" s="188">
        <v>609.34403020272316</v>
      </c>
      <c r="PG69">
        <v>-1</v>
      </c>
      <c r="PH69" s="228">
        <v>-1</v>
      </c>
      <c r="PI69" s="228">
        <v>1</v>
      </c>
      <c r="PJ69" s="228">
        <v>-1</v>
      </c>
      <c r="PK69" s="203">
        <v>1</v>
      </c>
      <c r="PL69" s="229">
        <v>6</v>
      </c>
      <c r="PM69">
        <f t="shared" si="347"/>
        <v>1</v>
      </c>
      <c r="PN69">
        <v>1</v>
      </c>
      <c r="PO69" s="203">
        <v>1</v>
      </c>
      <c r="PP69">
        <v>1</v>
      </c>
      <c r="PQ69">
        <v>1</v>
      </c>
      <c r="PR69">
        <v>0</v>
      </c>
      <c r="PS69">
        <v>1</v>
      </c>
      <c r="PT69" s="237">
        <v>2.2813688212899998E-2</v>
      </c>
      <c r="PU69" s="194">
        <v>42558</v>
      </c>
      <c r="PV69">
        <f t="shared" si="221"/>
        <v>1</v>
      </c>
      <c r="PW69">
        <f t="shared" si="222"/>
        <v>1</v>
      </c>
      <c r="PX69">
        <v>4</v>
      </c>
      <c r="PY69">
        <f t="shared" si="223"/>
        <v>1</v>
      </c>
      <c r="PZ69">
        <v>3</v>
      </c>
      <c r="QA69" s="137">
        <v>86280</v>
      </c>
      <c r="QB69" s="137">
        <v>64710</v>
      </c>
      <c r="QC69" s="188">
        <v>-1968.3650190090118</v>
      </c>
      <c r="QD69" s="188">
        <v>-1968.3650190090118</v>
      </c>
      <c r="QE69" s="188">
        <v>1968.3650190090118</v>
      </c>
      <c r="QF69" s="188">
        <f t="shared" si="334"/>
        <v>1968.3650190090118</v>
      </c>
      <c r="QG69" s="188">
        <v>1968.3650190090118</v>
      </c>
      <c r="QH69" s="188">
        <v>1968.3650190090118</v>
      </c>
      <c r="QI69" s="188">
        <v>-1968.3650190090118</v>
      </c>
      <c r="QJ69" s="188">
        <f t="shared" si="224"/>
        <v>1968.3650190090118</v>
      </c>
      <c r="QK69" s="188">
        <v>1968.3650190090118</v>
      </c>
      <c r="QL69" s="188">
        <f t="shared" si="225"/>
        <v>1968.3650190090118</v>
      </c>
      <c r="QM69" s="188">
        <f t="shared" si="226"/>
        <v>1968.3650190090118</v>
      </c>
      <c r="QN69" s="188">
        <v>1968.3650190090118</v>
      </c>
      <c r="QP69">
        <v>1</v>
      </c>
      <c r="QQ69" s="228">
        <v>1</v>
      </c>
      <c r="QR69" s="228">
        <v>1</v>
      </c>
      <c r="QS69" s="228">
        <v>1</v>
      </c>
      <c r="QT69" s="203">
        <v>1</v>
      </c>
      <c r="QU69" s="229">
        <v>-7</v>
      </c>
      <c r="QV69">
        <f t="shared" si="348"/>
        <v>-1</v>
      </c>
      <c r="QW69">
        <v>-1</v>
      </c>
      <c r="QX69">
        <v>1</v>
      </c>
      <c r="QY69">
        <v>1</v>
      </c>
      <c r="QZ69">
        <v>1</v>
      </c>
      <c r="RA69">
        <v>0</v>
      </c>
      <c r="RB69">
        <v>0</v>
      </c>
      <c r="RC69">
        <v>2.3234200743500002E-3</v>
      </c>
      <c r="RD69" s="194">
        <v>42558</v>
      </c>
      <c r="RE69">
        <f t="shared" si="227"/>
        <v>-1</v>
      </c>
      <c r="RF69">
        <f t="shared" si="228"/>
        <v>-1</v>
      </c>
      <c r="RG69">
        <v>4</v>
      </c>
      <c r="RH69">
        <f t="shared" si="229"/>
        <v>1</v>
      </c>
      <c r="RI69">
        <v>3</v>
      </c>
      <c r="RJ69" s="137">
        <v>86280</v>
      </c>
      <c r="RK69" s="137">
        <v>64710</v>
      </c>
      <c r="RL69" s="188">
        <v>200.46468401491802</v>
      </c>
      <c r="RM69" s="188">
        <v>200.46468401491802</v>
      </c>
      <c r="RN69" s="188">
        <v>200.46468401491802</v>
      </c>
      <c r="RO69" s="188">
        <f t="shared" si="335"/>
        <v>-200.46468401491802</v>
      </c>
      <c r="RP69" s="188">
        <v>-200.46468401491802</v>
      </c>
      <c r="RQ69" s="188">
        <v>200.46468401491802</v>
      </c>
      <c r="RR69" s="188">
        <v>200.46468401491802</v>
      </c>
      <c r="RS69" s="188">
        <f t="shared" si="230"/>
        <v>-200.46468401491802</v>
      </c>
      <c r="RT69" s="188">
        <v>200.46468401491802</v>
      </c>
      <c r="RU69" s="188">
        <f t="shared" si="231"/>
        <v>200.46468401491802</v>
      </c>
      <c r="RV69" s="188">
        <f t="shared" si="232"/>
        <v>-200.46468401491802</v>
      </c>
      <c r="RW69" s="188">
        <v>200.46468401491802</v>
      </c>
      <c r="RY69">
        <v>1</v>
      </c>
      <c r="RZ69">
        <v>-1</v>
      </c>
      <c r="SA69">
        <v>1</v>
      </c>
      <c r="SB69">
        <v>-1</v>
      </c>
      <c r="SC69">
        <v>1</v>
      </c>
      <c r="SD69">
        <v>-8</v>
      </c>
      <c r="SE69">
        <f t="shared" si="233"/>
        <v>-1</v>
      </c>
      <c r="SF69">
        <v>-1</v>
      </c>
      <c r="SG69">
        <v>1</v>
      </c>
      <c r="SH69">
        <v>1</v>
      </c>
      <c r="SI69">
        <v>1</v>
      </c>
      <c r="SJ69">
        <v>0</v>
      </c>
      <c r="SK69">
        <v>0</v>
      </c>
      <c r="SL69">
        <v>2.3180343069100001E-3</v>
      </c>
      <c r="SM69" s="194">
        <v>42558</v>
      </c>
      <c r="SN69">
        <f t="shared" si="234"/>
        <v>-1</v>
      </c>
      <c r="SO69">
        <f t="shared" si="235"/>
        <v>-1</v>
      </c>
      <c r="SP69">
        <v>4</v>
      </c>
      <c r="SQ69">
        <f t="shared" si="236"/>
        <v>-1</v>
      </c>
      <c r="SR69">
        <v>3</v>
      </c>
      <c r="SS69" s="137">
        <v>84880</v>
      </c>
      <c r="ST69" s="137">
        <v>63660</v>
      </c>
      <c r="SU69" s="188">
        <v>-196.7547519705208</v>
      </c>
      <c r="SV69" s="188">
        <v>196.7547519705208</v>
      </c>
      <c r="SW69" s="188">
        <v>196.7547519705208</v>
      </c>
      <c r="SX69" s="188">
        <f t="shared" si="336"/>
        <v>-196.7547519705208</v>
      </c>
      <c r="SY69" s="188">
        <v>-196.7547519705208</v>
      </c>
      <c r="SZ69" s="188">
        <v>196.7547519705208</v>
      </c>
      <c r="TA69" s="188">
        <v>-196.7547519705208</v>
      </c>
      <c r="TB69" s="188">
        <f t="shared" si="237"/>
        <v>-196.7547519705208</v>
      </c>
      <c r="TC69" s="188">
        <v>196.7547519705208</v>
      </c>
      <c r="TD69" s="188">
        <f t="shared" si="238"/>
        <v>-196.7547519705208</v>
      </c>
      <c r="TE69" s="188">
        <f t="shared" si="239"/>
        <v>-196.7547519705208</v>
      </c>
      <c r="TF69" s="188">
        <v>196.7547519705208</v>
      </c>
      <c r="TH69">
        <v>1</v>
      </c>
      <c r="TI69" s="228">
        <v>-1</v>
      </c>
      <c r="TJ69" s="228">
        <v>-1</v>
      </c>
      <c r="TK69" s="228">
        <v>-1</v>
      </c>
      <c r="TL69" s="203">
        <v>1</v>
      </c>
      <c r="TM69" s="229">
        <v>-9</v>
      </c>
      <c r="TN69">
        <f t="shared" si="240"/>
        <v>-1</v>
      </c>
      <c r="TO69">
        <v>-1</v>
      </c>
      <c r="TP69">
        <v>-1</v>
      </c>
      <c r="TQ69">
        <v>1</v>
      </c>
      <c r="TR69">
        <v>0</v>
      </c>
      <c r="TS69">
        <v>1</v>
      </c>
      <c r="TT69">
        <v>1</v>
      </c>
      <c r="TU69">
        <v>-1.85013876041E-2</v>
      </c>
      <c r="TV69" s="194">
        <v>42558</v>
      </c>
      <c r="TW69">
        <f t="shared" si="241"/>
        <v>-1</v>
      </c>
      <c r="TX69">
        <f t="shared" si="242"/>
        <v>-1</v>
      </c>
      <c r="TY69">
        <v>4</v>
      </c>
      <c r="TZ69">
        <f t="shared" si="243"/>
        <v>-1</v>
      </c>
      <c r="UA69">
        <v>3</v>
      </c>
      <c r="UB69" s="137">
        <v>84880</v>
      </c>
      <c r="UC69" s="137">
        <v>63660</v>
      </c>
      <c r="UD69" s="188">
        <v>1570.3977798360081</v>
      </c>
      <c r="UE69" s="188">
        <v>-1570.3977798360081</v>
      </c>
      <c r="UF69" s="188">
        <v>-1570.3977798360081</v>
      </c>
      <c r="UG69" s="188">
        <f t="shared" si="337"/>
        <v>1570.3977798360081</v>
      </c>
      <c r="UH69" s="188">
        <v>1570.3977798360081</v>
      </c>
      <c r="UI69" s="188">
        <v>1570.3977798360081</v>
      </c>
      <c r="UJ69" s="188">
        <v>1570.3977798360081</v>
      </c>
      <c r="UK69" s="188">
        <f t="shared" si="244"/>
        <v>1570.3977798360081</v>
      </c>
      <c r="UL69" s="188">
        <v>-1570.3977798360081</v>
      </c>
      <c r="UM69" s="188">
        <f t="shared" si="245"/>
        <v>1570.3977798360081</v>
      </c>
      <c r="UN69" s="188">
        <f t="shared" si="246"/>
        <v>1570.3977798360081</v>
      </c>
      <c r="UO69" s="188">
        <v>1570.3977798360081</v>
      </c>
      <c r="UQ69">
        <v>-1</v>
      </c>
      <c r="UR69" s="228">
        <v>1</v>
      </c>
      <c r="US69" s="228">
        <v>1</v>
      </c>
      <c r="UT69" s="228">
        <v>1</v>
      </c>
      <c r="UU69" s="203">
        <v>1</v>
      </c>
      <c r="UV69" s="229">
        <v>-10</v>
      </c>
      <c r="UW69">
        <f t="shared" si="247"/>
        <v>1</v>
      </c>
      <c r="UX69">
        <v>-1</v>
      </c>
      <c r="UY69" s="203">
        <v>-1</v>
      </c>
      <c r="UZ69">
        <v>0</v>
      </c>
      <c r="VA69">
        <v>0</v>
      </c>
      <c r="VB69">
        <v>0</v>
      </c>
      <c r="VC69">
        <v>1</v>
      </c>
      <c r="VD69" s="237">
        <v>-1.93213949105E-2</v>
      </c>
      <c r="VE69" s="194">
        <v>42558</v>
      </c>
      <c r="VF69">
        <f t="shared" si="248"/>
        <v>-1</v>
      </c>
      <c r="VG69">
        <f t="shared" si="249"/>
        <v>1</v>
      </c>
      <c r="VH69">
        <v>4</v>
      </c>
      <c r="VI69">
        <v>1</v>
      </c>
      <c r="VJ69">
        <v>5</v>
      </c>
      <c r="VK69" s="137">
        <v>83240</v>
      </c>
      <c r="VL69" s="137">
        <v>104050</v>
      </c>
      <c r="VM69" s="188">
        <v>-1608.31291235002</v>
      </c>
      <c r="VN69" s="188">
        <v>1608.31291235002</v>
      </c>
      <c r="VO69" s="188">
        <v>-1608.31291235002</v>
      </c>
      <c r="VP69" s="188">
        <f t="shared" si="338"/>
        <v>-1608.31291235002</v>
      </c>
      <c r="VQ69" s="188">
        <v>1608.31291235002</v>
      </c>
      <c r="VR69" s="188">
        <v>-1608.31291235002</v>
      </c>
      <c r="VS69" s="188">
        <v>-1608.31291235002</v>
      </c>
      <c r="VT69" s="188">
        <f t="shared" si="250"/>
        <v>1608.31291235002</v>
      </c>
      <c r="VU69" s="188">
        <v>-1608.31291235002</v>
      </c>
      <c r="VV69" s="188">
        <v>-1608.31291235002</v>
      </c>
      <c r="VW69" s="188">
        <f t="shared" si="251"/>
        <v>-1608.31291235002</v>
      </c>
      <c r="VX69" s="188">
        <v>1608.31291235002</v>
      </c>
      <c r="VZ69">
        <v>-1</v>
      </c>
      <c r="WA69" s="228">
        <v>-1</v>
      </c>
      <c r="WB69" s="228">
        <v>-1</v>
      </c>
      <c r="WC69" s="228">
        <v>-1</v>
      </c>
      <c r="WD69" s="203">
        <v>1</v>
      </c>
      <c r="WE69" s="229">
        <v>-11</v>
      </c>
      <c r="WF69">
        <f t="shared" si="252"/>
        <v>-1</v>
      </c>
      <c r="WG69">
        <v>-1</v>
      </c>
      <c r="WH69" s="203">
        <v>-1</v>
      </c>
      <c r="WI69">
        <v>1</v>
      </c>
      <c r="WJ69">
        <v>0</v>
      </c>
      <c r="WK69">
        <v>1</v>
      </c>
      <c r="WL69">
        <v>1</v>
      </c>
      <c r="WM69" s="237">
        <v>-4.3248438250800001E-3</v>
      </c>
      <c r="WN69" s="194">
        <v>42558</v>
      </c>
      <c r="WO69">
        <f t="shared" si="253"/>
        <v>1</v>
      </c>
      <c r="WP69">
        <f t="shared" si="254"/>
        <v>1</v>
      </c>
      <c r="WQ69">
        <v>5</v>
      </c>
      <c r="WR69">
        <v>1</v>
      </c>
      <c r="WS69">
        <v>6</v>
      </c>
      <c r="WT69" s="137">
        <v>100250</v>
      </c>
      <c r="WU69" s="137">
        <v>120300</v>
      </c>
      <c r="WV69" s="188">
        <v>433.56559346427002</v>
      </c>
      <c r="WW69" s="188">
        <v>433.56559346427002</v>
      </c>
      <c r="WX69" s="188">
        <v>-433.56559346427002</v>
      </c>
      <c r="WY69" s="188">
        <f t="shared" si="339"/>
        <v>433.56559346427002</v>
      </c>
      <c r="WZ69" s="188">
        <v>433.56559346427002</v>
      </c>
      <c r="XA69" s="188">
        <v>433.56559346427002</v>
      </c>
      <c r="XB69" s="188">
        <v>433.56559346427002</v>
      </c>
      <c r="XC69" s="188">
        <f t="shared" si="255"/>
        <v>-433.56559346427002</v>
      </c>
      <c r="XD69" s="188">
        <v>-433.56559346427002</v>
      </c>
      <c r="XE69" s="188">
        <v>-433.56559346427002</v>
      </c>
      <c r="XF69" s="188">
        <f t="shared" si="256"/>
        <v>-433.56559346427002</v>
      </c>
      <c r="XG69" s="188">
        <v>433.56559346427002</v>
      </c>
      <c r="XI69">
        <v>-1</v>
      </c>
      <c r="XJ69" s="228">
        <v>-1</v>
      </c>
      <c r="XK69" s="228">
        <v>-1</v>
      </c>
      <c r="XL69" s="228">
        <v>-1</v>
      </c>
      <c r="XM69" s="203">
        <v>1</v>
      </c>
      <c r="XN69" s="229">
        <v>-12</v>
      </c>
      <c r="XO69">
        <f t="shared" si="257"/>
        <v>-1</v>
      </c>
      <c r="XP69">
        <v>-1</v>
      </c>
      <c r="XQ69" s="203">
        <v>-1</v>
      </c>
      <c r="XR69">
        <v>1</v>
      </c>
      <c r="XS69">
        <v>0</v>
      </c>
      <c r="XT69">
        <v>1</v>
      </c>
      <c r="XU69">
        <v>1</v>
      </c>
      <c r="XV69" s="237">
        <v>-3.2335907335899999E-2</v>
      </c>
      <c r="XW69" s="194">
        <v>42558</v>
      </c>
      <c r="XX69">
        <f t="shared" si="258"/>
        <v>1</v>
      </c>
      <c r="XY69">
        <f t="shared" si="259"/>
        <v>1</v>
      </c>
      <c r="XZ69">
        <v>5</v>
      </c>
      <c r="YA69">
        <v>1</v>
      </c>
      <c r="YB69">
        <v>6</v>
      </c>
      <c r="YC69" s="137">
        <v>100250</v>
      </c>
      <c r="YD69" s="137">
        <v>120300</v>
      </c>
      <c r="YE69" s="188">
        <v>3241.6747104239748</v>
      </c>
      <c r="YF69" s="188">
        <v>3241.6747104239748</v>
      </c>
      <c r="YG69" s="188">
        <v>-3241.6747104239748</v>
      </c>
      <c r="YH69" s="188">
        <f t="shared" si="260"/>
        <v>3241.6747104239748</v>
      </c>
      <c r="YI69" s="188">
        <v>3241.6747104239748</v>
      </c>
      <c r="YJ69" s="188">
        <v>3241.6747104239748</v>
      </c>
      <c r="YK69" s="188">
        <v>3241.6747104239748</v>
      </c>
      <c r="YL69" s="188">
        <f t="shared" si="261"/>
        <v>-3241.6747104239748</v>
      </c>
      <c r="YM69" s="188">
        <v>-3241.6747104239748</v>
      </c>
      <c r="YN69" s="188">
        <v>-3241.6747104239748</v>
      </c>
      <c r="YO69" s="188">
        <f t="shared" si="262"/>
        <v>-3241.6747104239748</v>
      </c>
      <c r="YP69" s="188">
        <v>3241.6747104239748</v>
      </c>
      <c r="YR69">
        <v>-1</v>
      </c>
      <c r="YS69" s="228">
        <v>-1</v>
      </c>
      <c r="YT69" s="228">
        <v>1</v>
      </c>
      <c r="YU69" s="228">
        <v>-1</v>
      </c>
      <c r="YV69" s="203">
        <v>1</v>
      </c>
      <c r="YW69" s="229">
        <v>-14</v>
      </c>
      <c r="YX69">
        <v>1</v>
      </c>
      <c r="YY69">
        <v>-1</v>
      </c>
      <c r="YZ69" s="203">
        <v>-1</v>
      </c>
      <c r="ZA69">
        <v>0</v>
      </c>
      <c r="ZB69">
        <v>0</v>
      </c>
      <c r="ZC69">
        <v>0</v>
      </c>
      <c r="ZD69">
        <v>1</v>
      </c>
      <c r="ZE69" s="237">
        <v>-1.99501246883E-2</v>
      </c>
      <c r="ZF69" s="194">
        <v>42558</v>
      </c>
      <c r="ZG69">
        <f t="shared" si="263"/>
        <v>1</v>
      </c>
      <c r="ZH69">
        <f t="shared" si="264"/>
        <v>1</v>
      </c>
      <c r="ZI69">
        <v>5</v>
      </c>
      <c r="ZJ69">
        <v>1</v>
      </c>
      <c r="ZK69">
        <v>6</v>
      </c>
      <c r="ZL69" s="137">
        <v>100250</v>
      </c>
      <c r="ZM69" s="137">
        <v>120300</v>
      </c>
      <c r="ZN69" s="188">
        <v>2000.000000002075</v>
      </c>
      <c r="ZO69" s="188">
        <v>-2000.000000002075</v>
      </c>
      <c r="ZP69" s="188">
        <v>2000.000000002075</v>
      </c>
      <c r="ZQ69" s="188">
        <v>-2000.000000002075</v>
      </c>
      <c r="ZR69" s="188">
        <v>-2000.000000002075</v>
      </c>
      <c r="ZS69" s="188">
        <v>2000.000000002075</v>
      </c>
      <c r="ZT69" s="188">
        <v>-2000.000000002075</v>
      </c>
      <c r="ZU69" s="188">
        <v>2000.000000002075</v>
      </c>
      <c r="ZV69" s="188">
        <f t="shared" si="265"/>
        <v>-2000.000000002075</v>
      </c>
      <c r="ZW69" s="188">
        <v>-2000.000000002075</v>
      </c>
      <c r="ZX69" s="188">
        <f t="shared" si="266"/>
        <v>-2000.000000002075</v>
      </c>
      <c r="ZY69" s="188">
        <v>2000.000000002075</v>
      </c>
      <c r="AAA69">
        <f t="shared" si="267"/>
        <v>-1</v>
      </c>
      <c r="AAB69" s="228">
        <v>-1</v>
      </c>
      <c r="AAC69" s="228">
        <v>1</v>
      </c>
      <c r="AAD69" s="228">
        <v>-1</v>
      </c>
      <c r="AAE69" s="203">
        <v>1</v>
      </c>
      <c r="AAF69" s="229">
        <v>-14</v>
      </c>
      <c r="AAG69">
        <f t="shared" si="268"/>
        <v>1</v>
      </c>
      <c r="AAH69">
        <f t="shared" si="269"/>
        <v>-1</v>
      </c>
      <c r="AAI69" s="203">
        <v>-1</v>
      </c>
      <c r="AAJ69">
        <f t="shared" si="270"/>
        <v>0</v>
      </c>
      <c r="AAK69">
        <f t="shared" si="136"/>
        <v>0</v>
      </c>
      <c r="AAL69">
        <f t="shared" si="340"/>
        <v>0</v>
      </c>
      <c r="AAM69">
        <f t="shared" si="271"/>
        <v>1</v>
      </c>
      <c r="AAN69" s="237">
        <v>-5.59796437659E-3</v>
      </c>
      <c r="AAO69" s="194">
        <v>42558</v>
      </c>
      <c r="AAP69">
        <f t="shared" si="272"/>
        <v>1</v>
      </c>
      <c r="AAQ69">
        <f t="shared" si="273"/>
        <v>1</v>
      </c>
      <c r="AAR69">
        <f>VLOOKUP($A69,'FuturesInfo (3)'!$A$2:$V$80,22)</f>
        <v>5</v>
      </c>
      <c r="AAS69">
        <f t="shared" si="274"/>
        <v>1</v>
      </c>
      <c r="AAT69">
        <f t="shared" si="275"/>
        <v>6</v>
      </c>
      <c r="AAU69" s="137">
        <f>VLOOKUP($A69,'FuturesInfo (3)'!$A$2:$O$80,15)*AAR69</f>
        <v>97700</v>
      </c>
      <c r="AAV69" s="137">
        <f>VLOOKUP($A69,'FuturesInfo (3)'!$A$2:$O$80,15)*AAT69</f>
        <v>117240</v>
      </c>
      <c r="AAW69" s="188">
        <f t="shared" si="352"/>
        <v>546.92111959284296</v>
      </c>
      <c r="AAX69" s="188">
        <f t="shared" si="137"/>
        <v>-546.92111959284296</v>
      </c>
      <c r="AAY69" s="188">
        <f t="shared" si="277"/>
        <v>546.92111959284296</v>
      </c>
      <c r="AAZ69" s="188">
        <f t="shared" si="278"/>
        <v>-546.92111959284296</v>
      </c>
      <c r="ABA69" s="188">
        <f t="shared" si="279"/>
        <v>-546.92111959284296</v>
      </c>
      <c r="ABB69" s="188">
        <f t="shared" si="349"/>
        <v>546.92111959284296</v>
      </c>
      <c r="ABC69" s="188">
        <f t="shared" si="281"/>
        <v>-546.92111959284296</v>
      </c>
      <c r="ABD69" s="188">
        <f t="shared" si="341"/>
        <v>546.92111959284296</v>
      </c>
      <c r="ABE69" s="188">
        <f t="shared" si="282"/>
        <v>-546.92111959284296</v>
      </c>
      <c r="ABF69" s="188">
        <f>IF(IF(sym!$Q58=AAI69,1,0)=1,ABS(AAU69*AAN69),-ABS(AAU69*AAN69))</f>
        <v>-546.92111959284296</v>
      </c>
      <c r="ABG69" s="188">
        <f t="shared" si="283"/>
        <v>-546.92111959284296</v>
      </c>
      <c r="ABH69" s="188">
        <f t="shared" si="284"/>
        <v>546.92111959284296</v>
      </c>
      <c r="ABJ69">
        <f t="shared" si="285"/>
        <v>-1</v>
      </c>
      <c r="ABK69" s="228">
        <v>-1</v>
      </c>
      <c r="ABL69" s="228">
        <v>1</v>
      </c>
      <c r="ABM69" s="228">
        <v>-1</v>
      </c>
      <c r="ABN69" s="203">
        <v>-1</v>
      </c>
      <c r="ABO69" s="229">
        <v>-15</v>
      </c>
      <c r="ABP69">
        <f t="shared" si="286"/>
        <v>1</v>
      </c>
      <c r="ABQ69">
        <f t="shared" si="287"/>
        <v>1</v>
      </c>
      <c r="ABR69" s="203"/>
      <c r="ABS69">
        <f t="shared" si="288"/>
        <v>0</v>
      </c>
      <c r="ABT69">
        <f t="shared" si="138"/>
        <v>0</v>
      </c>
      <c r="ABU69">
        <f t="shared" si="342"/>
        <v>0</v>
      </c>
      <c r="ABV69">
        <f t="shared" si="289"/>
        <v>0</v>
      </c>
      <c r="ABW69" s="237"/>
      <c r="ABX69" s="194">
        <v>42558</v>
      </c>
      <c r="ABY69">
        <f t="shared" si="290"/>
        <v>1</v>
      </c>
      <c r="ABZ69">
        <f t="shared" si="291"/>
        <v>1</v>
      </c>
      <c r="ACA69">
        <f>VLOOKUP($A69,'FuturesInfo (3)'!$A$2:$V$80,22)</f>
        <v>5</v>
      </c>
      <c r="ACB69">
        <f t="shared" si="292"/>
        <v>-1</v>
      </c>
      <c r="ACC69">
        <f t="shared" si="293"/>
        <v>4</v>
      </c>
      <c r="ACD69" s="137">
        <f>VLOOKUP($A69,'FuturesInfo (3)'!$A$2:$O$80,15)*ACA69</f>
        <v>97700</v>
      </c>
      <c r="ACE69" s="137">
        <f>VLOOKUP($A69,'FuturesInfo (3)'!$A$2:$O$80,15)*ACC69</f>
        <v>78160</v>
      </c>
      <c r="ACF69" s="188">
        <f t="shared" si="353"/>
        <v>0</v>
      </c>
      <c r="ACG69" s="188">
        <f t="shared" si="139"/>
        <v>0</v>
      </c>
      <c r="ACH69" s="188">
        <f t="shared" si="295"/>
        <v>0</v>
      </c>
      <c r="ACI69" s="188">
        <f t="shared" si="296"/>
        <v>0</v>
      </c>
      <c r="ACJ69" s="188">
        <f t="shared" si="297"/>
        <v>0</v>
      </c>
      <c r="ACK69" s="188">
        <f t="shared" si="350"/>
        <v>0</v>
      </c>
      <c r="ACL69" s="188">
        <f t="shared" si="299"/>
        <v>0</v>
      </c>
      <c r="ACM69" s="188">
        <f t="shared" si="343"/>
        <v>0</v>
      </c>
      <c r="ACN69" s="188">
        <f t="shared" si="300"/>
        <v>0</v>
      </c>
      <c r="ACO69" s="188">
        <f>IF(IF(sym!$Q58=ABR69,1,0)=1,ABS(ACD69*ABW69),-ABS(ACD69*ABW69))</f>
        <v>0</v>
      </c>
      <c r="ACP69" s="188">
        <f t="shared" si="301"/>
        <v>0</v>
      </c>
      <c r="ACQ69" s="188">
        <f t="shared" si="302"/>
        <v>0</v>
      </c>
      <c r="ACT69">
        <f t="shared" si="303"/>
        <v>0</v>
      </c>
      <c r="ACU69" s="228"/>
      <c r="ACV69" s="228"/>
      <c r="ACW69" s="228"/>
      <c r="ACX69" s="203"/>
      <c r="ACY69" s="229"/>
      <c r="ACZ69">
        <f t="shared" si="304"/>
        <v>-1</v>
      </c>
      <c r="ADA69">
        <f t="shared" si="305"/>
        <v>0</v>
      </c>
      <c r="ADB69" s="203"/>
      <c r="ADC69">
        <f t="shared" si="306"/>
        <v>1</v>
      </c>
      <c r="ADD69">
        <f t="shared" si="140"/>
        <v>1</v>
      </c>
      <c r="ADE69">
        <f t="shared" si="344"/>
        <v>0</v>
      </c>
      <c r="ADF69">
        <f t="shared" si="307"/>
        <v>1</v>
      </c>
      <c r="ADG69" s="237"/>
      <c r="ADH69" s="194"/>
      <c r="ADI69">
        <f t="shared" si="308"/>
        <v>-1</v>
      </c>
      <c r="ADJ69">
        <f t="shared" si="309"/>
        <v>-1</v>
      </c>
      <c r="ADK69">
        <f>VLOOKUP($A69,'FuturesInfo (3)'!$A$2:$V$80,22)</f>
        <v>5</v>
      </c>
      <c r="ADL69">
        <f t="shared" si="310"/>
        <v>-1</v>
      </c>
      <c r="ADM69">
        <f t="shared" si="311"/>
        <v>4</v>
      </c>
      <c r="ADN69" s="137">
        <f>VLOOKUP($A69,'FuturesInfo (3)'!$A$2:$O$80,15)*ADK69</f>
        <v>97700</v>
      </c>
      <c r="ADO69" s="137">
        <f>VLOOKUP($A69,'FuturesInfo (3)'!$A$2:$O$80,15)*ADM69</f>
        <v>78160</v>
      </c>
      <c r="ADP69" s="188">
        <f t="shared" si="354"/>
        <v>0</v>
      </c>
      <c r="ADQ69" s="188">
        <f t="shared" si="141"/>
        <v>0</v>
      </c>
      <c r="ADR69" s="188">
        <f t="shared" si="313"/>
        <v>0</v>
      </c>
      <c r="ADS69" s="188">
        <f t="shared" si="314"/>
        <v>0</v>
      </c>
      <c r="ADT69" s="188">
        <f t="shared" si="315"/>
        <v>0</v>
      </c>
      <c r="ADU69" s="188">
        <f t="shared" si="351"/>
        <v>0</v>
      </c>
      <c r="ADV69" s="188">
        <f t="shared" si="317"/>
        <v>0</v>
      </c>
      <c r="ADW69" s="188">
        <f t="shared" si="345"/>
        <v>0</v>
      </c>
      <c r="ADX69" s="188">
        <f t="shared" si="318"/>
        <v>0</v>
      </c>
      <c r="ADY69" s="188">
        <f>IF(IF(sym!$Q58=ADB69,1,0)=1,ABS(ADN69*ADG69),-ABS(ADN69*ADG69))</f>
        <v>0</v>
      </c>
      <c r="ADZ69" s="188">
        <f t="shared" si="319"/>
        <v>0</v>
      </c>
      <c r="AEA69" s="188">
        <f t="shared" si="320"/>
        <v>0</v>
      </c>
    </row>
    <row r="70" spans="1:807"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f t="shared" si="142"/>
        <v>1</v>
      </c>
      <c r="T70">
        <f t="shared" si="143"/>
        <v>1</v>
      </c>
      <c r="U70">
        <v>13</v>
      </c>
      <c r="V70">
        <f t="shared" si="144"/>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f t="shared" si="145"/>
        <v>1484.2656063623792</v>
      </c>
      <c r="AG70" s="188">
        <v>1484.2656063623792</v>
      </c>
      <c r="AH70" s="188">
        <f t="shared" si="146"/>
        <v>-1484.2656063623792</v>
      </c>
      <c r="AI70" s="188">
        <v>-1484.2656063623792</v>
      </c>
      <c r="AJ70" s="188">
        <v>1484.2656063623792</v>
      </c>
      <c r="AL70">
        <v>1</v>
      </c>
      <c r="AM70" s="228">
        <v>1</v>
      </c>
      <c r="AN70" s="228">
        <v>1</v>
      </c>
      <c r="AO70" s="228">
        <v>1</v>
      </c>
      <c r="AP70" s="203">
        <v>-1</v>
      </c>
      <c r="AQ70" s="229">
        <v>-4</v>
      </c>
      <c r="AR70">
        <f t="shared" si="147"/>
        <v>1</v>
      </c>
      <c r="AS70">
        <v>1</v>
      </c>
      <c r="AT70" s="203">
        <v>1</v>
      </c>
      <c r="AU70">
        <v>1</v>
      </c>
      <c r="AV70">
        <v>0</v>
      </c>
      <c r="AW70">
        <v>1</v>
      </c>
      <c r="AX70">
        <v>1</v>
      </c>
      <c r="AY70" s="237"/>
      <c r="AZ70" s="194">
        <v>42545</v>
      </c>
      <c r="BA70">
        <f t="shared" si="148"/>
        <v>-1</v>
      </c>
      <c r="BB70">
        <f t="shared" si="149"/>
        <v>-1</v>
      </c>
      <c r="BC70">
        <v>13</v>
      </c>
      <c r="BD70">
        <f t="shared" si="150"/>
        <v>-1</v>
      </c>
      <c r="BE70">
        <v>16</v>
      </c>
      <c r="BF70" s="137">
        <v>99839.741096295373</v>
      </c>
      <c r="BG70" s="137">
        <v>122879.68134928662</v>
      </c>
      <c r="BH70" s="188">
        <v>0</v>
      </c>
      <c r="BI70" s="188">
        <v>0</v>
      </c>
      <c r="BJ70" s="188">
        <v>0</v>
      </c>
      <c r="BK70" s="188">
        <f t="shared" si="321"/>
        <v>0</v>
      </c>
      <c r="BL70" s="188">
        <v>0</v>
      </c>
      <c r="BM70" s="188">
        <v>0</v>
      </c>
      <c r="BN70" s="188">
        <v>0</v>
      </c>
      <c r="BO70" s="188">
        <f t="shared" si="322"/>
        <v>0</v>
      </c>
      <c r="BP70" s="188">
        <v>0</v>
      </c>
      <c r="BQ70" s="188">
        <f t="shared" si="151"/>
        <v>0</v>
      </c>
      <c r="BR70" s="188">
        <f t="shared" si="152"/>
        <v>0</v>
      </c>
      <c r="BS70" s="188">
        <v>0</v>
      </c>
      <c r="BU70">
        <v>1</v>
      </c>
      <c r="BV70" s="228">
        <v>1</v>
      </c>
      <c r="BW70" s="228">
        <v>1</v>
      </c>
      <c r="BX70" s="228">
        <v>1</v>
      </c>
      <c r="BY70" s="203">
        <v>-1</v>
      </c>
      <c r="BZ70" s="229">
        <v>-4</v>
      </c>
      <c r="CA70">
        <f t="shared" si="153"/>
        <v>1</v>
      </c>
      <c r="CB70">
        <v>1</v>
      </c>
      <c r="CC70" s="203">
        <v>-1</v>
      </c>
      <c r="CD70">
        <v>0</v>
      </c>
      <c r="CE70">
        <v>1</v>
      </c>
      <c r="CF70">
        <v>0</v>
      </c>
      <c r="CG70">
        <v>0</v>
      </c>
      <c r="CH70" s="237">
        <v>-4.2364333266099998E-3</v>
      </c>
      <c r="CI70" s="194">
        <v>42545</v>
      </c>
      <c r="CJ70">
        <f t="shared" si="154"/>
        <v>-1</v>
      </c>
      <c r="CK70">
        <f t="shared" si="155"/>
        <v>-1</v>
      </c>
      <c r="CL70">
        <v>13</v>
      </c>
      <c r="CM70">
        <f t="shared" si="156"/>
        <v>-1</v>
      </c>
      <c r="CN70">
        <v>16</v>
      </c>
      <c r="CO70" s="137">
        <v>99178.509880292739</v>
      </c>
      <c r="CP70" s="137">
        <v>122065.85831420645</v>
      </c>
      <c r="CQ70" s="188">
        <v>-420.16314454039133</v>
      </c>
      <c r="CR70" s="188">
        <v>-420.16314454039133</v>
      </c>
      <c r="CS70" s="188">
        <v>420.16314454039133</v>
      </c>
      <c r="CT70" s="188">
        <f t="shared" si="323"/>
        <v>-420.16314454039133</v>
      </c>
      <c r="CU70" s="188">
        <v>-420.16314454039133</v>
      </c>
      <c r="CV70" s="188">
        <v>-420.16314454039133</v>
      </c>
      <c r="CW70" s="188">
        <v>-420.16314454039133</v>
      </c>
      <c r="CX70" s="188">
        <f t="shared" si="157"/>
        <v>420.16314454039133</v>
      </c>
      <c r="CY70" s="188">
        <v>-420.16314454039133</v>
      </c>
      <c r="CZ70" s="188">
        <f t="shared" si="158"/>
        <v>420.16314454039133</v>
      </c>
      <c r="DA70" s="188">
        <f t="shared" si="159"/>
        <v>420.16314454039133</v>
      </c>
      <c r="DB70" s="188">
        <v>420.16314454039133</v>
      </c>
      <c r="DD70">
        <v>-1</v>
      </c>
      <c r="DE70" s="228">
        <v>-1</v>
      </c>
      <c r="DF70" s="228">
        <v>-1</v>
      </c>
      <c r="DG70" s="228">
        <v>1</v>
      </c>
      <c r="DH70" s="203">
        <v>-1</v>
      </c>
      <c r="DI70" s="229">
        <v>-5</v>
      </c>
      <c r="DJ70">
        <f t="shared" si="160"/>
        <v>1</v>
      </c>
      <c r="DK70">
        <v>1</v>
      </c>
      <c r="DL70" s="203">
        <v>-1</v>
      </c>
      <c r="DM70">
        <v>1</v>
      </c>
      <c r="DN70">
        <v>1</v>
      </c>
      <c r="DO70">
        <v>0</v>
      </c>
      <c r="DP70">
        <v>0</v>
      </c>
      <c r="DQ70" s="237">
        <v>-2.12722852512E-2</v>
      </c>
      <c r="DR70" s="194">
        <v>42545</v>
      </c>
      <c r="DS70">
        <f t="shared" si="161"/>
        <v>1</v>
      </c>
      <c r="DT70">
        <f t="shared" si="162"/>
        <v>1</v>
      </c>
      <c r="DU70">
        <v>13</v>
      </c>
      <c r="DV70">
        <f t="shared" si="163"/>
        <v>-1</v>
      </c>
      <c r="DW70">
        <v>16</v>
      </c>
      <c r="DX70" s="137">
        <v>96724.164484829817</v>
      </c>
      <c r="DY70" s="137">
        <v>119045.12551979054</v>
      </c>
      <c r="DZ70" s="188">
        <v>2057.544017605288</v>
      </c>
      <c r="EA70" s="188">
        <v>2057.544017605288</v>
      </c>
      <c r="EB70" s="188">
        <v>2057.544017605288</v>
      </c>
      <c r="EC70" s="188">
        <f t="shared" si="324"/>
        <v>-2057.544017605288</v>
      </c>
      <c r="ED70" s="188">
        <v>-2057.544017605288</v>
      </c>
      <c r="EE70" s="188">
        <v>2057.544017605288</v>
      </c>
      <c r="EF70" s="188">
        <v>-2057.544017605288</v>
      </c>
      <c r="EG70" s="188">
        <f t="shared" si="164"/>
        <v>-2057.544017605288</v>
      </c>
      <c r="EH70" s="188">
        <v>-2057.544017605288</v>
      </c>
      <c r="EI70" s="188">
        <f t="shared" si="165"/>
        <v>2057.544017605288</v>
      </c>
      <c r="EJ70" s="188">
        <f t="shared" si="166"/>
        <v>-2057.544017605288</v>
      </c>
      <c r="EK70" s="188">
        <v>2057.544017605288</v>
      </c>
      <c r="EM70">
        <v>-1</v>
      </c>
      <c r="EN70" s="228">
        <v>1</v>
      </c>
      <c r="EO70" s="228">
        <v>1</v>
      </c>
      <c r="EP70" s="228">
        <v>-1</v>
      </c>
      <c r="EQ70" s="203">
        <v>-1</v>
      </c>
      <c r="ER70" s="229">
        <v>2</v>
      </c>
      <c r="ES70">
        <f t="shared" si="167"/>
        <v>1</v>
      </c>
      <c r="ET70">
        <v>-1</v>
      </c>
      <c r="EU70" s="203">
        <v>-1</v>
      </c>
      <c r="EV70">
        <v>0</v>
      </c>
      <c r="EW70">
        <v>1</v>
      </c>
      <c r="EX70">
        <v>0</v>
      </c>
      <c r="EY70">
        <v>1</v>
      </c>
      <c r="EZ70" s="237">
        <v>-6.8308838749700004E-3</v>
      </c>
      <c r="FA70" s="194">
        <v>42545</v>
      </c>
      <c r="FB70">
        <f t="shared" si="168"/>
        <v>1</v>
      </c>
      <c r="FC70">
        <f t="shared" si="169"/>
        <v>1</v>
      </c>
      <c r="FD70">
        <v>13</v>
      </c>
      <c r="FE70">
        <f t="shared" si="170"/>
        <v>1</v>
      </c>
      <c r="FF70">
        <v>13</v>
      </c>
      <c r="FG70" s="137">
        <v>96004.309681391402</v>
      </c>
      <c r="FH70" s="137">
        <v>96004.309681391402</v>
      </c>
      <c r="FI70" s="188">
        <v>-655.79429093024282</v>
      </c>
      <c r="FJ70" s="188">
        <v>655.79429093024282</v>
      </c>
      <c r="FK70" s="188">
        <v>655.79429093024282</v>
      </c>
      <c r="FL70" s="188">
        <f t="shared" si="325"/>
        <v>-655.79429093024282</v>
      </c>
      <c r="FM70" s="188">
        <v>655.79429093024282</v>
      </c>
      <c r="FN70" s="188">
        <v>-655.79429093024282</v>
      </c>
      <c r="FO70" s="188">
        <v>655.79429093024282</v>
      </c>
      <c r="FP70" s="188">
        <f t="shared" si="171"/>
        <v>-655.79429093024282</v>
      </c>
      <c r="FQ70" s="188">
        <v>-655.79429093024282</v>
      </c>
      <c r="FR70" s="188">
        <f t="shared" si="172"/>
        <v>-655.79429093024282</v>
      </c>
      <c r="FS70" s="188">
        <f t="shared" si="173"/>
        <v>-655.79429093024282</v>
      </c>
      <c r="FT70" s="188">
        <v>655.79429093024282</v>
      </c>
      <c r="FV70">
        <v>-1</v>
      </c>
      <c r="FW70" s="228">
        <v>1</v>
      </c>
      <c r="FX70" s="228">
        <v>1</v>
      </c>
      <c r="FY70" s="228">
        <v>-1</v>
      </c>
      <c r="FZ70" s="203">
        <v>-1</v>
      </c>
      <c r="GA70" s="229">
        <v>3</v>
      </c>
      <c r="GB70">
        <f t="shared" si="174"/>
        <v>1</v>
      </c>
      <c r="GC70">
        <v>-1</v>
      </c>
      <c r="GD70">
        <v>-1</v>
      </c>
      <c r="GE70">
        <v>0</v>
      </c>
      <c r="GF70">
        <v>1</v>
      </c>
      <c r="GG70">
        <v>0</v>
      </c>
      <c r="GH70">
        <v>1</v>
      </c>
      <c r="GI70">
        <v>-3.6473530637799997E-2</v>
      </c>
      <c r="GJ70" s="194">
        <v>42545</v>
      </c>
      <c r="GK70">
        <f t="shared" si="175"/>
        <v>1</v>
      </c>
      <c r="GL70">
        <f t="shared" si="176"/>
        <v>1</v>
      </c>
      <c r="GM70">
        <v>12</v>
      </c>
      <c r="GN70">
        <f t="shared" si="177"/>
        <v>1</v>
      </c>
      <c r="GO70">
        <v>15</v>
      </c>
      <c r="GP70" s="137">
        <v>85387.101739264268</v>
      </c>
      <c r="GQ70" s="137">
        <v>106733.87717408033</v>
      </c>
      <c r="GR70" s="188">
        <v>-3114.3690713600008</v>
      </c>
      <c r="GS70" s="188">
        <v>3114.3690713600008</v>
      </c>
      <c r="GT70" s="188">
        <v>3114.3690713600008</v>
      </c>
      <c r="GU70" s="188">
        <f t="shared" si="326"/>
        <v>-3114.3690713600008</v>
      </c>
      <c r="GV70" s="188">
        <v>3114.3690713600008</v>
      </c>
      <c r="GW70" s="188">
        <v>-3114.3690713600008</v>
      </c>
      <c r="GX70" s="188">
        <v>3114.3690713600008</v>
      </c>
      <c r="GY70" s="188">
        <f t="shared" si="178"/>
        <v>-3114.3690713600008</v>
      </c>
      <c r="GZ70" s="188">
        <v>-3114.3690713600008</v>
      </c>
      <c r="HA70" s="188">
        <f t="shared" si="179"/>
        <v>-3114.3690713600008</v>
      </c>
      <c r="HB70" s="188">
        <f t="shared" si="180"/>
        <v>-3114.3690713600008</v>
      </c>
      <c r="HC70" s="188">
        <v>3114.3690713600008</v>
      </c>
      <c r="HE70">
        <v>-1</v>
      </c>
      <c r="HF70">
        <v>-1</v>
      </c>
      <c r="HG70">
        <v>-1</v>
      </c>
      <c r="HH70">
        <v>-1</v>
      </c>
      <c r="HI70">
        <v>-1</v>
      </c>
      <c r="HJ70">
        <v>4</v>
      </c>
      <c r="HK70">
        <f t="shared" si="181"/>
        <v>-1</v>
      </c>
      <c r="HL70">
        <v>-1</v>
      </c>
      <c r="HM70" s="203">
        <v>1</v>
      </c>
      <c r="HN70">
        <v>0</v>
      </c>
      <c r="HO70">
        <v>0</v>
      </c>
      <c r="HP70">
        <v>1</v>
      </c>
      <c r="HQ70">
        <v>0</v>
      </c>
      <c r="HR70" s="237">
        <v>1.6655851178899998E-2</v>
      </c>
      <c r="HS70" s="194">
        <v>42551</v>
      </c>
      <c r="HT70">
        <f t="shared" si="182"/>
        <v>1</v>
      </c>
      <c r="HU70">
        <f t="shared" si="183"/>
        <v>-1</v>
      </c>
      <c r="HV70">
        <v>12</v>
      </c>
      <c r="HW70">
        <f t="shared" si="184"/>
        <v>-1</v>
      </c>
      <c r="HX70">
        <v>15</v>
      </c>
      <c r="HY70" s="137">
        <v>86509.701664238048</v>
      </c>
      <c r="HZ70" s="137">
        <v>108137.12708029756</v>
      </c>
      <c r="IA70" s="188">
        <v>-1440.8927164505865</v>
      </c>
      <c r="IB70" s="188">
        <v>-1440.8927164505865</v>
      </c>
      <c r="IC70" s="188">
        <v>-1440.8927164505865</v>
      </c>
      <c r="ID70" s="188">
        <f t="shared" si="327"/>
        <v>-1440.8927164505865</v>
      </c>
      <c r="IE70" s="188">
        <v>-1440.8927164505865</v>
      </c>
      <c r="IF70" s="188">
        <v>-1440.8927164505865</v>
      </c>
      <c r="IG70" s="188">
        <v>-1440.8927164505865</v>
      </c>
      <c r="IH70" s="188">
        <f t="shared" si="185"/>
        <v>1440.8927164505865</v>
      </c>
      <c r="II70" s="188">
        <v>1440.8927164505865</v>
      </c>
      <c r="IJ70" s="188">
        <f t="shared" si="186"/>
        <v>-1440.8927164505865</v>
      </c>
      <c r="IK70" s="188">
        <f t="shared" si="187"/>
        <v>-1440.8927164505865</v>
      </c>
      <c r="IL70" s="188">
        <v>1440.8927164505865</v>
      </c>
      <c r="IN70">
        <v>1</v>
      </c>
      <c r="IO70" s="228">
        <v>1</v>
      </c>
      <c r="IP70" s="228">
        <v>-1</v>
      </c>
      <c r="IQ70" s="228">
        <v>1</v>
      </c>
      <c r="IR70" s="203">
        <v>-1</v>
      </c>
      <c r="IS70" s="229">
        <v>5</v>
      </c>
      <c r="IT70">
        <f t="shared" si="188"/>
        <v>-1</v>
      </c>
      <c r="IU70">
        <v>-1</v>
      </c>
      <c r="IV70" s="203">
        <v>1</v>
      </c>
      <c r="IW70">
        <v>1</v>
      </c>
      <c r="IX70">
        <v>0</v>
      </c>
      <c r="IY70">
        <v>1</v>
      </c>
      <c r="IZ70">
        <v>0</v>
      </c>
      <c r="JA70" s="237">
        <v>1.06382978723E-3</v>
      </c>
      <c r="JB70" s="194">
        <v>42551</v>
      </c>
      <c r="JC70">
        <f t="shared" si="189"/>
        <v>-1</v>
      </c>
      <c r="JD70">
        <f t="shared" si="190"/>
        <v>-1</v>
      </c>
      <c r="JE70">
        <v>12</v>
      </c>
      <c r="JF70">
        <f t="shared" si="191"/>
        <v>-1</v>
      </c>
      <c r="JG70">
        <v>9</v>
      </c>
      <c r="JH70" s="137">
        <v>86040.841206949102</v>
      </c>
      <c r="JI70" s="137">
        <v>64530.630905211823</v>
      </c>
      <c r="JJ70" s="188">
        <v>91.532809794278876</v>
      </c>
      <c r="JK70" s="188">
        <v>91.532809794278876</v>
      </c>
      <c r="JL70" s="188">
        <v>-91.532809794278876</v>
      </c>
      <c r="JM70" s="188">
        <f t="shared" si="328"/>
        <v>-91.532809794278876</v>
      </c>
      <c r="JN70" s="188">
        <v>-91.532809794278876</v>
      </c>
      <c r="JO70" s="188">
        <v>-91.532809794278876</v>
      </c>
      <c r="JP70" s="188">
        <v>91.532809794278876</v>
      </c>
      <c r="JQ70" s="188">
        <f t="shared" si="192"/>
        <v>-91.532809794278876</v>
      </c>
      <c r="JR70" s="188">
        <v>91.532809794278876</v>
      </c>
      <c r="JS70" s="188">
        <f t="shared" si="193"/>
        <v>-91.532809794278876</v>
      </c>
      <c r="JT70" s="188">
        <f t="shared" si="329"/>
        <v>-91.532809794278876</v>
      </c>
      <c r="JU70" s="188">
        <v>91.532809794278876</v>
      </c>
      <c r="JW70">
        <v>1</v>
      </c>
      <c r="JX70" s="228">
        <v>1</v>
      </c>
      <c r="JY70" s="228">
        <v>-1</v>
      </c>
      <c r="JZ70" s="228">
        <v>1</v>
      </c>
      <c r="KA70" s="203">
        <v>-1</v>
      </c>
      <c r="KB70" s="229">
        <v>6</v>
      </c>
      <c r="KC70">
        <f t="shared" si="194"/>
        <v>-1</v>
      </c>
      <c r="KD70">
        <v>-1</v>
      </c>
      <c r="KE70" s="203">
        <v>1</v>
      </c>
      <c r="KF70">
        <v>1</v>
      </c>
      <c r="KG70">
        <v>0</v>
      </c>
      <c r="KH70">
        <v>1</v>
      </c>
      <c r="KI70">
        <v>0</v>
      </c>
      <c r="KJ70" s="237">
        <v>1.0414452709899999E-2</v>
      </c>
      <c r="KK70" s="194">
        <v>42551</v>
      </c>
      <c r="KL70">
        <f t="shared" si="195"/>
        <v>-1</v>
      </c>
      <c r="KM70">
        <f t="shared" si="196"/>
        <v>-1</v>
      </c>
      <c r="KN70">
        <v>12</v>
      </c>
      <c r="KO70">
        <f t="shared" si="197"/>
        <v>-1</v>
      </c>
      <c r="KP70">
        <v>9</v>
      </c>
      <c r="KQ70" s="137">
        <v>87604.422604422609</v>
      </c>
      <c r="KR70" s="137">
        <v>65703.316953316957</v>
      </c>
      <c r="KS70" s="188">
        <v>912.35211639185377</v>
      </c>
      <c r="KT70" s="188">
        <v>912.35211639185377</v>
      </c>
      <c r="KU70" s="188">
        <v>-912.35211639185377</v>
      </c>
      <c r="KV70" s="188">
        <f t="shared" si="330"/>
        <v>-912.35211639185377</v>
      </c>
      <c r="KW70" s="188">
        <v>-912.35211639185377</v>
      </c>
      <c r="KX70" s="188">
        <v>-912.35211639185377</v>
      </c>
      <c r="KY70" s="188">
        <v>912.35211639185377</v>
      </c>
      <c r="KZ70" s="188">
        <f t="shared" si="198"/>
        <v>-912.35211639185377</v>
      </c>
      <c r="LA70" s="188">
        <v>912.35211639185377</v>
      </c>
      <c r="LB70" s="188">
        <f t="shared" si="199"/>
        <v>-912.35211639185377</v>
      </c>
      <c r="LC70" s="188">
        <f t="shared" si="200"/>
        <v>-912.35211639185377</v>
      </c>
      <c r="LD70" s="188">
        <v>912.35211639185377</v>
      </c>
      <c r="LF70">
        <v>1</v>
      </c>
      <c r="LG70" s="228">
        <v>-1</v>
      </c>
      <c r="LH70" s="228">
        <v>-1</v>
      </c>
      <c r="LI70" s="228">
        <v>1</v>
      </c>
      <c r="LJ70" s="203">
        <v>-1</v>
      </c>
      <c r="LK70" s="229">
        <v>-3</v>
      </c>
      <c r="LL70">
        <f t="shared" si="201"/>
        <v>-1</v>
      </c>
      <c r="LM70">
        <v>1</v>
      </c>
      <c r="LN70" s="203">
        <v>1</v>
      </c>
      <c r="LO70">
        <v>0</v>
      </c>
      <c r="LP70">
        <v>0</v>
      </c>
      <c r="LQ70">
        <v>1</v>
      </c>
      <c r="LR70">
        <v>1</v>
      </c>
      <c r="LS70" s="237">
        <v>1.43037442154E-2</v>
      </c>
      <c r="LT70" s="194">
        <v>42551</v>
      </c>
      <c r="LU70">
        <f t="shared" si="202"/>
        <v>-1</v>
      </c>
      <c r="LV70">
        <f t="shared" si="203"/>
        <v>-1</v>
      </c>
      <c r="LW70">
        <v>11</v>
      </c>
      <c r="LX70">
        <f t="shared" si="204"/>
        <v>-1</v>
      </c>
      <c r="LY70">
        <v>8</v>
      </c>
      <c r="LZ70" s="137">
        <v>81735.110563217502</v>
      </c>
      <c r="MA70" s="137">
        <v>59443.716773249093</v>
      </c>
      <c r="MB70" s="188">
        <v>-1169.1181149137019</v>
      </c>
      <c r="MC70" s="188">
        <v>1169.1181149137019</v>
      </c>
      <c r="MD70" s="188">
        <v>-1169.1181149137019</v>
      </c>
      <c r="ME70" s="188">
        <f t="shared" si="331"/>
        <v>-1169.1181149137019</v>
      </c>
      <c r="MF70" s="188">
        <v>1169.1181149137019</v>
      </c>
      <c r="MG70" s="188">
        <v>-1169.1181149137019</v>
      </c>
      <c r="MH70" s="188">
        <v>1169.1181149137019</v>
      </c>
      <c r="MI70" s="188">
        <f t="shared" si="205"/>
        <v>-1169.1181149137019</v>
      </c>
      <c r="MJ70" s="188">
        <v>1169.1181149137019</v>
      </c>
      <c r="MK70" s="188">
        <f t="shared" si="206"/>
        <v>-1169.1181149137019</v>
      </c>
      <c r="ML70" s="188">
        <f t="shared" si="207"/>
        <v>-1169.1181149137019</v>
      </c>
      <c r="MM70" s="188">
        <v>1169.1181149137019</v>
      </c>
      <c r="MO70">
        <v>1</v>
      </c>
      <c r="MP70" s="228">
        <v>1</v>
      </c>
      <c r="MQ70" s="228">
        <v>1</v>
      </c>
      <c r="MR70" s="203">
        <v>1</v>
      </c>
      <c r="MS70" s="203">
        <v>-1</v>
      </c>
      <c r="MT70" s="229">
        <v>-4</v>
      </c>
      <c r="MU70">
        <f t="shared" si="208"/>
        <v>1</v>
      </c>
      <c r="MV70">
        <v>1</v>
      </c>
      <c r="MW70" s="203">
        <v>-1</v>
      </c>
      <c r="MX70">
        <v>0</v>
      </c>
      <c r="MY70">
        <v>1</v>
      </c>
      <c r="MZ70">
        <v>0</v>
      </c>
      <c r="NA70">
        <v>0</v>
      </c>
      <c r="NB70" s="237">
        <v>-1.07839070925E-2</v>
      </c>
      <c r="NC70" s="194">
        <v>42558</v>
      </c>
      <c r="ND70">
        <f t="shared" si="209"/>
        <v>-1</v>
      </c>
      <c r="NE70">
        <f t="shared" si="210"/>
        <v>-1</v>
      </c>
      <c r="NF70">
        <v>11</v>
      </c>
      <c r="NG70">
        <f t="shared" si="211"/>
        <v>-1</v>
      </c>
      <c r="NH70">
        <v>8</v>
      </c>
      <c r="NI70" s="137">
        <v>81405.631836164772</v>
      </c>
      <c r="NJ70" s="137">
        <v>59204.095880847104</v>
      </c>
      <c r="NK70" s="188">
        <v>-877.87077052746099</v>
      </c>
      <c r="NL70" s="188">
        <v>-877.87077052746099</v>
      </c>
      <c r="NM70" s="188">
        <v>877.87077052746099</v>
      </c>
      <c r="NN70" s="188">
        <f t="shared" si="332"/>
        <v>-877.87077052746099</v>
      </c>
      <c r="NO70" s="188">
        <v>-877.87077052746099</v>
      </c>
      <c r="NP70" s="188">
        <v>-877.87077052746099</v>
      </c>
      <c r="NQ70" s="188">
        <v>-877.87077052746099</v>
      </c>
      <c r="NR70" s="188">
        <f t="shared" si="212"/>
        <v>877.87077052746099</v>
      </c>
      <c r="NS70" s="188">
        <v>-877.87077052746099</v>
      </c>
      <c r="NT70" s="188">
        <f t="shared" si="213"/>
        <v>877.87077052746099</v>
      </c>
      <c r="NU70" s="188">
        <f t="shared" si="214"/>
        <v>877.87077052746099</v>
      </c>
      <c r="NV70" s="188">
        <v>877.87077052746099</v>
      </c>
      <c r="NX70">
        <v>-1</v>
      </c>
      <c r="NY70" s="228">
        <v>1</v>
      </c>
      <c r="NZ70" s="228">
        <v>1</v>
      </c>
      <c r="OA70" s="228">
        <v>1</v>
      </c>
      <c r="OB70" s="203">
        <v>-1</v>
      </c>
      <c r="OC70" s="229">
        <v>-5</v>
      </c>
      <c r="OD70">
        <f t="shared" si="346"/>
        <v>1</v>
      </c>
      <c r="OE70">
        <v>1</v>
      </c>
      <c r="OF70" s="203">
        <v>-1</v>
      </c>
      <c r="OG70">
        <v>0</v>
      </c>
      <c r="OH70">
        <v>1</v>
      </c>
      <c r="OI70">
        <v>0</v>
      </c>
      <c r="OJ70">
        <v>0</v>
      </c>
      <c r="OK70">
        <v>-1.4675052410900001E-2</v>
      </c>
      <c r="OL70" s="194">
        <v>42558</v>
      </c>
      <c r="OM70">
        <f t="shared" si="215"/>
        <v>1</v>
      </c>
      <c r="ON70">
        <f t="shared" si="216"/>
        <v>1</v>
      </c>
      <c r="OO70">
        <v>12</v>
      </c>
      <c r="OP70">
        <f t="shared" si="217"/>
        <v>1</v>
      </c>
      <c r="OQ70">
        <v>9</v>
      </c>
      <c r="OR70" s="137">
        <v>87247.451343836889</v>
      </c>
      <c r="OS70" s="137">
        <v>65435.588507877663</v>
      </c>
      <c r="OT70" s="188">
        <v>-1280.360921188254</v>
      </c>
      <c r="OU70" s="188">
        <v>1280.360921188254</v>
      </c>
      <c r="OV70" s="188">
        <v>1280.360921188254</v>
      </c>
      <c r="OW70" s="188">
        <f t="shared" si="333"/>
        <v>-1280.360921188254</v>
      </c>
      <c r="OX70" s="188">
        <v>-1280.360921188254</v>
      </c>
      <c r="OY70" s="188">
        <v>-1280.360921188254</v>
      </c>
      <c r="OZ70" s="188">
        <v>-1280.360921188254</v>
      </c>
      <c r="PA70" s="188">
        <f t="shared" si="218"/>
        <v>-1280.360921188254</v>
      </c>
      <c r="PB70" s="188">
        <v>-1280.360921188254</v>
      </c>
      <c r="PC70" s="188">
        <f t="shared" si="219"/>
        <v>-1280.360921188254</v>
      </c>
      <c r="PD70" s="188">
        <f t="shared" si="220"/>
        <v>-1280.360921188254</v>
      </c>
      <c r="PE70" s="188">
        <v>1280.360921188254</v>
      </c>
      <c r="PG70">
        <v>-1</v>
      </c>
      <c r="PH70" s="228">
        <v>-1</v>
      </c>
      <c r="PI70" s="228">
        <v>1</v>
      </c>
      <c r="PJ70" s="228">
        <v>-1</v>
      </c>
      <c r="PK70" s="203">
        <v>-1</v>
      </c>
      <c r="PL70" s="229">
        <v>2</v>
      </c>
      <c r="PM70">
        <f t="shared" si="347"/>
        <v>1</v>
      </c>
      <c r="PN70">
        <v>-1</v>
      </c>
      <c r="PO70" s="203">
        <v>1</v>
      </c>
      <c r="PP70">
        <v>1</v>
      </c>
      <c r="PQ70">
        <v>0</v>
      </c>
      <c r="PR70">
        <v>1</v>
      </c>
      <c r="PS70">
        <v>0</v>
      </c>
      <c r="PT70" s="237">
        <v>1.48936170213E-3</v>
      </c>
      <c r="PU70" s="194">
        <v>42558</v>
      </c>
      <c r="PV70">
        <f t="shared" si="221"/>
        <v>1</v>
      </c>
      <c r="PW70">
        <f t="shared" si="222"/>
        <v>1</v>
      </c>
      <c r="PX70">
        <v>12</v>
      </c>
      <c r="PY70">
        <f t="shared" si="223"/>
        <v>-1</v>
      </c>
      <c r="PZ70">
        <v>9</v>
      </c>
      <c r="QA70" s="137">
        <v>85366.902057107771</v>
      </c>
      <c r="QB70" s="137">
        <v>64025.176542830828</v>
      </c>
      <c r="QC70" s="188">
        <v>-127.14219455333902</v>
      </c>
      <c r="QD70" s="188">
        <v>-127.14219455333902</v>
      </c>
      <c r="QE70" s="188">
        <v>-127.14219455333902</v>
      </c>
      <c r="QF70" s="188">
        <f t="shared" si="334"/>
        <v>127.14219455333902</v>
      </c>
      <c r="QG70" s="188">
        <v>-127.14219455333902</v>
      </c>
      <c r="QH70" s="188">
        <v>127.14219455333902</v>
      </c>
      <c r="QI70" s="188">
        <v>-127.14219455333902</v>
      </c>
      <c r="QJ70" s="188">
        <f t="shared" si="224"/>
        <v>127.14219455333902</v>
      </c>
      <c r="QK70" s="188">
        <v>127.14219455333902</v>
      </c>
      <c r="QL70" s="188">
        <f t="shared" si="225"/>
        <v>-127.14219455333902</v>
      </c>
      <c r="QM70" s="188">
        <f t="shared" si="226"/>
        <v>127.14219455333902</v>
      </c>
      <c r="QN70" s="188">
        <v>127.14219455333902</v>
      </c>
      <c r="QP70">
        <v>1</v>
      </c>
      <c r="QQ70" s="228">
        <v>-1</v>
      </c>
      <c r="QR70" s="228">
        <v>1</v>
      </c>
      <c r="QS70" s="228">
        <v>-1</v>
      </c>
      <c r="QT70" s="203">
        <v>-1</v>
      </c>
      <c r="QU70" s="229">
        <v>3</v>
      </c>
      <c r="QV70">
        <f t="shared" si="348"/>
        <v>-1</v>
      </c>
      <c r="QW70">
        <v>-1</v>
      </c>
      <c r="QX70">
        <v>-1</v>
      </c>
      <c r="QY70">
        <v>0</v>
      </c>
      <c r="QZ70">
        <v>1</v>
      </c>
      <c r="RA70">
        <v>0</v>
      </c>
      <c r="RB70">
        <v>1</v>
      </c>
      <c r="RC70">
        <v>-1.5508816656000001E-2</v>
      </c>
      <c r="RD70" s="194">
        <v>42558</v>
      </c>
      <c r="RE70">
        <f t="shared" si="227"/>
        <v>-1</v>
      </c>
      <c r="RF70">
        <f t="shared" si="228"/>
        <v>-1</v>
      </c>
      <c r="RG70">
        <v>12</v>
      </c>
      <c r="RH70">
        <f t="shared" si="229"/>
        <v>-1</v>
      </c>
      <c r="RI70">
        <v>9</v>
      </c>
      <c r="RJ70" s="137">
        <v>85366.902057107771</v>
      </c>
      <c r="RK70" s="137">
        <v>64025.176542830828</v>
      </c>
      <c r="RL70" s="188">
        <v>1323.9396324943937</v>
      </c>
      <c r="RM70" s="188">
        <v>-1323.9396324943937</v>
      </c>
      <c r="RN70" s="188">
        <v>1323.9396324943937</v>
      </c>
      <c r="RO70" s="188">
        <f t="shared" si="335"/>
        <v>1323.9396324943937</v>
      </c>
      <c r="RP70" s="188">
        <v>1323.9396324943937</v>
      </c>
      <c r="RQ70" s="188">
        <v>-1323.9396324943937</v>
      </c>
      <c r="RR70" s="188">
        <v>1323.9396324943937</v>
      </c>
      <c r="RS70" s="188">
        <f t="shared" si="230"/>
        <v>1323.9396324943937</v>
      </c>
      <c r="RT70" s="188">
        <v>-1323.9396324943937</v>
      </c>
      <c r="RU70" s="188">
        <f t="shared" si="231"/>
        <v>1323.9396324943937</v>
      </c>
      <c r="RV70" s="188">
        <f t="shared" si="232"/>
        <v>1323.9396324943937</v>
      </c>
      <c r="RW70" s="188">
        <v>1323.9396324943937</v>
      </c>
      <c r="RY70">
        <v>-1</v>
      </c>
      <c r="RZ70">
        <v>-1</v>
      </c>
      <c r="SA70">
        <v>-1</v>
      </c>
      <c r="SB70">
        <v>-1</v>
      </c>
      <c r="SC70">
        <v>-1</v>
      </c>
      <c r="SD70">
        <v>4</v>
      </c>
      <c r="SE70">
        <f t="shared" si="233"/>
        <v>-1</v>
      </c>
      <c r="SF70">
        <v>-1</v>
      </c>
      <c r="SG70">
        <v>1</v>
      </c>
      <c r="SH70">
        <v>0</v>
      </c>
      <c r="SI70">
        <v>0</v>
      </c>
      <c r="SJ70">
        <v>1</v>
      </c>
      <c r="SK70">
        <v>0</v>
      </c>
      <c r="SL70">
        <v>0</v>
      </c>
      <c r="SM70" s="194">
        <v>42564</v>
      </c>
      <c r="SN70">
        <f t="shared" si="234"/>
        <v>1</v>
      </c>
      <c r="SO70">
        <f t="shared" si="235"/>
        <v>-1</v>
      </c>
      <c r="SP70">
        <v>13</v>
      </c>
      <c r="SQ70">
        <f t="shared" si="236"/>
        <v>-1</v>
      </c>
      <c r="SR70">
        <v>10</v>
      </c>
      <c r="SS70" s="137">
        <v>91947.098845653993</v>
      </c>
      <c r="ST70" s="137">
        <v>70728.53757357999</v>
      </c>
      <c r="SU70" s="188">
        <v>0</v>
      </c>
      <c r="SV70" s="188">
        <v>0</v>
      </c>
      <c r="SW70" s="188">
        <v>0</v>
      </c>
      <c r="SX70" s="188">
        <f t="shared" si="336"/>
        <v>0</v>
      </c>
      <c r="SY70" s="188">
        <v>0</v>
      </c>
      <c r="SZ70" s="188">
        <v>0</v>
      </c>
      <c r="TA70" s="188">
        <v>0</v>
      </c>
      <c r="TB70" s="188">
        <f t="shared" si="237"/>
        <v>0</v>
      </c>
      <c r="TC70" s="188">
        <v>0</v>
      </c>
      <c r="TD70" s="188">
        <f t="shared" si="238"/>
        <v>0</v>
      </c>
      <c r="TE70" s="188">
        <f t="shared" si="239"/>
        <v>0</v>
      </c>
      <c r="TF70" s="188">
        <v>0</v>
      </c>
      <c r="TH70">
        <v>1</v>
      </c>
      <c r="TI70" s="228">
        <v>-1</v>
      </c>
      <c r="TJ70" s="228">
        <v>-1</v>
      </c>
      <c r="TK70" s="228">
        <v>-1</v>
      </c>
      <c r="TL70" s="203">
        <v>-1</v>
      </c>
      <c r="TM70" s="229">
        <v>5</v>
      </c>
      <c r="TN70">
        <f t="shared" si="240"/>
        <v>-1</v>
      </c>
      <c r="TO70">
        <v>-1</v>
      </c>
      <c r="TP70">
        <v>-1</v>
      </c>
      <c r="TQ70">
        <v>1</v>
      </c>
      <c r="TR70">
        <v>1</v>
      </c>
      <c r="TS70">
        <v>0</v>
      </c>
      <c r="TT70">
        <v>1</v>
      </c>
      <c r="TU70">
        <v>-1.7263703064299999E-3</v>
      </c>
      <c r="TV70" s="194">
        <v>42564</v>
      </c>
      <c r="TW70">
        <f t="shared" si="241"/>
        <v>-1</v>
      </c>
      <c r="TX70">
        <f t="shared" si="242"/>
        <v>-1</v>
      </c>
      <c r="TY70">
        <v>13</v>
      </c>
      <c r="TZ70">
        <f t="shared" si="243"/>
        <v>-1</v>
      </c>
      <c r="UA70">
        <v>10</v>
      </c>
      <c r="UB70" s="137">
        <v>91947.098845653993</v>
      </c>
      <c r="UC70" s="137">
        <v>70728.53757357999</v>
      </c>
      <c r="UD70" s="188">
        <v>158.73474120952119</v>
      </c>
      <c r="UE70" s="188">
        <v>-158.73474120952119</v>
      </c>
      <c r="UF70" s="188">
        <v>158.73474120952119</v>
      </c>
      <c r="UG70" s="188">
        <f t="shared" si="337"/>
        <v>158.73474120952119</v>
      </c>
      <c r="UH70" s="188">
        <v>158.73474120952119</v>
      </c>
      <c r="UI70" s="188">
        <v>158.73474120952119</v>
      </c>
      <c r="UJ70" s="188">
        <v>158.73474120952119</v>
      </c>
      <c r="UK70" s="188">
        <f t="shared" si="244"/>
        <v>158.73474120952119</v>
      </c>
      <c r="UL70" s="188">
        <v>-158.73474120952119</v>
      </c>
      <c r="UM70" s="188">
        <f t="shared" si="245"/>
        <v>158.73474120952119</v>
      </c>
      <c r="UN70" s="188">
        <f t="shared" si="246"/>
        <v>158.73474120952119</v>
      </c>
      <c r="UO70" s="188">
        <v>158.73474120952119</v>
      </c>
      <c r="UQ70">
        <v>-1</v>
      </c>
      <c r="UR70" s="228">
        <v>-1</v>
      </c>
      <c r="US70" s="228">
        <v>1</v>
      </c>
      <c r="UT70" s="228">
        <v>-1</v>
      </c>
      <c r="UU70" s="203">
        <v>-1</v>
      </c>
      <c r="UV70" s="229">
        <v>6</v>
      </c>
      <c r="UW70">
        <f t="shared" si="247"/>
        <v>1</v>
      </c>
      <c r="UX70">
        <v>-1</v>
      </c>
      <c r="UY70" s="203">
        <v>-1</v>
      </c>
      <c r="UZ70">
        <v>0</v>
      </c>
      <c r="VA70">
        <v>1</v>
      </c>
      <c r="VB70">
        <v>0</v>
      </c>
      <c r="VC70">
        <v>1</v>
      </c>
      <c r="VD70" s="237">
        <v>-2.3994811932599999E-2</v>
      </c>
      <c r="VE70" s="194">
        <v>42564</v>
      </c>
      <c r="VF70">
        <f t="shared" si="248"/>
        <v>1</v>
      </c>
      <c r="VG70">
        <f t="shared" si="249"/>
        <v>1</v>
      </c>
      <c r="VH70">
        <v>13</v>
      </c>
      <c r="VI70">
        <v>-1</v>
      </c>
      <c r="VJ70">
        <v>10</v>
      </c>
      <c r="VK70" s="137">
        <v>89344.698987746393</v>
      </c>
      <c r="VL70" s="137">
        <v>68726.691529035685</v>
      </c>
      <c r="VM70" s="188">
        <v>2143.8092493857321</v>
      </c>
      <c r="VN70" s="188">
        <v>2143.8092493857321</v>
      </c>
      <c r="VO70" s="188">
        <v>2143.8092493857321</v>
      </c>
      <c r="VP70" s="188">
        <f t="shared" si="338"/>
        <v>-2143.8092493857321</v>
      </c>
      <c r="VQ70" s="188">
        <v>2143.8092493857321</v>
      </c>
      <c r="VR70" s="188">
        <v>-2143.8092493857321</v>
      </c>
      <c r="VS70" s="188">
        <v>2143.8092493857321</v>
      </c>
      <c r="VT70" s="188">
        <f t="shared" si="250"/>
        <v>-2143.8092493857321</v>
      </c>
      <c r="VU70" s="188">
        <v>-2143.8092493857321</v>
      </c>
      <c r="VV70" s="188">
        <v>2143.8092493857321</v>
      </c>
      <c r="VW70" s="188">
        <f t="shared" si="251"/>
        <v>-2143.8092493857321</v>
      </c>
      <c r="VX70" s="188">
        <v>2143.8092493857321</v>
      </c>
      <c r="VZ70">
        <v>-1</v>
      </c>
      <c r="WA70" s="228">
        <v>1</v>
      </c>
      <c r="WB70" s="228">
        <v>1</v>
      </c>
      <c r="WC70" s="228">
        <v>-1</v>
      </c>
      <c r="WD70" s="203">
        <v>-1</v>
      </c>
      <c r="WE70" s="229">
        <v>7</v>
      </c>
      <c r="WF70">
        <f t="shared" si="252"/>
        <v>1</v>
      </c>
      <c r="WG70">
        <v>-1</v>
      </c>
      <c r="WH70" s="203">
        <v>-1</v>
      </c>
      <c r="WI70">
        <v>0</v>
      </c>
      <c r="WJ70">
        <v>1</v>
      </c>
      <c r="WK70">
        <v>0</v>
      </c>
      <c r="WL70">
        <v>1</v>
      </c>
      <c r="WM70" s="237">
        <v>-1.6832779623500001E-2</v>
      </c>
      <c r="WN70" s="194">
        <v>42564</v>
      </c>
      <c r="WO70">
        <f t="shared" si="253"/>
        <v>1</v>
      </c>
      <c r="WP70">
        <f t="shared" si="254"/>
        <v>1</v>
      </c>
      <c r="WQ70">
        <v>13</v>
      </c>
      <c r="WR70">
        <v>1</v>
      </c>
      <c r="WS70">
        <v>16</v>
      </c>
      <c r="WT70" s="137">
        <v>88131.918119787719</v>
      </c>
      <c r="WU70" s="137">
        <v>108470.05307050796</v>
      </c>
      <c r="WV70" s="188">
        <v>-1483.5051555067332</v>
      </c>
      <c r="WW70" s="188">
        <v>1483.5051555067332</v>
      </c>
      <c r="WX70" s="188">
        <v>1483.5051555067332</v>
      </c>
      <c r="WY70" s="188">
        <f t="shared" si="339"/>
        <v>-1483.5051555067332</v>
      </c>
      <c r="WZ70" s="188">
        <v>1483.5051555067332</v>
      </c>
      <c r="XA70" s="188">
        <v>-1483.5051555067332</v>
      </c>
      <c r="XB70" s="188">
        <v>1483.5051555067332</v>
      </c>
      <c r="XC70" s="188">
        <f t="shared" si="255"/>
        <v>-1483.5051555067332</v>
      </c>
      <c r="XD70" s="188">
        <v>-1483.5051555067332</v>
      </c>
      <c r="XE70" s="188">
        <v>-1483.5051555067332</v>
      </c>
      <c r="XF70" s="188">
        <f t="shared" si="256"/>
        <v>-1483.5051555067332</v>
      </c>
      <c r="XG70" s="188">
        <v>1483.5051555067332</v>
      </c>
      <c r="XI70">
        <v>-1</v>
      </c>
      <c r="XJ70" s="228">
        <v>1</v>
      </c>
      <c r="XK70" s="228">
        <v>1</v>
      </c>
      <c r="XL70" s="228">
        <v>-1</v>
      </c>
      <c r="XM70" s="203">
        <v>1</v>
      </c>
      <c r="XN70" s="229">
        <v>8</v>
      </c>
      <c r="XO70">
        <f t="shared" si="257"/>
        <v>1</v>
      </c>
      <c r="XP70">
        <v>1</v>
      </c>
      <c r="XQ70" s="203">
        <v>1</v>
      </c>
      <c r="XR70">
        <v>1</v>
      </c>
      <c r="XS70">
        <v>1</v>
      </c>
      <c r="XT70">
        <v>1</v>
      </c>
      <c r="XU70">
        <v>1</v>
      </c>
      <c r="XV70" s="237">
        <v>7.2088308177499999E-3</v>
      </c>
      <c r="XW70" s="194">
        <v>42564</v>
      </c>
      <c r="XX70">
        <f t="shared" si="258"/>
        <v>1</v>
      </c>
      <c r="XY70">
        <f t="shared" si="259"/>
        <v>1</v>
      </c>
      <c r="XZ70">
        <v>13</v>
      </c>
      <c r="YA70">
        <v>1</v>
      </c>
      <c r="YB70">
        <v>16</v>
      </c>
      <c r="YC70" s="137">
        <v>88131.918119787719</v>
      </c>
      <c r="YD70" s="137">
        <v>108470.05307050796</v>
      </c>
      <c r="YE70" s="188">
        <v>635.32808736934533</v>
      </c>
      <c r="YF70" s="188">
        <v>-635.32808736934533</v>
      </c>
      <c r="YG70" s="188">
        <v>635.32808736934533</v>
      </c>
      <c r="YH70" s="188">
        <f t="shared" si="260"/>
        <v>635.32808736934533</v>
      </c>
      <c r="YI70" s="188">
        <v>635.32808736934533</v>
      </c>
      <c r="YJ70" s="188">
        <v>635.32808736934533</v>
      </c>
      <c r="YK70" s="188">
        <v>-635.32808736934533</v>
      </c>
      <c r="YL70" s="188">
        <f t="shared" si="261"/>
        <v>635.32808736934533</v>
      </c>
      <c r="YM70" s="188">
        <v>635.32808736934533</v>
      </c>
      <c r="YN70" s="188">
        <v>635.32808736934533</v>
      </c>
      <c r="YO70" s="188">
        <f t="shared" si="262"/>
        <v>635.32808736934533</v>
      </c>
      <c r="YP70" s="188">
        <v>635.32808736934533</v>
      </c>
      <c r="YR70">
        <v>1</v>
      </c>
      <c r="YS70" s="228">
        <v>1</v>
      </c>
      <c r="YT70" s="228">
        <v>1</v>
      </c>
      <c r="YU70" s="228">
        <v>-1</v>
      </c>
      <c r="YV70" s="203">
        <v>1</v>
      </c>
      <c r="YW70" s="229">
        <v>-2</v>
      </c>
      <c r="YX70">
        <v>-1</v>
      </c>
      <c r="YY70">
        <v>-1</v>
      </c>
      <c r="YZ70" s="203">
        <v>1</v>
      </c>
      <c r="ZA70">
        <v>1</v>
      </c>
      <c r="ZB70">
        <v>1</v>
      </c>
      <c r="ZC70">
        <v>0</v>
      </c>
      <c r="ZD70">
        <v>0</v>
      </c>
      <c r="ZE70" s="237">
        <v>1.5209125475299999E-2</v>
      </c>
      <c r="ZF70" s="194">
        <v>42564</v>
      </c>
      <c r="ZG70">
        <f t="shared" si="263"/>
        <v>-1</v>
      </c>
      <c r="ZH70">
        <f t="shared" si="264"/>
        <v>-1</v>
      </c>
      <c r="ZI70">
        <v>13</v>
      </c>
      <c r="ZJ70">
        <v>1</v>
      </c>
      <c r="ZK70">
        <v>16</v>
      </c>
      <c r="ZL70" s="137">
        <v>88131.918119787719</v>
      </c>
      <c r="ZM70" s="137">
        <v>108470.05307050796</v>
      </c>
      <c r="ZN70" s="188">
        <v>1340.4094010627171</v>
      </c>
      <c r="ZO70" s="188">
        <v>1340.4094010627171</v>
      </c>
      <c r="ZP70" s="188">
        <v>1340.4094010627171</v>
      </c>
      <c r="ZQ70" s="188">
        <v>1340.4094010627171</v>
      </c>
      <c r="ZR70" s="188">
        <v>-1340.4094010627171</v>
      </c>
      <c r="ZS70" s="188">
        <v>-1340.4094010627171</v>
      </c>
      <c r="ZT70" s="188">
        <v>1340.4094010627171</v>
      </c>
      <c r="ZU70" s="188">
        <v>-1340.4094010627171</v>
      </c>
      <c r="ZV70" s="188">
        <f t="shared" si="265"/>
        <v>-1340.4094010627171</v>
      </c>
      <c r="ZW70" s="188">
        <v>1340.4094010627171</v>
      </c>
      <c r="ZX70" s="188">
        <f t="shared" si="266"/>
        <v>-1340.4094010627171</v>
      </c>
      <c r="ZY70" s="188">
        <v>1340.4094010627171</v>
      </c>
      <c r="AAA70">
        <f t="shared" si="267"/>
        <v>1</v>
      </c>
      <c r="AAB70" s="228">
        <v>1</v>
      </c>
      <c r="AAC70" s="228">
        <v>1</v>
      </c>
      <c r="AAD70" s="228">
        <v>-1</v>
      </c>
      <c r="AAE70" s="203">
        <v>1</v>
      </c>
      <c r="AAF70" s="229">
        <v>-2</v>
      </c>
      <c r="AAG70">
        <f t="shared" si="268"/>
        <v>-1</v>
      </c>
      <c r="AAH70">
        <f t="shared" si="269"/>
        <v>-1</v>
      </c>
      <c r="AAI70" s="203">
        <v>-1</v>
      </c>
      <c r="AAJ70">
        <f t="shared" si="270"/>
        <v>0</v>
      </c>
      <c r="AAK70">
        <f t="shared" si="136"/>
        <v>0</v>
      </c>
      <c r="AAL70">
        <f t="shared" si="340"/>
        <v>1</v>
      </c>
      <c r="AAM70">
        <f t="shared" si="271"/>
        <v>1</v>
      </c>
      <c r="AAN70" s="237">
        <v>-5.9484467944500002E-3</v>
      </c>
      <c r="AAO70" s="194">
        <v>42564</v>
      </c>
      <c r="AAP70">
        <f t="shared" si="272"/>
        <v>-1</v>
      </c>
      <c r="AAQ70">
        <f t="shared" si="273"/>
        <v>-1</v>
      </c>
      <c r="AAR70">
        <f>VLOOKUP($A70,'FuturesInfo (3)'!$A$2:$V$80,22)</f>
        <v>13</v>
      </c>
      <c r="AAS70">
        <f t="shared" si="274"/>
        <v>1</v>
      </c>
      <c r="AAT70">
        <f t="shared" si="275"/>
        <v>16</v>
      </c>
      <c r="AAU70" s="137">
        <f>VLOOKUP($A70,'FuturesInfo (3)'!$A$2:$O$80,15)*AAR70</f>
        <v>88940.106141015931</v>
      </c>
      <c r="AAV70" s="137">
        <f>VLOOKUP($A70,'FuturesInfo (3)'!$A$2:$O$80,15)*AAT70</f>
        <v>109464.74601971191</v>
      </c>
      <c r="AAW70" s="188">
        <f t="shared" si="352"/>
        <v>-529.05548927256893</v>
      </c>
      <c r="AAX70" s="188">
        <f t="shared" si="137"/>
        <v>-529.05548927256893</v>
      </c>
      <c r="AAY70" s="188">
        <f t="shared" si="277"/>
        <v>-529.05548927256893</v>
      </c>
      <c r="AAZ70" s="188">
        <f t="shared" si="278"/>
        <v>-529.05548927256893</v>
      </c>
      <c r="ABA70" s="188">
        <f t="shared" si="279"/>
        <v>529.05548927256893</v>
      </c>
      <c r="ABB70" s="188">
        <f t="shared" si="349"/>
        <v>529.05548927256893</v>
      </c>
      <c r="ABC70" s="188">
        <f t="shared" si="281"/>
        <v>-529.05548927256893</v>
      </c>
      <c r="ABD70" s="188">
        <f t="shared" si="341"/>
        <v>529.05548927256893</v>
      </c>
      <c r="ABE70" s="188">
        <f t="shared" si="282"/>
        <v>529.05548927256893</v>
      </c>
      <c r="ABF70" s="188">
        <f>IF(IF(sym!$Q59=AAI70,1,0)=1,ABS(AAU70*AAN70),-ABS(AAU70*AAN70))</f>
        <v>-529.05548927256893</v>
      </c>
      <c r="ABG70" s="188">
        <f t="shared" si="283"/>
        <v>529.05548927256893</v>
      </c>
      <c r="ABH70" s="188">
        <f t="shared" si="284"/>
        <v>529.05548927256893</v>
      </c>
      <c r="ABJ70">
        <f t="shared" si="285"/>
        <v>-1</v>
      </c>
      <c r="ABK70" s="228">
        <v>1</v>
      </c>
      <c r="ABL70" s="228">
        <v>1</v>
      </c>
      <c r="ABM70" s="228">
        <v>-1</v>
      </c>
      <c r="ABN70" s="203">
        <v>1</v>
      </c>
      <c r="ABO70" s="229">
        <v>-3</v>
      </c>
      <c r="ABP70">
        <f t="shared" si="286"/>
        <v>1</v>
      </c>
      <c r="ABQ70">
        <f t="shared" si="287"/>
        <v>-1</v>
      </c>
      <c r="ABR70" s="203"/>
      <c r="ABS70">
        <f t="shared" si="288"/>
        <v>0</v>
      </c>
      <c r="ABT70">
        <f t="shared" si="138"/>
        <v>0</v>
      </c>
      <c r="ABU70">
        <f t="shared" si="342"/>
        <v>0</v>
      </c>
      <c r="ABV70">
        <f t="shared" si="289"/>
        <v>0</v>
      </c>
      <c r="ABW70" s="237"/>
      <c r="ABX70" s="194">
        <v>42564</v>
      </c>
      <c r="ABY70">
        <f t="shared" si="290"/>
        <v>1</v>
      </c>
      <c r="ABZ70">
        <f t="shared" si="291"/>
        <v>1</v>
      </c>
      <c r="ACA70">
        <f>VLOOKUP($A70,'FuturesInfo (3)'!$A$2:$V$80,22)</f>
        <v>13</v>
      </c>
      <c r="ACB70">
        <f t="shared" si="292"/>
        <v>1</v>
      </c>
      <c r="ACC70">
        <f t="shared" si="293"/>
        <v>16</v>
      </c>
      <c r="ACD70" s="137">
        <f>VLOOKUP($A70,'FuturesInfo (3)'!$A$2:$O$80,15)*ACA70</f>
        <v>88940.106141015931</v>
      </c>
      <c r="ACE70" s="137">
        <f>VLOOKUP($A70,'FuturesInfo (3)'!$A$2:$O$80,15)*ACC70</f>
        <v>109464.74601971191</v>
      </c>
      <c r="ACF70" s="188">
        <f t="shared" si="353"/>
        <v>0</v>
      </c>
      <c r="ACG70" s="188">
        <f t="shared" si="139"/>
        <v>0</v>
      </c>
      <c r="ACH70" s="188">
        <f t="shared" si="295"/>
        <v>0</v>
      </c>
      <c r="ACI70" s="188">
        <f t="shared" si="296"/>
        <v>0</v>
      </c>
      <c r="ACJ70" s="188">
        <f t="shared" si="297"/>
        <v>0</v>
      </c>
      <c r="ACK70" s="188">
        <f t="shared" si="350"/>
        <v>0</v>
      </c>
      <c r="ACL70" s="188">
        <f t="shared" si="299"/>
        <v>0</v>
      </c>
      <c r="ACM70" s="188">
        <f t="shared" si="343"/>
        <v>0</v>
      </c>
      <c r="ACN70" s="188">
        <f t="shared" si="300"/>
        <v>0</v>
      </c>
      <c r="ACO70" s="188">
        <f>IF(IF(sym!$Q59=ABR70,1,0)=1,ABS(ACD70*ABW70),-ABS(ACD70*ABW70))</f>
        <v>0</v>
      </c>
      <c r="ACP70" s="188">
        <f t="shared" si="301"/>
        <v>0</v>
      </c>
      <c r="ACQ70" s="188">
        <f t="shared" si="302"/>
        <v>0</v>
      </c>
      <c r="ACT70">
        <f t="shared" si="303"/>
        <v>0</v>
      </c>
      <c r="ACU70" s="228"/>
      <c r="ACV70" s="228"/>
      <c r="ACW70" s="228"/>
      <c r="ACX70" s="203"/>
      <c r="ACY70" s="229"/>
      <c r="ACZ70">
        <f t="shared" si="304"/>
        <v>-1</v>
      </c>
      <c r="ADA70">
        <f t="shared" si="305"/>
        <v>0</v>
      </c>
      <c r="ADB70" s="203"/>
      <c r="ADC70">
        <f t="shared" si="306"/>
        <v>1</v>
      </c>
      <c r="ADD70">
        <f t="shared" si="140"/>
        <v>1</v>
      </c>
      <c r="ADE70">
        <f t="shared" si="344"/>
        <v>0</v>
      </c>
      <c r="ADF70">
        <f t="shared" si="307"/>
        <v>1</v>
      </c>
      <c r="ADG70" s="237"/>
      <c r="ADH70" s="194"/>
      <c r="ADI70">
        <f t="shared" si="308"/>
        <v>-1</v>
      </c>
      <c r="ADJ70">
        <f t="shared" si="309"/>
        <v>-1</v>
      </c>
      <c r="ADK70">
        <f>VLOOKUP($A70,'FuturesInfo (3)'!$A$2:$V$80,22)</f>
        <v>13</v>
      </c>
      <c r="ADL70">
        <f t="shared" si="310"/>
        <v>-1</v>
      </c>
      <c r="ADM70">
        <f t="shared" si="311"/>
        <v>10</v>
      </c>
      <c r="ADN70" s="137">
        <f>VLOOKUP($A70,'FuturesInfo (3)'!$A$2:$O$80,15)*ADK70</f>
        <v>88940.106141015931</v>
      </c>
      <c r="ADO70" s="137">
        <f>VLOOKUP($A70,'FuturesInfo (3)'!$A$2:$O$80,15)*ADM70</f>
        <v>68415.46626231994</v>
      </c>
      <c r="ADP70" s="188">
        <f t="shared" si="354"/>
        <v>0</v>
      </c>
      <c r="ADQ70" s="188">
        <f t="shared" si="141"/>
        <v>0</v>
      </c>
      <c r="ADR70" s="188">
        <f t="shared" si="313"/>
        <v>0</v>
      </c>
      <c r="ADS70" s="188">
        <f t="shared" si="314"/>
        <v>0</v>
      </c>
      <c r="ADT70" s="188">
        <f t="shared" si="315"/>
        <v>0</v>
      </c>
      <c r="ADU70" s="188">
        <f t="shared" si="351"/>
        <v>0</v>
      </c>
      <c r="ADV70" s="188">
        <f t="shared" si="317"/>
        <v>0</v>
      </c>
      <c r="ADW70" s="188">
        <f t="shared" si="345"/>
        <v>0</v>
      </c>
      <c r="ADX70" s="188">
        <f t="shared" si="318"/>
        <v>0</v>
      </c>
      <c r="ADY70" s="188">
        <f>IF(IF(sym!$Q59=ADB70,1,0)=1,ABS(ADN70*ADG70),-ABS(ADN70*ADG70))</f>
        <v>0</v>
      </c>
      <c r="ADZ70" s="188">
        <f t="shared" si="319"/>
        <v>0</v>
      </c>
      <c r="AEA70" s="188">
        <f t="shared" si="320"/>
        <v>0</v>
      </c>
    </row>
    <row r="71" spans="1:807"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f t="shared" si="142"/>
        <v>-1</v>
      </c>
      <c r="T71">
        <f t="shared" si="143"/>
        <v>1</v>
      </c>
      <c r="U71">
        <v>1</v>
      </c>
      <c r="V71">
        <f t="shared" si="144"/>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f t="shared" si="145"/>
        <v>-2112.1320224692536</v>
      </c>
      <c r="AG71" s="188">
        <v>2112.1320224692536</v>
      </c>
      <c r="AH71" s="188">
        <f t="shared" si="146"/>
        <v>-2112.1320224692536</v>
      </c>
      <c r="AI71" s="188">
        <v>-2112.1320224692536</v>
      </c>
      <c r="AJ71" s="188">
        <v>2112.1320224692536</v>
      </c>
      <c r="AL71">
        <v>1</v>
      </c>
      <c r="AM71" s="228">
        <v>1</v>
      </c>
      <c r="AN71" s="228">
        <v>-1</v>
      </c>
      <c r="AO71" s="228">
        <v>1</v>
      </c>
      <c r="AP71" s="203">
        <v>-1</v>
      </c>
      <c r="AQ71" s="229">
        <v>-4</v>
      </c>
      <c r="AR71">
        <f t="shared" si="147"/>
        <v>-1</v>
      </c>
      <c r="AS71">
        <v>1</v>
      </c>
      <c r="AT71" s="203">
        <v>-1</v>
      </c>
      <c r="AU71">
        <v>0</v>
      </c>
      <c r="AV71">
        <v>1</v>
      </c>
      <c r="AW71">
        <v>0</v>
      </c>
      <c r="AX71">
        <v>0</v>
      </c>
      <c r="AY71" s="237">
        <v>-1.36570561457E-2</v>
      </c>
      <c r="AZ71" s="194">
        <v>42545</v>
      </c>
      <c r="BA71">
        <f t="shared" si="148"/>
        <v>-1</v>
      </c>
      <c r="BB71">
        <f t="shared" si="149"/>
        <v>-1</v>
      </c>
      <c r="BC71">
        <v>1</v>
      </c>
      <c r="BD71">
        <f t="shared" si="150"/>
        <v>-1</v>
      </c>
      <c r="BE71">
        <v>1</v>
      </c>
      <c r="BF71" s="137">
        <v>56875</v>
      </c>
      <c r="BG71" s="137">
        <v>56875</v>
      </c>
      <c r="BH71" s="188">
        <v>-776.74506828668746</v>
      </c>
      <c r="BI71" s="188">
        <v>-776.74506828668746</v>
      </c>
      <c r="BJ71" s="188">
        <v>776.74506828668746</v>
      </c>
      <c r="BK71" s="188">
        <f t="shared" si="321"/>
        <v>776.74506828668746</v>
      </c>
      <c r="BL71" s="188">
        <v>-776.74506828668746</v>
      </c>
      <c r="BM71" s="188">
        <v>776.74506828668746</v>
      </c>
      <c r="BN71" s="188">
        <v>-776.74506828668746</v>
      </c>
      <c r="BO71" s="188">
        <f t="shared" si="322"/>
        <v>776.74506828668746</v>
      </c>
      <c r="BP71" s="188">
        <v>-776.74506828668746</v>
      </c>
      <c r="BQ71" s="188">
        <f t="shared" si="151"/>
        <v>776.74506828668746</v>
      </c>
      <c r="BR71" s="188">
        <f t="shared" si="152"/>
        <v>776.74506828668746</v>
      </c>
      <c r="BS71" s="188">
        <v>776.74506828668746</v>
      </c>
      <c r="BU71">
        <v>-1</v>
      </c>
      <c r="BV71" s="228">
        <v>1</v>
      </c>
      <c r="BW71" s="228">
        <v>-1</v>
      </c>
      <c r="BX71" s="228">
        <v>1</v>
      </c>
      <c r="BY71" s="203">
        <v>-1</v>
      </c>
      <c r="BZ71" s="229">
        <v>-5</v>
      </c>
      <c r="CA71">
        <f t="shared" si="153"/>
        <v>1</v>
      </c>
      <c r="CB71">
        <v>1</v>
      </c>
      <c r="CC71" s="203">
        <v>-1</v>
      </c>
      <c r="CD71">
        <v>0</v>
      </c>
      <c r="CE71">
        <v>1</v>
      </c>
      <c r="CF71">
        <v>0</v>
      </c>
      <c r="CG71">
        <v>0</v>
      </c>
      <c r="CH71" s="237"/>
      <c r="CI71" s="194">
        <v>42545</v>
      </c>
      <c r="CJ71">
        <f t="shared" si="154"/>
        <v>1</v>
      </c>
      <c r="CK71">
        <f t="shared" si="155"/>
        <v>1</v>
      </c>
      <c r="CL71">
        <v>2</v>
      </c>
      <c r="CM71">
        <f t="shared" si="156"/>
        <v>1</v>
      </c>
      <c r="CN71">
        <v>3</v>
      </c>
      <c r="CO71" s="137">
        <v>113750</v>
      </c>
      <c r="CP71" s="137">
        <v>170625</v>
      </c>
      <c r="CQ71" s="188">
        <v>0</v>
      </c>
      <c r="CR71" s="188">
        <v>0</v>
      </c>
      <c r="CS71" s="188">
        <v>0</v>
      </c>
      <c r="CT71" s="188">
        <f t="shared" si="323"/>
        <v>0</v>
      </c>
      <c r="CU71" s="188">
        <v>0</v>
      </c>
      <c r="CV71" s="188">
        <v>0</v>
      </c>
      <c r="CW71" s="188">
        <v>0</v>
      </c>
      <c r="CX71" s="188">
        <f t="shared" si="157"/>
        <v>0</v>
      </c>
      <c r="CY71" s="188">
        <v>0</v>
      </c>
      <c r="CZ71" s="188">
        <f t="shared" si="158"/>
        <v>0</v>
      </c>
      <c r="DA71" s="188">
        <f t="shared" si="159"/>
        <v>0</v>
      </c>
      <c r="DB71" s="188">
        <v>0</v>
      </c>
      <c r="DD71">
        <v>-1</v>
      </c>
      <c r="DE71" s="228">
        <v>1</v>
      </c>
      <c r="DF71" s="228">
        <v>-1</v>
      </c>
      <c r="DG71" s="228">
        <v>1</v>
      </c>
      <c r="DH71" s="203">
        <v>-1</v>
      </c>
      <c r="DI71" s="229">
        <v>-5</v>
      </c>
      <c r="DJ71">
        <f t="shared" si="160"/>
        <v>1</v>
      </c>
      <c r="DK71">
        <v>1</v>
      </c>
      <c r="DL71" s="203">
        <v>-1</v>
      </c>
      <c r="DM71">
        <v>0</v>
      </c>
      <c r="DN71">
        <v>1</v>
      </c>
      <c r="DO71">
        <v>0</v>
      </c>
      <c r="DP71">
        <v>0</v>
      </c>
      <c r="DQ71" s="237">
        <v>-5.2967032966999998E-2</v>
      </c>
      <c r="DR71" s="194">
        <v>42545</v>
      </c>
      <c r="DS71">
        <f t="shared" si="161"/>
        <v>1</v>
      </c>
      <c r="DT71">
        <f t="shared" si="162"/>
        <v>1</v>
      </c>
      <c r="DU71">
        <v>2</v>
      </c>
      <c r="DV71">
        <f t="shared" si="163"/>
        <v>1</v>
      </c>
      <c r="DW71">
        <v>3</v>
      </c>
      <c r="DX71" s="137">
        <v>107725</v>
      </c>
      <c r="DY71" s="137">
        <v>161587.5</v>
      </c>
      <c r="DZ71" s="188">
        <v>-5705.8736263700748</v>
      </c>
      <c r="EA71" s="188">
        <v>5705.8736263700748</v>
      </c>
      <c r="EB71" s="188">
        <v>5705.8736263700748</v>
      </c>
      <c r="EC71" s="188">
        <f t="shared" si="324"/>
        <v>-5705.8736263700748</v>
      </c>
      <c r="ED71" s="188">
        <v>-5705.8736263700748</v>
      </c>
      <c r="EE71" s="188">
        <v>5705.8736263700748</v>
      </c>
      <c r="EF71" s="188">
        <v>-5705.8736263700748</v>
      </c>
      <c r="EG71" s="188">
        <f t="shared" si="164"/>
        <v>-5705.8736263700748</v>
      </c>
      <c r="EH71" s="188">
        <v>-5705.8736263700748</v>
      </c>
      <c r="EI71" s="188">
        <f t="shared" si="165"/>
        <v>-5705.8736263700748</v>
      </c>
      <c r="EJ71" s="188">
        <f t="shared" si="166"/>
        <v>-5705.8736263700748</v>
      </c>
      <c r="EK71" s="188">
        <v>5705.8736263700748</v>
      </c>
      <c r="EM71">
        <v>-1</v>
      </c>
      <c r="EN71" s="228">
        <v>-1</v>
      </c>
      <c r="EO71" s="228">
        <v>1</v>
      </c>
      <c r="EP71" s="228">
        <v>-1</v>
      </c>
      <c r="EQ71" s="203">
        <v>-1</v>
      </c>
      <c r="ER71" s="229">
        <v>2</v>
      </c>
      <c r="ES71">
        <f t="shared" si="167"/>
        <v>1</v>
      </c>
      <c r="ET71">
        <v>-1</v>
      </c>
      <c r="EU71" s="203">
        <v>-1</v>
      </c>
      <c r="EV71">
        <v>1</v>
      </c>
      <c r="EW71">
        <v>1</v>
      </c>
      <c r="EX71">
        <v>0</v>
      </c>
      <c r="EY71">
        <v>1</v>
      </c>
      <c r="EZ71" s="237">
        <v>-3.7131585054499998E-3</v>
      </c>
      <c r="FA71" s="194">
        <v>42545</v>
      </c>
      <c r="FB71">
        <f t="shared" si="168"/>
        <v>1</v>
      </c>
      <c r="FC71">
        <f t="shared" si="169"/>
        <v>1</v>
      </c>
      <c r="FD71">
        <v>2</v>
      </c>
      <c r="FE71">
        <f t="shared" si="170"/>
        <v>-1</v>
      </c>
      <c r="FF71">
        <v>2</v>
      </c>
      <c r="FG71" s="137">
        <v>107325</v>
      </c>
      <c r="FH71" s="137">
        <v>107325</v>
      </c>
      <c r="FI71" s="188">
        <v>398.51473659742123</v>
      </c>
      <c r="FJ71" s="188">
        <v>398.51473659742123</v>
      </c>
      <c r="FK71" s="188">
        <v>398.51473659742123</v>
      </c>
      <c r="FL71" s="188">
        <f t="shared" si="325"/>
        <v>-398.51473659742123</v>
      </c>
      <c r="FM71" s="188">
        <v>398.51473659742123</v>
      </c>
      <c r="FN71" s="188">
        <v>-398.51473659742123</v>
      </c>
      <c r="FO71" s="188">
        <v>398.51473659742123</v>
      </c>
      <c r="FP71" s="188">
        <f t="shared" si="171"/>
        <v>-398.51473659742123</v>
      </c>
      <c r="FQ71" s="188">
        <v>-398.51473659742123</v>
      </c>
      <c r="FR71" s="188">
        <f t="shared" si="172"/>
        <v>398.51473659742123</v>
      </c>
      <c r="FS71" s="188">
        <f t="shared" si="173"/>
        <v>-398.51473659742123</v>
      </c>
      <c r="FT71" s="188">
        <v>398.51473659742123</v>
      </c>
      <c r="FV71">
        <v>-1</v>
      </c>
      <c r="FW71" s="228">
        <v>-1</v>
      </c>
      <c r="FX71" s="228">
        <v>1</v>
      </c>
      <c r="FY71" s="228">
        <v>-1</v>
      </c>
      <c r="FZ71" s="203">
        <v>-1</v>
      </c>
      <c r="GA71" s="229">
        <v>3</v>
      </c>
      <c r="GB71">
        <f t="shared" si="174"/>
        <v>1</v>
      </c>
      <c r="GC71">
        <v>-1</v>
      </c>
      <c r="GD71">
        <v>-1</v>
      </c>
      <c r="GE71">
        <v>1</v>
      </c>
      <c r="GF71">
        <v>1</v>
      </c>
      <c r="GG71">
        <v>0</v>
      </c>
      <c r="GH71">
        <v>1</v>
      </c>
      <c r="GI71">
        <v>-4.5189843931999998E-2</v>
      </c>
      <c r="GJ71" s="194">
        <v>42545</v>
      </c>
      <c r="GK71">
        <f t="shared" si="175"/>
        <v>1</v>
      </c>
      <c r="GL71">
        <f t="shared" si="176"/>
        <v>1</v>
      </c>
      <c r="GM71">
        <v>2</v>
      </c>
      <c r="GN71">
        <f t="shared" si="177"/>
        <v>-1</v>
      </c>
      <c r="GO71">
        <v>3</v>
      </c>
      <c r="GP71" s="137">
        <v>102475</v>
      </c>
      <c r="GQ71" s="137">
        <v>153712.5</v>
      </c>
      <c r="GR71" s="188">
        <v>4630.8292569317</v>
      </c>
      <c r="GS71" s="188">
        <v>4630.8292569317</v>
      </c>
      <c r="GT71" s="188">
        <v>4630.8292569317</v>
      </c>
      <c r="GU71" s="188">
        <f t="shared" si="326"/>
        <v>-4630.8292569317</v>
      </c>
      <c r="GV71" s="188">
        <v>4630.8292569317</v>
      </c>
      <c r="GW71" s="188">
        <v>-4630.8292569317</v>
      </c>
      <c r="GX71" s="188">
        <v>4630.8292569317</v>
      </c>
      <c r="GY71" s="188">
        <f t="shared" si="178"/>
        <v>-4630.8292569317</v>
      </c>
      <c r="GZ71" s="188">
        <v>-4630.8292569317</v>
      </c>
      <c r="HA71" s="188">
        <f t="shared" si="179"/>
        <v>4630.8292569317</v>
      </c>
      <c r="HB71" s="188">
        <f t="shared" si="180"/>
        <v>-4630.8292569317</v>
      </c>
      <c r="HC71" s="188">
        <v>4630.8292569317</v>
      </c>
      <c r="HE71">
        <v>-1</v>
      </c>
      <c r="HF71">
        <v>-1</v>
      </c>
      <c r="HG71">
        <v>-1</v>
      </c>
      <c r="HH71">
        <v>-1</v>
      </c>
      <c r="HI71">
        <v>-1</v>
      </c>
      <c r="HJ71">
        <v>4</v>
      </c>
      <c r="HK71">
        <f t="shared" si="181"/>
        <v>-1</v>
      </c>
      <c r="HL71">
        <v>-1</v>
      </c>
      <c r="HM71" s="203">
        <v>1</v>
      </c>
      <c r="HN71">
        <v>0</v>
      </c>
      <c r="HO71">
        <v>0</v>
      </c>
      <c r="HP71">
        <v>1</v>
      </c>
      <c r="HQ71">
        <v>0</v>
      </c>
      <c r="HR71" s="237">
        <v>3.2202976335699997E-2</v>
      </c>
      <c r="HS71" s="194">
        <v>42551</v>
      </c>
      <c r="HT71">
        <f t="shared" si="182"/>
        <v>1</v>
      </c>
      <c r="HU71">
        <f t="shared" si="183"/>
        <v>-1</v>
      </c>
      <c r="HV71">
        <v>2</v>
      </c>
      <c r="HW71">
        <f t="shared" si="184"/>
        <v>-1</v>
      </c>
      <c r="HX71">
        <v>3</v>
      </c>
      <c r="HY71" s="137">
        <v>105775</v>
      </c>
      <c r="HZ71" s="137">
        <v>158662.5</v>
      </c>
      <c r="IA71" s="188">
        <v>-3406.2698219086674</v>
      </c>
      <c r="IB71" s="188">
        <v>-3406.2698219086674</v>
      </c>
      <c r="IC71" s="188">
        <v>-3406.2698219086674</v>
      </c>
      <c r="ID71" s="188">
        <f t="shared" si="327"/>
        <v>-3406.2698219086674</v>
      </c>
      <c r="IE71" s="188">
        <v>-3406.2698219086674</v>
      </c>
      <c r="IF71" s="188">
        <v>-3406.2698219086674</v>
      </c>
      <c r="IG71" s="188">
        <v>-3406.2698219086674</v>
      </c>
      <c r="IH71" s="188">
        <f t="shared" si="185"/>
        <v>3406.2698219086674</v>
      </c>
      <c r="II71" s="188">
        <v>3406.2698219086674</v>
      </c>
      <c r="IJ71" s="188">
        <f t="shared" si="186"/>
        <v>-3406.2698219086674</v>
      </c>
      <c r="IK71" s="188">
        <f t="shared" si="187"/>
        <v>-3406.2698219086674</v>
      </c>
      <c r="IL71" s="188">
        <v>3406.2698219086674</v>
      </c>
      <c r="IN71">
        <v>1</v>
      </c>
      <c r="IO71" s="228">
        <v>-1</v>
      </c>
      <c r="IP71" s="228">
        <v>1</v>
      </c>
      <c r="IQ71" s="228">
        <v>-1</v>
      </c>
      <c r="IR71" s="203">
        <v>-1</v>
      </c>
      <c r="IS71" s="229">
        <v>-1</v>
      </c>
      <c r="IT71">
        <f t="shared" si="188"/>
        <v>1</v>
      </c>
      <c r="IU71">
        <v>1</v>
      </c>
      <c r="IV71" s="203">
        <v>-1</v>
      </c>
      <c r="IW71">
        <v>1</v>
      </c>
      <c r="IX71">
        <v>1</v>
      </c>
      <c r="IY71">
        <v>0</v>
      </c>
      <c r="IZ71">
        <v>0</v>
      </c>
      <c r="JA71" s="237">
        <v>-2.5998581895499999E-3</v>
      </c>
      <c r="JB71" s="194">
        <v>42551</v>
      </c>
      <c r="JC71">
        <f t="shared" si="189"/>
        <v>1</v>
      </c>
      <c r="JD71">
        <f t="shared" si="190"/>
        <v>1</v>
      </c>
      <c r="JE71">
        <v>2</v>
      </c>
      <c r="JF71">
        <f t="shared" si="191"/>
        <v>-1</v>
      </c>
      <c r="JG71">
        <v>2</v>
      </c>
      <c r="JH71" s="137">
        <v>105500</v>
      </c>
      <c r="JI71" s="137">
        <v>105500</v>
      </c>
      <c r="JJ71" s="188">
        <v>274.28503899752496</v>
      </c>
      <c r="JK71" s="188">
        <v>-274.28503899752496</v>
      </c>
      <c r="JL71" s="188">
        <v>274.28503899752496</v>
      </c>
      <c r="JM71" s="188">
        <f t="shared" si="328"/>
        <v>-274.28503899752496</v>
      </c>
      <c r="JN71" s="188">
        <v>-274.28503899752496</v>
      </c>
      <c r="JO71" s="188">
        <v>-274.28503899752496</v>
      </c>
      <c r="JP71" s="188">
        <v>274.28503899752496</v>
      </c>
      <c r="JQ71" s="188">
        <f t="shared" si="192"/>
        <v>-274.28503899752496</v>
      </c>
      <c r="JR71" s="188">
        <v>-274.28503899752496</v>
      </c>
      <c r="JS71" s="188">
        <f t="shared" si="193"/>
        <v>274.28503899752496</v>
      </c>
      <c r="JT71" s="188">
        <f t="shared" si="329"/>
        <v>-274.28503899752496</v>
      </c>
      <c r="JU71" s="188">
        <v>274.28503899752496</v>
      </c>
      <c r="JW71">
        <v>-1</v>
      </c>
      <c r="JX71" s="228">
        <v>-1</v>
      </c>
      <c r="JY71" s="228">
        <v>-1</v>
      </c>
      <c r="JZ71" s="228">
        <v>-1</v>
      </c>
      <c r="KA71" s="203">
        <v>-1</v>
      </c>
      <c r="KB71" s="229">
        <v>-2</v>
      </c>
      <c r="KC71">
        <f t="shared" si="194"/>
        <v>1</v>
      </c>
      <c r="KD71">
        <v>1</v>
      </c>
      <c r="KE71" s="203">
        <v>1</v>
      </c>
      <c r="KF71">
        <v>0</v>
      </c>
      <c r="KG71">
        <v>0</v>
      </c>
      <c r="KH71">
        <v>1</v>
      </c>
      <c r="KI71">
        <v>1</v>
      </c>
      <c r="KJ71" s="237">
        <v>3.0331753554500001E-2</v>
      </c>
      <c r="KK71" s="194">
        <v>42551</v>
      </c>
      <c r="KL71">
        <f t="shared" si="195"/>
        <v>1</v>
      </c>
      <c r="KM71">
        <f t="shared" si="196"/>
        <v>1</v>
      </c>
      <c r="KN71">
        <v>2</v>
      </c>
      <c r="KO71">
        <f t="shared" si="197"/>
        <v>-1</v>
      </c>
      <c r="KP71">
        <v>2</v>
      </c>
      <c r="KQ71" s="137">
        <v>108700</v>
      </c>
      <c r="KR71" s="137">
        <v>108700</v>
      </c>
      <c r="KS71" s="188">
        <v>-3297.0616113741503</v>
      </c>
      <c r="KT71" s="188">
        <v>-3297.0616113741503</v>
      </c>
      <c r="KU71" s="188">
        <v>-3297.0616113741503</v>
      </c>
      <c r="KV71" s="188">
        <f t="shared" si="330"/>
        <v>3297.0616113741503</v>
      </c>
      <c r="KW71" s="188">
        <v>3297.0616113741503</v>
      </c>
      <c r="KX71" s="188">
        <v>-3297.0616113741503</v>
      </c>
      <c r="KY71" s="188">
        <v>-3297.0616113741503</v>
      </c>
      <c r="KZ71" s="188">
        <f t="shared" si="198"/>
        <v>3297.0616113741503</v>
      </c>
      <c r="LA71" s="188">
        <v>3297.0616113741503</v>
      </c>
      <c r="LB71" s="188">
        <f t="shared" si="199"/>
        <v>-3297.0616113741503</v>
      </c>
      <c r="LC71" s="188">
        <f t="shared" si="200"/>
        <v>3297.0616113741503</v>
      </c>
      <c r="LD71" s="188">
        <v>3297.0616113741503</v>
      </c>
      <c r="LF71">
        <v>1</v>
      </c>
      <c r="LG71" s="228">
        <v>-1</v>
      </c>
      <c r="LH71" s="228">
        <v>-1</v>
      </c>
      <c r="LI71" s="228">
        <v>-1</v>
      </c>
      <c r="LJ71" s="203">
        <v>-1</v>
      </c>
      <c r="LK71" s="229">
        <v>-3</v>
      </c>
      <c r="LL71">
        <f t="shared" si="201"/>
        <v>-1</v>
      </c>
      <c r="LM71">
        <v>1</v>
      </c>
      <c r="LN71" s="203">
        <v>1</v>
      </c>
      <c r="LO71">
        <v>0</v>
      </c>
      <c r="LP71">
        <v>0</v>
      </c>
      <c r="LQ71">
        <v>1</v>
      </c>
      <c r="LR71">
        <v>1</v>
      </c>
      <c r="LS71" s="237">
        <v>1.6789328426900001E-2</v>
      </c>
      <c r="LT71" s="194">
        <v>42551</v>
      </c>
      <c r="LU71">
        <f t="shared" si="202"/>
        <v>1</v>
      </c>
      <c r="LV71">
        <f t="shared" si="203"/>
        <v>-1</v>
      </c>
      <c r="LW71">
        <v>2</v>
      </c>
      <c r="LX71">
        <f t="shared" si="204"/>
        <v>-1</v>
      </c>
      <c r="LY71">
        <v>2</v>
      </c>
      <c r="LZ71" s="137">
        <v>110525</v>
      </c>
      <c r="MA71" s="137">
        <v>110525</v>
      </c>
      <c r="MB71" s="188">
        <v>-1855.6405243831225</v>
      </c>
      <c r="MC71" s="188">
        <v>1855.6405243831225</v>
      </c>
      <c r="MD71" s="188">
        <v>-1855.6405243831225</v>
      </c>
      <c r="ME71" s="188">
        <f t="shared" si="331"/>
        <v>-1855.6405243831225</v>
      </c>
      <c r="MF71" s="188">
        <v>1855.6405243831225</v>
      </c>
      <c r="MG71" s="188">
        <v>-1855.6405243831225</v>
      </c>
      <c r="MH71" s="188">
        <v>-1855.6405243831225</v>
      </c>
      <c r="MI71" s="188">
        <f t="shared" si="205"/>
        <v>1855.6405243831225</v>
      </c>
      <c r="MJ71" s="188">
        <v>1855.6405243831225</v>
      </c>
      <c r="MK71" s="188">
        <f t="shared" si="206"/>
        <v>-1855.6405243831225</v>
      </c>
      <c r="ML71" s="188">
        <f t="shared" si="207"/>
        <v>-1855.6405243831225</v>
      </c>
      <c r="MM71" s="188">
        <v>1855.6405243831225</v>
      </c>
      <c r="MO71">
        <v>1</v>
      </c>
      <c r="MP71" s="228">
        <v>1</v>
      </c>
      <c r="MQ71" s="228">
        <v>-1</v>
      </c>
      <c r="MR71" s="203">
        <v>1</v>
      </c>
      <c r="MS71" s="203">
        <v>-1</v>
      </c>
      <c r="MT71" s="229">
        <v>-4</v>
      </c>
      <c r="MU71">
        <f t="shared" si="208"/>
        <v>-1</v>
      </c>
      <c r="MV71">
        <v>1</v>
      </c>
      <c r="MW71" s="203">
        <v>-1</v>
      </c>
      <c r="MX71">
        <v>1</v>
      </c>
      <c r="MY71">
        <v>1</v>
      </c>
      <c r="MZ71">
        <v>0</v>
      </c>
      <c r="NA71">
        <v>0</v>
      </c>
      <c r="NB71" s="237">
        <v>-3.8905225062199997E-2</v>
      </c>
      <c r="NC71" s="194">
        <v>42558</v>
      </c>
      <c r="ND71">
        <f t="shared" si="209"/>
        <v>-1</v>
      </c>
      <c r="NE71">
        <f t="shared" si="210"/>
        <v>-1</v>
      </c>
      <c r="NF71">
        <v>2</v>
      </c>
      <c r="NG71">
        <f t="shared" si="211"/>
        <v>-1</v>
      </c>
      <c r="NH71">
        <v>2</v>
      </c>
      <c r="NI71" s="137">
        <v>106225</v>
      </c>
      <c r="NJ71" s="137">
        <v>106225</v>
      </c>
      <c r="NK71" s="188">
        <v>-4132.7075322321944</v>
      </c>
      <c r="NL71" s="188">
        <v>-4132.7075322321944</v>
      </c>
      <c r="NM71" s="188">
        <v>4132.7075322321944</v>
      </c>
      <c r="NN71" s="188">
        <f t="shared" si="332"/>
        <v>4132.7075322321944</v>
      </c>
      <c r="NO71" s="188">
        <v>-4132.7075322321944</v>
      </c>
      <c r="NP71" s="188">
        <v>4132.7075322321944</v>
      </c>
      <c r="NQ71" s="188">
        <v>-4132.7075322321944</v>
      </c>
      <c r="NR71" s="188">
        <f t="shared" si="212"/>
        <v>4132.7075322321944</v>
      </c>
      <c r="NS71" s="188">
        <v>-4132.7075322321944</v>
      </c>
      <c r="NT71" s="188">
        <f t="shared" si="213"/>
        <v>4132.7075322321944</v>
      </c>
      <c r="NU71" s="188">
        <f t="shared" si="214"/>
        <v>4132.7075322321944</v>
      </c>
      <c r="NV71" s="188">
        <v>4132.7075322321944</v>
      </c>
      <c r="NX71">
        <v>-1</v>
      </c>
      <c r="NY71" s="228">
        <v>-1</v>
      </c>
      <c r="NZ71" s="228">
        <v>1</v>
      </c>
      <c r="OA71" s="228">
        <v>-1</v>
      </c>
      <c r="OB71" s="203">
        <v>-1</v>
      </c>
      <c r="OC71" s="229">
        <v>1</v>
      </c>
      <c r="OD71">
        <f t="shared" si="346"/>
        <v>1</v>
      </c>
      <c r="OE71">
        <v>-1</v>
      </c>
      <c r="OF71" s="203">
        <v>-1</v>
      </c>
      <c r="OG71">
        <v>0</v>
      </c>
      <c r="OH71">
        <v>1</v>
      </c>
      <c r="OI71">
        <v>0</v>
      </c>
      <c r="OJ71">
        <v>1</v>
      </c>
      <c r="OK71">
        <v>-4.7069898799699996E-3</v>
      </c>
      <c r="OL71" s="194">
        <v>42558</v>
      </c>
      <c r="OM71">
        <f t="shared" si="215"/>
        <v>1</v>
      </c>
      <c r="ON71">
        <f t="shared" si="216"/>
        <v>1</v>
      </c>
      <c r="OO71">
        <v>2</v>
      </c>
      <c r="OP71">
        <f t="shared" si="217"/>
        <v>-1</v>
      </c>
      <c r="OQ71">
        <v>2</v>
      </c>
      <c r="OR71" s="137">
        <v>106625</v>
      </c>
      <c r="OS71" s="137">
        <v>106625</v>
      </c>
      <c r="OT71" s="188">
        <v>501.8827959518012</v>
      </c>
      <c r="OU71" s="188">
        <v>501.8827959518012</v>
      </c>
      <c r="OV71" s="188">
        <v>501.8827959518012</v>
      </c>
      <c r="OW71" s="188">
        <f t="shared" si="333"/>
        <v>-501.8827959518012</v>
      </c>
      <c r="OX71" s="188">
        <v>501.8827959518012</v>
      </c>
      <c r="OY71" s="188">
        <v>-501.8827959518012</v>
      </c>
      <c r="OZ71" s="188">
        <v>501.8827959518012</v>
      </c>
      <c r="PA71" s="188">
        <f t="shared" si="218"/>
        <v>-501.8827959518012</v>
      </c>
      <c r="PB71" s="188">
        <v>-501.8827959518012</v>
      </c>
      <c r="PC71" s="188">
        <f t="shared" si="219"/>
        <v>501.8827959518012</v>
      </c>
      <c r="PD71" s="188">
        <f t="shared" si="220"/>
        <v>-501.8827959518012</v>
      </c>
      <c r="PE71" s="188">
        <v>501.8827959518012</v>
      </c>
      <c r="PG71">
        <v>-1</v>
      </c>
      <c r="PH71" s="228">
        <v>-1</v>
      </c>
      <c r="PI71" s="228">
        <v>1</v>
      </c>
      <c r="PJ71" s="228">
        <v>-1</v>
      </c>
      <c r="PK71" s="203">
        <v>-1</v>
      </c>
      <c r="PL71" s="229">
        <v>2</v>
      </c>
      <c r="PM71">
        <f t="shared" si="347"/>
        <v>1</v>
      </c>
      <c r="PN71">
        <v>-1</v>
      </c>
      <c r="PO71" s="203">
        <v>1</v>
      </c>
      <c r="PP71">
        <v>1</v>
      </c>
      <c r="PQ71">
        <v>0</v>
      </c>
      <c r="PR71">
        <v>1</v>
      </c>
      <c r="PS71">
        <v>0</v>
      </c>
      <c r="PT71" s="237">
        <v>8.5126507448600001E-3</v>
      </c>
      <c r="PU71" s="194">
        <v>42558</v>
      </c>
      <c r="PV71">
        <f t="shared" si="221"/>
        <v>1</v>
      </c>
      <c r="PW71">
        <f t="shared" si="222"/>
        <v>1</v>
      </c>
      <c r="PX71">
        <v>2</v>
      </c>
      <c r="PY71">
        <f t="shared" si="223"/>
        <v>-1</v>
      </c>
      <c r="PZ71">
        <v>2</v>
      </c>
      <c r="QA71" s="137">
        <v>102775</v>
      </c>
      <c r="QB71" s="137">
        <v>102775</v>
      </c>
      <c r="QC71" s="188">
        <v>-874.8876803029865</v>
      </c>
      <c r="QD71" s="188">
        <v>-874.8876803029865</v>
      </c>
      <c r="QE71" s="188">
        <v>-874.8876803029865</v>
      </c>
      <c r="QF71" s="188">
        <f t="shared" si="334"/>
        <v>874.8876803029865</v>
      </c>
      <c r="QG71" s="188">
        <v>-874.8876803029865</v>
      </c>
      <c r="QH71" s="188">
        <v>874.8876803029865</v>
      </c>
      <c r="QI71" s="188">
        <v>-874.8876803029865</v>
      </c>
      <c r="QJ71" s="188">
        <f t="shared" si="224"/>
        <v>874.8876803029865</v>
      </c>
      <c r="QK71" s="188">
        <v>874.8876803029865</v>
      </c>
      <c r="QL71" s="188">
        <f t="shared" si="225"/>
        <v>-874.8876803029865</v>
      </c>
      <c r="QM71" s="188">
        <f t="shared" si="226"/>
        <v>874.8876803029865</v>
      </c>
      <c r="QN71" s="188">
        <v>874.8876803029865</v>
      </c>
      <c r="QP71">
        <v>1</v>
      </c>
      <c r="QQ71" s="228">
        <v>1</v>
      </c>
      <c r="QR71" s="228">
        <v>1</v>
      </c>
      <c r="QS71" s="228">
        <v>-1</v>
      </c>
      <c r="QT71" s="203">
        <v>-1</v>
      </c>
      <c r="QU71" s="229">
        <v>3</v>
      </c>
      <c r="QV71">
        <f t="shared" si="348"/>
        <v>-1</v>
      </c>
      <c r="QW71">
        <v>-1</v>
      </c>
      <c r="QX71">
        <v>-1</v>
      </c>
      <c r="QY71">
        <v>0</v>
      </c>
      <c r="QZ71">
        <v>1</v>
      </c>
      <c r="RA71">
        <v>0</v>
      </c>
      <c r="RB71">
        <v>1</v>
      </c>
      <c r="RC71">
        <v>-3.6107854630700001E-2</v>
      </c>
      <c r="RD71" s="194">
        <v>42558</v>
      </c>
      <c r="RE71">
        <f t="shared" si="227"/>
        <v>-1</v>
      </c>
      <c r="RF71">
        <f t="shared" si="228"/>
        <v>-1</v>
      </c>
      <c r="RG71">
        <v>2</v>
      </c>
      <c r="RH71">
        <f t="shared" si="229"/>
        <v>-1</v>
      </c>
      <c r="RI71">
        <v>2</v>
      </c>
      <c r="RJ71" s="137">
        <v>102775</v>
      </c>
      <c r="RK71" s="137">
        <v>102775</v>
      </c>
      <c r="RL71" s="188">
        <v>-3710.9847596701925</v>
      </c>
      <c r="RM71" s="188">
        <v>-3710.9847596701925</v>
      </c>
      <c r="RN71" s="188">
        <v>3710.9847596701925</v>
      </c>
      <c r="RO71" s="188">
        <f t="shared" si="335"/>
        <v>3710.9847596701925</v>
      </c>
      <c r="RP71" s="188">
        <v>3710.9847596701925</v>
      </c>
      <c r="RQ71" s="188">
        <v>-3710.9847596701925</v>
      </c>
      <c r="RR71" s="188">
        <v>3710.9847596701925</v>
      </c>
      <c r="RS71" s="188">
        <f t="shared" si="230"/>
        <v>3710.9847596701925</v>
      </c>
      <c r="RT71" s="188">
        <v>-3710.9847596701925</v>
      </c>
      <c r="RU71" s="188">
        <f t="shared" si="231"/>
        <v>3710.9847596701925</v>
      </c>
      <c r="RV71" s="188">
        <f t="shared" si="232"/>
        <v>3710.9847596701925</v>
      </c>
      <c r="RW71" s="188">
        <v>3710.9847596701925</v>
      </c>
      <c r="RY71">
        <v>-1</v>
      </c>
      <c r="RZ71">
        <v>-1</v>
      </c>
      <c r="SA71">
        <v>-1</v>
      </c>
      <c r="SB71">
        <v>-1</v>
      </c>
      <c r="SC71">
        <v>-1</v>
      </c>
      <c r="SD71">
        <v>4</v>
      </c>
      <c r="SE71">
        <f t="shared" si="233"/>
        <v>-1</v>
      </c>
      <c r="SF71">
        <v>-1</v>
      </c>
      <c r="SG71">
        <v>-1</v>
      </c>
      <c r="SH71">
        <v>1</v>
      </c>
      <c r="SI71">
        <v>1</v>
      </c>
      <c r="SJ71">
        <v>0</v>
      </c>
      <c r="SK71">
        <v>1</v>
      </c>
      <c r="SL71">
        <v>-1.8243736317199999E-2</v>
      </c>
      <c r="SM71" s="194">
        <v>42564</v>
      </c>
      <c r="SN71">
        <f t="shared" si="234"/>
        <v>1</v>
      </c>
      <c r="SO71">
        <f t="shared" si="235"/>
        <v>-1</v>
      </c>
      <c r="SP71">
        <v>2</v>
      </c>
      <c r="SQ71">
        <f t="shared" si="236"/>
        <v>-1</v>
      </c>
      <c r="SR71">
        <v>2</v>
      </c>
      <c r="SS71" s="137">
        <v>101250</v>
      </c>
      <c r="ST71" s="137">
        <v>101250</v>
      </c>
      <c r="SU71" s="188">
        <v>1847.1783021164999</v>
      </c>
      <c r="SV71" s="188">
        <v>1847.1783021164999</v>
      </c>
      <c r="SW71" s="188">
        <v>1847.1783021164999</v>
      </c>
      <c r="SX71" s="188">
        <f t="shared" si="336"/>
        <v>1847.1783021164999</v>
      </c>
      <c r="SY71" s="188">
        <v>1847.1783021164999</v>
      </c>
      <c r="SZ71" s="188">
        <v>1847.1783021164999</v>
      </c>
      <c r="TA71" s="188">
        <v>1847.1783021164999</v>
      </c>
      <c r="TB71" s="188">
        <f t="shared" si="237"/>
        <v>-1847.1783021164999</v>
      </c>
      <c r="TC71" s="188">
        <v>-1847.1783021164999</v>
      </c>
      <c r="TD71" s="188">
        <f t="shared" si="238"/>
        <v>1847.1783021164999</v>
      </c>
      <c r="TE71" s="188">
        <f t="shared" si="239"/>
        <v>1847.1783021164999</v>
      </c>
      <c r="TF71" s="188">
        <v>1847.1783021164999</v>
      </c>
      <c r="TH71">
        <v>-1</v>
      </c>
      <c r="TI71" s="228">
        <v>1</v>
      </c>
      <c r="TJ71" s="228">
        <v>1</v>
      </c>
      <c r="TK71" s="228">
        <v>-1</v>
      </c>
      <c r="TL71" s="203">
        <v>-1</v>
      </c>
      <c r="TM71" s="229">
        <v>5</v>
      </c>
      <c r="TN71">
        <f t="shared" si="240"/>
        <v>1</v>
      </c>
      <c r="TO71">
        <v>-1</v>
      </c>
      <c r="TP71">
        <v>1</v>
      </c>
      <c r="TQ71">
        <v>1</v>
      </c>
      <c r="TR71">
        <v>0</v>
      </c>
      <c r="TS71">
        <v>1</v>
      </c>
      <c r="TT71">
        <v>0</v>
      </c>
      <c r="TU71">
        <v>3.4687809712599998E-3</v>
      </c>
      <c r="TV71" s="194">
        <v>42564</v>
      </c>
      <c r="TW71">
        <f t="shared" si="241"/>
        <v>1</v>
      </c>
      <c r="TX71">
        <f t="shared" si="242"/>
        <v>1</v>
      </c>
      <c r="TY71">
        <v>2</v>
      </c>
      <c r="TZ71">
        <f t="shared" si="243"/>
        <v>1</v>
      </c>
      <c r="UA71">
        <v>2</v>
      </c>
      <c r="UB71" s="137">
        <v>101250</v>
      </c>
      <c r="UC71" s="137">
        <v>101250</v>
      </c>
      <c r="UD71" s="188">
        <v>351.214073340075</v>
      </c>
      <c r="UE71" s="188">
        <v>-351.214073340075</v>
      </c>
      <c r="UF71" s="188">
        <v>-351.214073340075</v>
      </c>
      <c r="UG71" s="188">
        <f t="shared" si="337"/>
        <v>351.214073340075</v>
      </c>
      <c r="UH71" s="188">
        <v>-351.214073340075</v>
      </c>
      <c r="UI71" s="188">
        <v>351.214073340075</v>
      </c>
      <c r="UJ71" s="188">
        <v>-351.214073340075</v>
      </c>
      <c r="UK71" s="188">
        <f t="shared" si="244"/>
        <v>351.214073340075</v>
      </c>
      <c r="UL71" s="188">
        <v>351.214073340075</v>
      </c>
      <c r="UM71" s="188">
        <f t="shared" si="245"/>
        <v>351.214073340075</v>
      </c>
      <c r="UN71" s="188">
        <f t="shared" si="246"/>
        <v>351.214073340075</v>
      </c>
      <c r="UO71" s="188">
        <v>351.214073340075</v>
      </c>
      <c r="UQ71">
        <v>1</v>
      </c>
      <c r="UR71" s="228">
        <v>1</v>
      </c>
      <c r="US71" s="228">
        <v>1</v>
      </c>
      <c r="UT71" s="228">
        <v>-1</v>
      </c>
      <c r="UU71" s="203">
        <v>-1</v>
      </c>
      <c r="UV71" s="229">
        <v>6</v>
      </c>
      <c r="UW71">
        <f t="shared" si="247"/>
        <v>-1</v>
      </c>
      <c r="UX71">
        <v>-1</v>
      </c>
      <c r="UY71" s="203">
        <v>-1</v>
      </c>
      <c r="UZ71">
        <v>0</v>
      </c>
      <c r="VA71">
        <v>1</v>
      </c>
      <c r="VB71">
        <v>1</v>
      </c>
      <c r="VC71">
        <v>1</v>
      </c>
      <c r="VD71" s="237">
        <v>-2.3950617284000001E-2</v>
      </c>
      <c r="VE71" s="194">
        <v>42564</v>
      </c>
      <c r="VF71">
        <f t="shared" si="248"/>
        <v>-1</v>
      </c>
      <c r="VG71">
        <f t="shared" si="249"/>
        <v>-1</v>
      </c>
      <c r="VH71">
        <v>2</v>
      </c>
      <c r="VI71">
        <v>-1</v>
      </c>
      <c r="VJ71">
        <v>2</v>
      </c>
      <c r="VK71" s="137">
        <v>98825</v>
      </c>
      <c r="VL71" s="137">
        <v>98825</v>
      </c>
      <c r="VM71" s="188">
        <v>-2366.9197530913002</v>
      </c>
      <c r="VN71" s="188">
        <v>-2366.9197530913002</v>
      </c>
      <c r="VO71" s="188">
        <v>2366.9197530913002</v>
      </c>
      <c r="VP71" s="188">
        <f t="shared" si="338"/>
        <v>2366.9197530913002</v>
      </c>
      <c r="VQ71" s="188">
        <v>2366.9197530913002</v>
      </c>
      <c r="VR71" s="188">
        <v>-2366.9197530913002</v>
      </c>
      <c r="VS71" s="188">
        <v>2366.9197530913002</v>
      </c>
      <c r="VT71" s="188">
        <f t="shared" si="250"/>
        <v>2366.9197530913002</v>
      </c>
      <c r="VU71" s="188">
        <v>-2366.9197530913002</v>
      </c>
      <c r="VV71" s="188">
        <v>2366.9197530913002</v>
      </c>
      <c r="VW71" s="188">
        <f t="shared" si="251"/>
        <v>2366.9197530913002</v>
      </c>
      <c r="VX71" s="188">
        <v>2366.9197530913002</v>
      </c>
      <c r="VZ71">
        <v>-1</v>
      </c>
      <c r="WA71" s="228">
        <v>1</v>
      </c>
      <c r="WB71" s="228">
        <v>1</v>
      </c>
      <c r="WC71" s="228">
        <v>-1</v>
      </c>
      <c r="WD71" s="203">
        <v>-1</v>
      </c>
      <c r="WE71" s="229">
        <v>7</v>
      </c>
      <c r="WF71">
        <f t="shared" si="252"/>
        <v>1</v>
      </c>
      <c r="WG71">
        <v>-1</v>
      </c>
      <c r="WH71" s="203">
        <v>-1</v>
      </c>
      <c r="WI71">
        <v>0</v>
      </c>
      <c r="WJ71">
        <v>1</v>
      </c>
      <c r="WK71">
        <v>0</v>
      </c>
      <c r="WL71">
        <v>1</v>
      </c>
      <c r="WM71" s="237">
        <v>-2.2261573488500001E-2</v>
      </c>
      <c r="WN71" s="194">
        <v>42564</v>
      </c>
      <c r="WO71">
        <f t="shared" si="253"/>
        <v>1</v>
      </c>
      <c r="WP71">
        <f t="shared" si="254"/>
        <v>1</v>
      </c>
      <c r="WQ71">
        <v>2</v>
      </c>
      <c r="WR71">
        <v>1</v>
      </c>
      <c r="WS71">
        <v>3</v>
      </c>
      <c r="WT71" s="137">
        <v>97375</v>
      </c>
      <c r="WU71" s="137">
        <v>146062.5</v>
      </c>
      <c r="WV71" s="188">
        <v>-2167.7207184426875</v>
      </c>
      <c r="WW71" s="188">
        <v>2167.7207184426875</v>
      </c>
      <c r="WX71" s="188">
        <v>2167.7207184426875</v>
      </c>
      <c r="WY71" s="188">
        <f t="shared" si="339"/>
        <v>-2167.7207184426875</v>
      </c>
      <c r="WZ71" s="188">
        <v>2167.7207184426875</v>
      </c>
      <c r="XA71" s="188">
        <v>-2167.7207184426875</v>
      </c>
      <c r="XB71" s="188">
        <v>2167.7207184426875</v>
      </c>
      <c r="XC71" s="188">
        <f t="shared" si="255"/>
        <v>-2167.7207184426875</v>
      </c>
      <c r="XD71" s="188">
        <v>-2167.7207184426875</v>
      </c>
      <c r="XE71" s="188">
        <v>-2167.7207184426875</v>
      </c>
      <c r="XF71" s="188">
        <f t="shared" si="256"/>
        <v>-2167.7207184426875</v>
      </c>
      <c r="XG71" s="188">
        <v>2167.7207184426875</v>
      </c>
      <c r="XI71">
        <v>-1</v>
      </c>
      <c r="XJ71" s="228">
        <v>1</v>
      </c>
      <c r="XK71" s="228">
        <v>1</v>
      </c>
      <c r="XL71" s="228">
        <v>-1</v>
      </c>
      <c r="XM71" s="203">
        <v>1</v>
      </c>
      <c r="XN71" s="229">
        <v>8</v>
      </c>
      <c r="XO71">
        <f t="shared" si="257"/>
        <v>1</v>
      </c>
      <c r="XP71">
        <v>1</v>
      </c>
      <c r="XQ71" s="203">
        <v>1</v>
      </c>
      <c r="XR71">
        <v>1</v>
      </c>
      <c r="XS71">
        <v>1</v>
      </c>
      <c r="XT71">
        <v>1</v>
      </c>
      <c r="XU71">
        <v>1</v>
      </c>
      <c r="XV71" s="237">
        <v>7.7619663648100003E-3</v>
      </c>
      <c r="XW71" s="194">
        <v>42564</v>
      </c>
      <c r="XX71">
        <f t="shared" si="258"/>
        <v>1</v>
      </c>
      <c r="XY71">
        <f t="shared" si="259"/>
        <v>1</v>
      </c>
      <c r="XZ71">
        <v>2</v>
      </c>
      <c r="YA71">
        <v>1</v>
      </c>
      <c r="YB71">
        <v>3</v>
      </c>
      <c r="YC71" s="137">
        <v>97375</v>
      </c>
      <c r="YD71" s="137">
        <v>146062.5</v>
      </c>
      <c r="YE71" s="188">
        <v>755.82147477337378</v>
      </c>
      <c r="YF71" s="188">
        <v>-755.82147477337378</v>
      </c>
      <c r="YG71" s="188">
        <v>755.82147477337378</v>
      </c>
      <c r="YH71" s="188">
        <f t="shared" si="260"/>
        <v>755.82147477337378</v>
      </c>
      <c r="YI71" s="188">
        <v>755.82147477337378</v>
      </c>
      <c r="YJ71" s="188">
        <v>755.82147477337378</v>
      </c>
      <c r="YK71" s="188">
        <v>-755.82147477337378</v>
      </c>
      <c r="YL71" s="188">
        <f t="shared" si="261"/>
        <v>755.82147477337378</v>
      </c>
      <c r="YM71" s="188">
        <v>755.82147477337378</v>
      </c>
      <c r="YN71" s="188">
        <v>755.82147477337378</v>
      </c>
      <c r="YO71" s="188">
        <f t="shared" si="262"/>
        <v>755.82147477337378</v>
      </c>
      <c r="YP71" s="188">
        <v>755.82147477337378</v>
      </c>
      <c r="YR71">
        <v>1</v>
      </c>
      <c r="YS71" s="228">
        <v>1</v>
      </c>
      <c r="YT71" s="228">
        <v>1</v>
      </c>
      <c r="YU71" s="228">
        <v>-1</v>
      </c>
      <c r="YV71" s="203">
        <v>1</v>
      </c>
      <c r="YW71" s="229">
        <v>10</v>
      </c>
      <c r="YX71">
        <v>1</v>
      </c>
      <c r="YY71">
        <v>1</v>
      </c>
      <c r="YZ71" s="203">
        <v>1</v>
      </c>
      <c r="ZA71">
        <v>1</v>
      </c>
      <c r="ZB71">
        <v>1</v>
      </c>
      <c r="ZC71">
        <v>1</v>
      </c>
      <c r="ZD71">
        <v>1</v>
      </c>
      <c r="ZE71" s="237">
        <v>1.25802310655E-2</v>
      </c>
      <c r="ZF71" s="194">
        <v>42564</v>
      </c>
      <c r="ZG71">
        <f t="shared" si="263"/>
        <v>1</v>
      </c>
      <c r="ZH71">
        <f t="shared" si="264"/>
        <v>1</v>
      </c>
      <c r="ZI71">
        <v>2</v>
      </c>
      <c r="ZJ71">
        <v>1</v>
      </c>
      <c r="ZK71">
        <v>3</v>
      </c>
      <c r="ZL71" s="137">
        <v>97375</v>
      </c>
      <c r="ZM71" s="137">
        <v>146062.5</v>
      </c>
      <c r="ZN71" s="188">
        <v>1225.0000000030625</v>
      </c>
      <c r="ZO71" s="188">
        <v>1225.0000000030625</v>
      </c>
      <c r="ZP71" s="188">
        <v>1225.0000000030625</v>
      </c>
      <c r="ZQ71" s="188">
        <v>1225.0000000030625</v>
      </c>
      <c r="ZR71" s="188">
        <v>1225.0000000030625</v>
      </c>
      <c r="ZS71" s="188">
        <v>1225.0000000030625</v>
      </c>
      <c r="ZT71" s="188">
        <v>1225.0000000030625</v>
      </c>
      <c r="ZU71" s="188">
        <v>-1225.0000000030625</v>
      </c>
      <c r="ZV71" s="188">
        <f t="shared" si="265"/>
        <v>1225.0000000030625</v>
      </c>
      <c r="ZW71" s="188">
        <v>1225.0000000030625</v>
      </c>
      <c r="ZX71" s="188">
        <f t="shared" si="266"/>
        <v>1225.0000000030625</v>
      </c>
      <c r="ZY71" s="188">
        <v>1225.0000000030625</v>
      </c>
      <c r="AAA71">
        <f t="shared" si="267"/>
        <v>1</v>
      </c>
      <c r="AAB71" s="228">
        <v>1</v>
      </c>
      <c r="AAC71" s="228">
        <v>1</v>
      </c>
      <c r="AAD71" s="228">
        <v>-1</v>
      </c>
      <c r="AAE71" s="203">
        <v>1</v>
      </c>
      <c r="AAF71" s="229">
        <v>10</v>
      </c>
      <c r="AAG71">
        <f t="shared" si="268"/>
        <v>1</v>
      </c>
      <c r="AAH71">
        <f t="shared" si="269"/>
        <v>1</v>
      </c>
      <c r="AAI71" s="203">
        <v>-1</v>
      </c>
      <c r="AAJ71">
        <f t="shared" si="270"/>
        <v>0</v>
      </c>
      <c r="AAK71">
        <f t="shared" si="136"/>
        <v>0</v>
      </c>
      <c r="AAL71">
        <f t="shared" si="340"/>
        <v>0</v>
      </c>
      <c r="AAM71">
        <f t="shared" si="271"/>
        <v>0</v>
      </c>
      <c r="AAN71" s="237">
        <v>-8.1135902636900008E-3</v>
      </c>
      <c r="AAO71" s="194">
        <v>42564</v>
      </c>
      <c r="AAP71">
        <f t="shared" si="272"/>
        <v>1</v>
      </c>
      <c r="AAQ71">
        <f t="shared" si="273"/>
        <v>1</v>
      </c>
      <c r="AAR71">
        <f>VLOOKUP($A71,'FuturesInfo (3)'!$A$2:$V$80,22)</f>
        <v>2</v>
      </c>
      <c r="AAS71">
        <f t="shared" si="274"/>
        <v>1</v>
      </c>
      <c r="AAT71">
        <f t="shared" si="275"/>
        <v>3</v>
      </c>
      <c r="AAU71" s="137">
        <f>VLOOKUP($A71,'FuturesInfo (3)'!$A$2:$O$80,15)*AAR71</f>
        <v>97800</v>
      </c>
      <c r="AAV71" s="137">
        <f>VLOOKUP($A71,'FuturesInfo (3)'!$A$2:$O$80,15)*AAT71</f>
        <v>146700</v>
      </c>
      <c r="AAW71" s="188">
        <f t="shared" si="352"/>
        <v>-793.5091277888821</v>
      </c>
      <c r="AAX71" s="188">
        <f t="shared" si="137"/>
        <v>-793.5091277888821</v>
      </c>
      <c r="AAY71" s="188">
        <f t="shared" si="277"/>
        <v>-793.5091277888821</v>
      </c>
      <c r="AAZ71" s="188">
        <f t="shared" si="278"/>
        <v>-793.5091277888821</v>
      </c>
      <c r="ABA71" s="188">
        <f t="shared" si="279"/>
        <v>-793.5091277888821</v>
      </c>
      <c r="ABB71" s="188">
        <f t="shared" si="349"/>
        <v>-793.5091277888821</v>
      </c>
      <c r="ABC71" s="188">
        <f t="shared" si="281"/>
        <v>-793.5091277888821</v>
      </c>
      <c r="ABD71" s="188">
        <f t="shared" si="341"/>
        <v>793.5091277888821</v>
      </c>
      <c r="ABE71" s="188">
        <f t="shared" si="282"/>
        <v>-793.5091277888821</v>
      </c>
      <c r="ABF71" s="188">
        <f>IF(IF(sym!$Q60=AAI71,1,0)=1,ABS(AAU71*AAN71),-ABS(AAU71*AAN71))</f>
        <v>-793.5091277888821</v>
      </c>
      <c r="ABG71" s="188">
        <f t="shared" si="283"/>
        <v>-793.5091277888821</v>
      </c>
      <c r="ABH71" s="188">
        <f t="shared" si="284"/>
        <v>793.5091277888821</v>
      </c>
      <c r="ABJ71">
        <f t="shared" si="285"/>
        <v>-1</v>
      </c>
      <c r="ABK71" s="228">
        <v>1</v>
      </c>
      <c r="ABL71" s="228">
        <v>1</v>
      </c>
      <c r="ABM71" s="228">
        <v>-1</v>
      </c>
      <c r="ABN71" s="203">
        <v>1</v>
      </c>
      <c r="ABO71" s="229">
        <v>11</v>
      </c>
      <c r="ABP71">
        <f t="shared" si="286"/>
        <v>1</v>
      </c>
      <c r="ABQ71">
        <f t="shared" si="287"/>
        <v>1</v>
      </c>
      <c r="ABR71" s="203"/>
      <c r="ABS71">
        <f t="shared" si="288"/>
        <v>0</v>
      </c>
      <c r="ABT71">
        <f t="shared" si="138"/>
        <v>0</v>
      </c>
      <c r="ABU71">
        <f t="shared" si="342"/>
        <v>0</v>
      </c>
      <c r="ABV71">
        <f t="shared" si="289"/>
        <v>0</v>
      </c>
      <c r="ABW71" s="237"/>
      <c r="ABX71" s="194">
        <v>42564</v>
      </c>
      <c r="ABY71">
        <f t="shared" si="290"/>
        <v>1</v>
      </c>
      <c r="ABZ71">
        <f t="shared" si="291"/>
        <v>1</v>
      </c>
      <c r="ACA71">
        <f>VLOOKUP($A71,'FuturesInfo (3)'!$A$2:$V$80,22)</f>
        <v>2</v>
      </c>
      <c r="ACB71">
        <f t="shared" si="292"/>
        <v>1</v>
      </c>
      <c r="ACC71">
        <f t="shared" si="293"/>
        <v>3</v>
      </c>
      <c r="ACD71" s="137">
        <f>VLOOKUP($A71,'FuturesInfo (3)'!$A$2:$O$80,15)*ACA71</f>
        <v>97800</v>
      </c>
      <c r="ACE71" s="137">
        <f>VLOOKUP($A71,'FuturesInfo (3)'!$A$2:$O$80,15)*ACC71</f>
        <v>146700</v>
      </c>
      <c r="ACF71" s="188">
        <f t="shared" si="353"/>
        <v>0</v>
      </c>
      <c r="ACG71" s="188">
        <f t="shared" si="139"/>
        <v>0</v>
      </c>
      <c r="ACH71" s="188">
        <f t="shared" si="295"/>
        <v>0</v>
      </c>
      <c r="ACI71" s="188">
        <f t="shared" si="296"/>
        <v>0</v>
      </c>
      <c r="ACJ71" s="188">
        <f t="shared" si="297"/>
        <v>0</v>
      </c>
      <c r="ACK71" s="188">
        <f t="shared" si="350"/>
        <v>0</v>
      </c>
      <c r="ACL71" s="188">
        <f t="shared" si="299"/>
        <v>0</v>
      </c>
      <c r="ACM71" s="188">
        <f t="shared" si="343"/>
        <v>0</v>
      </c>
      <c r="ACN71" s="188">
        <f t="shared" si="300"/>
        <v>0</v>
      </c>
      <c r="ACO71" s="188">
        <f>IF(IF(sym!$Q60=ABR71,1,0)=1,ABS(ACD71*ABW71),-ABS(ACD71*ABW71))</f>
        <v>0</v>
      </c>
      <c r="ACP71" s="188">
        <f t="shared" si="301"/>
        <v>0</v>
      </c>
      <c r="ACQ71" s="188">
        <f t="shared" si="302"/>
        <v>0</v>
      </c>
      <c r="ACT71">
        <f t="shared" si="303"/>
        <v>0</v>
      </c>
      <c r="ACU71" s="228"/>
      <c r="ACV71" s="228"/>
      <c r="ACW71" s="228"/>
      <c r="ACX71" s="203"/>
      <c r="ACY71" s="229"/>
      <c r="ACZ71">
        <f t="shared" si="304"/>
        <v>-1</v>
      </c>
      <c r="ADA71">
        <f t="shared" si="305"/>
        <v>0</v>
      </c>
      <c r="ADB71" s="203"/>
      <c r="ADC71">
        <f t="shared" si="306"/>
        <v>1</v>
      </c>
      <c r="ADD71">
        <f t="shared" si="140"/>
        <v>1</v>
      </c>
      <c r="ADE71">
        <f t="shared" si="344"/>
        <v>0</v>
      </c>
      <c r="ADF71">
        <f t="shared" si="307"/>
        <v>1</v>
      </c>
      <c r="ADG71" s="237"/>
      <c r="ADH71" s="194"/>
      <c r="ADI71">
        <f t="shared" si="308"/>
        <v>-1</v>
      </c>
      <c r="ADJ71">
        <f t="shared" si="309"/>
        <v>-1</v>
      </c>
      <c r="ADK71">
        <f>VLOOKUP($A71,'FuturesInfo (3)'!$A$2:$V$80,22)</f>
        <v>2</v>
      </c>
      <c r="ADL71">
        <f t="shared" si="310"/>
        <v>-1</v>
      </c>
      <c r="ADM71">
        <f t="shared" si="311"/>
        <v>2</v>
      </c>
      <c r="ADN71" s="137">
        <f>VLOOKUP($A71,'FuturesInfo (3)'!$A$2:$O$80,15)*ADK71</f>
        <v>97800</v>
      </c>
      <c r="ADO71" s="137">
        <f>VLOOKUP($A71,'FuturesInfo (3)'!$A$2:$O$80,15)*ADM71</f>
        <v>97800</v>
      </c>
      <c r="ADP71" s="188">
        <f t="shared" si="354"/>
        <v>0</v>
      </c>
      <c r="ADQ71" s="188">
        <f t="shared" si="141"/>
        <v>0</v>
      </c>
      <c r="ADR71" s="188">
        <f t="shared" si="313"/>
        <v>0</v>
      </c>
      <c r="ADS71" s="188">
        <f t="shared" si="314"/>
        <v>0</v>
      </c>
      <c r="ADT71" s="188">
        <f t="shared" si="315"/>
        <v>0</v>
      </c>
      <c r="ADU71" s="188">
        <f t="shared" si="351"/>
        <v>0</v>
      </c>
      <c r="ADV71" s="188">
        <f t="shared" si="317"/>
        <v>0</v>
      </c>
      <c r="ADW71" s="188">
        <f t="shared" si="345"/>
        <v>0</v>
      </c>
      <c r="ADX71" s="188">
        <f t="shared" si="318"/>
        <v>0</v>
      </c>
      <c r="ADY71" s="188">
        <f>IF(IF(sym!$Q60=ADB71,1,0)=1,ABS(ADN71*ADG71),-ABS(ADN71*ADG71))</f>
        <v>0</v>
      </c>
      <c r="ADZ71" s="188">
        <f t="shared" si="319"/>
        <v>0</v>
      </c>
      <c r="AEA71" s="188">
        <f t="shared" si="320"/>
        <v>0</v>
      </c>
    </row>
    <row r="72" spans="1:807"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f t="shared" si="142"/>
        <v>-1</v>
      </c>
      <c r="T72">
        <f t="shared" si="143"/>
        <v>1</v>
      </c>
      <c r="U72">
        <v>3</v>
      </c>
      <c r="V72">
        <f t="shared" si="144"/>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f t="shared" si="145"/>
        <v>2210.851213704796</v>
      </c>
      <c r="AG72" s="188">
        <v>-2210.851213704796</v>
      </c>
      <c r="AH72" s="188">
        <f t="shared" si="146"/>
        <v>-2210.851213704796</v>
      </c>
      <c r="AI72" s="188">
        <v>-2210.851213704796</v>
      </c>
      <c r="AJ72" s="188">
        <v>2210.851213704796</v>
      </c>
      <c r="AL72">
        <v>-1</v>
      </c>
      <c r="AM72" s="228">
        <v>1</v>
      </c>
      <c r="AN72" s="228">
        <v>-1</v>
      </c>
      <c r="AO72" s="228">
        <v>1</v>
      </c>
      <c r="AP72" s="203">
        <v>1</v>
      </c>
      <c r="AQ72" s="229">
        <v>26</v>
      </c>
      <c r="AR72">
        <f t="shared" si="147"/>
        <v>1</v>
      </c>
      <c r="AS72">
        <v>1</v>
      </c>
      <c r="AT72" s="203">
        <v>1</v>
      </c>
      <c r="AU72">
        <v>1</v>
      </c>
      <c r="AV72">
        <v>1</v>
      </c>
      <c r="AW72">
        <v>0</v>
      </c>
      <c r="AX72">
        <v>1</v>
      </c>
      <c r="AY72" s="237">
        <v>2.21347761928E-2</v>
      </c>
      <c r="AZ72" s="194">
        <v>42514</v>
      </c>
      <c r="BA72">
        <f t="shared" si="148"/>
        <v>1</v>
      </c>
      <c r="BB72">
        <f t="shared" si="149"/>
        <v>1</v>
      </c>
      <c r="BC72">
        <v>3</v>
      </c>
      <c r="BD72">
        <f t="shared" si="150"/>
        <v>1</v>
      </c>
      <c r="BE72">
        <v>4</v>
      </c>
      <c r="BF72" s="137">
        <v>69820.800000000003</v>
      </c>
      <c r="BG72" s="137">
        <v>93094.400000000009</v>
      </c>
      <c r="BH72" s="188">
        <v>1545.4677816022504</v>
      </c>
      <c r="BI72" s="188">
        <v>-1545.4677816022504</v>
      </c>
      <c r="BJ72" s="188">
        <v>1545.4677816022504</v>
      </c>
      <c r="BK72" s="188">
        <f t="shared" si="321"/>
        <v>1545.4677816022504</v>
      </c>
      <c r="BL72" s="188">
        <v>1545.4677816022504</v>
      </c>
      <c r="BM72" s="188">
        <v>-1545.4677816022504</v>
      </c>
      <c r="BN72" s="188">
        <v>1545.4677816022504</v>
      </c>
      <c r="BO72" s="188">
        <f t="shared" si="322"/>
        <v>1545.4677816022504</v>
      </c>
      <c r="BP72" s="188">
        <v>1545.4677816022504</v>
      </c>
      <c r="BQ72" s="188">
        <f t="shared" si="151"/>
        <v>1545.4677816022504</v>
      </c>
      <c r="BR72" s="188">
        <f t="shared" si="152"/>
        <v>1545.4677816022504</v>
      </c>
      <c r="BS72" s="188">
        <v>1545.4677816022504</v>
      </c>
      <c r="BU72">
        <v>1</v>
      </c>
      <c r="BV72" s="228">
        <v>1</v>
      </c>
      <c r="BW72" s="228">
        <v>-1</v>
      </c>
      <c r="BX72" s="228">
        <v>1</v>
      </c>
      <c r="BY72" s="203">
        <v>1</v>
      </c>
      <c r="BZ72" s="229">
        <v>27</v>
      </c>
      <c r="CA72">
        <f t="shared" si="153"/>
        <v>-1</v>
      </c>
      <c r="CB72">
        <v>1</v>
      </c>
      <c r="CC72" s="203">
        <v>1</v>
      </c>
      <c r="CD72">
        <v>1</v>
      </c>
      <c r="CE72">
        <v>1</v>
      </c>
      <c r="CF72">
        <v>0</v>
      </c>
      <c r="CG72">
        <v>1</v>
      </c>
      <c r="CH72" s="237"/>
      <c r="CI72" s="194">
        <v>42514</v>
      </c>
      <c r="CJ72">
        <f t="shared" si="154"/>
        <v>-1</v>
      </c>
      <c r="CK72">
        <f t="shared" si="155"/>
        <v>-1</v>
      </c>
      <c r="CL72">
        <v>3</v>
      </c>
      <c r="CM72">
        <f t="shared" si="156"/>
        <v>1</v>
      </c>
      <c r="CN72">
        <v>2</v>
      </c>
      <c r="CO72" s="137">
        <v>69820.800000000003</v>
      </c>
      <c r="CP72" s="137">
        <v>46547.200000000004</v>
      </c>
      <c r="CQ72" s="188">
        <v>0</v>
      </c>
      <c r="CR72" s="188">
        <v>0</v>
      </c>
      <c r="CS72" s="188">
        <v>0</v>
      </c>
      <c r="CT72" s="188">
        <f t="shared" si="323"/>
        <v>0</v>
      </c>
      <c r="CU72" s="188">
        <v>0</v>
      </c>
      <c r="CV72" s="188">
        <v>0</v>
      </c>
      <c r="CW72" s="188">
        <v>0</v>
      </c>
      <c r="CX72" s="188">
        <f t="shared" si="157"/>
        <v>0</v>
      </c>
      <c r="CY72" s="188">
        <v>0</v>
      </c>
      <c r="CZ72" s="188">
        <f t="shared" si="158"/>
        <v>0</v>
      </c>
      <c r="DA72" s="188">
        <f t="shared" si="159"/>
        <v>0</v>
      </c>
      <c r="DB72" s="188">
        <v>0</v>
      </c>
      <c r="DD72">
        <v>1</v>
      </c>
      <c r="DE72" s="228">
        <v>1</v>
      </c>
      <c r="DF72" s="228">
        <v>-1</v>
      </c>
      <c r="DG72" s="228">
        <v>1</v>
      </c>
      <c r="DH72" s="203">
        <v>1</v>
      </c>
      <c r="DI72" s="229">
        <v>27</v>
      </c>
      <c r="DJ72">
        <f t="shared" si="160"/>
        <v>-1</v>
      </c>
      <c r="DK72">
        <v>1</v>
      </c>
      <c r="DL72" s="203">
        <v>1</v>
      </c>
      <c r="DM72">
        <v>1</v>
      </c>
      <c r="DN72">
        <v>1</v>
      </c>
      <c r="DO72">
        <v>0</v>
      </c>
      <c r="DP72">
        <v>1</v>
      </c>
      <c r="DQ72" s="237">
        <v>4.3310875842199996E-3</v>
      </c>
      <c r="DR72" s="194">
        <v>42514</v>
      </c>
      <c r="DS72">
        <f t="shared" si="161"/>
        <v>-1</v>
      </c>
      <c r="DT72">
        <f t="shared" si="162"/>
        <v>-1</v>
      </c>
      <c r="DU72">
        <v>3</v>
      </c>
      <c r="DV72">
        <f t="shared" si="163"/>
        <v>1</v>
      </c>
      <c r="DW72">
        <v>2</v>
      </c>
      <c r="DX72" s="137">
        <v>70123.200000000012</v>
      </c>
      <c r="DY72" s="137">
        <v>46748.800000000003</v>
      </c>
      <c r="DZ72" s="188">
        <v>303.70972088577594</v>
      </c>
      <c r="EA72" s="188">
        <v>303.70972088577594</v>
      </c>
      <c r="EB72" s="188">
        <v>303.70972088577594</v>
      </c>
      <c r="EC72" s="188">
        <f t="shared" si="324"/>
        <v>-303.70972088577594</v>
      </c>
      <c r="ED72" s="188">
        <v>303.70972088577594</v>
      </c>
      <c r="EE72" s="188">
        <v>-303.70972088577594</v>
      </c>
      <c r="EF72" s="188">
        <v>303.70972088577594</v>
      </c>
      <c r="EG72" s="188">
        <f t="shared" si="164"/>
        <v>-303.70972088577594</v>
      </c>
      <c r="EH72" s="188">
        <v>303.70972088577594</v>
      </c>
      <c r="EI72" s="188">
        <f t="shared" si="165"/>
        <v>303.70972088577594</v>
      </c>
      <c r="EJ72" s="188">
        <f t="shared" si="166"/>
        <v>-303.70972088577594</v>
      </c>
      <c r="EK72" s="188">
        <v>303.70972088577594</v>
      </c>
      <c r="EM72">
        <v>1</v>
      </c>
      <c r="EN72" s="228">
        <v>1</v>
      </c>
      <c r="EO72" s="228">
        <v>-1</v>
      </c>
      <c r="EP72" s="228">
        <v>1</v>
      </c>
      <c r="EQ72" s="203">
        <v>1</v>
      </c>
      <c r="ER72" s="229">
        <v>28</v>
      </c>
      <c r="ES72">
        <f t="shared" si="167"/>
        <v>-1</v>
      </c>
      <c r="ET72">
        <v>1</v>
      </c>
      <c r="EU72" s="203">
        <v>-1</v>
      </c>
      <c r="EV72">
        <v>0</v>
      </c>
      <c r="EW72">
        <v>0</v>
      </c>
      <c r="EX72">
        <v>1</v>
      </c>
      <c r="EY72">
        <v>0</v>
      </c>
      <c r="EZ72" s="237">
        <v>-1.43747005271E-2</v>
      </c>
      <c r="FA72" s="194">
        <v>42514</v>
      </c>
      <c r="FB72">
        <f t="shared" si="168"/>
        <v>-1</v>
      </c>
      <c r="FC72">
        <f t="shared" si="169"/>
        <v>-1</v>
      </c>
      <c r="FD72">
        <v>3</v>
      </c>
      <c r="FE72">
        <f t="shared" si="170"/>
        <v>1</v>
      </c>
      <c r="FF72">
        <v>3</v>
      </c>
      <c r="FG72" s="137">
        <v>69115.200000000012</v>
      </c>
      <c r="FH72" s="137">
        <v>69115.200000000012</v>
      </c>
      <c r="FI72" s="188">
        <v>-993.51030187062202</v>
      </c>
      <c r="FJ72" s="188">
        <v>-993.51030187062202</v>
      </c>
      <c r="FK72" s="188">
        <v>-993.51030187062202</v>
      </c>
      <c r="FL72" s="188">
        <f t="shared" si="325"/>
        <v>993.51030187062202</v>
      </c>
      <c r="FM72" s="188">
        <v>-993.51030187062202</v>
      </c>
      <c r="FN72" s="188">
        <v>993.51030187062202</v>
      </c>
      <c r="FO72" s="188">
        <v>-993.51030187062202</v>
      </c>
      <c r="FP72" s="188">
        <f t="shared" si="171"/>
        <v>993.51030187062202</v>
      </c>
      <c r="FQ72" s="188">
        <v>-993.51030187062202</v>
      </c>
      <c r="FR72" s="188">
        <f t="shared" si="172"/>
        <v>-993.51030187062202</v>
      </c>
      <c r="FS72" s="188">
        <f t="shared" si="173"/>
        <v>993.51030187062202</v>
      </c>
      <c r="FT72" s="188">
        <v>993.51030187062202</v>
      </c>
      <c r="FV72">
        <v>-1</v>
      </c>
      <c r="FW72" s="228">
        <v>1</v>
      </c>
      <c r="FX72" s="228">
        <v>-1</v>
      </c>
      <c r="FY72" s="228">
        <v>1</v>
      </c>
      <c r="FZ72" s="203">
        <v>1</v>
      </c>
      <c r="GA72" s="229">
        <v>29</v>
      </c>
      <c r="GB72">
        <f t="shared" si="174"/>
        <v>1</v>
      </c>
      <c r="GC72">
        <v>1</v>
      </c>
      <c r="GD72">
        <v>-1</v>
      </c>
      <c r="GE72">
        <v>0</v>
      </c>
      <c r="GF72">
        <v>0</v>
      </c>
      <c r="GG72">
        <v>1</v>
      </c>
      <c r="GH72">
        <v>0</v>
      </c>
      <c r="GI72">
        <v>-4.0836169178400002E-2</v>
      </c>
      <c r="GJ72" s="194">
        <v>42514</v>
      </c>
      <c r="GK72">
        <f t="shared" si="175"/>
        <v>1</v>
      </c>
      <c r="GL72">
        <f t="shared" si="176"/>
        <v>1</v>
      </c>
      <c r="GM72">
        <v>3</v>
      </c>
      <c r="GN72">
        <f t="shared" si="177"/>
        <v>1</v>
      </c>
      <c r="GO72">
        <v>4</v>
      </c>
      <c r="GP72" s="137">
        <v>66292.800000000003</v>
      </c>
      <c r="GQ72" s="137">
        <v>88390.400000000009</v>
      </c>
      <c r="GR72" s="188">
        <v>-2707.1439961098358</v>
      </c>
      <c r="GS72" s="188">
        <v>2707.1439961098358</v>
      </c>
      <c r="GT72" s="188">
        <v>-2707.1439961098358</v>
      </c>
      <c r="GU72" s="188">
        <f t="shared" si="326"/>
        <v>-2707.1439961098358</v>
      </c>
      <c r="GV72" s="188">
        <v>-2707.1439961098358</v>
      </c>
      <c r="GW72" s="188">
        <v>2707.1439961098358</v>
      </c>
      <c r="GX72" s="188">
        <v>-2707.1439961098358</v>
      </c>
      <c r="GY72" s="188">
        <f t="shared" si="178"/>
        <v>-2707.1439961098358</v>
      </c>
      <c r="GZ72" s="188">
        <v>-2707.1439961098358</v>
      </c>
      <c r="HA72" s="188">
        <f t="shared" si="179"/>
        <v>-2707.1439961098358</v>
      </c>
      <c r="HB72" s="188">
        <f t="shared" si="180"/>
        <v>-2707.1439961098358</v>
      </c>
      <c r="HC72" s="188">
        <v>2707.1439961098358</v>
      </c>
      <c r="HE72">
        <v>-1</v>
      </c>
      <c r="HF72">
        <v>-1</v>
      </c>
      <c r="HG72">
        <v>1</v>
      </c>
      <c r="HH72">
        <v>-1</v>
      </c>
      <c r="HI72">
        <v>1</v>
      </c>
      <c r="HJ72">
        <v>-5</v>
      </c>
      <c r="HK72">
        <f t="shared" si="181"/>
        <v>1</v>
      </c>
      <c r="HL72">
        <v>-1</v>
      </c>
      <c r="HM72" s="203">
        <v>-1</v>
      </c>
      <c r="HN72">
        <v>1</v>
      </c>
      <c r="HO72">
        <v>0</v>
      </c>
      <c r="HP72">
        <v>1</v>
      </c>
      <c r="HQ72">
        <v>1</v>
      </c>
      <c r="HR72" s="237">
        <v>-8.1094779523600002E-3</v>
      </c>
      <c r="HS72" s="194">
        <v>42550</v>
      </c>
      <c r="HT72">
        <f t="shared" si="182"/>
        <v>1</v>
      </c>
      <c r="HU72">
        <f t="shared" si="183"/>
        <v>1</v>
      </c>
      <c r="HV72">
        <v>3</v>
      </c>
      <c r="HW72">
        <f t="shared" si="184"/>
        <v>1</v>
      </c>
      <c r="HX72">
        <v>4</v>
      </c>
      <c r="HY72" s="137">
        <v>65755.200000000012</v>
      </c>
      <c r="HZ72" s="137">
        <v>87673.600000000006</v>
      </c>
      <c r="IA72" s="188">
        <v>533.24034465302236</v>
      </c>
      <c r="IB72" s="188">
        <v>533.24034465302236</v>
      </c>
      <c r="IC72" s="188">
        <v>-533.24034465302236</v>
      </c>
      <c r="ID72" s="188">
        <f t="shared" si="327"/>
        <v>-533.24034465302236</v>
      </c>
      <c r="IE72" s="188">
        <v>533.24034465302236</v>
      </c>
      <c r="IF72" s="188">
        <v>-533.24034465302236</v>
      </c>
      <c r="IG72" s="188">
        <v>533.24034465302236</v>
      </c>
      <c r="IH72" s="188">
        <f t="shared" si="185"/>
        <v>-533.24034465302236</v>
      </c>
      <c r="II72" s="188">
        <v>-533.24034465302236</v>
      </c>
      <c r="IJ72" s="188">
        <f t="shared" si="186"/>
        <v>-533.24034465302236</v>
      </c>
      <c r="IK72" s="188">
        <f t="shared" si="187"/>
        <v>-533.24034465302236</v>
      </c>
      <c r="IL72" s="188">
        <v>533.24034465302236</v>
      </c>
      <c r="IN72">
        <v>-1</v>
      </c>
      <c r="IO72" s="228">
        <v>-1</v>
      </c>
      <c r="IP72" s="228">
        <v>1</v>
      </c>
      <c r="IQ72" s="228">
        <v>-1</v>
      </c>
      <c r="IR72" s="203">
        <v>1</v>
      </c>
      <c r="IS72" s="229">
        <v>-6</v>
      </c>
      <c r="IT72">
        <f t="shared" si="188"/>
        <v>1</v>
      </c>
      <c r="IU72">
        <v>-1</v>
      </c>
      <c r="IV72" s="203">
        <v>1</v>
      </c>
      <c r="IW72">
        <v>0</v>
      </c>
      <c r="IX72">
        <v>1</v>
      </c>
      <c r="IY72">
        <v>0</v>
      </c>
      <c r="IZ72">
        <v>0</v>
      </c>
      <c r="JA72" s="237">
        <v>3.6280020439399999E-2</v>
      </c>
      <c r="JB72" s="194">
        <v>42550</v>
      </c>
      <c r="JC72">
        <f t="shared" si="189"/>
        <v>1</v>
      </c>
      <c r="JD72">
        <f t="shared" si="190"/>
        <v>1</v>
      </c>
      <c r="JE72">
        <v>3</v>
      </c>
      <c r="JF72">
        <f t="shared" si="191"/>
        <v>1</v>
      </c>
      <c r="JG72">
        <v>2</v>
      </c>
      <c r="JH72" s="137">
        <v>68140.800000000003</v>
      </c>
      <c r="JI72" s="137">
        <v>45427.200000000004</v>
      </c>
      <c r="JJ72" s="188">
        <v>-2472.1496167570676</v>
      </c>
      <c r="JK72" s="188">
        <v>-2472.1496167570676</v>
      </c>
      <c r="JL72" s="188">
        <v>2472.1496167570676</v>
      </c>
      <c r="JM72" s="188">
        <f t="shared" si="328"/>
        <v>2472.1496167570676</v>
      </c>
      <c r="JN72" s="188">
        <v>-2472.1496167570676</v>
      </c>
      <c r="JO72" s="188">
        <v>2472.1496167570676</v>
      </c>
      <c r="JP72" s="188">
        <v>-2472.1496167570676</v>
      </c>
      <c r="JQ72" s="188">
        <f t="shared" si="192"/>
        <v>2472.1496167570676</v>
      </c>
      <c r="JR72" s="188">
        <v>2472.1496167570676</v>
      </c>
      <c r="JS72" s="188">
        <f t="shared" si="193"/>
        <v>2472.1496167570676</v>
      </c>
      <c r="JT72" s="188">
        <f t="shared" si="329"/>
        <v>2472.1496167570676</v>
      </c>
      <c r="JU72" s="188">
        <v>2472.1496167570676</v>
      </c>
      <c r="JW72">
        <v>1</v>
      </c>
      <c r="JX72" s="228">
        <v>1</v>
      </c>
      <c r="JY72" s="228">
        <v>-1</v>
      </c>
      <c r="JZ72" s="228">
        <v>1</v>
      </c>
      <c r="KA72" s="203">
        <v>1</v>
      </c>
      <c r="KB72" s="229">
        <v>-7</v>
      </c>
      <c r="KC72">
        <f t="shared" si="194"/>
        <v>-1</v>
      </c>
      <c r="KD72">
        <v>-1</v>
      </c>
      <c r="KE72" s="203">
        <v>-1</v>
      </c>
      <c r="KF72">
        <v>0</v>
      </c>
      <c r="KG72">
        <v>0</v>
      </c>
      <c r="KH72">
        <v>1</v>
      </c>
      <c r="KI72">
        <v>1</v>
      </c>
      <c r="KJ72" s="237">
        <v>-2.76134122288E-2</v>
      </c>
      <c r="KK72" s="194">
        <v>42550</v>
      </c>
      <c r="KL72">
        <f t="shared" si="195"/>
        <v>-1</v>
      </c>
      <c r="KM72">
        <f t="shared" si="196"/>
        <v>-1</v>
      </c>
      <c r="KN72">
        <v>3</v>
      </c>
      <c r="KO72">
        <f t="shared" si="197"/>
        <v>1</v>
      </c>
      <c r="KP72">
        <v>2</v>
      </c>
      <c r="KQ72" s="137">
        <v>66259.199999999997</v>
      </c>
      <c r="KR72" s="137">
        <v>44172.799999999996</v>
      </c>
      <c r="KS72" s="188">
        <v>-1829.6426035505049</v>
      </c>
      <c r="KT72" s="188">
        <v>-1829.6426035505049</v>
      </c>
      <c r="KU72" s="188">
        <v>-1829.6426035505049</v>
      </c>
      <c r="KV72" s="188">
        <f t="shared" si="330"/>
        <v>1829.6426035505049</v>
      </c>
      <c r="KW72" s="188">
        <v>1829.6426035505049</v>
      </c>
      <c r="KX72" s="188">
        <v>1829.6426035505049</v>
      </c>
      <c r="KY72" s="188">
        <v>-1829.6426035505049</v>
      </c>
      <c r="KZ72" s="188">
        <f t="shared" si="198"/>
        <v>1829.6426035505049</v>
      </c>
      <c r="LA72" s="188">
        <v>-1829.6426035505049</v>
      </c>
      <c r="LB72" s="188">
        <f t="shared" si="199"/>
        <v>-1829.6426035505049</v>
      </c>
      <c r="LC72" s="188">
        <f t="shared" si="200"/>
        <v>1829.6426035505049</v>
      </c>
      <c r="LD72" s="188">
        <v>1829.6426035505049</v>
      </c>
      <c r="LF72">
        <v>-1</v>
      </c>
      <c r="LG72" s="228">
        <v>-1</v>
      </c>
      <c r="LH72" s="228">
        <v>1</v>
      </c>
      <c r="LI72" s="228">
        <v>-1</v>
      </c>
      <c r="LJ72" s="203">
        <v>1</v>
      </c>
      <c r="LK72" s="229">
        <v>-8</v>
      </c>
      <c r="LL72">
        <f t="shared" si="201"/>
        <v>1</v>
      </c>
      <c r="LM72">
        <v>-1</v>
      </c>
      <c r="LN72" s="203">
        <v>-1</v>
      </c>
      <c r="LO72">
        <v>0</v>
      </c>
      <c r="LP72">
        <v>0</v>
      </c>
      <c r="LQ72">
        <v>1</v>
      </c>
      <c r="LR72">
        <v>1</v>
      </c>
      <c r="LS72" s="237">
        <v>-1.21703853955E-2</v>
      </c>
      <c r="LT72" s="194">
        <v>42550</v>
      </c>
      <c r="LU72">
        <f t="shared" si="202"/>
        <v>1</v>
      </c>
      <c r="LV72">
        <f t="shared" si="203"/>
        <v>1</v>
      </c>
      <c r="LW72">
        <v>3</v>
      </c>
      <c r="LX72">
        <f t="shared" si="204"/>
        <v>1</v>
      </c>
      <c r="LY72">
        <v>2</v>
      </c>
      <c r="LZ72" s="137">
        <v>65452.800000000003</v>
      </c>
      <c r="MA72" s="137">
        <v>43635.200000000004</v>
      </c>
      <c r="MB72" s="188">
        <v>796.58580121458237</v>
      </c>
      <c r="MC72" s="188">
        <v>796.58580121458237</v>
      </c>
      <c r="MD72" s="188">
        <v>-796.58580121458237</v>
      </c>
      <c r="ME72" s="188">
        <f t="shared" si="331"/>
        <v>-796.58580121458237</v>
      </c>
      <c r="MF72" s="188">
        <v>796.58580121458237</v>
      </c>
      <c r="MG72" s="188">
        <v>-796.58580121458237</v>
      </c>
      <c r="MH72" s="188">
        <v>796.58580121458237</v>
      </c>
      <c r="MI72" s="188">
        <f t="shared" si="205"/>
        <v>-796.58580121458237</v>
      </c>
      <c r="MJ72" s="188">
        <v>-796.58580121458237</v>
      </c>
      <c r="MK72" s="188">
        <f t="shared" si="206"/>
        <v>-796.58580121458237</v>
      </c>
      <c r="ML72" s="188">
        <f t="shared" si="207"/>
        <v>-796.58580121458237</v>
      </c>
      <c r="MM72" s="188">
        <v>796.58580121458237</v>
      </c>
      <c r="MO72">
        <v>-1</v>
      </c>
      <c r="MP72" s="228">
        <v>-1</v>
      </c>
      <c r="MQ72" s="228">
        <v>-1</v>
      </c>
      <c r="MR72" s="203">
        <v>1</v>
      </c>
      <c r="MS72" s="203">
        <v>1</v>
      </c>
      <c r="MT72" s="229">
        <v>-9</v>
      </c>
      <c r="MU72">
        <f t="shared" si="208"/>
        <v>-1</v>
      </c>
      <c r="MV72">
        <v>-1</v>
      </c>
      <c r="MW72" s="203">
        <v>1</v>
      </c>
      <c r="MX72">
        <v>0</v>
      </c>
      <c r="MY72">
        <v>1</v>
      </c>
      <c r="MZ72">
        <v>0</v>
      </c>
      <c r="NA72">
        <v>0</v>
      </c>
      <c r="NB72" s="237">
        <v>2.2073921971299999E-2</v>
      </c>
      <c r="NC72" s="194">
        <v>42550</v>
      </c>
      <c r="ND72">
        <f t="shared" si="209"/>
        <v>-1</v>
      </c>
      <c r="NE72">
        <f t="shared" si="210"/>
        <v>-1</v>
      </c>
      <c r="NF72">
        <v>3</v>
      </c>
      <c r="NG72">
        <f t="shared" si="211"/>
        <v>1</v>
      </c>
      <c r="NH72">
        <v>2</v>
      </c>
      <c r="NI72" s="137">
        <v>66897.600000000006</v>
      </c>
      <c r="NJ72" s="137">
        <v>44598.400000000001</v>
      </c>
      <c r="NK72" s="188">
        <v>-1476.6924024672389</v>
      </c>
      <c r="NL72" s="188">
        <v>-1476.6924024672389</v>
      </c>
      <c r="NM72" s="188">
        <v>1476.6924024672389</v>
      </c>
      <c r="NN72" s="188">
        <f t="shared" si="332"/>
        <v>-1476.6924024672389</v>
      </c>
      <c r="NO72" s="188">
        <v>-1476.6924024672389</v>
      </c>
      <c r="NP72" s="188">
        <v>-1476.6924024672389</v>
      </c>
      <c r="NQ72" s="188">
        <v>1476.6924024672389</v>
      </c>
      <c r="NR72" s="188">
        <f t="shared" si="212"/>
        <v>-1476.6924024672389</v>
      </c>
      <c r="NS72" s="188">
        <v>1476.6924024672389</v>
      </c>
      <c r="NT72" s="188">
        <f t="shared" si="213"/>
        <v>1476.6924024672389</v>
      </c>
      <c r="NU72" s="188">
        <f t="shared" si="214"/>
        <v>-1476.6924024672389</v>
      </c>
      <c r="NV72" s="188">
        <v>1476.6924024672389</v>
      </c>
      <c r="NX72">
        <v>1</v>
      </c>
      <c r="NY72" s="228">
        <v>1</v>
      </c>
      <c r="NZ72" s="228">
        <v>-1</v>
      </c>
      <c r="OA72" s="228">
        <v>1</v>
      </c>
      <c r="OB72" s="203">
        <v>1</v>
      </c>
      <c r="OC72" s="229">
        <v>-10</v>
      </c>
      <c r="OD72">
        <f t="shared" si="346"/>
        <v>-1</v>
      </c>
      <c r="OE72">
        <v>-1</v>
      </c>
      <c r="OF72" s="203">
        <v>-1</v>
      </c>
      <c r="OG72">
        <v>1</v>
      </c>
      <c r="OH72">
        <v>0</v>
      </c>
      <c r="OI72">
        <v>1</v>
      </c>
      <c r="OJ72">
        <v>1</v>
      </c>
      <c r="OK72">
        <v>-3.0135610246100002E-2</v>
      </c>
      <c r="OL72" s="194">
        <v>42550</v>
      </c>
      <c r="OM72">
        <f t="shared" si="215"/>
        <v>-1</v>
      </c>
      <c r="ON72">
        <f t="shared" si="216"/>
        <v>-1</v>
      </c>
      <c r="OO72">
        <v>3</v>
      </c>
      <c r="OP72">
        <f t="shared" si="217"/>
        <v>1</v>
      </c>
      <c r="OQ72">
        <v>2</v>
      </c>
      <c r="OR72" s="137">
        <v>65083.200000000004</v>
      </c>
      <c r="OS72" s="137">
        <v>43388.800000000003</v>
      </c>
      <c r="OT72" s="188">
        <v>-1961.3219487689757</v>
      </c>
      <c r="OU72" s="188">
        <v>-1961.3219487689757</v>
      </c>
      <c r="OV72" s="188">
        <v>-1961.3219487689757</v>
      </c>
      <c r="OW72" s="188">
        <f t="shared" si="333"/>
        <v>1961.3219487689757</v>
      </c>
      <c r="OX72" s="188">
        <v>1961.3219487689757</v>
      </c>
      <c r="OY72" s="188">
        <v>1961.3219487689757</v>
      </c>
      <c r="OZ72" s="188">
        <v>-1961.3219487689757</v>
      </c>
      <c r="PA72" s="188">
        <f t="shared" si="218"/>
        <v>1961.3219487689757</v>
      </c>
      <c r="PB72" s="188">
        <v>-1961.3219487689757</v>
      </c>
      <c r="PC72" s="188">
        <f t="shared" si="219"/>
        <v>-1961.3219487689757</v>
      </c>
      <c r="PD72" s="188">
        <f t="shared" si="220"/>
        <v>1961.3219487689757</v>
      </c>
      <c r="PE72" s="188">
        <v>1961.3219487689757</v>
      </c>
      <c r="PG72">
        <v>-1</v>
      </c>
      <c r="PH72" s="228">
        <v>1</v>
      </c>
      <c r="PI72" s="228">
        <v>-1</v>
      </c>
      <c r="PJ72" s="228">
        <v>1</v>
      </c>
      <c r="PK72" s="203">
        <v>1</v>
      </c>
      <c r="PL72" s="229">
        <v>-11</v>
      </c>
      <c r="PM72">
        <f t="shared" si="347"/>
        <v>-1</v>
      </c>
      <c r="PN72">
        <v>-1</v>
      </c>
      <c r="PO72" s="203">
        <v>1</v>
      </c>
      <c r="PP72">
        <v>0</v>
      </c>
      <c r="PQ72">
        <v>1</v>
      </c>
      <c r="PR72">
        <v>0</v>
      </c>
      <c r="PS72">
        <v>0</v>
      </c>
      <c r="PT72" s="237">
        <v>3.1071983428299999E-3</v>
      </c>
      <c r="PU72" s="194">
        <v>42550</v>
      </c>
      <c r="PV72">
        <f t="shared" si="221"/>
        <v>-1</v>
      </c>
      <c r="PW72">
        <f t="shared" si="222"/>
        <v>-1</v>
      </c>
      <c r="PX72">
        <v>3</v>
      </c>
      <c r="PY72">
        <f t="shared" si="223"/>
        <v>1</v>
      </c>
      <c r="PZ72">
        <v>2</v>
      </c>
      <c r="QA72" s="137">
        <v>65049.600000000006</v>
      </c>
      <c r="QB72" s="137">
        <v>43366.400000000001</v>
      </c>
      <c r="QC72" s="188">
        <v>202.12200932175438</v>
      </c>
      <c r="QD72" s="188">
        <v>-202.12200932175438</v>
      </c>
      <c r="QE72" s="188">
        <v>202.12200932175438</v>
      </c>
      <c r="QF72" s="188">
        <f t="shared" si="334"/>
        <v>-202.12200932175438</v>
      </c>
      <c r="QG72" s="188">
        <v>-202.12200932175438</v>
      </c>
      <c r="QH72" s="188">
        <v>-202.12200932175438</v>
      </c>
      <c r="QI72" s="188">
        <v>202.12200932175438</v>
      </c>
      <c r="QJ72" s="188">
        <f t="shared" si="224"/>
        <v>-202.12200932175438</v>
      </c>
      <c r="QK72" s="188">
        <v>202.12200932175438</v>
      </c>
      <c r="QL72" s="188">
        <f t="shared" si="225"/>
        <v>202.12200932175438</v>
      </c>
      <c r="QM72" s="188">
        <f t="shared" si="226"/>
        <v>-202.12200932175438</v>
      </c>
      <c r="QN72" s="188">
        <v>202.12200932175438</v>
      </c>
      <c r="QP72">
        <v>1</v>
      </c>
      <c r="QQ72" s="228">
        <v>-1</v>
      </c>
      <c r="QR72" s="228">
        <v>-1</v>
      </c>
      <c r="QS72" s="228">
        <v>-1</v>
      </c>
      <c r="QT72" s="203">
        <v>1</v>
      </c>
      <c r="QU72" s="229">
        <v>-12</v>
      </c>
      <c r="QV72">
        <f t="shared" si="348"/>
        <v>-1</v>
      </c>
      <c r="QW72">
        <v>-1</v>
      </c>
      <c r="QX72">
        <v>-1</v>
      </c>
      <c r="QY72">
        <v>1</v>
      </c>
      <c r="QZ72">
        <v>0</v>
      </c>
      <c r="RA72">
        <v>1</v>
      </c>
      <c r="RB72">
        <v>1</v>
      </c>
      <c r="RC72">
        <v>-5.1626226122899999E-4</v>
      </c>
      <c r="RD72" s="194">
        <v>42550</v>
      </c>
      <c r="RE72">
        <f t="shared" si="227"/>
        <v>-1</v>
      </c>
      <c r="RF72">
        <f t="shared" si="228"/>
        <v>-1</v>
      </c>
      <c r="RG72">
        <v>3</v>
      </c>
      <c r="RH72">
        <f t="shared" si="229"/>
        <v>-1</v>
      </c>
      <c r="RI72">
        <v>2</v>
      </c>
      <c r="RJ72" s="137">
        <v>65049.600000000006</v>
      </c>
      <c r="RK72" s="137">
        <v>43366.400000000001</v>
      </c>
      <c r="RL72" s="188">
        <v>33.582653588041964</v>
      </c>
      <c r="RM72" s="188">
        <v>-33.582653588041964</v>
      </c>
      <c r="RN72" s="188">
        <v>-33.582653588041964</v>
      </c>
      <c r="RO72" s="188">
        <f t="shared" si="335"/>
        <v>33.582653588041964</v>
      </c>
      <c r="RP72" s="188">
        <v>33.582653588041964</v>
      </c>
      <c r="RQ72" s="188">
        <v>33.582653588041964</v>
      </c>
      <c r="RR72" s="188">
        <v>33.582653588041964</v>
      </c>
      <c r="RS72" s="188">
        <f t="shared" si="230"/>
        <v>33.582653588041964</v>
      </c>
      <c r="RT72" s="188">
        <v>-33.582653588041964</v>
      </c>
      <c r="RU72" s="188">
        <f t="shared" si="231"/>
        <v>33.582653588041964</v>
      </c>
      <c r="RV72" s="188">
        <f t="shared" si="232"/>
        <v>33.582653588041964</v>
      </c>
      <c r="RW72" s="188">
        <v>33.582653588041964</v>
      </c>
      <c r="RY72">
        <v>-1</v>
      </c>
      <c r="RZ72">
        <v>1</v>
      </c>
      <c r="SA72">
        <v>1</v>
      </c>
      <c r="SB72">
        <v>1</v>
      </c>
      <c r="SC72">
        <v>-1</v>
      </c>
      <c r="SD72">
        <v>-13</v>
      </c>
      <c r="SE72">
        <f t="shared" si="233"/>
        <v>1</v>
      </c>
      <c r="SF72">
        <v>1</v>
      </c>
      <c r="SG72">
        <v>-1</v>
      </c>
      <c r="SH72">
        <v>0</v>
      </c>
      <c r="SI72">
        <v>1</v>
      </c>
      <c r="SJ72">
        <v>0</v>
      </c>
      <c r="SK72">
        <v>0</v>
      </c>
      <c r="SL72">
        <v>-4.1322314049599997E-3</v>
      </c>
      <c r="SM72" s="194">
        <v>42550</v>
      </c>
      <c r="SN72">
        <f t="shared" si="234"/>
        <v>1</v>
      </c>
      <c r="SO72">
        <f t="shared" si="235"/>
        <v>1</v>
      </c>
      <c r="SP72">
        <v>3</v>
      </c>
      <c r="SQ72">
        <f t="shared" si="236"/>
        <v>1</v>
      </c>
      <c r="SR72">
        <v>2</v>
      </c>
      <c r="SS72" s="137">
        <v>65721.599999999991</v>
      </c>
      <c r="ST72" s="137">
        <v>43814.399999999994</v>
      </c>
      <c r="SU72" s="188">
        <v>-271.5768595042191</v>
      </c>
      <c r="SV72" s="188">
        <v>271.5768595042191</v>
      </c>
      <c r="SW72" s="188">
        <v>271.5768595042191</v>
      </c>
      <c r="SX72" s="188">
        <f t="shared" si="336"/>
        <v>-271.5768595042191</v>
      </c>
      <c r="SY72" s="188">
        <v>-271.5768595042191</v>
      </c>
      <c r="SZ72" s="188">
        <v>-271.5768595042191</v>
      </c>
      <c r="TA72" s="188">
        <v>-271.5768595042191</v>
      </c>
      <c r="TB72" s="188">
        <f t="shared" si="237"/>
        <v>-271.5768595042191</v>
      </c>
      <c r="TC72" s="188">
        <v>-271.5768595042191</v>
      </c>
      <c r="TD72" s="188">
        <f t="shared" si="238"/>
        <v>-271.5768595042191</v>
      </c>
      <c r="TE72" s="188">
        <f t="shared" si="239"/>
        <v>-271.5768595042191</v>
      </c>
      <c r="TF72" s="188">
        <v>271.5768595042191</v>
      </c>
      <c r="TH72">
        <v>-1</v>
      </c>
      <c r="TI72" s="228">
        <v>-1</v>
      </c>
      <c r="TJ72" s="228">
        <v>-1</v>
      </c>
      <c r="TK72" s="228">
        <v>-1</v>
      </c>
      <c r="TL72" s="203">
        <v>-1</v>
      </c>
      <c r="TM72" s="229">
        <v>-14</v>
      </c>
      <c r="TN72">
        <f t="shared" si="240"/>
        <v>1</v>
      </c>
      <c r="TO72">
        <v>1</v>
      </c>
      <c r="TP72">
        <v>1</v>
      </c>
      <c r="TQ72">
        <v>0</v>
      </c>
      <c r="TR72">
        <v>0</v>
      </c>
      <c r="TS72">
        <v>1</v>
      </c>
      <c r="TT72">
        <v>1</v>
      </c>
      <c r="TU72">
        <v>1.45228215768E-2</v>
      </c>
      <c r="TV72" s="194">
        <v>42550</v>
      </c>
      <c r="TW72">
        <f t="shared" si="241"/>
        <v>1</v>
      </c>
      <c r="TX72">
        <f t="shared" si="242"/>
        <v>1</v>
      </c>
      <c r="TY72">
        <v>3</v>
      </c>
      <c r="TZ72">
        <f t="shared" si="243"/>
        <v>-1</v>
      </c>
      <c r="UA72">
        <v>2</v>
      </c>
      <c r="UB72" s="137">
        <v>65721.599999999991</v>
      </c>
      <c r="UC72" s="137">
        <v>43814.399999999994</v>
      </c>
      <c r="UD72" s="188">
        <v>-954.46307054181875</v>
      </c>
      <c r="UE72" s="188">
        <v>-954.46307054181875</v>
      </c>
      <c r="UF72" s="188">
        <v>-954.46307054181875</v>
      </c>
      <c r="UG72" s="188">
        <f t="shared" si="337"/>
        <v>954.46307054181875</v>
      </c>
      <c r="UH72" s="188">
        <v>954.46307054181875</v>
      </c>
      <c r="UI72" s="188">
        <v>-954.46307054181875</v>
      </c>
      <c r="UJ72" s="188">
        <v>-954.46307054181875</v>
      </c>
      <c r="UK72" s="188">
        <f t="shared" si="244"/>
        <v>954.46307054181875</v>
      </c>
      <c r="UL72" s="188">
        <v>954.46307054181875</v>
      </c>
      <c r="UM72" s="188">
        <f t="shared" si="245"/>
        <v>-954.46307054181875</v>
      </c>
      <c r="UN72" s="188">
        <f t="shared" si="246"/>
        <v>954.46307054181875</v>
      </c>
      <c r="UO72" s="188">
        <v>954.46307054181875</v>
      </c>
      <c r="UQ72">
        <v>1</v>
      </c>
      <c r="UR72" s="228">
        <v>1</v>
      </c>
      <c r="US72" s="228">
        <v>-1</v>
      </c>
      <c r="UT72" s="228">
        <v>1</v>
      </c>
      <c r="UU72" s="203">
        <v>-1</v>
      </c>
      <c r="UV72" s="229">
        <v>-15</v>
      </c>
      <c r="UW72">
        <f t="shared" si="247"/>
        <v>-1</v>
      </c>
      <c r="UX72">
        <v>1</v>
      </c>
      <c r="UY72" s="203">
        <v>1</v>
      </c>
      <c r="UZ72">
        <v>0</v>
      </c>
      <c r="VA72">
        <v>0</v>
      </c>
      <c r="VB72">
        <v>0</v>
      </c>
      <c r="VC72">
        <v>1</v>
      </c>
      <c r="VD72" s="237">
        <v>1.53374233129E-3</v>
      </c>
      <c r="VE72" s="194">
        <v>42550</v>
      </c>
      <c r="VF72">
        <f t="shared" si="248"/>
        <v>-1</v>
      </c>
      <c r="VG72">
        <f t="shared" si="249"/>
        <v>-1</v>
      </c>
      <c r="VH72">
        <v>3</v>
      </c>
      <c r="VI72">
        <v>-1</v>
      </c>
      <c r="VJ72">
        <v>2</v>
      </c>
      <c r="VK72" s="137">
        <v>65822.399999999994</v>
      </c>
      <c r="VL72" s="137">
        <v>43881.599999999999</v>
      </c>
      <c r="VM72" s="188">
        <v>100.95460122710288</v>
      </c>
      <c r="VN72" s="188">
        <v>100.95460122710288</v>
      </c>
      <c r="VO72" s="188">
        <v>-100.95460122710288</v>
      </c>
      <c r="VP72" s="188">
        <f t="shared" si="338"/>
        <v>-100.95460122710288</v>
      </c>
      <c r="VQ72" s="188">
        <v>100.95460122710288</v>
      </c>
      <c r="VR72" s="188">
        <v>-100.95460122710288</v>
      </c>
      <c r="VS72" s="188">
        <v>100.95460122710288</v>
      </c>
      <c r="VT72" s="188">
        <f t="shared" si="250"/>
        <v>-100.95460122710288</v>
      </c>
      <c r="VU72" s="188">
        <v>100.95460122710288</v>
      </c>
      <c r="VV72" s="188">
        <v>-100.95460122710288</v>
      </c>
      <c r="VW72" s="188">
        <f t="shared" si="251"/>
        <v>-100.95460122710288</v>
      </c>
      <c r="VX72" s="188">
        <v>100.95460122710288</v>
      </c>
      <c r="VZ72">
        <v>1</v>
      </c>
      <c r="WA72" s="228">
        <v>-1</v>
      </c>
      <c r="WB72" s="228">
        <v>-1</v>
      </c>
      <c r="WC72" s="228">
        <v>-1</v>
      </c>
      <c r="WD72" s="203">
        <v>-1</v>
      </c>
      <c r="WE72" s="229">
        <v>-16</v>
      </c>
      <c r="WF72">
        <f t="shared" si="252"/>
        <v>-1</v>
      </c>
      <c r="WG72">
        <v>1</v>
      </c>
      <c r="WH72" s="203">
        <v>1</v>
      </c>
      <c r="WI72">
        <v>0</v>
      </c>
      <c r="WJ72">
        <v>0</v>
      </c>
      <c r="WK72">
        <v>0</v>
      </c>
      <c r="WL72">
        <v>1</v>
      </c>
      <c r="WM72" s="237">
        <v>1.53139356815E-2</v>
      </c>
      <c r="WN72" s="194">
        <v>42550</v>
      </c>
      <c r="WO72">
        <f t="shared" si="253"/>
        <v>1</v>
      </c>
      <c r="WP72">
        <f t="shared" si="254"/>
        <v>-1</v>
      </c>
      <c r="WQ72">
        <v>3</v>
      </c>
      <c r="WR72">
        <v>-1</v>
      </c>
      <c r="WS72">
        <v>2</v>
      </c>
      <c r="WT72" s="137">
        <v>65587.199999999997</v>
      </c>
      <c r="WU72" s="137">
        <v>43724.799999999996</v>
      </c>
      <c r="WV72" s="188">
        <v>-1004.3981623296768</v>
      </c>
      <c r="WW72" s="188">
        <v>1004.3981623296768</v>
      </c>
      <c r="WX72" s="188">
        <v>-1004.3981623296768</v>
      </c>
      <c r="WY72" s="188">
        <f t="shared" si="339"/>
        <v>-1004.3981623296768</v>
      </c>
      <c r="WZ72" s="188">
        <v>1004.3981623296768</v>
      </c>
      <c r="XA72" s="188">
        <v>-1004.3981623296768</v>
      </c>
      <c r="XB72" s="188">
        <v>-1004.3981623296768</v>
      </c>
      <c r="XC72" s="188">
        <f t="shared" si="255"/>
        <v>1004.3981623296768</v>
      </c>
      <c r="XD72" s="188">
        <v>1004.3981623296768</v>
      </c>
      <c r="XE72" s="188">
        <v>-1004.3981623296768</v>
      </c>
      <c r="XF72" s="188">
        <f t="shared" si="256"/>
        <v>-1004.3981623296768</v>
      </c>
      <c r="XG72" s="188">
        <v>1004.3981623296768</v>
      </c>
      <c r="XI72">
        <v>1</v>
      </c>
      <c r="XJ72" s="228">
        <v>-1</v>
      </c>
      <c r="XK72" s="228">
        <v>-1</v>
      </c>
      <c r="XL72" s="228">
        <v>-1</v>
      </c>
      <c r="XM72" s="203">
        <v>-1</v>
      </c>
      <c r="XN72" s="229">
        <v>-17</v>
      </c>
      <c r="XO72">
        <f t="shared" si="257"/>
        <v>-1</v>
      </c>
      <c r="XP72">
        <v>1</v>
      </c>
      <c r="XQ72" s="203">
        <v>-1</v>
      </c>
      <c r="XR72">
        <v>1</v>
      </c>
      <c r="XS72">
        <v>1</v>
      </c>
      <c r="XT72">
        <v>1</v>
      </c>
      <c r="XU72">
        <v>0</v>
      </c>
      <c r="XV72" s="237">
        <v>-1.860231272E-2</v>
      </c>
      <c r="XW72" s="194">
        <v>42550</v>
      </c>
      <c r="XX72">
        <f t="shared" si="258"/>
        <v>1</v>
      </c>
      <c r="XY72">
        <f t="shared" si="259"/>
        <v>-1</v>
      </c>
      <c r="XZ72">
        <v>3</v>
      </c>
      <c r="YA72">
        <v>-1</v>
      </c>
      <c r="YB72">
        <v>2</v>
      </c>
      <c r="YC72" s="137">
        <v>65587.199999999997</v>
      </c>
      <c r="YD72" s="137">
        <v>43724.799999999996</v>
      </c>
      <c r="YE72" s="188">
        <v>1220.073604829184</v>
      </c>
      <c r="YF72" s="188">
        <v>-1220.073604829184</v>
      </c>
      <c r="YG72" s="188">
        <v>1220.073604829184</v>
      </c>
      <c r="YH72" s="188">
        <f t="shared" si="260"/>
        <v>1220.073604829184</v>
      </c>
      <c r="YI72" s="188">
        <v>-1220.073604829184</v>
      </c>
      <c r="YJ72" s="188">
        <v>1220.073604829184</v>
      </c>
      <c r="YK72" s="188">
        <v>1220.073604829184</v>
      </c>
      <c r="YL72" s="188">
        <f t="shared" si="261"/>
        <v>-1220.073604829184</v>
      </c>
      <c r="YM72" s="188">
        <v>-1220.073604829184</v>
      </c>
      <c r="YN72" s="188">
        <v>1220.073604829184</v>
      </c>
      <c r="YO72" s="188">
        <f t="shared" si="262"/>
        <v>1220.073604829184</v>
      </c>
      <c r="YP72" s="188">
        <v>1220.073604829184</v>
      </c>
      <c r="YR72">
        <v>-1</v>
      </c>
      <c r="YS72" s="228">
        <v>-1</v>
      </c>
      <c r="YT72" s="228">
        <v>-1</v>
      </c>
      <c r="YU72" s="228">
        <v>-1</v>
      </c>
      <c r="YV72" s="203">
        <v>-1</v>
      </c>
      <c r="YW72" s="229">
        <v>-19</v>
      </c>
      <c r="YX72">
        <v>1</v>
      </c>
      <c r="YY72">
        <v>1</v>
      </c>
      <c r="YZ72" s="203">
        <v>-1</v>
      </c>
      <c r="ZA72">
        <v>1</v>
      </c>
      <c r="ZB72">
        <v>1</v>
      </c>
      <c r="ZC72">
        <v>0</v>
      </c>
      <c r="ZD72">
        <v>0</v>
      </c>
      <c r="ZE72" s="237">
        <v>-2.15163934426E-2</v>
      </c>
      <c r="ZF72" s="194">
        <v>42550</v>
      </c>
      <c r="ZG72">
        <f t="shared" si="263"/>
        <v>1</v>
      </c>
      <c r="ZH72">
        <f t="shared" si="264"/>
        <v>1</v>
      </c>
      <c r="ZI72">
        <v>3</v>
      </c>
      <c r="ZJ72">
        <v>-1</v>
      </c>
      <c r="ZK72">
        <v>2</v>
      </c>
      <c r="ZL72" s="137">
        <v>65587.199999999997</v>
      </c>
      <c r="ZM72" s="137">
        <v>43724.799999999996</v>
      </c>
      <c r="ZN72" s="188">
        <v>1411.1999999984946</v>
      </c>
      <c r="ZO72" s="188">
        <v>1411.1999999984946</v>
      </c>
      <c r="ZP72" s="188">
        <v>1411.1999999984946</v>
      </c>
      <c r="ZQ72" s="188">
        <v>1411.1999999984946</v>
      </c>
      <c r="ZR72" s="188">
        <v>-1411.1999999984946</v>
      </c>
      <c r="ZS72" s="188">
        <v>-1411.1999999984946</v>
      </c>
      <c r="ZT72" s="188">
        <v>1411.1999999984946</v>
      </c>
      <c r="ZU72" s="188">
        <v>1411.1999999984946</v>
      </c>
      <c r="ZV72" s="188">
        <f t="shared" si="265"/>
        <v>-1411.1999999984946</v>
      </c>
      <c r="ZW72" s="188">
        <v>-1411.1999999984946</v>
      </c>
      <c r="ZX72" s="188">
        <f t="shared" si="266"/>
        <v>-1411.1999999984946</v>
      </c>
      <c r="ZY72" s="188">
        <v>1411.1999999984946</v>
      </c>
      <c r="AAA72">
        <f t="shared" si="267"/>
        <v>-1</v>
      </c>
      <c r="AAB72" s="228">
        <v>1</v>
      </c>
      <c r="AAC72" s="228">
        <v>-1</v>
      </c>
      <c r="AAD72" s="228">
        <v>1</v>
      </c>
      <c r="AAE72" s="203">
        <v>-1</v>
      </c>
      <c r="AAF72" s="229">
        <v>-19</v>
      </c>
      <c r="AAG72">
        <f t="shared" si="268"/>
        <v>1</v>
      </c>
      <c r="AAH72">
        <f t="shared" si="269"/>
        <v>1</v>
      </c>
      <c r="AAI72" s="203">
        <v>-1</v>
      </c>
      <c r="AAJ72">
        <f t="shared" si="270"/>
        <v>1</v>
      </c>
      <c r="AAK72">
        <f t="shared" si="136"/>
        <v>1</v>
      </c>
      <c r="AAL72">
        <f t="shared" si="340"/>
        <v>0</v>
      </c>
      <c r="AAM72">
        <f t="shared" si="271"/>
        <v>0</v>
      </c>
      <c r="AAN72" s="237">
        <v>-1.5706806282699999E-2</v>
      </c>
      <c r="AAO72" s="194">
        <v>42550</v>
      </c>
      <c r="AAP72">
        <f t="shared" si="272"/>
        <v>1</v>
      </c>
      <c r="AAQ72">
        <f t="shared" si="273"/>
        <v>1</v>
      </c>
      <c r="AAR72">
        <f>VLOOKUP($A72,'FuturesInfo (3)'!$A$2:$V$80,22)</f>
        <v>3</v>
      </c>
      <c r="AAS72">
        <f t="shared" si="274"/>
        <v>1</v>
      </c>
      <c r="AAT72">
        <f t="shared" si="275"/>
        <v>4</v>
      </c>
      <c r="AAU72" s="137">
        <f>VLOOKUP($A72,'FuturesInfo (3)'!$A$2:$O$80,15)*AAR72</f>
        <v>63168</v>
      </c>
      <c r="AAV72" s="137">
        <f>VLOOKUP($A72,'FuturesInfo (3)'!$A$2:$O$80,15)*AAT72</f>
        <v>84224</v>
      </c>
      <c r="AAW72" s="188">
        <f t="shared" si="352"/>
        <v>-992.16753926559352</v>
      </c>
      <c r="AAX72" s="188">
        <f t="shared" si="137"/>
        <v>-992.16753926559352</v>
      </c>
      <c r="AAY72" s="188">
        <f t="shared" si="277"/>
        <v>992.16753926559352</v>
      </c>
      <c r="AAZ72" s="188">
        <f t="shared" si="278"/>
        <v>992.16753926559352</v>
      </c>
      <c r="ABA72" s="188">
        <f t="shared" si="279"/>
        <v>-992.16753926559352</v>
      </c>
      <c r="ABB72" s="188">
        <f t="shared" si="349"/>
        <v>-992.16753926559352</v>
      </c>
      <c r="ABC72" s="188">
        <f t="shared" si="281"/>
        <v>992.16753926559352</v>
      </c>
      <c r="ABD72" s="188">
        <f t="shared" si="341"/>
        <v>-992.16753926559352</v>
      </c>
      <c r="ABE72" s="188">
        <f t="shared" si="282"/>
        <v>-992.16753926559352</v>
      </c>
      <c r="ABF72" s="188">
        <f>IF(IF(sym!$Q61=AAI72,1,0)=1,ABS(AAU72*AAN72),-ABS(AAU72*AAN72))</f>
        <v>-992.16753926559352</v>
      </c>
      <c r="ABG72" s="188">
        <f t="shared" si="283"/>
        <v>-992.16753926559352</v>
      </c>
      <c r="ABH72" s="188">
        <f t="shared" si="284"/>
        <v>992.16753926559352</v>
      </c>
      <c r="ABJ72">
        <f t="shared" si="285"/>
        <v>-1</v>
      </c>
      <c r="ABK72" s="228">
        <v>-1</v>
      </c>
      <c r="ABL72" s="228">
        <v>-1</v>
      </c>
      <c r="ABM72" s="228">
        <v>-1</v>
      </c>
      <c r="ABN72" s="203">
        <v>-1</v>
      </c>
      <c r="ABO72" s="229">
        <v>-20</v>
      </c>
      <c r="ABP72">
        <f t="shared" si="286"/>
        <v>1</v>
      </c>
      <c r="ABQ72">
        <f t="shared" si="287"/>
        <v>1</v>
      </c>
      <c r="ABR72" s="203"/>
      <c r="ABS72">
        <f t="shared" si="288"/>
        <v>0</v>
      </c>
      <c r="ABT72">
        <f t="shared" si="138"/>
        <v>0</v>
      </c>
      <c r="ABU72">
        <f t="shared" si="342"/>
        <v>0</v>
      </c>
      <c r="ABV72">
        <f t="shared" si="289"/>
        <v>0</v>
      </c>
      <c r="ABW72" s="237"/>
      <c r="ABX72" s="194">
        <v>42550</v>
      </c>
      <c r="ABY72">
        <f t="shared" si="290"/>
        <v>1</v>
      </c>
      <c r="ABZ72">
        <f t="shared" si="291"/>
        <v>1</v>
      </c>
      <c r="ACA72">
        <f>VLOOKUP($A72,'FuturesInfo (3)'!$A$2:$V$80,22)</f>
        <v>3</v>
      </c>
      <c r="ACB72">
        <f t="shared" si="292"/>
        <v>-1</v>
      </c>
      <c r="ACC72">
        <f t="shared" si="293"/>
        <v>2</v>
      </c>
      <c r="ACD72" s="137">
        <f>VLOOKUP($A72,'FuturesInfo (3)'!$A$2:$O$80,15)*ACA72</f>
        <v>63168</v>
      </c>
      <c r="ACE72" s="137">
        <f>VLOOKUP($A72,'FuturesInfo (3)'!$A$2:$O$80,15)*ACC72</f>
        <v>42112</v>
      </c>
      <c r="ACF72" s="188">
        <f t="shared" si="353"/>
        <v>0</v>
      </c>
      <c r="ACG72" s="188">
        <f t="shared" si="139"/>
        <v>0</v>
      </c>
      <c r="ACH72" s="188">
        <f t="shared" si="295"/>
        <v>0</v>
      </c>
      <c r="ACI72" s="188">
        <f t="shared" si="296"/>
        <v>0</v>
      </c>
      <c r="ACJ72" s="188">
        <f t="shared" si="297"/>
        <v>0</v>
      </c>
      <c r="ACK72" s="188">
        <f t="shared" si="350"/>
        <v>0</v>
      </c>
      <c r="ACL72" s="188">
        <f t="shared" si="299"/>
        <v>0</v>
      </c>
      <c r="ACM72" s="188">
        <f t="shared" si="343"/>
        <v>0</v>
      </c>
      <c r="ACN72" s="188">
        <f t="shared" si="300"/>
        <v>0</v>
      </c>
      <c r="ACO72" s="188">
        <f>IF(IF(sym!$Q61=ABR72,1,0)=1,ABS(ACD72*ABW72),-ABS(ACD72*ABW72))</f>
        <v>0</v>
      </c>
      <c r="ACP72" s="188">
        <f t="shared" si="301"/>
        <v>0</v>
      </c>
      <c r="ACQ72" s="188">
        <f t="shared" si="302"/>
        <v>0</v>
      </c>
      <c r="ACT72">
        <f t="shared" si="303"/>
        <v>0</v>
      </c>
      <c r="ACU72" s="228"/>
      <c r="ACV72" s="228"/>
      <c r="ACW72" s="228"/>
      <c r="ACX72" s="203"/>
      <c r="ACY72" s="229"/>
      <c r="ACZ72">
        <f t="shared" si="304"/>
        <v>-1</v>
      </c>
      <c r="ADA72">
        <f t="shared" si="305"/>
        <v>0</v>
      </c>
      <c r="ADB72" s="203"/>
      <c r="ADC72">
        <f t="shared" si="306"/>
        <v>1</v>
      </c>
      <c r="ADD72">
        <f t="shared" si="140"/>
        <v>1</v>
      </c>
      <c r="ADE72">
        <f t="shared" si="344"/>
        <v>0</v>
      </c>
      <c r="ADF72">
        <f t="shared" si="307"/>
        <v>1</v>
      </c>
      <c r="ADG72" s="237"/>
      <c r="ADH72" s="194"/>
      <c r="ADI72">
        <f t="shared" si="308"/>
        <v>-1</v>
      </c>
      <c r="ADJ72">
        <f t="shared" si="309"/>
        <v>-1</v>
      </c>
      <c r="ADK72">
        <f>VLOOKUP($A72,'FuturesInfo (3)'!$A$2:$V$80,22)</f>
        <v>3</v>
      </c>
      <c r="ADL72">
        <f t="shared" si="310"/>
        <v>-1</v>
      </c>
      <c r="ADM72">
        <f t="shared" si="311"/>
        <v>2</v>
      </c>
      <c r="ADN72" s="137">
        <f>VLOOKUP($A72,'FuturesInfo (3)'!$A$2:$O$80,15)*ADK72</f>
        <v>63168</v>
      </c>
      <c r="ADO72" s="137">
        <f>VLOOKUP($A72,'FuturesInfo (3)'!$A$2:$O$80,15)*ADM72</f>
        <v>42112</v>
      </c>
      <c r="ADP72" s="188">
        <f t="shared" si="354"/>
        <v>0</v>
      </c>
      <c r="ADQ72" s="188">
        <f t="shared" si="141"/>
        <v>0</v>
      </c>
      <c r="ADR72" s="188">
        <f t="shared" si="313"/>
        <v>0</v>
      </c>
      <c r="ADS72" s="188">
        <f t="shared" si="314"/>
        <v>0</v>
      </c>
      <c r="ADT72" s="188">
        <f t="shared" si="315"/>
        <v>0</v>
      </c>
      <c r="ADU72" s="188">
        <f t="shared" si="351"/>
        <v>0</v>
      </c>
      <c r="ADV72" s="188">
        <f t="shared" si="317"/>
        <v>0</v>
      </c>
      <c r="ADW72" s="188">
        <f t="shared" si="345"/>
        <v>0</v>
      </c>
      <c r="ADX72" s="188">
        <f t="shared" si="318"/>
        <v>0</v>
      </c>
      <c r="ADY72" s="188">
        <f>IF(IF(sym!$Q61=ADB72,1,0)=1,ABS(ADN72*ADG72),-ABS(ADN72*ADG72))</f>
        <v>0</v>
      </c>
      <c r="ADZ72" s="188">
        <f t="shared" si="319"/>
        <v>0</v>
      </c>
      <c r="AEA72" s="188">
        <f t="shared" si="320"/>
        <v>0</v>
      </c>
    </row>
    <row r="73" spans="1:807"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f t="shared" si="142"/>
        <v>-1</v>
      </c>
      <c r="T73">
        <f t="shared" si="143"/>
        <v>-1</v>
      </c>
      <c r="U73">
        <v>2</v>
      </c>
      <c r="V73">
        <f t="shared" si="144"/>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f t="shared" si="145"/>
        <v>-425.70508441617801</v>
      </c>
      <c r="AG73" s="188">
        <v>425.70508441617801</v>
      </c>
      <c r="AH73" s="188">
        <f t="shared" si="146"/>
        <v>425.70508441617801</v>
      </c>
      <c r="AI73" s="188">
        <v>-425.70508441617801</v>
      </c>
      <c r="AJ73" s="188">
        <v>425.70508441617801</v>
      </c>
      <c r="AL73">
        <v>1</v>
      </c>
      <c r="AM73" s="228">
        <v>1</v>
      </c>
      <c r="AN73" s="228">
        <v>-1</v>
      </c>
      <c r="AO73" s="228">
        <v>1</v>
      </c>
      <c r="AP73" s="203">
        <v>1</v>
      </c>
      <c r="AQ73" s="229">
        <v>-5</v>
      </c>
      <c r="AR73">
        <f t="shared" si="147"/>
        <v>-1</v>
      </c>
      <c r="AS73">
        <v>-1</v>
      </c>
      <c r="AT73" s="203">
        <v>1</v>
      </c>
      <c r="AU73">
        <v>1</v>
      </c>
      <c r="AV73">
        <v>1</v>
      </c>
      <c r="AW73">
        <v>0</v>
      </c>
      <c r="AX73">
        <v>0</v>
      </c>
      <c r="AY73" s="237">
        <v>4.5791114575199996E-3</v>
      </c>
      <c r="AZ73" s="194">
        <v>42544</v>
      </c>
      <c r="BA73">
        <f t="shared" si="148"/>
        <v>-1</v>
      </c>
      <c r="BB73">
        <f t="shared" si="149"/>
        <v>-1</v>
      </c>
      <c r="BC73">
        <v>2</v>
      </c>
      <c r="BD73">
        <f t="shared" si="150"/>
        <v>1</v>
      </c>
      <c r="BE73">
        <v>3</v>
      </c>
      <c r="BF73" s="137">
        <v>257774.99999999997</v>
      </c>
      <c r="BG73" s="137">
        <v>386662.49999999994</v>
      </c>
      <c r="BH73" s="188">
        <v>1180.3804559622179</v>
      </c>
      <c r="BI73" s="188">
        <v>1180.3804559622179</v>
      </c>
      <c r="BJ73" s="188">
        <v>1180.3804559622179</v>
      </c>
      <c r="BK73" s="188">
        <f t="shared" si="321"/>
        <v>-1180.3804559622179</v>
      </c>
      <c r="BL73" s="188">
        <v>-1180.3804559622179</v>
      </c>
      <c r="BM73" s="188">
        <v>-1180.3804559622179</v>
      </c>
      <c r="BN73" s="188">
        <v>1180.3804559622179</v>
      </c>
      <c r="BO73" s="188">
        <f t="shared" si="322"/>
        <v>-1180.3804559622179</v>
      </c>
      <c r="BP73" s="188">
        <v>1180.3804559622179</v>
      </c>
      <c r="BQ73" s="188">
        <f t="shared" si="151"/>
        <v>1180.3804559622179</v>
      </c>
      <c r="BR73" s="188">
        <f t="shared" si="152"/>
        <v>-1180.3804559622179</v>
      </c>
      <c r="BS73" s="188">
        <v>1180.3804559622179</v>
      </c>
      <c r="BU73">
        <v>1</v>
      </c>
      <c r="BV73" s="228">
        <v>-1</v>
      </c>
      <c r="BW73" s="228">
        <v>-1</v>
      </c>
      <c r="BX73" s="228">
        <v>1</v>
      </c>
      <c r="BY73" s="203">
        <v>1</v>
      </c>
      <c r="BZ73" s="229">
        <v>-6</v>
      </c>
      <c r="CA73">
        <f t="shared" si="153"/>
        <v>-1</v>
      </c>
      <c r="CB73">
        <v>-1</v>
      </c>
      <c r="CC73" s="203">
        <v>1</v>
      </c>
      <c r="CD73">
        <v>0</v>
      </c>
      <c r="CE73">
        <v>1</v>
      </c>
      <c r="CF73">
        <v>0</v>
      </c>
      <c r="CG73">
        <v>0</v>
      </c>
      <c r="CH73" s="237"/>
      <c r="CI73" s="194">
        <v>42544</v>
      </c>
      <c r="CJ73">
        <f t="shared" si="154"/>
        <v>-1</v>
      </c>
      <c r="CK73">
        <f t="shared" si="155"/>
        <v>-1</v>
      </c>
      <c r="CL73">
        <v>2</v>
      </c>
      <c r="CM73">
        <f t="shared" si="156"/>
        <v>-1</v>
      </c>
      <c r="CN73">
        <v>3</v>
      </c>
      <c r="CO73" s="137">
        <v>257774.99999999997</v>
      </c>
      <c r="CP73" s="137">
        <v>386662.49999999994</v>
      </c>
      <c r="CQ73" s="188">
        <v>0</v>
      </c>
      <c r="CR73" s="188">
        <v>0</v>
      </c>
      <c r="CS73" s="188">
        <v>0</v>
      </c>
      <c r="CT73" s="188">
        <f t="shared" si="323"/>
        <v>0</v>
      </c>
      <c r="CU73" s="188">
        <v>0</v>
      </c>
      <c r="CV73" s="188">
        <v>0</v>
      </c>
      <c r="CW73" s="188">
        <v>0</v>
      </c>
      <c r="CX73" s="188">
        <f t="shared" si="157"/>
        <v>0</v>
      </c>
      <c r="CY73" s="188">
        <v>0</v>
      </c>
      <c r="CZ73" s="188">
        <f t="shared" si="158"/>
        <v>0</v>
      </c>
      <c r="DA73" s="188">
        <f t="shared" si="159"/>
        <v>0</v>
      </c>
      <c r="DB73" s="188">
        <v>0</v>
      </c>
      <c r="DD73">
        <v>1</v>
      </c>
      <c r="DE73" s="228">
        <v>-1</v>
      </c>
      <c r="DF73" s="228">
        <v>-1</v>
      </c>
      <c r="DG73" s="228">
        <v>1</v>
      </c>
      <c r="DH73" s="203">
        <v>1</v>
      </c>
      <c r="DI73" s="229">
        <v>-6</v>
      </c>
      <c r="DJ73">
        <f t="shared" si="160"/>
        <v>-1</v>
      </c>
      <c r="DK73">
        <v>-1</v>
      </c>
      <c r="DL73" s="203">
        <v>-1</v>
      </c>
      <c r="DM73">
        <v>1</v>
      </c>
      <c r="DN73">
        <v>0</v>
      </c>
      <c r="DO73">
        <v>1</v>
      </c>
      <c r="DP73">
        <v>1</v>
      </c>
      <c r="DQ73" s="237">
        <v>-3.6853845407800001E-3</v>
      </c>
      <c r="DR73" s="194">
        <v>42544</v>
      </c>
      <c r="DS73">
        <f t="shared" si="161"/>
        <v>-1</v>
      </c>
      <c r="DT73">
        <f t="shared" si="162"/>
        <v>-1</v>
      </c>
      <c r="DU73">
        <v>2</v>
      </c>
      <c r="DV73">
        <f t="shared" si="163"/>
        <v>-1</v>
      </c>
      <c r="DW73">
        <v>3</v>
      </c>
      <c r="DX73" s="137">
        <v>256825.00000000003</v>
      </c>
      <c r="DY73" s="137">
        <v>385237.50000000006</v>
      </c>
      <c r="DZ73" s="188">
        <v>946.49888468582367</v>
      </c>
      <c r="EA73" s="188">
        <v>-946.49888468582367</v>
      </c>
      <c r="EB73" s="188">
        <v>-946.49888468582367</v>
      </c>
      <c r="EC73" s="188">
        <f t="shared" si="324"/>
        <v>946.49888468582367</v>
      </c>
      <c r="ED73" s="188">
        <v>946.49888468582367</v>
      </c>
      <c r="EE73" s="188">
        <v>946.49888468582367</v>
      </c>
      <c r="EF73" s="188">
        <v>-946.49888468582367</v>
      </c>
      <c r="EG73" s="188">
        <f t="shared" si="164"/>
        <v>946.49888468582367</v>
      </c>
      <c r="EH73" s="188">
        <v>-946.49888468582367</v>
      </c>
      <c r="EI73" s="188">
        <f t="shared" si="165"/>
        <v>946.49888468582367</v>
      </c>
      <c r="EJ73" s="188">
        <f t="shared" si="166"/>
        <v>946.49888468582367</v>
      </c>
      <c r="EK73" s="188">
        <v>946.49888468582367</v>
      </c>
      <c r="EM73">
        <v>-1</v>
      </c>
      <c r="EN73" s="228">
        <v>-1</v>
      </c>
      <c r="EO73" s="228">
        <v>-1</v>
      </c>
      <c r="EP73" s="228">
        <v>1</v>
      </c>
      <c r="EQ73" s="203">
        <v>1</v>
      </c>
      <c r="ER73" s="229">
        <v>-7</v>
      </c>
      <c r="ES73">
        <f t="shared" si="167"/>
        <v>-1</v>
      </c>
      <c r="ET73">
        <v>-1</v>
      </c>
      <c r="EU73" s="203">
        <v>1</v>
      </c>
      <c r="EV73">
        <v>0</v>
      </c>
      <c r="EW73">
        <v>1</v>
      </c>
      <c r="EX73">
        <v>0</v>
      </c>
      <c r="EY73">
        <v>0</v>
      </c>
      <c r="EZ73" s="237">
        <v>3.30964664655E-3</v>
      </c>
      <c r="FA73" s="194">
        <v>42544</v>
      </c>
      <c r="FB73">
        <f t="shared" si="168"/>
        <v>-1</v>
      </c>
      <c r="FC73">
        <f t="shared" si="169"/>
        <v>-1</v>
      </c>
      <c r="FD73">
        <v>2</v>
      </c>
      <c r="FE73">
        <f t="shared" si="170"/>
        <v>1</v>
      </c>
      <c r="FF73">
        <v>2</v>
      </c>
      <c r="FG73" s="137">
        <v>257675</v>
      </c>
      <c r="FH73" s="137">
        <v>257675</v>
      </c>
      <c r="FI73" s="188">
        <v>-852.81319964977126</v>
      </c>
      <c r="FJ73" s="188">
        <v>-852.81319964977126</v>
      </c>
      <c r="FK73" s="188">
        <v>852.81319964977126</v>
      </c>
      <c r="FL73" s="188">
        <f t="shared" si="325"/>
        <v>-852.81319964977126</v>
      </c>
      <c r="FM73" s="188">
        <v>-852.81319964977126</v>
      </c>
      <c r="FN73" s="188">
        <v>-852.81319964977126</v>
      </c>
      <c r="FO73" s="188">
        <v>852.81319964977126</v>
      </c>
      <c r="FP73" s="188">
        <f t="shared" si="171"/>
        <v>-852.81319964977126</v>
      </c>
      <c r="FQ73" s="188">
        <v>852.81319964977126</v>
      </c>
      <c r="FR73" s="188">
        <f t="shared" si="172"/>
        <v>852.81319964977126</v>
      </c>
      <c r="FS73" s="188">
        <f t="shared" si="173"/>
        <v>-852.81319964977126</v>
      </c>
      <c r="FT73" s="188">
        <v>852.81319964977126</v>
      </c>
      <c r="FV73">
        <v>1</v>
      </c>
      <c r="FW73" s="228">
        <v>-1</v>
      </c>
      <c r="FX73" s="228">
        <v>-1</v>
      </c>
      <c r="FY73" s="228">
        <v>1</v>
      </c>
      <c r="FZ73" s="203">
        <v>1</v>
      </c>
      <c r="GA73" s="229">
        <v>-8</v>
      </c>
      <c r="GB73">
        <f t="shared" si="174"/>
        <v>-1</v>
      </c>
      <c r="GC73">
        <v>-1</v>
      </c>
      <c r="GD73">
        <v>-1</v>
      </c>
      <c r="GE73">
        <v>1</v>
      </c>
      <c r="GF73">
        <v>0</v>
      </c>
      <c r="GG73">
        <v>1</v>
      </c>
      <c r="GH73">
        <v>1</v>
      </c>
      <c r="GI73">
        <v>-5.1421364121500002E-3</v>
      </c>
      <c r="GJ73" s="194">
        <v>42544</v>
      </c>
      <c r="GK73">
        <f t="shared" si="175"/>
        <v>-1</v>
      </c>
      <c r="GL73">
        <f t="shared" si="176"/>
        <v>-1</v>
      </c>
      <c r="GM73">
        <v>2</v>
      </c>
      <c r="GN73">
        <f t="shared" si="177"/>
        <v>-1</v>
      </c>
      <c r="GO73">
        <v>3</v>
      </c>
      <c r="GP73" s="137">
        <v>256350.00000000003</v>
      </c>
      <c r="GQ73" s="137">
        <v>384525.00000000006</v>
      </c>
      <c r="GR73" s="188">
        <v>1318.1866692546528</v>
      </c>
      <c r="GS73" s="188">
        <v>-1318.1866692546528</v>
      </c>
      <c r="GT73" s="188">
        <v>-1318.1866692546528</v>
      </c>
      <c r="GU73" s="188">
        <f t="shared" si="326"/>
        <v>1318.1866692546528</v>
      </c>
      <c r="GV73" s="188">
        <v>1318.1866692546528</v>
      </c>
      <c r="GW73" s="188">
        <v>1318.1866692546528</v>
      </c>
      <c r="GX73" s="188">
        <v>-1318.1866692546528</v>
      </c>
      <c r="GY73" s="188">
        <f t="shared" si="178"/>
        <v>1318.1866692546528</v>
      </c>
      <c r="GZ73" s="188">
        <v>-1318.1866692546528</v>
      </c>
      <c r="HA73" s="188">
        <f t="shared" si="179"/>
        <v>1318.1866692546528</v>
      </c>
      <c r="HB73" s="188">
        <f t="shared" si="180"/>
        <v>1318.1866692546528</v>
      </c>
      <c r="HC73" s="188">
        <v>1318.1866692546528</v>
      </c>
      <c r="HE73">
        <v>-1</v>
      </c>
      <c r="HF73">
        <v>-1</v>
      </c>
      <c r="HG73">
        <v>-1</v>
      </c>
      <c r="HH73">
        <v>1</v>
      </c>
      <c r="HI73">
        <v>1</v>
      </c>
      <c r="HJ73">
        <v>-9</v>
      </c>
      <c r="HK73">
        <f t="shared" si="181"/>
        <v>-1</v>
      </c>
      <c r="HL73">
        <v>-1</v>
      </c>
      <c r="HM73" s="203">
        <v>-1</v>
      </c>
      <c r="HN73">
        <v>1</v>
      </c>
      <c r="HO73">
        <v>0</v>
      </c>
      <c r="HP73">
        <v>1</v>
      </c>
      <c r="HQ73">
        <v>1</v>
      </c>
      <c r="HR73" s="237">
        <v>-4.0959625511999996E-3</v>
      </c>
      <c r="HS73" s="194">
        <v>42544</v>
      </c>
      <c r="HT73">
        <f t="shared" si="182"/>
        <v>-1</v>
      </c>
      <c r="HU73">
        <f t="shared" si="183"/>
        <v>-1</v>
      </c>
      <c r="HV73">
        <v>2</v>
      </c>
      <c r="HW73">
        <f t="shared" si="184"/>
        <v>1</v>
      </c>
      <c r="HX73">
        <v>3</v>
      </c>
      <c r="HY73" s="137">
        <v>255300.00000000003</v>
      </c>
      <c r="HZ73" s="137">
        <v>382950.00000000006</v>
      </c>
      <c r="IA73" s="188">
        <v>1045.69923932136</v>
      </c>
      <c r="IB73" s="188">
        <v>1045.69923932136</v>
      </c>
      <c r="IC73" s="188">
        <v>-1045.69923932136</v>
      </c>
      <c r="ID73" s="188">
        <f t="shared" si="327"/>
        <v>1045.69923932136</v>
      </c>
      <c r="IE73" s="188">
        <v>1045.69923932136</v>
      </c>
      <c r="IF73" s="188">
        <v>1045.69923932136</v>
      </c>
      <c r="IG73" s="188">
        <v>-1045.69923932136</v>
      </c>
      <c r="IH73" s="188">
        <f t="shared" si="185"/>
        <v>1045.69923932136</v>
      </c>
      <c r="II73" s="188">
        <v>-1045.69923932136</v>
      </c>
      <c r="IJ73" s="188">
        <f t="shared" si="186"/>
        <v>-1045.69923932136</v>
      </c>
      <c r="IK73" s="188">
        <f t="shared" si="187"/>
        <v>1045.69923932136</v>
      </c>
      <c r="IL73" s="188">
        <v>1045.69923932136</v>
      </c>
      <c r="IN73">
        <v>-1</v>
      </c>
      <c r="IO73" s="228">
        <v>-1</v>
      </c>
      <c r="IP73" s="228">
        <v>1</v>
      </c>
      <c r="IQ73" s="228">
        <v>-1</v>
      </c>
      <c r="IR73" s="203">
        <v>1</v>
      </c>
      <c r="IS73" s="229">
        <v>-10</v>
      </c>
      <c r="IT73">
        <f t="shared" si="188"/>
        <v>1</v>
      </c>
      <c r="IU73">
        <v>-1</v>
      </c>
      <c r="IV73" s="203">
        <v>1</v>
      </c>
      <c r="IW73">
        <v>0</v>
      </c>
      <c r="IX73">
        <v>1</v>
      </c>
      <c r="IY73">
        <v>0</v>
      </c>
      <c r="IZ73">
        <v>0</v>
      </c>
      <c r="JA73" s="237">
        <v>9.7924010967499999E-5</v>
      </c>
      <c r="JB73" s="194">
        <v>42544</v>
      </c>
      <c r="JC73">
        <f t="shared" si="189"/>
        <v>1</v>
      </c>
      <c r="JD73">
        <f t="shared" si="190"/>
        <v>1</v>
      </c>
      <c r="JE73">
        <v>2</v>
      </c>
      <c r="JF73">
        <f t="shared" si="191"/>
        <v>1</v>
      </c>
      <c r="JG73">
        <v>2</v>
      </c>
      <c r="JH73" s="137">
        <v>255325.00000000003</v>
      </c>
      <c r="JI73" s="137">
        <v>255325.00000000003</v>
      </c>
      <c r="JJ73" s="188">
        <v>-25.00244810027694</v>
      </c>
      <c r="JK73" s="188">
        <v>-25.00244810027694</v>
      </c>
      <c r="JL73" s="188">
        <v>25.00244810027694</v>
      </c>
      <c r="JM73" s="188">
        <f t="shared" si="328"/>
        <v>25.00244810027694</v>
      </c>
      <c r="JN73" s="188">
        <v>-25.00244810027694</v>
      </c>
      <c r="JO73" s="188">
        <v>25.00244810027694</v>
      </c>
      <c r="JP73" s="188">
        <v>-25.00244810027694</v>
      </c>
      <c r="JQ73" s="188">
        <f t="shared" si="192"/>
        <v>25.00244810027694</v>
      </c>
      <c r="JR73" s="188">
        <v>25.00244810027694</v>
      </c>
      <c r="JS73" s="188">
        <f t="shared" si="193"/>
        <v>25.00244810027694</v>
      </c>
      <c r="JT73" s="188">
        <f t="shared" si="329"/>
        <v>25.00244810027694</v>
      </c>
      <c r="JU73" s="188">
        <v>25.00244810027694</v>
      </c>
      <c r="JW73">
        <v>1</v>
      </c>
      <c r="JX73" s="228">
        <v>-1</v>
      </c>
      <c r="JY73" s="228">
        <v>1</v>
      </c>
      <c r="JZ73" s="228">
        <v>-1</v>
      </c>
      <c r="KA73" s="203">
        <v>1</v>
      </c>
      <c r="KB73" s="229">
        <v>-11</v>
      </c>
      <c r="KC73">
        <f t="shared" si="194"/>
        <v>-1</v>
      </c>
      <c r="KD73">
        <v>-1</v>
      </c>
      <c r="KE73" s="203">
        <v>-1</v>
      </c>
      <c r="KF73">
        <v>1</v>
      </c>
      <c r="KG73">
        <v>0</v>
      </c>
      <c r="KH73">
        <v>1</v>
      </c>
      <c r="KI73">
        <v>1</v>
      </c>
      <c r="KJ73" s="237">
        <v>-5.4832076764899998E-3</v>
      </c>
      <c r="KK73" s="194">
        <v>42544</v>
      </c>
      <c r="KL73">
        <f t="shared" si="195"/>
        <v>-1</v>
      </c>
      <c r="KM73">
        <f t="shared" si="196"/>
        <v>-1</v>
      </c>
      <c r="KN73">
        <v>2</v>
      </c>
      <c r="KO73">
        <f t="shared" si="197"/>
        <v>-1</v>
      </c>
      <c r="KP73">
        <v>2</v>
      </c>
      <c r="KQ73" s="137">
        <v>253925</v>
      </c>
      <c r="KR73" s="137">
        <v>253925</v>
      </c>
      <c r="KS73" s="188">
        <v>1392.3235092527232</v>
      </c>
      <c r="KT73" s="188">
        <v>-1392.3235092527232</v>
      </c>
      <c r="KU73" s="188">
        <v>-1392.3235092527232</v>
      </c>
      <c r="KV73" s="188">
        <f t="shared" si="330"/>
        <v>1392.3235092527232</v>
      </c>
      <c r="KW73" s="188">
        <v>1392.3235092527232</v>
      </c>
      <c r="KX73" s="188">
        <v>-1392.3235092527232</v>
      </c>
      <c r="KY73" s="188">
        <v>1392.3235092527232</v>
      </c>
      <c r="KZ73" s="188">
        <f t="shared" si="198"/>
        <v>1392.3235092527232</v>
      </c>
      <c r="LA73" s="188">
        <v>1392.3235092527232</v>
      </c>
      <c r="LB73" s="188">
        <f t="shared" si="199"/>
        <v>1392.3235092527232</v>
      </c>
      <c r="LC73" s="188">
        <f t="shared" si="200"/>
        <v>1392.3235092527232</v>
      </c>
      <c r="LD73" s="188">
        <v>1392.3235092527232</v>
      </c>
      <c r="LF73">
        <v>-1</v>
      </c>
      <c r="LG73" s="228">
        <v>-1</v>
      </c>
      <c r="LH73" s="228">
        <v>1</v>
      </c>
      <c r="LI73" s="228">
        <v>-1</v>
      </c>
      <c r="LJ73" s="203">
        <v>1</v>
      </c>
      <c r="LK73" s="229">
        <v>-12</v>
      </c>
      <c r="LL73">
        <f t="shared" si="201"/>
        <v>1</v>
      </c>
      <c r="LM73">
        <v>-1</v>
      </c>
      <c r="LN73" s="203">
        <v>1</v>
      </c>
      <c r="LO73">
        <v>1</v>
      </c>
      <c r="LP73">
        <v>1</v>
      </c>
      <c r="LQ73">
        <v>0</v>
      </c>
      <c r="LR73">
        <v>0</v>
      </c>
      <c r="LS73" s="237">
        <v>5.0211676676200001E-3</v>
      </c>
      <c r="LT73" s="194">
        <v>42544</v>
      </c>
      <c r="LU73">
        <f t="shared" si="202"/>
        <v>1</v>
      </c>
      <c r="LV73">
        <f t="shared" si="203"/>
        <v>1</v>
      </c>
      <c r="LW73">
        <v>2</v>
      </c>
      <c r="LX73">
        <f t="shared" si="204"/>
        <v>1</v>
      </c>
      <c r="LY73">
        <v>2</v>
      </c>
      <c r="LZ73" s="137">
        <v>255199.99999999997</v>
      </c>
      <c r="MA73" s="137">
        <v>255199.99999999997</v>
      </c>
      <c r="MB73" s="188">
        <v>-1281.401988776624</v>
      </c>
      <c r="MC73" s="188">
        <v>-1281.401988776624</v>
      </c>
      <c r="MD73" s="188">
        <v>1281.401988776624</v>
      </c>
      <c r="ME73" s="188">
        <f t="shared" si="331"/>
        <v>1281.401988776624</v>
      </c>
      <c r="MF73" s="188">
        <v>-1281.401988776624</v>
      </c>
      <c r="MG73" s="188">
        <v>1281.401988776624</v>
      </c>
      <c r="MH73" s="188">
        <v>-1281.401988776624</v>
      </c>
      <c r="MI73" s="188">
        <f t="shared" si="205"/>
        <v>1281.401988776624</v>
      </c>
      <c r="MJ73" s="188">
        <v>-1281.401988776624</v>
      </c>
      <c r="MK73" s="188">
        <f t="shared" si="206"/>
        <v>1281.401988776624</v>
      </c>
      <c r="ML73" s="188">
        <f t="shared" si="207"/>
        <v>1281.401988776624</v>
      </c>
      <c r="MM73" s="188">
        <v>1281.401988776624</v>
      </c>
      <c r="MO73">
        <v>1</v>
      </c>
      <c r="MP73" s="228">
        <v>-1</v>
      </c>
      <c r="MQ73" s="228">
        <v>1</v>
      </c>
      <c r="MR73" s="203">
        <v>-1</v>
      </c>
      <c r="MS73" s="203">
        <v>1</v>
      </c>
      <c r="MT73" s="229">
        <v>-13</v>
      </c>
      <c r="MU73">
        <f t="shared" si="208"/>
        <v>-1</v>
      </c>
      <c r="MV73">
        <v>-1</v>
      </c>
      <c r="MW73" s="203">
        <v>1</v>
      </c>
      <c r="MX73">
        <v>1</v>
      </c>
      <c r="MY73">
        <v>1</v>
      </c>
      <c r="MZ73">
        <v>0</v>
      </c>
      <c r="NA73">
        <v>0</v>
      </c>
      <c r="NB73" s="237">
        <v>2.5470219435699999E-3</v>
      </c>
      <c r="NC73" s="194">
        <v>42544</v>
      </c>
      <c r="ND73">
        <f t="shared" si="209"/>
        <v>-1</v>
      </c>
      <c r="NE73">
        <f t="shared" si="210"/>
        <v>-1</v>
      </c>
      <c r="NF73">
        <v>2</v>
      </c>
      <c r="NG73">
        <f t="shared" si="211"/>
        <v>-1</v>
      </c>
      <c r="NH73">
        <v>2</v>
      </c>
      <c r="NI73" s="137">
        <v>255850.00000000003</v>
      </c>
      <c r="NJ73" s="137">
        <v>255850.00000000003</v>
      </c>
      <c r="NK73" s="188">
        <v>-651.65556426238459</v>
      </c>
      <c r="NL73" s="188">
        <v>651.65556426238459</v>
      </c>
      <c r="NM73" s="188">
        <v>651.65556426238459</v>
      </c>
      <c r="NN73" s="188">
        <f t="shared" si="332"/>
        <v>-651.65556426238459</v>
      </c>
      <c r="NO73" s="188">
        <v>-651.65556426238459</v>
      </c>
      <c r="NP73" s="188">
        <v>651.65556426238459</v>
      </c>
      <c r="NQ73" s="188">
        <v>-651.65556426238459</v>
      </c>
      <c r="NR73" s="188">
        <f t="shared" si="212"/>
        <v>-651.65556426238459</v>
      </c>
      <c r="NS73" s="188">
        <v>-651.65556426238459</v>
      </c>
      <c r="NT73" s="188">
        <f t="shared" si="213"/>
        <v>-651.65556426238459</v>
      </c>
      <c r="NU73" s="188">
        <f t="shared" si="214"/>
        <v>-651.65556426238459</v>
      </c>
      <c r="NV73" s="188">
        <v>651.65556426238459</v>
      </c>
      <c r="NX73">
        <v>1</v>
      </c>
      <c r="NY73" s="228">
        <v>1</v>
      </c>
      <c r="NZ73" s="228">
        <v>-1</v>
      </c>
      <c r="OA73" s="228">
        <v>1</v>
      </c>
      <c r="OB73" s="203">
        <v>1</v>
      </c>
      <c r="OC73" s="229">
        <v>-14</v>
      </c>
      <c r="OD73">
        <f t="shared" si="346"/>
        <v>-1</v>
      </c>
      <c r="OE73">
        <v>-1</v>
      </c>
      <c r="OF73" s="203">
        <v>-1</v>
      </c>
      <c r="OG73">
        <v>1</v>
      </c>
      <c r="OH73">
        <v>0</v>
      </c>
      <c r="OI73">
        <v>1</v>
      </c>
      <c r="OJ73">
        <v>1</v>
      </c>
      <c r="OK73">
        <v>-2.83369161618E-3</v>
      </c>
      <c r="OL73" s="194">
        <v>42544</v>
      </c>
      <c r="OM73">
        <f t="shared" si="215"/>
        <v>-1</v>
      </c>
      <c r="ON73">
        <f t="shared" si="216"/>
        <v>-1</v>
      </c>
      <c r="OO73">
        <v>2</v>
      </c>
      <c r="OP73">
        <f t="shared" si="217"/>
        <v>1</v>
      </c>
      <c r="OQ73">
        <v>2</v>
      </c>
      <c r="OR73" s="137">
        <v>255249.99999999997</v>
      </c>
      <c r="OS73" s="137">
        <v>255249.99999999997</v>
      </c>
      <c r="OT73" s="188">
        <v>-723.29978502994493</v>
      </c>
      <c r="OU73" s="188">
        <v>-723.29978502994493</v>
      </c>
      <c r="OV73" s="188">
        <v>-723.29978502994493</v>
      </c>
      <c r="OW73" s="188">
        <f t="shared" si="333"/>
        <v>723.29978502994493</v>
      </c>
      <c r="OX73" s="188">
        <v>723.29978502994493</v>
      </c>
      <c r="OY73" s="188">
        <v>723.29978502994493</v>
      </c>
      <c r="OZ73" s="188">
        <v>-723.29978502994493</v>
      </c>
      <c r="PA73" s="188">
        <f t="shared" si="218"/>
        <v>723.29978502994493</v>
      </c>
      <c r="PB73" s="188">
        <v>-723.29978502994493</v>
      </c>
      <c r="PC73" s="188">
        <f t="shared" si="219"/>
        <v>-723.29978502994493</v>
      </c>
      <c r="PD73" s="188">
        <f t="shared" si="220"/>
        <v>723.29978502994493</v>
      </c>
      <c r="PE73" s="188">
        <v>723.29978502994493</v>
      </c>
      <c r="PG73">
        <v>-1</v>
      </c>
      <c r="PH73" s="228">
        <v>-1</v>
      </c>
      <c r="PI73" s="228">
        <v>1</v>
      </c>
      <c r="PJ73" s="228">
        <v>-1</v>
      </c>
      <c r="PK73" s="203">
        <v>1</v>
      </c>
      <c r="PL73" s="229">
        <v>-15</v>
      </c>
      <c r="PM73">
        <f t="shared" si="347"/>
        <v>1</v>
      </c>
      <c r="PN73">
        <v>-1</v>
      </c>
      <c r="PO73" s="203">
        <v>1</v>
      </c>
      <c r="PP73">
        <v>1</v>
      </c>
      <c r="PQ73">
        <v>1</v>
      </c>
      <c r="PR73">
        <v>0</v>
      </c>
      <c r="PS73">
        <v>0</v>
      </c>
      <c r="PT73" s="237">
        <v>4.8995590396899995E-4</v>
      </c>
      <c r="PU73" s="194">
        <v>42544</v>
      </c>
      <c r="PV73">
        <f t="shared" si="221"/>
        <v>1</v>
      </c>
      <c r="PW73">
        <f t="shared" si="222"/>
        <v>1</v>
      </c>
      <c r="PX73">
        <v>2</v>
      </c>
      <c r="PY73">
        <f t="shared" si="223"/>
        <v>1</v>
      </c>
      <c r="PZ73">
        <v>2</v>
      </c>
      <c r="QA73" s="137">
        <v>254475</v>
      </c>
      <c r="QB73" s="137">
        <v>254475</v>
      </c>
      <c r="QC73" s="188">
        <v>-124.68152866251127</v>
      </c>
      <c r="QD73" s="188">
        <v>-124.68152866251127</v>
      </c>
      <c r="QE73" s="188">
        <v>124.68152866251127</v>
      </c>
      <c r="QF73" s="188">
        <f t="shared" si="334"/>
        <v>124.68152866251127</v>
      </c>
      <c r="QG73" s="188">
        <v>-124.68152866251127</v>
      </c>
      <c r="QH73" s="188">
        <v>124.68152866251127</v>
      </c>
      <c r="QI73" s="188">
        <v>-124.68152866251127</v>
      </c>
      <c r="QJ73" s="188">
        <f t="shared" si="224"/>
        <v>124.68152866251127</v>
      </c>
      <c r="QK73" s="188">
        <v>124.68152866251127</v>
      </c>
      <c r="QL73" s="188">
        <f t="shared" si="225"/>
        <v>124.68152866251127</v>
      </c>
      <c r="QM73" s="188">
        <f t="shared" si="226"/>
        <v>124.68152866251127</v>
      </c>
      <c r="QN73" s="188">
        <v>124.68152866251127</v>
      </c>
      <c r="QP73">
        <v>1</v>
      </c>
      <c r="QQ73" s="228">
        <v>-1</v>
      </c>
      <c r="QR73" s="228">
        <v>1</v>
      </c>
      <c r="QS73" s="228">
        <v>-1</v>
      </c>
      <c r="QT73" s="203">
        <v>1</v>
      </c>
      <c r="QU73" s="229">
        <v>-16</v>
      </c>
      <c r="QV73">
        <f t="shared" si="348"/>
        <v>-1</v>
      </c>
      <c r="QW73">
        <v>-1</v>
      </c>
      <c r="QX73">
        <v>-1</v>
      </c>
      <c r="QY73">
        <v>0</v>
      </c>
      <c r="QZ73">
        <v>0</v>
      </c>
      <c r="RA73">
        <v>1</v>
      </c>
      <c r="RB73">
        <v>1</v>
      </c>
      <c r="RC73">
        <v>-3.0362389813900002E-3</v>
      </c>
      <c r="RD73" s="194">
        <v>42544</v>
      </c>
      <c r="RE73">
        <f t="shared" si="227"/>
        <v>-1</v>
      </c>
      <c r="RF73">
        <f t="shared" si="228"/>
        <v>-1</v>
      </c>
      <c r="RG73">
        <v>2</v>
      </c>
      <c r="RH73">
        <f t="shared" si="229"/>
        <v>-1</v>
      </c>
      <c r="RI73">
        <v>2</v>
      </c>
      <c r="RJ73" s="137">
        <v>254475</v>
      </c>
      <c r="RK73" s="137">
        <v>254475</v>
      </c>
      <c r="RL73" s="188">
        <v>772.64691478922032</v>
      </c>
      <c r="RM73" s="188">
        <v>-772.64691478922032</v>
      </c>
      <c r="RN73" s="188">
        <v>-772.64691478922032</v>
      </c>
      <c r="RO73" s="188">
        <f t="shared" si="335"/>
        <v>772.64691478922032</v>
      </c>
      <c r="RP73" s="188">
        <v>772.64691478922032</v>
      </c>
      <c r="RQ73" s="188">
        <v>-772.64691478922032</v>
      </c>
      <c r="RR73" s="188">
        <v>772.64691478922032</v>
      </c>
      <c r="RS73" s="188">
        <f t="shared" si="230"/>
        <v>772.64691478922032</v>
      </c>
      <c r="RT73" s="188">
        <v>-772.64691478922032</v>
      </c>
      <c r="RU73" s="188">
        <f t="shared" si="231"/>
        <v>772.64691478922032</v>
      </c>
      <c r="RV73" s="188">
        <f t="shared" si="232"/>
        <v>772.64691478922032</v>
      </c>
      <c r="RW73" s="188">
        <v>772.64691478922032</v>
      </c>
      <c r="RY73">
        <v>-1</v>
      </c>
      <c r="RZ73">
        <v>-1</v>
      </c>
      <c r="SA73">
        <v>1</v>
      </c>
      <c r="SB73">
        <v>-1</v>
      </c>
      <c r="SC73">
        <v>1</v>
      </c>
      <c r="SD73">
        <v>-17</v>
      </c>
      <c r="SE73">
        <f t="shared" si="233"/>
        <v>1</v>
      </c>
      <c r="SF73">
        <v>-1</v>
      </c>
      <c r="SG73">
        <v>-1</v>
      </c>
      <c r="SH73">
        <v>0</v>
      </c>
      <c r="SI73">
        <v>0</v>
      </c>
      <c r="SJ73">
        <v>1</v>
      </c>
      <c r="SK73">
        <v>1</v>
      </c>
      <c r="SL73">
        <v>-1.8665880734800001E-3</v>
      </c>
      <c r="SM73" s="194">
        <v>42544</v>
      </c>
      <c r="SN73">
        <f t="shared" si="234"/>
        <v>1</v>
      </c>
      <c r="SO73">
        <f t="shared" si="235"/>
        <v>1</v>
      </c>
      <c r="SP73">
        <v>2</v>
      </c>
      <c r="SQ73">
        <f t="shared" si="236"/>
        <v>1</v>
      </c>
      <c r="SR73">
        <v>2</v>
      </c>
      <c r="SS73" s="137">
        <v>254100</v>
      </c>
      <c r="ST73" s="137">
        <v>254100</v>
      </c>
      <c r="SU73" s="188">
        <v>474.30002947126803</v>
      </c>
      <c r="SV73" s="188">
        <v>474.30002947126803</v>
      </c>
      <c r="SW73" s="188">
        <v>-474.30002947126803</v>
      </c>
      <c r="SX73" s="188">
        <f t="shared" si="336"/>
        <v>-474.30002947126803</v>
      </c>
      <c r="SY73" s="188">
        <v>474.30002947126803</v>
      </c>
      <c r="SZ73" s="188">
        <v>-474.30002947126803</v>
      </c>
      <c r="TA73" s="188">
        <v>474.30002947126803</v>
      </c>
      <c r="TB73" s="188">
        <f t="shared" si="237"/>
        <v>-474.30002947126803</v>
      </c>
      <c r="TC73" s="188">
        <v>-474.30002947126803</v>
      </c>
      <c r="TD73" s="188">
        <f t="shared" si="238"/>
        <v>-474.30002947126803</v>
      </c>
      <c r="TE73" s="188">
        <f t="shared" si="239"/>
        <v>-474.30002947126803</v>
      </c>
      <c r="TF73" s="188">
        <v>474.30002947126803</v>
      </c>
      <c r="TH73">
        <v>-1</v>
      </c>
      <c r="TI73" s="228">
        <v>-1</v>
      </c>
      <c r="TJ73" s="228">
        <v>1</v>
      </c>
      <c r="TK73" s="228">
        <v>-1</v>
      </c>
      <c r="TL73" s="203">
        <v>1</v>
      </c>
      <c r="TM73" s="229">
        <v>-18</v>
      </c>
      <c r="TN73">
        <f t="shared" si="240"/>
        <v>1</v>
      </c>
      <c r="TO73">
        <v>-1</v>
      </c>
      <c r="TP73">
        <v>1</v>
      </c>
      <c r="TQ73">
        <v>1</v>
      </c>
      <c r="TR73">
        <v>1</v>
      </c>
      <c r="TS73">
        <v>0</v>
      </c>
      <c r="TT73">
        <v>0</v>
      </c>
      <c r="TU73">
        <v>3.9370078740200002E-4</v>
      </c>
      <c r="TV73" s="194">
        <v>42544</v>
      </c>
      <c r="TW73">
        <f t="shared" si="241"/>
        <v>1</v>
      </c>
      <c r="TX73">
        <f t="shared" si="242"/>
        <v>1</v>
      </c>
      <c r="TY73">
        <v>2</v>
      </c>
      <c r="TZ73">
        <f t="shared" si="243"/>
        <v>1</v>
      </c>
      <c r="UA73">
        <v>2</v>
      </c>
      <c r="UB73" s="137">
        <v>254100</v>
      </c>
      <c r="UC73" s="137">
        <v>254100</v>
      </c>
      <c r="UD73" s="188">
        <v>-100.03937007884821</v>
      </c>
      <c r="UE73" s="188">
        <v>-100.03937007884821</v>
      </c>
      <c r="UF73" s="188">
        <v>100.03937007884821</v>
      </c>
      <c r="UG73" s="188">
        <f t="shared" si="337"/>
        <v>100.03937007884821</v>
      </c>
      <c r="UH73" s="188">
        <v>-100.03937007884821</v>
      </c>
      <c r="UI73" s="188">
        <v>100.03937007884821</v>
      </c>
      <c r="UJ73" s="188">
        <v>-100.03937007884821</v>
      </c>
      <c r="UK73" s="188">
        <f t="shared" si="244"/>
        <v>100.03937007884821</v>
      </c>
      <c r="UL73" s="188">
        <v>100.03937007884821</v>
      </c>
      <c r="UM73" s="188">
        <f t="shared" si="245"/>
        <v>100.03937007884821</v>
      </c>
      <c r="UN73" s="188">
        <f t="shared" si="246"/>
        <v>100.03937007884821</v>
      </c>
      <c r="UO73" s="188">
        <v>100.03937007884821</v>
      </c>
      <c r="UQ73">
        <v>1</v>
      </c>
      <c r="UR73" s="228">
        <v>-1</v>
      </c>
      <c r="US73" s="228">
        <v>1</v>
      </c>
      <c r="UT73" s="228">
        <v>-1</v>
      </c>
      <c r="UU73" s="203">
        <v>1</v>
      </c>
      <c r="UV73" s="229">
        <v>-19</v>
      </c>
      <c r="UW73">
        <f t="shared" si="247"/>
        <v>-1</v>
      </c>
      <c r="UX73">
        <v>-1</v>
      </c>
      <c r="UY73" s="203">
        <v>-1</v>
      </c>
      <c r="UZ73">
        <v>0</v>
      </c>
      <c r="VA73">
        <v>0</v>
      </c>
      <c r="VB73">
        <v>1</v>
      </c>
      <c r="VC73">
        <v>1</v>
      </c>
      <c r="VD73" s="237">
        <v>-1.7709563164099999E-3</v>
      </c>
      <c r="VE73" s="194">
        <v>42544</v>
      </c>
      <c r="VF73">
        <f t="shared" si="248"/>
        <v>-1</v>
      </c>
      <c r="VG73">
        <f t="shared" si="249"/>
        <v>-1</v>
      </c>
      <c r="VH73">
        <v>3</v>
      </c>
      <c r="VI73">
        <v>-1</v>
      </c>
      <c r="VJ73">
        <v>2</v>
      </c>
      <c r="VK73" s="137">
        <v>380475</v>
      </c>
      <c r="VL73" s="137">
        <v>253650</v>
      </c>
      <c r="VM73" s="188">
        <v>673.80460448609472</v>
      </c>
      <c r="VN73" s="188">
        <v>-673.80460448609472</v>
      </c>
      <c r="VO73" s="188">
        <v>-673.80460448609472</v>
      </c>
      <c r="VP73" s="188">
        <f t="shared" si="338"/>
        <v>673.80460448609472</v>
      </c>
      <c r="VQ73" s="188">
        <v>673.80460448609472</v>
      </c>
      <c r="VR73" s="188">
        <v>-673.80460448609472</v>
      </c>
      <c r="VS73" s="188">
        <v>673.80460448609472</v>
      </c>
      <c r="VT73" s="188">
        <f t="shared" si="250"/>
        <v>673.80460448609472</v>
      </c>
      <c r="VU73" s="188">
        <v>-673.80460448609472</v>
      </c>
      <c r="VV73" s="188">
        <v>673.80460448609472</v>
      </c>
      <c r="VW73" s="188">
        <f t="shared" si="251"/>
        <v>673.80460448609472</v>
      </c>
      <c r="VX73" s="188">
        <v>673.80460448609472</v>
      </c>
      <c r="VZ73">
        <v>-1</v>
      </c>
      <c r="WA73" s="228">
        <v>-1</v>
      </c>
      <c r="WB73" s="228">
        <v>1</v>
      </c>
      <c r="WC73" s="228">
        <v>-1</v>
      </c>
      <c r="WD73" s="203">
        <v>1</v>
      </c>
      <c r="WE73" s="229">
        <v>-20</v>
      </c>
      <c r="WF73">
        <f t="shared" si="252"/>
        <v>1</v>
      </c>
      <c r="WG73">
        <v>-1</v>
      </c>
      <c r="WH73" s="203">
        <v>1</v>
      </c>
      <c r="WI73">
        <v>1</v>
      </c>
      <c r="WJ73">
        <v>1</v>
      </c>
      <c r="WK73">
        <v>1</v>
      </c>
      <c r="WL73">
        <v>0</v>
      </c>
      <c r="WM73" s="237">
        <v>2.1683422038200001E-3</v>
      </c>
      <c r="WN73" s="194">
        <v>42544</v>
      </c>
      <c r="WO73">
        <f t="shared" si="253"/>
        <v>1</v>
      </c>
      <c r="WP73">
        <f t="shared" si="254"/>
        <v>1</v>
      </c>
      <c r="WQ73">
        <v>3</v>
      </c>
      <c r="WR73">
        <v>1</v>
      </c>
      <c r="WS73">
        <v>4</v>
      </c>
      <c r="WT73" s="137">
        <v>378937.5</v>
      </c>
      <c r="WU73" s="137">
        <v>505250</v>
      </c>
      <c r="WV73" s="188">
        <v>-821.66617386004134</v>
      </c>
      <c r="WW73" s="188">
        <v>-821.66617386004134</v>
      </c>
      <c r="WX73" s="188">
        <v>821.66617386004134</v>
      </c>
      <c r="WY73" s="188">
        <f t="shared" si="339"/>
        <v>821.66617386004134</v>
      </c>
      <c r="WZ73" s="188">
        <v>-821.66617386004134</v>
      </c>
      <c r="XA73" s="188">
        <v>821.66617386004134</v>
      </c>
      <c r="XB73" s="188">
        <v>-821.66617386004134</v>
      </c>
      <c r="XC73" s="188">
        <f t="shared" si="255"/>
        <v>821.66617386004134</v>
      </c>
      <c r="XD73" s="188">
        <v>821.66617386004134</v>
      </c>
      <c r="XE73" s="188">
        <v>821.66617386004134</v>
      </c>
      <c r="XF73" s="188">
        <f t="shared" si="256"/>
        <v>821.66617386004134</v>
      </c>
      <c r="XG73" s="188">
        <v>821.66617386004134</v>
      </c>
      <c r="XI73">
        <v>1</v>
      </c>
      <c r="XJ73" s="228">
        <v>-1</v>
      </c>
      <c r="XK73" s="228">
        <v>1</v>
      </c>
      <c r="XL73" s="228">
        <v>-1</v>
      </c>
      <c r="XM73" s="203">
        <v>1</v>
      </c>
      <c r="XN73" s="229">
        <v>-21</v>
      </c>
      <c r="XO73">
        <f t="shared" si="257"/>
        <v>-1</v>
      </c>
      <c r="XP73">
        <v>-1</v>
      </c>
      <c r="XQ73" s="203">
        <v>-1</v>
      </c>
      <c r="XR73">
        <v>0</v>
      </c>
      <c r="XS73">
        <v>0</v>
      </c>
      <c r="XT73">
        <v>1</v>
      </c>
      <c r="XU73">
        <v>1</v>
      </c>
      <c r="XV73" s="237">
        <v>-6.1959087332800001E-3</v>
      </c>
      <c r="XW73" s="194">
        <v>42544</v>
      </c>
      <c r="XX73">
        <f t="shared" si="258"/>
        <v>-1</v>
      </c>
      <c r="XY73">
        <f t="shared" si="259"/>
        <v>-1</v>
      </c>
      <c r="XZ73">
        <v>3</v>
      </c>
      <c r="YA73">
        <v>-1</v>
      </c>
      <c r="YB73">
        <v>2</v>
      </c>
      <c r="YC73" s="137">
        <v>378937.5</v>
      </c>
      <c r="YD73" s="137">
        <v>252625</v>
      </c>
      <c r="YE73" s="188">
        <v>2347.86216561729</v>
      </c>
      <c r="YF73" s="188">
        <v>-2347.86216561729</v>
      </c>
      <c r="YG73" s="188">
        <v>-2347.86216561729</v>
      </c>
      <c r="YH73" s="188">
        <f t="shared" si="260"/>
        <v>2347.86216561729</v>
      </c>
      <c r="YI73" s="188">
        <v>2347.86216561729</v>
      </c>
      <c r="YJ73" s="188">
        <v>-2347.86216561729</v>
      </c>
      <c r="YK73" s="188">
        <v>2347.86216561729</v>
      </c>
      <c r="YL73" s="188">
        <f t="shared" si="261"/>
        <v>2347.86216561729</v>
      </c>
      <c r="YM73" s="188">
        <v>-2347.86216561729</v>
      </c>
      <c r="YN73" s="188">
        <v>2347.86216561729</v>
      </c>
      <c r="YO73" s="188">
        <f t="shared" si="262"/>
        <v>2347.86216561729</v>
      </c>
      <c r="YP73" s="188">
        <v>2347.86216561729</v>
      </c>
      <c r="YR73">
        <v>-1</v>
      </c>
      <c r="YS73" s="228">
        <v>-1</v>
      </c>
      <c r="YT73" s="228">
        <v>1</v>
      </c>
      <c r="YU73" s="228">
        <v>-1</v>
      </c>
      <c r="YV73" s="203">
        <v>1</v>
      </c>
      <c r="YW73" s="229">
        <v>-23</v>
      </c>
      <c r="YX73">
        <v>1</v>
      </c>
      <c r="YY73">
        <v>-1</v>
      </c>
      <c r="YZ73" s="203">
        <v>1</v>
      </c>
      <c r="ZA73">
        <v>1</v>
      </c>
      <c r="ZB73">
        <v>1</v>
      </c>
      <c r="ZC73">
        <v>1</v>
      </c>
      <c r="ZD73">
        <v>0</v>
      </c>
      <c r="ZE73" s="237">
        <v>1.9792182088100001E-3</v>
      </c>
      <c r="ZF73" s="194">
        <v>42544</v>
      </c>
      <c r="ZG73">
        <f t="shared" si="263"/>
        <v>1</v>
      </c>
      <c r="ZH73">
        <f t="shared" si="264"/>
        <v>1</v>
      </c>
      <c r="ZI73">
        <v>3</v>
      </c>
      <c r="ZJ73">
        <v>1</v>
      </c>
      <c r="ZK73">
        <v>4</v>
      </c>
      <c r="ZL73" s="137">
        <v>378937.5</v>
      </c>
      <c r="ZM73" s="137">
        <v>505250</v>
      </c>
      <c r="ZN73" s="188">
        <v>-750.00000000093939</v>
      </c>
      <c r="ZO73" s="188">
        <v>750.00000000093939</v>
      </c>
      <c r="ZP73" s="188">
        <v>-750.00000000093939</v>
      </c>
      <c r="ZQ73" s="188">
        <v>750.00000000093939</v>
      </c>
      <c r="ZR73" s="188">
        <v>750.00000000093939</v>
      </c>
      <c r="ZS73" s="188">
        <v>-750.00000000093939</v>
      </c>
      <c r="ZT73" s="188">
        <v>750.00000000093939</v>
      </c>
      <c r="ZU73" s="188">
        <v>-750.00000000093939</v>
      </c>
      <c r="ZV73" s="188">
        <f t="shared" si="265"/>
        <v>750.00000000093939</v>
      </c>
      <c r="ZW73" s="188">
        <v>750.00000000093939</v>
      </c>
      <c r="ZX73" s="188">
        <f t="shared" si="266"/>
        <v>750.00000000093939</v>
      </c>
      <c r="ZY73" s="188">
        <v>750.00000000093939</v>
      </c>
      <c r="AAA73">
        <f t="shared" si="267"/>
        <v>1</v>
      </c>
      <c r="AAB73" s="228">
        <v>1</v>
      </c>
      <c r="AAC73" s="228">
        <v>1</v>
      </c>
      <c r="AAD73" s="228">
        <v>-1</v>
      </c>
      <c r="AAE73" s="203">
        <v>1</v>
      </c>
      <c r="AAF73" s="229">
        <v>-23</v>
      </c>
      <c r="AAG73">
        <f t="shared" si="268"/>
        <v>-1</v>
      </c>
      <c r="AAH73">
        <f t="shared" si="269"/>
        <v>-1</v>
      </c>
      <c r="AAI73" s="203">
        <v>1</v>
      </c>
      <c r="AAJ73">
        <f t="shared" si="270"/>
        <v>1</v>
      </c>
      <c r="AAK73">
        <f t="shared" si="136"/>
        <v>1</v>
      </c>
      <c r="AAL73">
        <f t="shared" si="340"/>
        <v>0</v>
      </c>
      <c r="AAM73">
        <f t="shared" si="271"/>
        <v>0</v>
      </c>
      <c r="AAN73" s="237">
        <v>9.4814814814799999E-3</v>
      </c>
      <c r="AAO73" s="194">
        <v>42544</v>
      </c>
      <c r="AAP73">
        <f t="shared" si="272"/>
        <v>-1</v>
      </c>
      <c r="AAQ73">
        <f t="shared" si="273"/>
        <v>-1</v>
      </c>
      <c r="AAR73">
        <f>VLOOKUP($A73,'FuturesInfo (3)'!$A$2:$V$80,22)</f>
        <v>3</v>
      </c>
      <c r="AAS73">
        <f t="shared" si="274"/>
        <v>1</v>
      </c>
      <c r="AAT73">
        <f t="shared" si="275"/>
        <v>4</v>
      </c>
      <c r="AAU73" s="137">
        <f>VLOOKUP($A73,'FuturesInfo (3)'!$A$2:$O$80,15)*AAR73</f>
        <v>383287.5</v>
      </c>
      <c r="AAV73" s="137">
        <f>VLOOKUP($A73,'FuturesInfo (3)'!$A$2:$O$80,15)*AAT73</f>
        <v>511050</v>
      </c>
      <c r="AAW73" s="188">
        <f t="shared" si="352"/>
        <v>3634.1333333327657</v>
      </c>
      <c r="AAX73" s="188">
        <f t="shared" si="137"/>
        <v>3634.1333333327657</v>
      </c>
      <c r="AAY73" s="188">
        <f t="shared" si="277"/>
        <v>3634.1333333327657</v>
      </c>
      <c r="AAZ73" s="188">
        <f t="shared" si="278"/>
        <v>3634.1333333327657</v>
      </c>
      <c r="ABA73" s="188">
        <f t="shared" si="279"/>
        <v>-3634.1333333327657</v>
      </c>
      <c r="ABB73" s="188">
        <f t="shared" si="349"/>
        <v>-3634.1333333327657</v>
      </c>
      <c r="ABC73" s="188">
        <f t="shared" si="281"/>
        <v>3634.1333333327657</v>
      </c>
      <c r="ABD73" s="188">
        <f t="shared" si="341"/>
        <v>-3634.1333333327657</v>
      </c>
      <c r="ABE73" s="188">
        <f t="shared" si="282"/>
        <v>-3634.1333333327657</v>
      </c>
      <c r="ABF73" s="188">
        <f>IF(IF(sym!$Q62=AAI73,1,0)=1,ABS(AAU73*AAN73),-ABS(AAU73*AAN73))</f>
        <v>3634.1333333327657</v>
      </c>
      <c r="ABG73" s="188">
        <f t="shared" si="283"/>
        <v>-3634.1333333327657</v>
      </c>
      <c r="ABH73" s="188">
        <f t="shared" si="284"/>
        <v>3634.1333333327657</v>
      </c>
      <c r="ABJ73">
        <f t="shared" si="285"/>
        <v>1</v>
      </c>
      <c r="ABK73" s="228">
        <v>-1</v>
      </c>
      <c r="ABL73" s="228">
        <v>-1</v>
      </c>
      <c r="ABM73" s="228">
        <v>-1</v>
      </c>
      <c r="ABN73" s="203">
        <v>-1</v>
      </c>
      <c r="ABO73" s="229">
        <v>-24</v>
      </c>
      <c r="ABP73">
        <f t="shared" si="286"/>
        <v>-1</v>
      </c>
      <c r="ABQ73">
        <f t="shared" si="287"/>
        <v>1</v>
      </c>
      <c r="ABR73" s="203"/>
      <c r="ABS73">
        <f t="shared" si="288"/>
        <v>0</v>
      </c>
      <c r="ABT73">
        <f t="shared" si="138"/>
        <v>0</v>
      </c>
      <c r="ABU73">
        <f t="shared" si="342"/>
        <v>0</v>
      </c>
      <c r="ABV73">
        <f t="shared" si="289"/>
        <v>0</v>
      </c>
      <c r="ABW73" s="237"/>
      <c r="ABX73" s="194">
        <v>42544</v>
      </c>
      <c r="ABY73">
        <f t="shared" si="290"/>
        <v>1</v>
      </c>
      <c r="ABZ73">
        <f t="shared" si="291"/>
        <v>-1</v>
      </c>
      <c r="ACA73">
        <f>VLOOKUP($A73,'FuturesInfo (3)'!$A$2:$V$80,22)</f>
        <v>3</v>
      </c>
      <c r="ACB73">
        <f t="shared" si="292"/>
        <v>-1</v>
      </c>
      <c r="ACC73">
        <f t="shared" si="293"/>
        <v>2</v>
      </c>
      <c r="ACD73" s="137">
        <f>VLOOKUP($A73,'FuturesInfo (3)'!$A$2:$O$80,15)*ACA73</f>
        <v>383287.5</v>
      </c>
      <c r="ACE73" s="137">
        <f>VLOOKUP($A73,'FuturesInfo (3)'!$A$2:$O$80,15)*ACC73</f>
        <v>255525</v>
      </c>
      <c r="ACF73" s="188">
        <f t="shared" si="353"/>
        <v>0</v>
      </c>
      <c r="ACG73" s="188">
        <f t="shared" si="139"/>
        <v>0</v>
      </c>
      <c r="ACH73" s="188">
        <f t="shared" si="295"/>
        <v>0</v>
      </c>
      <c r="ACI73" s="188">
        <f t="shared" si="296"/>
        <v>0</v>
      </c>
      <c r="ACJ73" s="188">
        <f t="shared" si="297"/>
        <v>0</v>
      </c>
      <c r="ACK73" s="188">
        <f t="shared" si="350"/>
        <v>0</v>
      </c>
      <c r="ACL73" s="188">
        <f t="shared" si="299"/>
        <v>0</v>
      </c>
      <c r="ACM73" s="188">
        <f t="shared" si="343"/>
        <v>0</v>
      </c>
      <c r="ACN73" s="188">
        <f t="shared" si="300"/>
        <v>0</v>
      </c>
      <c r="ACO73" s="188">
        <f>IF(IF(sym!$Q62=ABR73,1,0)=1,ABS(ACD73*ABW73),-ABS(ACD73*ABW73))</f>
        <v>0</v>
      </c>
      <c r="ACP73" s="188">
        <f t="shared" si="301"/>
        <v>0</v>
      </c>
      <c r="ACQ73" s="188">
        <f t="shared" si="302"/>
        <v>0</v>
      </c>
      <c r="ACT73">
        <f t="shared" si="303"/>
        <v>0</v>
      </c>
      <c r="ACU73" s="228"/>
      <c r="ACV73" s="228"/>
      <c r="ACW73" s="228"/>
      <c r="ACX73" s="203"/>
      <c r="ACY73" s="229"/>
      <c r="ACZ73">
        <f t="shared" si="304"/>
        <v>-1</v>
      </c>
      <c r="ADA73">
        <f t="shared" si="305"/>
        <v>0</v>
      </c>
      <c r="ADB73" s="203"/>
      <c r="ADC73">
        <f t="shared" si="306"/>
        <v>1</v>
      </c>
      <c r="ADD73">
        <f t="shared" si="140"/>
        <v>1</v>
      </c>
      <c r="ADE73">
        <f t="shared" si="344"/>
        <v>0</v>
      </c>
      <c r="ADF73">
        <f t="shared" si="307"/>
        <v>1</v>
      </c>
      <c r="ADG73" s="237"/>
      <c r="ADH73" s="194"/>
      <c r="ADI73">
        <f t="shared" si="308"/>
        <v>-1</v>
      </c>
      <c r="ADJ73">
        <f t="shared" si="309"/>
        <v>-1</v>
      </c>
      <c r="ADK73">
        <f>VLOOKUP($A73,'FuturesInfo (3)'!$A$2:$V$80,22)</f>
        <v>3</v>
      </c>
      <c r="ADL73">
        <f t="shared" si="310"/>
        <v>-1</v>
      </c>
      <c r="ADM73">
        <f t="shared" si="311"/>
        <v>2</v>
      </c>
      <c r="ADN73" s="137">
        <f>VLOOKUP($A73,'FuturesInfo (3)'!$A$2:$O$80,15)*ADK73</f>
        <v>383287.5</v>
      </c>
      <c r="ADO73" s="137">
        <f>VLOOKUP($A73,'FuturesInfo (3)'!$A$2:$O$80,15)*ADM73</f>
        <v>255525</v>
      </c>
      <c r="ADP73" s="188">
        <f t="shared" si="354"/>
        <v>0</v>
      </c>
      <c r="ADQ73" s="188">
        <f t="shared" si="141"/>
        <v>0</v>
      </c>
      <c r="ADR73" s="188">
        <f t="shared" si="313"/>
        <v>0</v>
      </c>
      <c r="ADS73" s="188">
        <f t="shared" si="314"/>
        <v>0</v>
      </c>
      <c r="ADT73" s="188">
        <f t="shared" si="315"/>
        <v>0</v>
      </c>
      <c r="ADU73" s="188">
        <f t="shared" si="351"/>
        <v>0</v>
      </c>
      <c r="ADV73" s="188">
        <f t="shared" si="317"/>
        <v>0</v>
      </c>
      <c r="ADW73" s="188">
        <f t="shared" si="345"/>
        <v>0</v>
      </c>
      <c r="ADX73" s="188">
        <f t="shared" si="318"/>
        <v>0</v>
      </c>
      <c r="ADY73" s="188">
        <f>IF(IF(sym!$Q62=ADB73,1,0)=1,ABS(ADN73*ADG73),-ABS(ADN73*ADG73))</f>
        <v>0</v>
      </c>
      <c r="ADZ73" s="188">
        <f t="shared" si="319"/>
        <v>0</v>
      </c>
      <c r="AEA73" s="188">
        <f t="shared" si="320"/>
        <v>0</v>
      </c>
    </row>
    <row r="74" spans="1:807"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f t="shared" si="142"/>
        <v>-1</v>
      </c>
      <c r="T74">
        <f t="shared" si="143"/>
        <v>-1</v>
      </c>
      <c r="U74">
        <v>1</v>
      </c>
      <c r="V74">
        <f t="shared" si="144"/>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f t="shared" si="145"/>
        <v>-1092.6734394511539</v>
      </c>
      <c r="AG74" s="188">
        <v>-1092.6734394511539</v>
      </c>
      <c r="AH74" s="188">
        <f t="shared" si="146"/>
        <v>1092.6734394511539</v>
      </c>
      <c r="AI74" s="188">
        <v>-1092.6734394511539</v>
      </c>
      <c r="AJ74" s="188">
        <v>1092.6734394511539</v>
      </c>
      <c r="AL74">
        <v>1</v>
      </c>
      <c r="AM74" s="228">
        <v>-1</v>
      </c>
      <c r="AN74" s="228">
        <v>-1</v>
      </c>
      <c r="AO74" s="228">
        <v>-1</v>
      </c>
      <c r="AP74" s="203">
        <v>1</v>
      </c>
      <c r="AQ74" s="229">
        <v>-8</v>
      </c>
      <c r="AR74">
        <f t="shared" si="147"/>
        <v>-1</v>
      </c>
      <c r="AS74">
        <v>-1</v>
      </c>
      <c r="AT74" s="203">
        <v>1</v>
      </c>
      <c r="AU74">
        <v>0</v>
      </c>
      <c r="AV74">
        <v>1</v>
      </c>
      <c r="AW74">
        <v>0</v>
      </c>
      <c r="AX74">
        <v>0</v>
      </c>
      <c r="AY74" s="237">
        <v>5.18176448478E-2</v>
      </c>
      <c r="AZ74" s="194">
        <v>42541</v>
      </c>
      <c r="BA74">
        <f t="shared" si="148"/>
        <v>-1</v>
      </c>
      <c r="BB74">
        <f t="shared" si="149"/>
        <v>-1</v>
      </c>
      <c r="BC74">
        <v>1</v>
      </c>
      <c r="BD74">
        <f t="shared" si="150"/>
        <v>-1</v>
      </c>
      <c r="BE74">
        <v>1</v>
      </c>
      <c r="BF74" s="137">
        <v>97940</v>
      </c>
      <c r="BG74" s="137">
        <v>97940</v>
      </c>
      <c r="BH74" s="188">
        <v>-5075.0201363935321</v>
      </c>
      <c r="BI74" s="188">
        <v>5075.0201363935321</v>
      </c>
      <c r="BJ74" s="188">
        <v>5075.0201363935321</v>
      </c>
      <c r="BK74" s="188">
        <f t="shared" si="321"/>
        <v>-5075.0201363935321</v>
      </c>
      <c r="BL74" s="188">
        <v>-5075.0201363935321</v>
      </c>
      <c r="BM74" s="188">
        <v>-5075.0201363935321</v>
      </c>
      <c r="BN74" s="188">
        <v>-5075.0201363935321</v>
      </c>
      <c r="BO74" s="188">
        <f t="shared" si="322"/>
        <v>-5075.0201363935321</v>
      </c>
      <c r="BP74" s="188">
        <v>-5075.0201363935321</v>
      </c>
      <c r="BQ74" s="188">
        <f t="shared" si="151"/>
        <v>-5075.0201363935321</v>
      </c>
      <c r="BR74" s="188">
        <f t="shared" si="152"/>
        <v>-5075.0201363935321</v>
      </c>
      <c r="BS74" s="188">
        <v>5075.0201363935321</v>
      </c>
      <c r="BU74">
        <v>1</v>
      </c>
      <c r="BV74" s="228">
        <v>1</v>
      </c>
      <c r="BW74" s="228">
        <v>1</v>
      </c>
      <c r="BX74" s="228">
        <v>1</v>
      </c>
      <c r="BY74" s="203">
        <v>1</v>
      </c>
      <c r="BZ74" s="229">
        <v>-9</v>
      </c>
      <c r="CA74">
        <f t="shared" si="153"/>
        <v>-1</v>
      </c>
      <c r="CB74">
        <v>-1</v>
      </c>
      <c r="CC74" s="203">
        <v>1</v>
      </c>
      <c r="CD74">
        <v>1</v>
      </c>
      <c r="CE74">
        <v>1</v>
      </c>
      <c r="CF74">
        <v>0</v>
      </c>
      <c r="CG74">
        <v>0</v>
      </c>
      <c r="CH74" s="237"/>
      <c r="CI74" s="194">
        <v>42541</v>
      </c>
      <c r="CJ74">
        <f t="shared" si="154"/>
        <v>-1</v>
      </c>
      <c r="CK74">
        <f t="shared" si="155"/>
        <v>-1</v>
      </c>
      <c r="CL74">
        <v>1</v>
      </c>
      <c r="CM74">
        <f t="shared" si="156"/>
        <v>1</v>
      </c>
      <c r="CN74">
        <v>1</v>
      </c>
      <c r="CO74" s="137">
        <v>97940</v>
      </c>
      <c r="CP74" s="137">
        <v>97940</v>
      </c>
      <c r="CQ74" s="188">
        <v>0</v>
      </c>
      <c r="CR74" s="188">
        <v>0</v>
      </c>
      <c r="CS74" s="188">
        <v>0</v>
      </c>
      <c r="CT74" s="188">
        <f t="shared" si="323"/>
        <v>0</v>
      </c>
      <c r="CU74" s="188">
        <v>0</v>
      </c>
      <c r="CV74" s="188">
        <v>0</v>
      </c>
      <c r="CW74" s="188">
        <v>0</v>
      </c>
      <c r="CX74" s="188">
        <f t="shared" si="157"/>
        <v>0</v>
      </c>
      <c r="CY74" s="188">
        <v>0</v>
      </c>
      <c r="CZ74" s="188">
        <f t="shared" si="158"/>
        <v>0</v>
      </c>
      <c r="DA74" s="188">
        <f t="shared" si="159"/>
        <v>0</v>
      </c>
      <c r="DB74" s="188">
        <v>0</v>
      </c>
      <c r="DD74">
        <v>1</v>
      </c>
      <c r="DE74" s="228">
        <v>1</v>
      </c>
      <c r="DF74" s="228">
        <v>1</v>
      </c>
      <c r="DG74" s="228">
        <v>1</v>
      </c>
      <c r="DH74" s="203">
        <v>1</v>
      </c>
      <c r="DI74" s="229">
        <v>-9</v>
      </c>
      <c r="DJ74">
        <f t="shared" si="160"/>
        <v>-1</v>
      </c>
      <c r="DK74">
        <v>-1</v>
      </c>
      <c r="DL74" s="203">
        <v>1</v>
      </c>
      <c r="DM74">
        <v>1</v>
      </c>
      <c r="DN74">
        <v>1</v>
      </c>
      <c r="DO74">
        <v>0</v>
      </c>
      <c r="DP74">
        <v>0</v>
      </c>
      <c r="DQ74" s="237">
        <v>1.6285480906700001E-2</v>
      </c>
      <c r="DR74" s="194">
        <v>42541</v>
      </c>
      <c r="DS74">
        <f t="shared" si="161"/>
        <v>-1</v>
      </c>
      <c r="DT74">
        <f t="shared" si="162"/>
        <v>-1</v>
      </c>
      <c r="DU74">
        <v>1</v>
      </c>
      <c r="DV74">
        <f t="shared" si="163"/>
        <v>1</v>
      </c>
      <c r="DW74">
        <v>1</v>
      </c>
      <c r="DX74" s="137">
        <v>99535</v>
      </c>
      <c r="DY74" s="137">
        <v>99535</v>
      </c>
      <c r="DZ74" s="188">
        <v>1620.9753420483846</v>
      </c>
      <c r="EA74" s="188">
        <v>1620.9753420483846</v>
      </c>
      <c r="EB74" s="188">
        <v>1620.9753420483846</v>
      </c>
      <c r="EC74" s="188">
        <f t="shared" si="324"/>
        <v>-1620.9753420483846</v>
      </c>
      <c r="ED74" s="188">
        <v>-1620.9753420483846</v>
      </c>
      <c r="EE74" s="188">
        <v>1620.9753420483846</v>
      </c>
      <c r="EF74" s="188">
        <v>1620.9753420483846</v>
      </c>
      <c r="EG74" s="188">
        <f t="shared" si="164"/>
        <v>-1620.9753420483846</v>
      </c>
      <c r="EH74" s="188">
        <v>-1620.9753420483846</v>
      </c>
      <c r="EI74" s="188">
        <f t="shared" si="165"/>
        <v>1620.9753420483846</v>
      </c>
      <c r="EJ74" s="188">
        <f t="shared" si="166"/>
        <v>-1620.9753420483846</v>
      </c>
      <c r="EK74" s="188">
        <v>1620.9753420483846</v>
      </c>
      <c r="EM74">
        <v>1</v>
      </c>
      <c r="EN74" s="228">
        <v>1</v>
      </c>
      <c r="EO74" s="228">
        <v>-1</v>
      </c>
      <c r="EP74" s="228">
        <v>1</v>
      </c>
      <c r="EQ74" s="203">
        <v>1</v>
      </c>
      <c r="ER74" s="229">
        <v>5</v>
      </c>
      <c r="ES74">
        <f t="shared" si="167"/>
        <v>-1</v>
      </c>
      <c r="ET74">
        <v>1</v>
      </c>
      <c r="EU74" s="203">
        <v>1</v>
      </c>
      <c r="EV74">
        <v>1</v>
      </c>
      <c r="EW74">
        <v>1</v>
      </c>
      <c r="EX74">
        <v>0</v>
      </c>
      <c r="EY74">
        <v>1</v>
      </c>
      <c r="EZ74" s="237">
        <v>1.4869141508E-2</v>
      </c>
      <c r="FA74" s="194">
        <v>42548</v>
      </c>
      <c r="FB74">
        <f t="shared" si="168"/>
        <v>-1</v>
      </c>
      <c r="FC74">
        <f t="shared" si="169"/>
        <v>-1</v>
      </c>
      <c r="FD74">
        <v>1</v>
      </c>
      <c r="FE74">
        <f t="shared" si="170"/>
        <v>1</v>
      </c>
      <c r="FF74">
        <v>1</v>
      </c>
      <c r="FG74" s="137">
        <v>101015</v>
      </c>
      <c r="FH74" s="137">
        <v>101015</v>
      </c>
      <c r="FI74" s="188">
        <v>1502.0063294306201</v>
      </c>
      <c r="FJ74" s="188">
        <v>1502.0063294306201</v>
      </c>
      <c r="FK74" s="188">
        <v>1502.0063294306201</v>
      </c>
      <c r="FL74" s="188">
        <f t="shared" si="325"/>
        <v>-1502.0063294306201</v>
      </c>
      <c r="FM74" s="188">
        <v>1502.0063294306201</v>
      </c>
      <c r="FN74" s="188">
        <v>-1502.0063294306201</v>
      </c>
      <c r="FO74" s="188">
        <v>1502.0063294306201</v>
      </c>
      <c r="FP74" s="188">
        <f t="shared" si="171"/>
        <v>-1502.0063294306201</v>
      </c>
      <c r="FQ74" s="188">
        <v>-1502.0063294306201</v>
      </c>
      <c r="FR74" s="188">
        <f t="shared" si="172"/>
        <v>1502.0063294306201</v>
      </c>
      <c r="FS74" s="188">
        <f t="shared" si="173"/>
        <v>-1502.0063294306201</v>
      </c>
      <c r="FT74" s="188">
        <v>1502.0063294306201</v>
      </c>
      <c r="FV74">
        <v>1</v>
      </c>
      <c r="FW74" s="228">
        <v>1</v>
      </c>
      <c r="FX74" s="228">
        <v>-1</v>
      </c>
      <c r="FY74" s="228">
        <v>1</v>
      </c>
      <c r="FZ74" s="203">
        <v>1</v>
      </c>
      <c r="GA74" s="229">
        <v>6</v>
      </c>
      <c r="GB74">
        <f t="shared" si="174"/>
        <v>-1</v>
      </c>
      <c r="GC74">
        <v>1</v>
      </c>
      <c r="GD74">
        <v>-1</v>
      </c>
      <c r="GE74">
        <v>0</v>
      </c>
      <c r="GF74">
        <v>0</v>
      </c>
      <c r="GG74">
        <v>1</v>
      </c>
      <c r="GH74">
        <v>0</v>
      </c>
      <c r="GI74">
        <v>-1.80666237687E-2</v>
      </c>
      <c r="GJ74" s="194">
        <v>42548</v>
      </c>
      <c r="GK74">
        <f t="shared" si="175"/>
        <v>-1</v>
      </c>
      <c r="GL74">
        <f t="shared" si="176"/>
        <v>-1</v>
      </c>
      <c r="GM74">
        <v>1</v>
      </c>
      <c r="GN74">
        <f t="shared" si="177"/>
        <v>1</v>
      </c>
      <c r="GO74">
        <v>1</v>
      </c>
      <c r="GP74" s="137">
        <v>99190</v>
      </c>
      <c r="GQ74" s="137">
        <v>99190</v>
      </c>
      <c r="GR74" s="188">
        <v>-1792.028411617353</v>
      </c>
      <c r="GS74" s="188">
        <v>-1792.028411617353</v>
      </c>
      <c r="GT74" s="188">
        <v>-1792.028411617353</v>
      </c>
      <c r="GU74" s="188">
        <f t="shared" si="326"/>
        <v>1792.028411617353</v>
      </c>
      <c r="GV74" s="188">
        <v>-1792.028411617353</v>
      </c>
      <c r="GW74" s="188">
        <v>1792.028411617353</v>
      </c>
      <c r="GX74" s="188">
        <v>-1792.028411617353</v>
      </c>
      <c r="GY74" s="188">
        <f t="shared" si="178"/>
        <v>1792.028411617353</v>
      </c>
      <c r="GZ74" s="188">
        <v>1792.028411617353</v>
      </c>
      <c r="HA74" s="188">
        <f t="shared" si="179"/>
        <v>-1792.028411617353</v>
      </c>
      <c r="HB74" s="188">
        <f t="shared" si="180"/>
        <v>1792.028411617353</v>
      </c>
      <c r="HC74" s="188">
        <v>1792.028411617353</v>
      </c>
      <c r="HE74">
        <v>-1</v>
      </c>
      <c r="HF74">
        <v>-1</v>
      </c>
      <c r="HG74">
        <v>-1</v>
      </c>
      <c r="HH74">
        <v>-1</v>
      </c>
      <c r="HI74">
        <v>1</v>
      </c>
      <c r="HJ74">
        <v>7</v>
      </c>
      <c r="HK74">
        <f t="shared" si="181"/>
        <v>1</v>
      </c>
      <c r="HL74">
        <v>1</v>
      </c>
      <c r="HM74" s="203">
        <v>1</v>
      </c>
      <c r="HN74">
        <v>0</v>
      </c>
      <c r="HO74">
        <v>1</v>
      </c>
      <c r="HP74">
        <v>0</v>
      </c>
      <c r="HQ74">
        <v>1</v>
      </c>
      <c r="HR74" s="237">
        <v>1.31565682024E-2</v>
      </c>
      <c r="HS74" s="194">
        <v>42548</v>
      </c>
      <c r="HT74">
        <f t="shared" si="182"/>
        <v>1</v>
      </c>
      <c r="HU74">
        <f t="shared" si="183"/>
        <v>1</v>
      </c>
      <c r="HV74">
        <v>1</v>
      </c>
      <c r="HW74">
        <f t="shared" si="184"/>
        <v>1</v>
      </c>
      <c r="HX74">
        <v>1</v>
      </c>
      <c r="HY74" s="137">
        <v>100495</v>
      </c>
      <c r="HZ74" s="137">
        <v>100495</v>
      </c>
      <c r="IA74" s="188">
        <v>-1322.1693215001881</v>
      </c>
      <c r="IB74" s="188">
        <v>-1322.1693215001881</v>
      </c>
      <c r="IC74" s="188">
        <v>1322.1693215001881</v>
      </c>
      <c r="ID74" s="188">
        <f t="shared" si="327"/>
        <v>1322.1693215001881</v>
      </c>
      <c r="IE74" s="188">
        <v>1322.1693215001881</v>
      </c>
      <c r="IF74" s="188">
        <v>-1322.1693215001881</v>
      </c>
      <c r="IG74" s="188">
        <v>-1322.1693215001881</v>
      </c>
      <c r="IH74" s="188">
        <f t="shared" si="185"/>
        <v>1322.1693215001881</v>
      </c>
      <c r="II74" s="188">
        <v>-1322.1693215001881</v>
      </c>
      <c r="IJ74" s="188">
        <f t="shared" si="186"/>
        <v>1322.1693215001881</v>
      </c>
      <c r="IK74" s="188">
        <f t="shared" si="187"/>
        <v>1322.1693215001881</v>
      </c>
      <c r="IL74" s="188">
        <v>1322.1693215001881</v>
      </c>
      <c r="IN74">
        <v>1</v>
      </c>
      <c r="IO74" s="228">
        <v>1</v>
      </c>
      <c r="IP74" s="228">
        <v>1</v>
      </c>
      <c r="IQ74" s="228">
        <v>1</v>
      </c>
      <c r="IR74" s="203">
        <v>1</v>
      </c>
      <c r="IS74" s="229">
        <v>8</v>
      </c>
      <c r="IT74">
        <f t="shared" si="188"/>
        <v>1</v>
      </c>
      <c r="IU74">
        <v>1</v>
      </c>
      <c r="IV74" s="203">
        <v>1</v>
      </c>
      <c r="IW74">
        <v>1</v>
      </c>
      <c r="IX74">
        <v>1</v>
      </c>
      <c r="IY74">
        <v>0</v>
      </c>
      <c r="IZ74">
        <v>1</v>
      </c>
      <c r="JA74" s="237">
        <v>1.0199512413600001E-2</v>
      </c>
      <c r="JB74" s="194">
        <v>42548</v>
      </c>
      <c r="JC74">
        <f t="shared" si="189"/>
        <v>-1</v>
      </c>
      <c r="JD74">
        <f t="shared" si="190"/>
        <v>1</v>
      </c>
      <c r="JE74">
        <v>1</v>
      </c>
      <c r="JF74">
        <f t="shared" si="191"/>
        <v>1</v>
      </c>
      <c r="JG74">
        <v>1</v>
      </c>
      <c r="JH74" s="137">
        <v>101520</v>
      </c>
      <c r="JI74" s="137">
        <v>101520</v>
      </c>
      <c r="JJ74" s="188">
        <v>1035.454500228672</v>
      </c>
      <c r="JK74" s="188">
        <v>1035.454500228672</v>
      </c>
      <c r="JL74" s="188">
        <v>1035.454500228672</v>
      </c>
      <c r="JM74" s="188">
        <f t="shared" si="328"/>
        <v>1035.454500228672</v>
      </c>
      <c r="JN74" s="188">
        <v>1035.454500228672</v>
      </c>
      <c r="JO74" s="188">
        <v>1035.454500228672</v>
      </c>
      <c r="JP74" s="188">
        <v>1035.454500228672</v>
      </c>
      <c r="JQ74" s="188">
        <f t="shared" si="192"/>
        <v>-1035.454500228672</v>
      </c>
      <c r="JR74" s="188">
        <v>-1035.454500228672</v>
      </c>
      <c r="JS74" s="188">
        <f t="shared" si="193"/>
        <v>1035.454500228672</v>
      </c>
      <c r="JT74" s="188">
        <f t="shared" si="329"/>
        <v>1035.454500228672</v>
      </c>
      <c r="JU74" s="188">
        <v>1035.454500228672</v>
      </c>
      <c r="JW74">
        <v>1</v>
      </c>
      <c r="JX74" s="228">
        <v>-1</v>
      </c>
      <c r="JY74" s="228">
        <v>-1</v>
      </c>
      <c r="JZ74" s="228">
        <v>-1</v>
      </c>
      <c r="KA74" s="203">
        <v>1</v>
      </c>
      <c r="KB74" s="229">
        <v>9</v>
      </c>
      <c r="KC74">
        <f t="shared" si="194"/>
        <v>-1</v>
      </c>
      <c r="KD74">
        <v>1</v>
      </c>
      <c r="KE74" s="203">
        <v>-1</v>
      </c>
      <c r="KF74">
        <v>1</v>
      </c>
      <c r="KG74">
        <v>0</v>
      </c>
      <c r="KH74">
        <v>1</v>
      </c>
      <c r="KI74">
        <v>0</v>
      </c>
      <c r="KJ74" s="237">
        <v>-6.5504334121399997E-3</v>
      </c>
      <c r="KK74" s="194">
        <v>42548</v>
      </c>
      <c r="KL74">
        <f t="shared" si="195"/>
        <v>1</v>
      </c>
      <c r="KM74">
        <f t="shared" si="196"/>
        <v>-1</v>
      </c>
      <c r="KN74">
        <v>1</v>
      </c>
      <c r="KO74">
        <f t="shared" si="197"/>
        <v>-1</v>
      </c>
      <c r="KP74">
        <v>1</v>
      </c>
      <c r="KQ74" s="137">
        <v>100855</v>
      </c>
      <c r="KR74" s="137">
        <v>100855</v>
      </c>
      <c r="KS74" s="188">
        <v>660.64396178137963</v>
      </c>
      <c r="KT74" s="188">
        <v>-660.64396178137963</v>
      </c>
      <c r="KU74" s="188">
        <v>-660.64396178137963</v>
      </c>
      <c r="KV74" s="188">
        <f t="shared" si="330"/>
        <v>660.64396178137963</v>
      </c>
      <c r="KW74" s="188">
        <v>-660.64396178137963</v>
      </c>
      <c r="KX74" s="188">
        <v>660.64396178137963</v>
      </c>
      <c r="KY74" s="188">
        <v>660.64396178137963</v>
      </c>
      <c r="KZ74" s="188">
        <f t="shared" si="198"/>
        <v>-660.64396178137963</v>
      </c>
      <c r="LA74" s="188">
        <v>660.64396178137963</v>
      </c>
      <c r="LB74" s="188">
        <f t="shared" si="199"/>
        <v>660.64396178137963</v>
      </c>
      <c r="LC74" s="188">
        <f t="shared" si="200"/>
        <v>660.64396178137963</v>
      </c>
      <c r="LD74" s="188">
        <v>660.64396178137963</v>
      </c>
      <c r="LF74">
        <v>-1</v>
      </c>
      <c r="LG74" s="228">
        <v>-1</v>
      </c>
      <c r="LH74" s="228">
        <v>-1</v>
      </c>
      <c r="LI74" s="228">
        <v>1</v>
      </c>
      <c r="LJ74" s="203">
        <v>1</v>
      </c>
      <c r="LK74" s="229">
        <v>10</v>
      </c>
      <c r="LL74">
        <f t="shared" si="201"/>
        <v>1</v>
      </c>
      <c r="LM74">
        <v>1</v>
      </c>
      <c r="LN74" s="203">
        <v>1</v>
      </c>
      <c r="LO74">
        <v>0</v>
      </c>
      <c r="LP74">
        <v>1</v>
      </c>
      <c r="LQ74">
        <v>0</v>
      </c>
      <c r="LR74">
        <v>1</v>
      </c>
      <c r="LS74" s="237">
        <v>1.19974220415E-2</v>
      </c>
      <c r="LT74" s="194">
        <v>42548</v>
      </c>
      <c r="LU74">
        <f t="shared" si="202"/>
        <v>1</v>
      </c>
      <c r="LV74">
        <f t="shared" si="203"/>
        <v>1</v>
      </c>
      <c r="LW74">
        <v>1</v>
      </c>
      <c r="LX74">
        <f t="shared" si="204"/>
        <v>1</v>
      </c>
      <c r="LY74">
        <v>1</v>
      </c>
      <c r="LZ74" s="137">
        <v>102065</v>
      </c>
      <c r="MA74" s="137">
        <v>102065</v>
      </c>
      <c r="MB74" s="188">
        <v>-1224.5168806656975</v>
      </c>
      <c r="MC74" s="188">
        <v>-1224.5168806656975</v>
      </c>
      <c r="MD74" s="188">
        <v>1224.5168806656975</v>
      </c>
      <c r="ME74" s="188">
        <f t="shared" si="331"/>
        <v>1224.5168806656975</v>
      </c>
      <c r="MF74" s="188">
        <v>1224.5168806656975</v>
      </c>
      <c r="MG74" s="188">
        <v>-1224.5168806656975</v>
      </c>
      <c r="MH74" s="188">
        <v>1224.5168806656975</v>
      </c>
      <c r="MI74" s="188">
        <f t="shared" si="205"/>
        <v>1224.5168806656975</v>
      </c>
      <c r="MJ74" s="188">
        <v>-1224.5168806656975</v>
      </c>
      <c r="MK74" s="188">
        <f t="shared" si="206"/>
        <v>1224.5168806656975</v>
      </c>
      <c r="ML74" s="188">
        <f t="shared" si="207"/>
        <v>1224.5168806656975</v>
      </c>
      <c r="MM74" s="188">
        <v>1224.5168806656975</v>
      </c>
      <c r="MO74">
        <v>1</v>
      </c>
      <c r="MP74" s="228">
        <v>1</v>
      </c>
      <c r="MQ74" s="228">
        <v>-1</v>
      </c>
      <c r="MR74" s="203">
        <v>1</v>
      </c>
      <c r="MS74" s="203">
        <v>1</v>
      </c>
      <c r="MT74" s="229">
        <v>11</v>
      </c>
      <c r="MU74">
        <f t="shared" si="208"/>
        <v>-1</v>
      </c>
      <c r="MV74">
        <v>1</v>
      </c>
      <c r="MW74" s="203">
        <v>-1</v>
      </c>
      <c r="MX74">
        <v>1</v>
      </c>
      <c r="MY74">
        <v>0</v>
      </c>
      <c r="MZ74">
        <v>1</v>
      </c>
      <c r="NA74">
        <v>0</v>
      </c>
      <c r="NB74" s="237">
        <v>-4.4579434673999996E-3</v>
      </c>
      <c r="NC74" s="194">
        <v>42548</v>
      </c>
      <c r="ND74">
        <f t="shared" si="209"/>
        <v>-1</v>
      </c>
      <c r="NE74">
        <f t="shared" si="210"/>
        <v>-1</v>
      </c>
      <c r="NF74">
        <v>1</v>
      </c>
      <c r="NG74">
        <f t="shared" si="211"/>
        <v>1</v>
      </c>
      <c r="NH74">
        <v>1</v>
      </c>
      <c r="NI74" s="137">
        <v>101610</v>
      </c>
      <c r="NJ74" s="137">
        <v>101610</v>
      </c>
      <c r="NK74" s="188">
        <v>-452.97163572251395</v>
      </c>
      <c r="NL74" s="188">
        <v>-452.97163572251395</v>
      </c>
      <c r="NM74" s="188">
        <v>-452.97163572251395</v>
      </c>
      <c r="NN74" s="188">
        <f t="shared" si="332"/>
        <v>452.97163572251395</v>
      </c>
      <c r="NO74" s="188">
        <v>-452.97163572251395</v>
      </c>
      <c r="NP74" s="188">
        <v>452.97163572251395</v>
      </c>
      <c r="NQ74" s="188">
        <v>-452.97163572251395</v>
      </c>
      <c r="NR74" s="188">
        <f t="shared" si="212"/>
        <v>452.97163572251395</v>
      </c>
      <c r="NS74" s="188">
        <v>452.97163572251395</v>
      </c>
      <c r="NT74" s="188">
        <f t="shared" si="213"/>
        <v>-452.97163572251395</v>
      </c>
      <c r="NU74" s="188">
        <f t="shared" si="214"/>
        <v>452.97163572251395</v>
      </c>
      <c r="NV74" s="188">
        <v>452.97163572251395</v>
      </c>
      <c r="NX74">
        <v>-1</v>
      </c>
      <c r="NY74" s="228">
        <v>-1</v>
      </c>
      <c r="NZ74" s="228">
        <v>-1</v>
      </c>
      <c r="OA74" s="228">
        <v>1</v>
      </c>
      <c r="OB74" s="203">
        <v>1</v>
      </c>
      <c r="OC74" s="229">
        <v>-1</v>
      </c>
      <c r="OD74">
        <f t="shared" si="346"/>
        <v>-1</v>
      </c>
      <c r="OE74">
        <v>-1</v>
      </c>
      <c r="OF74" s="203">
        <v>-1</v>
      </c>
      <c r="OG74">
        <v>1</v>
      </c>
      <c r="OH74">
        <v>0</v>
      </c>
      <c r="OI74">
        <v>1</v>
      </c>
      <c r="OJ74">
        <v>1</v>
      </c>
      <c r="OK74">
        <v>-7.7256175573299996E-3</v>
      </c>
      <c r="OL74" s="194">
        <v>42548</v>
      </c>
      <c r="OM74">
        <f t="shared" si="215"/>
        <v>-1</v>
      </c>
      <c r="ON74">
        <f t="shared" si="216"/>
        <v>-1</v>
      </c>
      <c r="OO74">
        <v>1</v>
      </c>
      <c r="OP74">
        <f t="shared" si="217"/>
        <v>1</v>
      </c>
      <c r="OQ74">
        <v>1</v>
      </c>
      <c r="OR74" s="137">
        <v>100375</v>
      </c>
      <c r="OS74" s="137">
        <v>100375</v>
      </c>
      <c r="OT74" s="188">
        <v>775.45886231699876</v>
      </c>
      <c r="OU74" s="188">
        <v>775.45886231699876</v>
      </c>
      <c r="OV74" s="188">
        <v>-775.45886231699876</v>
      </c>
      <c r="OW74" s="188">
        <f t="shared" si="333"/>
        <v>775.45886231699876</v>
      </c>
      <c r="OX74" s="188">
        <v>775.45886231699876</v>
      </c>
      <c r="OY74" s="188">
        <v>775.45886231699876</v>
      </c>
      <c r="OZ74" s="188">
        <v>-775.45886231699876</v>
      </c>
      <c r="PA74" s="188">
        <f t="shared" si="218"/>
        <v>775.45886231699876</v>
      </c>
      <c r="PB74" s="188">
        <v>775.45886231699876</v>
      </c>
      <c r="PC74" s="188">
        <f t="shared" si="219"/>
        <v>-775.45886231699876</v>
      </c>
      <c r="PD74" s="188">
        <f t="shared" si="220"/>
        <v>775.45886231699876</v>
      </c>
      <c r="PE74" s="188">
        <v>775.45886231699876</v>
      </c>
      <c r="PG74">
        <v>-1</v>
      </c>
      <c r="PH74" s="228">
        <v>1</v>
      </c>
      <c r="PI74" s="228">
        <v>1</v>
      </c>
      <c r="PJ74" s="228">
        <v>1</v>
      </c>
      <c r="PK74" s="203">
        <v>1</v>
      </c>
      <c r="PL74" s="229">
        <v>-2</v>
      </c>
      <c r="PM74">
        <f t="shared" si="347"/>
        <v>1</v>
      </c>
      <c r="PN74">
        <v>-1</v>
      </c>
      <c r="PO74" s="203">
        <v>-1</v>
      </c>
      <c r="PP74">
        <v>0</v>
      </c>
      <c r="PQ74">
        <v>0</v>
      </c>
      <c r="PR74">
        <v>1</v>
      </c>
      <c r="PS74">
        <v>1</v>
      </c>
      <c r="PT74" s="237">
        <v>-4.4631787751100004E-3</v>
      </c>
      <c r="PU74" s="194">
        <v>42548</v>
      </c>
      <c r="PV74">
        <f t="shared" si="221"/>
        <v>-1</v>
      </c>
      <c r="PW74">
        <f t="shared" si="222"/>
        <v>1</v>
      </c>
      <c r="PX74">
        <v>1</v>
      </c>
      <c r="PY74">
        <f t="shared" si="223"/>
        <v>1</v>
      </c>
      <c r="PZ74">
        <v>1</v>
      </c>
      <c r="QA74" s="137">
        <v>100035</v>
      </c>
      <c r="QB74" s="137">
        <v>100035</v>
      </c>
      <c r="QC74" s="188">
        <v>-446.47408876812887</v>
      </c>
      <c r="QD74" s="188">
        <v>446.47408876812887</v>
      </c>
      <c r="QE74" s="188">
        <v>-446.47408876812887</v>
      </c>
      <c r="QF74" s="188">
        <f t="shared" si="334"/>
        <v>-446.47408876812887</v>
      </c>
      <c r="QG74" s="188">
        <v>446.47408876812887</v>
      </c>
      <c r="QH74" s="188">
        <v>-446.47408876812887</v>
      </c>
      <c r="QI74" s="188">
        <v>-446.47408876812887</v>
      </c>
      <c r="QJ74" s="188">
        <f t="shared" si="224"/>
        <v>446.47408876812887</v>
      </c>
      <c r="QK74" s="188">
        <v>446.47408876812887</v>
      </c>
      <c r="QL74" s="188">
        <f t="shared" si="225"/>
        <v>-446.47408876812887</v>
      </c>
      <c r="QM74" s="188">
        <f t="shared" si="226"/>
        <v>-446.47408876812887</v>
      </c>
      <c r="QN74" s="188">
        <v>446.47408876812887</v>
      </c>
      <c r="QP74">
        <v>-1</v>
      </c>
      <c r="QQ74" s="228">
        <v>1</v>
      </c>
      <c r="QR74" s="228">
        <v>1</v>
      </c>
      <c r="QS74" s="228">
        <v>1</v>
      </c>
      <c r="QT74" s="203">
        <v>1</v>
      </c>
      <c r="QU74" s="229">
        <v>-3</v>
      </c>
      <c r="QV74">
        <f t="shared" si="348"/>
        <v>1</v>
      </c>
      <c r="QW74">
        <v>-1</v>
      </c>
      <c r="QX74">
        <v>-1</v>
      </c>
      <c r="QY74">
        <v>0</v>
      </c>
      <c r="QZ74">
        <v>0</v>
      </c>
      <c r="RA74">
        <v>1</v>
      </c>
      <c r="RB74">
        <v>1</v>
      </c>
      <c r="RC74">
        <v>-3.3872976338699999E-3</v>
      </c>
      <c r="RD74" s="194">
        <v>42548</v>
      </c>
      <c r="RE74">
        <f t="shared" si="227"/>
        <v>-1</v>
      </c>
      <c r="RF74">
        <f t="shared" si="228"/>
        <v>1</v>
      </c>
      <c r="RG74">
        <v>1</v>
      </c>
      <c r="RH74">
        <f t="shared" si="229"/>
        <v>1</v>
      </c>
      <c r="RI74">
        <v>1</v>
      </c>
      <c r="RJ74" s="137">
        <v>100035</v>
      </c>
      <c r="RK74" s="137">
        <v>100035</v>
      </c>
      <c r="RL74" s="188">
        <v>-338.84831880418545</v>
      </c>
      <c r="RM74" s="188">
        <v>338.84831880418545</v>
      </c>
      <c r="RN74" s="188">
        <v>-338.84831880418545</v>
      </c>
      <c r="RO74" s="188">
        <f t="shared" si="335"/>
        <v>-338.84831880418545</v>
      </c>
      <c r="RP74" s="188">
        <v>338.84831880418545</v>
      </c>
      <c r="RQ74" s="188">
        <v>-338.84831880418545</v>
      </c>
      <c r="RR74" s="188">
        <v>-338.84831880418545</v>
      </c>
      <c r="RS74" s="188">
        <f t="shared" si="230"/>
        <v>338.84831880418545</v>
      </c>
      <c r="RT74" s="188">
        <v>338.84831880418545</v>
      </c>
      <c r="RU74" s="188">
        <f t="shared" si="231"/>
        <v>-338.84831880418545</v>
      </c>
      <c r="RV74" s="188">
        <f t="shared" si="232"/>
        <v>-338.84831880418545</v>
      </c>
      <c r="RW74" s="188">
        <v>338.84831880418545</v>
      </c>
      <c r="RY74">
        <v>-1</v>
      </c>
      <c r="RZ74">
        <v>-1</v>
      </c>
      <c r="SA74">
        <v>-1</v>
      </c>
      <c r="SB74">
        <v>-1</v>
      </c>
      <c r="SC74">
        <v>1</v>
      </c>
      <c r="SD74">
        <v>-4</v>
      </c>
      <c r="SE74">
        <f t="shared" si="233"/>
        <v>-1</v>
      </c>
      <c r="SF74">
        <v>-1</v>
      </c>
      <c r="SG74">
        <v>-1</v>
      </c>
      <c r="SH74">
        <v>1</v>
      </c>
      <c r="SI74">
        <v>0</v>
      </c>
      <c r="SJ74">
        <v>1</v>
      </c>
      <c r="SK74">
        <v>1</v>
      </c>
      <c r="SL74">
        <v>-1.9693107412400001E-2</v>
      </c>
      <c r="SM74" s="194">
        <v>42564</v>
      </c>
      <c r="SN74">
        <f t="shared" si="234"/>
        <v>1</v>
      </c>
      <c r="SO74">
        <f t="shared" si="235"/>
        <v>1</v>
      </c>
      <c r="SP74">
        <v>1</v>
      </c>
      <c r="SQ74">
        <f t="shared" si="236"/>
        <v>1</v>
      </c>
      <c r="SR74">
        <v>1</v>
      </c>
      <c r="SS74" s="137">
        <v>99075</v>
      </c>
      <c r="ST74" s="137">
        <v>99075</v>
      </c>
      <c r="SU74" s="188">
        <v>1951.0946168835301</v>
      </c>
      <c r="SV74" s="188">
        <v>1951.0946168835301</v>
      </c>
      <c r="SW74" s="188">
        <v>-1951.0946168835301</v>
      </c>
      <c r="SX74" s="188">
        <f t="shared" si="336"/>
        <v>1951.0946168835301</v>
      </c>
      <c r="SY74" s="188">
        <v>1951.0946168835301</v>
      </c>
      <c r="SZ74" s="188">
        <v>1951.0946168835301</v>
      </c>
      <c r="TA74" s="188">
        <v>1951.0946168835301</v>
      </c>
      <c r="TB74" s="188">
        <f t="shared" si="237"/>
        <v>-1951.0946168835301</v>
      </c>
      <c r="TC74" s="188">
        <v>1951.0946168835301</v>
      </c>
      <c r="TD74" s="188">
        <f t="shared" si="238"/>
        <v>-1951.0946168835301</v>
      </c>
      <c r="TE74" s="188">
        <f t="shared" si="239"/>
        <v>-1951.0946168835301</v>
      </c>
      <c r="TF74" s="188">
        <v>1951.0946168835301</v>
      </c>
      <c r="TH74">
        <v>-1</v>
      </c>
      <c r="TI74" s="228">
        <v>-1</v>
      </c>
      <c r="TJ74" s="228">
        <v>1</v>
      </c>
      <c r="TK74" s="228">
        <v>-1</v>
      </c>
      <c r="TL74" s="203">
        <v>-1</v>
      </c>
      <c r="TM74" s="229">
        <v>16</v>
      </c>
      <c r="TN74">
        <f t="shared" si="240"/>
        <v>1</v>
      </c>
      <c r="TO74">
        <v>-1</v>
      </c>
      <c r="TP74">
        <v>1</v>
      </c>
      <c r="TQ74">
        <v>1</v>
      </c>
      <c r="TR74">
        <v>0</v>
      </c>
      <c r="TS74">
        <v>1</v>
      </c>
      <c r="TT74">
        <v>0</v>
      </c>
      <c r="TU74">
        <v>1.02992912864E-2</v>
      </c>
      <c r="TV74" s="194">
        <v>42564</v>
      </c>
      <c r="TW74">
        <f t="shared" si="241"/>
        <v>1</v>
      </c>
      <c r="TX74">
        <f t="shared" si="242"/>
        <v>1</v>
      </c>
      <c r="TY74">
        <v>1</v>
      </c>
      <c r="TZ74">
        <f t="shared" si="243"/>
        <v>-1</v>
      </c>
      <c r="UA74">
        <v>1</v>
      </c>
      <c r="UB74" s="137">
        <v>99075</v>
      </c>
      <c r="UC74" s="137">
        <v>99075</v>
      </c>
      <c r="UD74" s="188">
        <v>-1020.40228420008</v>
      </c>
      <c r="UE74" s="188">
        <v>-1020.40228420008</v>
      </c>
      <c r="UF74" s="188">
        <v>-1020.40228420008</v>
      </c>
      <c r="UG74" s="188">
        <f t="shared" si="337"/>
        <v>1020.40228420008</v>
      </c>
      <c r="UH74" s="188">
        <v>-1020.40228420008</v>
      </c>
      <c r="UI74" s="188">
        <v>1020.40228420008</v>
      </c>
      <c r="UJ74" s="188">
        <v>-1020.40228420008</v>
      </c>
      <c r="UK74" s="188">
        <f t="shared" si="244"/>
        <v>1020.40228420008</v>
      </c>
      <c r="UL74" s="188">
        <v>-1020.40228420008</v>
      </c>
      <c r="UM74" s="188">
        <f t="shared" si="245"/>
        <v>-1020.40228420008</v>
      </c>
      <c r="UN74" s="188">
        <f t="shared" si="246"/>
        <v>1020.40228420008</v>
      </c>
      <c r="UO74" s="188">
        <v>1020.40228420008</v>
      </c>
      <c r="UQ74">
        <v>1</v>
      </c>
      <c r="UR74" s="228">
        <v>-1</v>
      </c>
      <c r="US74" s="228">
        <v>1</v>
      </c>
      <c r="UT74" s="228">
        <v>-1</v>
      </c>
      <c r="UU74" s="203">
        <v>-1</v>
      </c>
      <c r="UV74" s="229">
        <v>-6</v>
      </c>
      <c r="UW74">
        <f t="shared" si="247"/>
        <v>1</v>
      </c>
      <c r="UX74">
        <v>1</v>
      </c>
      <c r="UY74" s="203">
        <v>-1</v>
      </c>
      <c r="UZ74">
        <v>0</v>
      </c>
      <c r="VA74">
        <v>1</v>
      </c>
      <c r="VB74">
        <v>0</v>
      </c>
      <c r="VC74">
        <v>0</v>
      </c>
      <c r="VD74" s="237">
        <v>-6.3588190764599997E-3</v>
      </c>
      <c r="VE74" s="194">
        <v>42564</v>
      </c>
      <c r="VF74">
        <f t="shared" si="248"/>
        <v>1</v>
      </c>
      <c r="VG74">
        <f t="shared" si="249"/>
        <v>1</v>
      </c>
      <c r="VH74">
        <v>1</v>
      </c>
      <c r="VI74">
        <v>-1</v>
      </c>
      <c r="VJ74">
        <v>1</v>
      </c>
      <c r="VK74" s="137">
        <v>98445</v>
      </c>
      <c r="VL74" s="137">
        <v>98445</v>
      </c>
      <c r="VM74" s="188">
        <v>625.99394398210472</v>
      </c>
      <c r="VN74" s="188">
        <v>-625.99394398210472</v>
      </c>
      <c r="VO74" s="188">
        <v>625.99394398210472</v>
      </c>
      <c r="VP74" s="188">
        <f t="shared" si="338"/>
        <v>-625.99394398210472</v>
      </c>
      <c r="VQ74" s="188">
        <v>-625.99394398210472</v>
      </c>
      <c r="VR74" s="188">
        <v>-625.99394398210472</v>
      </c>
      <c r="VS74" s="188">
        <v>625.99394398210472</v>
      </c>
      <c r="VT74" s="188">
        <f t="shared" si="250"/>
        <v>-625.99394398210472</v>
      </c>
      <c r="VU74" s="188">
        <v>625.99394398210472</v>
      </c>
      <c r="VV74" s="188">
        <v>625.99394398210472</v>
      </c>
      <c r="VW74" s="188">
        <f t="shared" si="251"/>
        <v>-625.99394398210472</v>
      </c>
      <c r="VX74" s="188">
        <v>625.99394398210472</v>
      </c>
      <c r="VZ74">
        <v>-1</v>
      </c>
      <c r="WA74" s="228">
        <v>-1</v>
      </c>
      <c r="WB74" s="228">
        <v>1</v>
      </c>
      <c r="WC74" s="228">
        <v>-1</v>
      </c>
      <c r="WD74" s="203">
        <v>-1</v>
      </c>
      <c r="WE74" s="229">
        <v>-7</v>
      </c>
      <c r="WF74">
        <f t="shared" si="252"/>
        <v>1</v>
      </c>
      <c r="WG74">
        <v>1</v>
      </c>
      <c r="WH74" s="203">
        <v>-1</v>
      </c>
      <c r="WI74">
        <v>0</v>
      </c>
      <c r="WJ74">
        <v>1</v>
      </c>
      <c r="WK74">
        <v>0</v>
      </c>
      <c r="WL74">
        <v>0</v>
      </c>
      <c r="WM74" s="237">
        <v>-2.1331708060299999E-3</v>
      </c>
      <c r="WN74" s="194">
        <v>42564</v>
      </c>
      <c r="WO74">
        <f t="shared" si="253"/>
        <v>1</v>
      </c>
      <c r="WP74">
        <f t="shared" si="254"/>
        <v>1</v>
      </c>
      <c r="WQ74">
        <v>1</v>
      </c>
      <c r="WR74">
        <v>-1</v>
      </c>
      <c r="WS74">
        <v>1</v>
      </c>
      <c r="WT74" s="137">
        <v>98415</v>
      </c>
      <c r="WU74" s="137">
        <v>98415</v>
      </c>
      <c r="WV74" s="188">
        <v>209.93600487544245</v>
      </c>
      <c r="WW74" s="188">
        <v>209.93600487544245</v>
      </c>
      <c r="WX74" s="188">
        <v>209.93600487544245</v>
      </c>
      <c r="WY74" s="188">
        <f t="shared" si="339"/>
        <v>-209.93600487544245</v>
      </c>
      <c r="WZ74" s="188">
        <v>-209.93600487544245</v>
      </c>
      <c r="XA74" s="188">
        <v>-209.93600487544245</v>
      </c>
      <c r="XB74" s="188">
        <v>209.93600487544245</v>
      </c>
      <c r="XC74" s="188">
        <f t="shared" si="255"/>
        <v>-209.93600487544245</v>
      </c>
      <c r="XD74" s="188">
        <v>209.93600487544245</v>
      </c>
      <c r="XE74" s="188">
        <v>209.93600487544245</v>
      </c>
      <c r="XF74" s="188">
        <f t="shared" si="256"/>
        <v>-209.93600487544245</v>
      </c>
      <c r="XG74" s="188">
        <v>209.93600487544245</v>
      </c>
      <c r="XI74">
        <v>-1</v>
      </c>
      <c r="XJ74" s="228">
        <v>-1</v>
      </c>
      <c r="XK74" s="228">
        <v>1</v>
      </c>
      <c r="XL74" s="228">
        <v>-1</v>
      </c>
      <c r="XM74" s="203">
        <v>1</v>
      </c>
      <c r="XN74" s="229">
        <v>19</v>
      </c>
      <c r="XO74">
        <f t="shared" si="257"/>
        <v>1</v>
      </c>
      <c r="XP74">
        <v>1</v>
      </c>
      <c r="XQ74" s="203">
        <v>1</v>
      </c>
      <c r="XR74">
        <v>1</v>
      </c>
      <c r="XS74">
        <v>1</v>
      </c>
      <c r="XT74">
        <v>1</v>
      </c>
      <c r="XU74">
        <v>1</v>
      </c>
      <c r="XV74" s="237">
        <v>1.8323408153900001E-3</v>
      </c>
      <c r="XW74" s="194">
        <v>42564</v>
      </c>
      <c r="XX74">
        <f t="shared" si="258"/>
        <v>1</v>
      </c>
      <c r="XY74">
        <f t="shared" si="259"/>
        <v>1</v>
      </c>
      <c r="XZ74">
        <v>1</v>
      </c>
      <c r="YA74">
        <v>1</v>
      </c>
      <c r="YB74">
        <v>1</v>
      </c>
      <c r="YC74" s="137">
        <v>98415</v>
      </c>
      <c r="YD74" s="137">
        <v>98415</v>
      </c>
      <c r="YE74" s="188">
        <v>-180.32982134660685</v>
      </c>
      <c r="YF74" s="188">
        <v>-180.32982134660685</v>
      </c>
      <c r="YG74" s="188">
        <v>180.32982134660685</v>
      </c>
      <c r="YH74" s="188">
        <f t="shared" si="260"/>
        <v>180.32982134660685</v>
      </c>
      <c r="YI74" s="188">
        <v>180.32982134660685</v>
      </c>
      <c r="YJ74" s="188">
        <v>180.32982134660685</v>
      </c>
      <c r="YK74" s="188">
        <v>-180.32982134660685</v>
      </c>
      <c r="YL74" s="188">
        <f t="shared" si="261"/>
        <v>180.32982134660685</v>
      </c>
      <c r="YM74" s="188">
        <v>-180.32982134660685</v>
      </c>
      <c r="YN74" s="188">
        <v>180.32982134660685</v>
      </c>
      <c r="YO74" s="188">
        <f t="shared" si="262"/>
        <v>180.32982134660685</v>
      </c>
      <c r="YP74" s="188">
        <v>180.32982134660685</v>
      </c>
      <c r="YR74">
        <v>1</v>
      </c>
      <c r="YS74" s="228">
        <v>-1</v>
      </c>
      <c r="YT74" s="228">
        <v>1</v>
      </c>
      <c r="YU74" s="228">
        <v>-1</v>
      </c>
      <c r="YV74" s="203">
        <v>1</v>
      </c>
      <c r="YW74" s="229">
        <v>21</v>
      </c>
      <c r="YX74">
        <v>1</v>
      </c>
      <c r="YY74">
        <v>1</v>
      </c>
      <c r="YZ74" s="203">
        <v>1</v>
      </c>
      <c r="ZA74">
        <v>1</v>
      </c>
      <c r="ZB74">
        <v>1</v>
      </c>
      <c r="ZC74">
        <v>1</v>
      </c>
      <c r="ZD74">
        <v>1</v>
      </c>
      <c r="ZE74" s="237">
        <v>1.5851242188700002E-2</v>
      </c>
      <c r="ZF74" s="194">
        <v>42564</v>
      </c>
      <c r="ZG74">
        <f t="shared" si="263"/>
        <v>1</v>
      </c>
      <c r="ZH74">
        <f t="shared" si="264"/>
        <v>1</v>
      </c>
      <c r="ZI74">
        <v>1</v>
      </c>
      <c r="ZJ74">
        <v>-1</v>
      </c>
      <c r="ZK74">
        <v>1</v>
      </c>
      <c r="ZL74" s="137">
        <v>98415</v>
      </c>
      <c r="ZM74" s="137">
        <v>98415</v>
      </c>
      <c r="ZN74" s="188">
        <v>-1560.0000000009106</v>
      </c>
      <c r="ZO74" s="188">
        <v>-1560.0000000009106</v>
      </c>
      <c r="ZP74" s="188">
        <v>1560.0000000009106</v>
      </c>
      <c r="ZQ74" s="188">
        <v>1560.0000000009106</v>
      </c>
      <c r="ZR74" s="188">
        <v>1560.0000000009106</v>
      </c>
      <c r="ZS74" s="188">
        <v>1560.0000000009106</v>
      </c>
      <c r="ZT74" s="188">
        <v>1560.0000000009106</v>
      </c>
      <c r="ZU74" s="188">
        <v>-1560.0000000009106</v>
      </c>
      <c r="ZV74" s="188">
        <f t="shared" si="265"/>
        <v>1560.0000000009106</v>
      </c>
      <c r="ZW74" s="188">
        <v>-1560.0000000009106</v>
      </c>
      <c r="ZX74" s="188">
        <f t="shared" si="266"/>
        <v>1560.0000000009106</v>
      </c>
      <c r="ZY74" s="188">
        <v>1560.0000000009106</v>
      </c>
      <c r="AAA74">
        <f t="shared" si="267"/>
        <v>1</v>
      </c>
      <c r="AAB74" s="228">
        <v>1</v>
      </c>
      <c r="AAC74" s="228">
        <v>-1</v>
      </c>
      <c r="AAD74" s="228">
        <v>1</v>
      </c>
      <c r="AAE74" s="203">
        <v>1</v>
      </c>
      <c r="AAF74" s="229">
        <v>21</v>
      </c>
      <c r="AAG74">
        <f t="shared" si="268"/>
        <v>-1</v>
      </c>
      <c r="AAH74">
        <f t="shared" si="269"/>
        <v>1</v>
      </c>
      <c r="AAI74" s="203">
        <v>1</v>
      </c>
      <c r="AAJ74">
        <f t="shared" si="270"/>
        <v>0</v>
      </c>
      <c r="AAK74">
        <f t="shared" si="136"/>
        <v>1</v>
      </c>
      <c r="AAL74">
        <f t="shared" si="340"/>
        <v>0</v>
      </c>
      <c r="AAM74">
        <f t="shared" si="271"/>
        <v>1</v>
      </c>
      <c r="AAN74" s="237">
        <v>9.8524631157800007E-3</v>
      </c>
      <c r="AAO74" s="194">
        <v>42564</v>
      </c>
      <c r="AAP74">
        <f t="shared" si="272"/>
        <v>-1</v>
      </c>
      <c r="AAQ74">
        <f t="shared" si="273"/>
        <v>-1</v>
      </c>
      <c r="AAR74">
        <f>VLOOKUP($A74,'FuturesInfo (3)'!$A$2:$V$80,22)</f>
        <v>1</v>
      </c>
      <c r="AAS74">
        <f t="shared" si="274"/>
        <v>1</v>
      </c>
      <c r="AAT74">
        <f t="shared" si="275"/>
        <v>1</v>
      </c>
      <c r="AAU74" s="137">
        <f>VLOOKUP($A74,'FuturesInfo (3)'!$A$2:$O$80,15)*AAR74</f>
        <v>100960</v>
      </c>
      <c r="AAV74" s="137">
        <f>VLOOKUP($A74,'FuturesInfo (3)'!$A$2:$O$80,15)*AAT74</f>
        <v>100960</v>
      </c>
      <c r="AAW74" s="188">
        <f t="shared" si="352"/>
        <v>994.70467616914891</v>
      </c>
      <c r="AAX74" s="188">
        <f t="shared" si="137"/>
        <v>994.70467616914891</v>
      </c>
      <c r="AAY74" s="188">
        <f t="shared" si="277"/>
        <v>994.70467616914891</v>
      </c>
      <c r="AAZ74" s="188">
        <f t="shared" si="278"/>
        <v>994.70467616914891</v>
      </c>
      <c r="ABA74" s="188">
        <f t="shared" si="279"/>
        <v>-994.70467616914891</v>
      </c>
      <c r="ABB74" s="188">
        <f t="shared" si="349"/>
        <v>994.70467616914891</v>
      </c>
      <c r="ABC74" s="188">
        <f t="shared" si="281"/>
        <v>-994.70467616914891</v>
      </c>
      <c r="ABD74" s="188">
        <f t="shared" si="341"/>
        <v>994.70467616914891</v>
      </c>
      <c r="ABE74" s="188">
        <f t="shared" si="282"/>
        <v>-994.70467616914891</v>
      </c>
      <c r="ABF74" s="188">
        <f>IF(IF(sym!$Q63=AAI74,1,0)=1,ABS(AAU74*AAN74),-ABS(AAU74*AAN74))</f>
        <v>-994.70467616914891</v>
      </c>
      <c r="ABG74" s="188">
        <f t="shared" si="283"/>
        <v>-994.70467616914891</v>
      </c>
      <c r="ABH74" s="188">
        <f t="shared" si="284"/>
        <v>994.70467616914891</v>
      </c>
      <c r="ABJ74">
        <f t="shared" si="285"/>
        <v>1</v>
      </c>
      <c r="ABK74" s="228">
        <v>1</v>
      </c>
      <c r="ABL74" s="228">
        <v>1</v>
      </c>
      <c r="ABM74" s="228">
        <v>1</v>
      </c>
      <c r="ABN74" s="203">
        <v>1</v>
      </c>
      <c r="ABO74" s="229">
        <v>22</v>
      </c>
      <c r="ABP74">
        <f t="shared" si="286"/>
        <v>1</v>
      </c>
      <c r="ABQ74">
        <f t="shared" si="287"/>
        <v>1</v>
      </c>
      <c r="ABR74" s="203"/>
      <c r="ABS74">
        <f t="shared" si="288"/>
        <v>0</v>
      </c>
      <c r="ABT74">
        <f t="shared" si="138"/>
        <v>0</v>
      </c>
      <c r="ABU74">
        <f t="shared" si="342"/>
        <v>0</v>
      </c>
      <c r="ABV74">
        <f t="shared" si="289"/>
        <v>0</v>
      </c>
      <c r="ABW74" s="237"/>
      <c r="ABX74" s="194">
        <v>42564</v>
      </c>
      <c r="ABY74">
        <f t="shared" si="290"/>
        <v>-1</v>
      </c>
      <c r="ABZ74">
        <f t="shared" si="291"/>
        <v>1</v>
      </c>
      <c r="ACA74">
        <f>VLOOKUP($A74,'FuturesInfo (3)'!$A$2:$V$80,22)</f>
        <v>1</v>
      </c>
      <c r="ACB74">
        <f t="shared" si="292"/>
        <v>1</v>
      </c>
      <c r="ACC74">
        <f t="shared" si="293"/>
        <v>1</v>
      </c>
      <c r="ACD74" s="137">
        <f>VLOOKUP($A74,'FuturesInfo (3)'!$A$2:$O$80,15)*ACA74</f>
        <v>100960</v>
      </c>
      <c r="ACE74" s="137">
        <f>VLOOKUP($A74,'FuturesInfo (3)'!$A$2:$O$80,15)*ACC74</f>
        <v>100960</v>
      </c>
      <c r="ACF74" s="188">
        <f t="shared" si="353"/>
        <v>0</v>
      </c>
      <c r="ACG74" s="188">
        <f t="shared" si="139"/>
        <v>0</v>
      </c>
      <c r="ACH74" s="188">
        <f t="shared" si="295"/>
        <v>0</v>
      </c>
      <c r="ACI74" s="188">
        <f t="shared" si="296"/>
        <v>0</v>
      </c>
      <c r="ACJ74" s="188">
        <f t="shared" si="297"/>
        <v>0</v>
      </c>
      <c r="ACK74" s="188">
        <f t="shared" si="350"/>
        <v>0</v>
      </c>
      <c r="ACL74" s="188">
        <f t="shared" si="299"/>
        <v>0</v>
      </c>
      <c r="ACM74" s="188">
        <f t="shared" si="343"/>
        <v>0</v>
      </c>
      <c r="ACN74" s="188">
        <f t="shared" si="300"/>
        <v>0</v>
      </c>
      <c r="ACO74" s="188">
        <f>IF(IF(sym!$Q63=ABR74,1,0)=1,ABS(ACD74*ABW74),-ABS(ACD74*ABW74))</f>
        <v>0</v>
      </c>
      <c r="ACP74" s="188">
        <f t="shared" si="301"/>
        <v>0</v>
      </c>
      <c r="ACQ74" s="188">
        <f t="shared" si="302"/>
        <v>0</v>
      </c>
      <c r="ACT74">
        <f t="shared" si="303"/>
        <v>0</v>
      </c>
      <c r="ACU74" s="228"/>
      <c r="ACV74" s="228"/>
      <c r="ACW74" s="228"/>
      <c r="ACX74" s="203"/>
      <c r="ACY74" s="229"/>
      <c r="ACZ74">
        <f t="shared" si="304"/>
        <v>-1</v>
      </c>
      <c r="ADA74">
        <f t="shared" si="305"/>
        <v>0</v>
      </c>
      <c r="ADB74" s="203"/>
      <c r="ADC74">
        <f t="shared" si="306"/>
        <v>1</v>
      </c>
      <c r="ADD74">
        <f t="shared" si="140"/>
        <v>1</v>
      </c>
      <c r="ADE74">
        <f t="shared" si="344"/>
        <v>0</v>
      </c>
      <c r="ADF74">
        <f t="shared" si="307"/>
        <v>1</v>
      </c>
      <c r="ADG74" s="237"/>
      <c r="ADH74" s="194"/>
      <c r="ADI74">
        <f t="shared" si="308"/>
        <v>-1</v>
      </c>
      <c r="ADJ74">
        <f t="shared" si="309"/>
        <v>-1</v>
      </c>
      <c r="ADK74">
        <f>VLOOKUP($A74,'FuturesInfo (3)'!$A$2:$V$80,22)</f>
        <v>1</v>
      </c>
      <c r="ADL74">
        <f t="shared" si="310"/>
        <v>-1</v>
      </c>
      <c r="ADM74">
        <f t="shared" si="311"/>
        <v>1</v>
      </c>
      <c r="ADN74" s="137">
        <f>VLOOKUP($A74,'FuturesInfo (3)'!$A$2:$O$80,15)*ADK74</f>
        <v>100960</v>
      </c>
      <c r="ADO74" s="137">
        <f>VLOOKUP($A74,'FuturesInfo (3)'!$A$2:$O$80,15)*ADM74</f>
        <v>100960</v>
      </c>
      <c r="ADP74" s="188">
        <f t="shared" si="354"/>
        <v>0</v>
      </c>
      <c r="ADQ74" s="188">
        <f t="shared" si="141"/>
        <v>0</v>
      </c>
      <c r="ADR74" s="188">
        <f t="shared" si="313"/>
        <v>0</v>
      </c>
      <c r="ADS74" s="188">
        <f t="shared" si="314"/>
        <v>0</v>
      </c>
      <c r="ADT74" s="188">
        <f t="shared" si="315"/>
        <v>0</v>
      </c>
      <c r="ADU74" s="188">
        <f t="shared" si="351"/>
        <v>0</v>
      </c>
      <c r="ADV74" s="188">
        <f t="shared" si="317"/>
        <v>0</v>
      </c>
      <c r="ADW74" s="188">
        <f t="shared" si="345"/>
        <v>0</v>
      </c>
      <c r="ADX74" s="188">
        <f t="shared" si="318"/>
        <v>0</v>
      </c>
      <c r="ADY74" s="188">
        <f>IF(IF(sym!$Q63=ADB74,1,0)=1,ABS(ADN74*ADG74),-ABS(ADN74*ADG74))</f>
        <v>0</v>
      </c>
      <c r="ADZ74" s="188">
        <f t="shared" si="319"/>
        <v>0</v>
      </c>
      <c r="AEA74" s="188">
        <f t="shared" si="320"/>
        <v>0</v>
      </c>
    </row>
    <row r="75" spans="1:807"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f t="shared" si="142"/>
        <v>-1</v>
      </c>
      <c r="T75">
        <f t="shared" si="143"/>
        <v>-1</v>
      </c>
      <c r="U75">
        <v>8</v>
      </c>
      <c r="V75">
        <f t="shared" si="144"/>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f t="shared" si="145"/>
        <v>-1299.8830409600635</v>
      </c>
      <c r="AG75" s="188">
        <v>1299.8830409600635</v>
      </c>
      <c r="AH75" s="188">
        <f t="shared" si="146"/>
        <v>1299.8830409600635</v>
      </c>
      <c r="AI75" s="188">
        <v>-1299.8830409600635</v>
      </c>
      <c r="AJ75" s="188">
        <v>1299.8830409600635</v>
      </c>
      <c r="AL75">
        <v>1</v>
      </c>
      <c r="AM75" s="228">
        <v>1</v>
      </c>
      <c r="AN75" s="228">
        <v>1</v>
      </c>
      <c r="AO75" s="228">
        <v>1</v>
      </c>
      <c r="AP75" s="203">
        <v>1</v>
      </c>
      <c r="AQ75" s="229">
        <v>4</v>
      </c>
      <c r="AR75">
        <f t="shared" si="147"/>
        <v>1</v>
      </c>
      <c r="AS75">
        <v>1</v>
      </c>
      <c r="AT75" s="203">
        <v>1</v>
      </c>
      <c r="AU75">
        <v>1</v>
      </c>
      <c r="AV75">
        <v>1</v>
      </c>
      <c r="AW75">
        <v>0</v>
      </c>
      <c r="AX75">
        <v>1</v>
      </c>
      <c r="AY75" s="237">
        <v>2.6393137784199998E-3</v>
      </c>
      <c r="AZ75" s="194">
        <v>42545</v>
      </c>
      <c r="BA75">
        <f t="shared" si="148"/>
        <v>-1</v>
      </c>
      <c r="BB75">
        <f t="shared" si="149"/>
        <v>1</v>
      </c>
      <c r="BC75">
        <v>8</v>
      </c>
      <c r="BD75">
        <f t="shared" si="150"/>
        <v>1</v>
      </c>
      <c r="BE75">
        <v>6</v>
      </c>
      <c r="BF75" s="137">
        <v>134272</v>
      </c>
      <c r="BG75" s="137">
        <v>100704</v>
      </c>
      <c r="BH75" s="188">
        <v>354.38593965601024</v>
      </c>
      <c r="BI75" s="188">
        <v>354.38593965601024</v>
      </c>
      <c r="BJ75" s="188">
        <v>354.38593965601024</v>
      </c>
      <c r="BK75" s="188">
        <f t="shared" si="321"/>
        <v>354.38593965601024</v>
      </c>
      <c r="BL75" s="188">
        <v>354.38593965601024</v>
      </c>
      <c r="BM75" s="188">
        <v>354.38593965601024</v>
      </c>
      <c r="BN75" s="188">
        <v>354.38593965601024</v>
      </c>
      <c r="BO75" s="188">
        <f t="shared" si="322"/>
        <v>-354.38593965601024</v>
      </c>
      <c r="BP75" s="188">
        <v>354.38593965601024</v>
      </c>
      <c r="BQ75" s="188">
        <f t="shared" si="151"/>
        <v>354.38593965601024</v>
      </c>
      <c r="BR75" s="188">
        <f t="shared" si="152"/>
        <v>354.38593965601024</v>
      </c>
      <c r="BS75" s="188">
        <v>354.38593965601024</v>
      </c>
      <c r="BU75">
        <v>1</v>
      </c>
      <c r="BV75" s="228">
        <v>1</v>
      </c>
      <c r="BW75" s="228">
        <v>-1</v>
      </c>
      <c r="BX75" s="228">
        <v>1</v>
      </c>
      <c r="BY75" s="203">
        <v>1</v>
      </c>
      <c r="BZ75" s="229">
        <v>5</v>
      </c>
      <c r="CA75">
        <f t="shared" si="153"/>
        <v>-1</v>
      </c>
      <c r="CB75">
        <v>1</v>
      </c>
      <c r="CC75" s="203">
        <v>1</v>
      </c>
      <c r="CD75">
        <v>1</v>
      </c>
      <c r="CE75">
        <v>1</v>
      </c>
      <c r="CF75">
        <v>0</v>
      </c>
      <c r="CG75">
        <v>1</v>
      </c>
      <c r="CH75" s="237">
        <v>4.1280287167199999E-3</v>
      </c>
      <c r="CI75" s="194">
        <v>42545</v>
      </c>
      <c r="CJ75">
        <f t="shared" si="154"/>
        <v>-1</v>
      </c>
      <c r="CK75">
        <f t="shared" si="155"/>
        <v>-1</v>
      </c>
      <c r="CL75">
        <v>9</v>
      </c>
      <c r="CM75">
        <f t="shared" si="156"/>
        <v>1</v>
      </c>
      <c r="CN75">
        <v>7</v>
      </c>
      <c r="CO75" s="137">
        <v>151056</v>
      </c>
      <c r="CP75" s="137">
        <v>117488</v>
      </c>
      <c r="CQ75" s="188">
        <v>623.56350583285632</v>
      </c>
      <c r="CR75" s="188">
        <v>623.56350583285632</v>
      </c>
      <c r="CS75" s="188">
        <v>623.56350583285632</v>
      </c>
      <c r="CT75" s="188">
        <f t="shared" si="323"/>
        <v>-623.56350583285632</v>
      </c>
      <c r="CU75" s="188">
        <v>623.56350583285632</v>
      </c>
      <c r="CV75" s="188">
        <v>-623.56350583285632</v>
      </c>
      <c r="CW75" s="188">
        <v>623.56350583285632</v>
      </c>
      <c r="CX75" s="188">
        <f t="shared" si="157"/>
        <v>-623.56350583285632</v>
      </c>
      <c r="CY75" s="188">
        <v>623.56350583285632</v>
      </c>
      <c r="CZ75" s="188">
        <f t="shared" si="158"/>
        <v>623.56350583285632</v>
      </c>
      <c r="DA75" s="188">
        <f t="shared" si="159"/>
        <v>-623.56350583285632</v>
      </c>
      <c r="DB75" s="188">
        <v>623.56350583285632</v>
      </c>
      <c r="DD75">
        <v>1</v>
      </c>
      <c r="DE75" s="228">
        <v>1</v>
      </c>
      <c r="DF75" s="228">
        <v>-1</v>
      </c>
      <c r="DG75" s="228">
        <v>1</v>
      </c>
      <c r="DH75" s="203">
        <v>-1</v>
      </c>
      <c r="DI75" s="229">
        <v>6</v>
      </c>
      <c r="DJ75">
        <f t="shared" si="160"/>
        <v>-1</v>
      </c>
      <c r="DK75">
        <v>-1</v>
      </c>
      <c r="DL75" s="203">
        <v>-1</v>
      </c>
      <c r="DM75">
        <v>0</v>
      </c>
      <c r="DN75">
        <v>1</v>
      </c>
      <c r="DO75">
        <v>0</v>
      </c>
      <c r="DP75">
        <v>1</v>
      </c>
      <c r="DQ75" s="237">
        <v>-4.0514775977099999E-3</v>
      </c>
      <c r="DR75" s="194">
        <v>42545</v>
      </c>
      <c r="DS75">
        <f t="shared" si="161"/>
        <v>-1</v>
      </c>
      <c r="DT75">
        <f t="shared" si="162"/>
        <v>-1</v>
      </c>
      <c r="DU75">
        <v>9</v>
      </c>
      <c r="DV75">
        <f t="shared" si="163"/>
        <v>-1</v>
      </c>
      <c r="DW75">
        <v>7</v>
      </c>
      <c r="DX75" s="137">
        <v>150444</v>
      </c>
      <c r="DY75" s="137">
        <v>117012</v>
      </c>
      <c r="DZ75" s="188">
        <v>-609.52049570988322</v>
      </c>
      <c r="EA75" s="188">
        <v>-609.52049570988322</v>
      </c>
      <c r="EB75" s="188">
        <v>609.52049570988322</v>
      </c>
      <c r="EC75" s="188">
        <f t="shared" si="324"/>
        <v>609.52049570988322</v>
      </c>
      <c r="ED75" s="188">
        <v>609.52049570988322</v>
      </c>
      <c r="EE75" s="188">
        <v>609.52049570988322</v>
      </c>
      <c r="EF75" s="188">
        <v>-609.52049570988322</v>
      </c>
      <c r="EG75" s="188">
        <f t="shared" si="164"/>
        <v>609.52049570988322</v>
      </c>
      <c r="EH75" s="188">
        <v>-609.52049570988322</v>
      </c>
      <c r="EI75" s="188">
        <f t="shared" si="165"/>
        <v>609.52049570988322</v>
      </c>
      <c r="EJ75" s="188">
        <f t="shared" si="166"/>
        <v>609.52049570988322</v>
      </c>
      <c r="EK75" s="188">
        <v>609.52049570988322</v>
      </c>
      <c r="EM75">
        <v>-1</v>
      </c>
      <c r="EN75" s="228">
        <v>1</v>
      </c>
      <c r="EO75" s="228">
        <v>-1</v>
      </c>
      <c r="EP75" s="228">
        <v>1</v>
      </c>
      <c r="EQ75" s="203">
        <v>-1</v>
      </c>
      <c r="ER75" s="229">
        <v>7</v>
      </c>
      <c r="ES75">
        <f t="shared" si="167"/>
        <v>-1</v>
      </c>
      <c r="ET75">
        <v>-1</v>
      </c>
      <c r="EU75" s="203">
        <v>-1</v>
      </c>
      <c r="EV75">
        <v>0</v>
      </c>
      <c r="EW75">
        <v>1</v>
      </c>
      <c r="EX75">
        <v>0</v>
      </c>
      <c r="EY75">
        <v>1</v>
      </c>
      <c r="EZ75" s="237">
        <v>-7.4180425939199997E-3</v>
      </c>
      <c r="FA75" s="194">
        <v>42545</v>
      </c>
      <c r="FB75">
        <f t="shared" si="168"/>
        <v>-1</v>
      </c>
      <c r="FC75">
        <f t="shared" si="169"/>
        <v>-1</v>
      </c>
      <c r="FD75">
        <v>9</v>
      </c>
      <c r="FE75">
        <f t="shared" si="170"/>
        <v>1</v>
      </c>
      <c r="FF75">
        <v>9</v>
      </c>
      <c r="FG75" s="137">
        <v>149328</v>
      </c>
      <c r="FH75" s="137">
        <v>149328</v>
      </c>
      <c r="FI75" s="188">
        <v>-1107.7214644648857</v>
      </c>
      <c r="FJ75" s="188">
        <v>1107.7214644648857</v>
      </c>
      <c r="FK75" s="188">
        <v>1107.7214644648857</v>
      </c>
      <c r="FL75" s="188">
        <f t="shared" si="325"/>
        <v>1107.7214644648857</v>
      </c>
      <c r="FM75" s="188">
        <v>1107.7214644648857</v>
      </c>
      <c r="FN75" s="188">
        <v>1107.7214644648857</v>
      </c>
      <c r="FO75" s="188">
        <v>-1107.7214644648857</v>
      </c>
      <c r="FP75" s="188">
        <f t="shared" si="171"/>
        <v>1107.7214644648857</v>
      </c>
      <c r="FQ75" s="188">
        <v>-1107.7214644648857</v>
      </c>
      <c r="FR75" s="188">
        <f t="shared" si="172"/>
        <v>-1107.7214644648857</v>
      </c>
      <c r="FS75" s="188">
        <f t="shared" si="173"/>
        <v>1107.7214644648857</v>
      </c>
      <c r="FT75" s="188">
        <v>1107.7214644648857</v>
      </c>
      <c r="FV75">
        <v>-1</v>
      </c>
      <c r="FW75" s="228">
        <v>1</v>
      </c>
      <c r="FX75" s="228">
        <v>-1</v>
      </c>
      <c r="FY75" s="228">
        <v>1</v>
      </c>
      <c r="FZ75" s="203">
        <v>-1</v>
      </c>
      <c r="GA75" s="229">
        <v>8</v>
      </c>
      <c r="GB75">
        <f t="shared" si="174"/>
        <v>-1</v>
      </c>
      <c r="GC75">
        <v>-1</v>
      </c>
      <c r="GD75">
        <v>1</v>
      </c>
      <c r="GE75">
        <v>1</v>
      </c>
      <c r="GF75">
        <v>0</v>
      </c>
      <c r="GG75">
        <v>1</v>
      </c>
      <c r="GH75">
        <v>0</v>
      </c>
      <c r="GI75">
        <v>8.8596914175499992E-3</v>
      </c>
      <c r="GJ75" s="194">
        <v>42545</v>
      </c>
      <c r="GK75">
        <f t="shared" si="175"/>
        <v>-1</v>
      </c>
      <c r="GL75">
        <f t="shared" si="176"/>
        <v>-1</v>
      </c>
      <c r="GM75">
        <v>9</v>
      </c>
      <c r="GN75">
        <f t="shared" si="177"/>
        <v>1</v>
      </c>
      <c r="GO75">
        <v>11</v>
      </c>
      <c r="GP75" s="137">
        <v>150651</v>
      </c>
      <c r="GQ75" s="137">
        <v>184129</v>
      </c>
      <c r="GR75" s="188">
        <v>1334.7213717453249</v>
      </c>
      <c r="GS75" s="188">
        <v>-1334.7213717453249</v>
      </c>
      <c r="GT75" s="188">
        <v>-1334.7213717453249</v>
      </c>
      <c r="GU75" s="188">
        <f t="shared" si="326"/>
        <v>-1334.7213717453249</v>
      </c>
      <c r="GV75" s="188">
        <v>-1334.7213717453249</v>
      </c>
      <c r="GW75" s="188">
        <v>-1334.7213717453249</v>
      </c>
      <c r="GX75" s="188">
        <v>1334.7213717453249</v>
      </c>
      <c r="GY75" s="188">
        <f t="shared" si="178"/>
        <v>-1334.7213717453249</v>
      </c>
      <c r="GZ75" s="188">
        <v>1334.7213717453249</v>
      </c>
      <c r="HA75" s="188">
        <f t="shared" si="179"/>
        <v>1334.7213717453249</v>
      </c>
      <c r="HB75" s="188">
        <f t="shared" si="180"/>
        <v>-1334.7213717453249</v>
      </c>
      <c r="HC75" s="188">
        <v>1334.7213717453249</v>
      </c>
      <c r="HE75">
        <v>1</v>
      </c>
      <c r="HF75">
        <v>-1</v>
      </c>
      <c r="HG75">
        <v>-1</v>
      </c>
      <c r="HH75">
        <v>-1</v>
      </c>
      <c r="HI75">
        <v>1</v>
      </c>
      <c r="HJ75">
        <v>9</v>
      </c>
      <c r="HK75">
        <f t="shared" si="181"/>
        <v>-1</v>
      </c>
      <c r="HL75">
        <v>1</v>
      </c>
      <c r="HM75" s="203">
        <v>-1</v>
      </c>
      <c r="HN75">
        <v>1</v>
      </c>
      <c r="HO75">
        <v>0</v>
      </c>
      <c r="HP75">
        <v>1</v>
      </c>
      <c r="HQ75">
        <v>0</v>
      </c>
      <c r="HR75" s="237">
        <v>-4.1221100424199998E-3</v>
      </c>
      <c r="HS75" s="194">
        <v>42545</v>
      </c>
      <c r="HT75">
        <f t="shared" si="182"/>
        <v>1</v>
      </c>
      <c r="HU75">
        <f t="shared" si="183"/>
        <v>-1</v>
      </c>
      <c r="HV75">
        <v>9</v>
      </c>
      <c r="HW75">
        <f t="shared" si="184"/>
        <v>-1</v>
      </c>
      <c r="HX75">
        <v>11</v>
      </c>
      <c r="HY75" s="137">
        <v>150030</v>
      </c>
      <c r="HZ75" s="137">
        <v>183370</v>
      </c>
      <c r="IA75" s="188">
        <v>618.44016966427262</v>
      </c>
      <c r="IB75" s="188">
        <v>-618.44016966427262</v>
      </c>
      <c r="IC75" s="188">
        <v>-618.44016966427262</v>
      </c>
      <c r="ID75" s="188">
        <f t="shared" si="327"/>
        <v>618.44016966427262</v>
      </c>
      <c r="IE75" s="188">
        <v>-618.44016966427262</v>
      </c>
      <c r="IF75" s="188">
        <v>618.44016966427262</v>
      </c>
      <c r="IG75" s="188">
        <v>618.44016966427262</v>
      </c>
      <c r="IH75" s="188">
        <f t="shared" si="185"/>
        <v>-618.44016966427262</v>
      </c>
      <c r="II75" s="188">
        <v>-618.44016966427262</v>
      </c>
      <c r="IJ75" s="188">
        <f t="shared" si="186"/>
        <v>618.44016966427262</v>
      </c>
      <c r="IK75" s="188">
        <f t="shared" si="187"/>
        <v>618.44016966427262</v>
      </c>
      <c r="IL75" s="188">
        <v>618.44016966427262</v>
      </c>
      <c r="IN75">
        <v>-1</v>
      </c>
      <c r="IO75" s="228">
        <v>1</v>
      </c>
      <c r="IP75" s="228">
        <v>-1</v>
      </c>
      <c r="IQ75" s="228">
        <v>1</v>
      </c>
      <c r="IR75" s="203">
        <v>-1</v>
      </c>
      <c r="IS75" s="229">
        <v>10</v>
      </c>
      <c r="IT75">
        <f t="shared" si="188"/>
        <v>-1</v>
      </c>
      <c r="IU75">
        <v>-1</v>
      </c>
      <c r="IV75" s="203">
        <v>1</v>
      </c>
      <c r="IW75">
        <v>1</v>
      </c>
      <c r="IX75">
        <v>0</v>
      </c>
      <c r="IY75">
        <v>1</v>
      </c>
      <c r="IZ75">
        <v>0</v>
      </c>
      <c r="JA75" s="237">
        <v>1.8356328734300001E-2</v>
      </c>
      <c r="JB75" s="194">
        <v>42545</v>
      </c>
      <c r="JC75">
        <f t="shared" si="189"/>
        <v>-1</v>
      </c>
      <c r="JD75">
        <f t="shared" si="190"/>
        <v>-1</v>
      </c>
      <c r="JE75">
        <v>9</v>
      </c>
      <c r="JF75">
        <f t="shared" si="191"/>
        <v>1</v>
      </c>
      <c r="JG75">
        <v>7</v>
      </c>
      <c r="JH75" s="137">
        <v>152784</v>
      </c>
      <c r="JI75" s="137">
        <v>118832</v>
      </c>
      <c r="JJ75" s="188">
        <v>2804.5533293412914</v>
      </c>
      <c r="JK75" s="188">
        <v>-2804.5533293412914</v>
      </c>
      <c r="JL75" s="188">
        <v>-2804.5533293412914</v>
      </c>
      <c r="JM75" s="188">
        <f t="shared" si="328"/>
        <v>-2804.5533293412914</v>
      </c>
      <c r="JN75" s="188">
        <v>-2804.5533293412914</v>
      </c>
      <c r="JO75" s="188">
        <v>-2804.5533293412914</v>
      </c>
      <c r="JP75" s="188">
        <v>2804.5533293412914</v>
      </c>
      <c r="JQ75" s="188">
        <f t="shared" si="192"/>
        <v>-2804.5533293412914</v>
      </c>
      <c r="JR75" s="188">
        <v>2804.5533293412914</v>
      </c>
      <c r="JS75" s="188">
        <f t="shared" si="193"/>
        <v>2804.5533293412914</v>
      </c>
      <c r="JT75" s="188">
        <f t="shared" si="329"/>
        <v>-2804.5533293412914</v>
      </c>
      <c r="JU75" s="188">
        <v>2804.5533293412914</v>
      </c>
      <c r="JW75">
        <v>1</v>
      </c>
      <c r="JX75" s="228">
        <v>1</v>
      </c>
      <c r="JY75" s="228">
        <v>-1</v>
      </c>
      <c r="JZ75" s="228">
        <v>1</v>
      </c>
      <c r="KA75" s="203">
        <v>1</v>
      </c>
      <c r="KB75" s="229">
        <v>11</v>
      </c>
      <c r="KC75">
        <f t="shared" si="194"/>
        <v>-1</v>
      </c>
      <c r="KD75">
        <v>1</v>
      </c>
      <c r="KE75" s="203">
        <v>1</v>
      </c>
      <c r="KF75">
        <v>1</v>
      </c>
      <c r="KG75">
        <v>1</v>
      </c>
      <c r="KH75">
        <v>0</v>
      </c>
      <c r="KI75">
        <v>1</v>
      </c>
      <c r="KJ75" s="237">
        <v>4.2412818096100001E-3</v>
      </c>
      <c r="KK75" s="194">
        <v>42545</v>
      </c>
      <c r="KL75">
        <f t="shared" si="195"/>
        <v>-1</v>
      </c>
      <c r="KM75">
        <f t="shared" si="196"/>
        <v>-1</v>
      </c>
      <c r="KN75">
        <v>9</v>
      </c>
      <c r="KO75">
        <f t="shared" si="197"/>
        <v>1</v>
      </c>
      <c r="KP75">
        <v>7</v>
      </c>
      <c r="KQ75" s="137">
        <v>153432</v>
      </c>
      <c r="KR75" s="137">
        <v>119336</v>
      </c>
      <c r="KS75" s="188">
        <v>650.74835061208148</v>
      </c>
      <c r="KT75" s="188">
        <v>650.74835061208148</v>
      </c>
      <c r="KU75" s="188">
        <v>650.74835061208148</v>
      </c>
      <c r="KV75" s="188">
        <f t="shared" si="330"/>
        <v>-650.74835061208148</v>
      </c>
      <c r="KW75" s="188">
        <v>650.74835061208148</v>
      </c>
      <c r="KX75" s="188">
        <v>-650.74835061208148</v>
      </c>
      <c r="KY75" s="188">
        <v>650.74835061208148</v>
      </c>
      <c r="KZ75" s="188">
        <f t="shared" si="198"/>
        <v>-650.74835061208148</v>
      </c>
      <c r="LA75" s="188">
        <v>650.74835061208148</v>
      </c>
      <c r="LB75" s="188">
        <f t="shared" si="199"/>
        <v>650.74835061208148</v>
      </c>
      <c r="LC75" s="188">
        <f t="shared" si="200"/>
        <v>-650.74835061208148</v>
      </c>
      <c r="LD75" s="188">
        <v>650.74835061208148</v>
      </c>
      <c r="LF75">
        <v>1</v>
      </c>
      <c r="LG75" s="228">
        <v>1</v>
      </c>
      <c r="LH75" s="228">
        <v>-1</v>
      </c>
      <c r="LI75" s="228">
        <v>1</v>
      </c>
      <c r="LJ75" s="203">
        <v>1</v>
      </c>
      <c r="LK75" s="229">
        <v>12</v>
      </c>
      <c r="LL75">
        <f t="shared" si="201"/>
        <v>-1</v>
      </c>
      <c r="LM75">
        <v>1</v>
      </c>
      <c r="LN75" s="203">
        <v>-1</v>
      </c>
      <c r="LO75">
        <v>1</v>
      </c>
      <c r="LP75">
        <v>0</v>
      </c>
      <c r="LQ75">
        <v>1</v>
      </c>
      <c r="LR75">
        <v>0</v>
      </c>
      <c r="LS75" s="237">
        <v>-8.2121069920199996E-4</v>
      </c>
      <c r="LT75" s="194">
        <v>42545</v>
      </c>
      <c r="LU75">
        <f t="shared" si="202"/>
        <v>-1</v>
      </c>
      <c r="LV75">
        <f t="shared" si="203"/>
        <v>-1</v>
      </c>
      <c r="LW75">
        <v>9</v>
      </c>
      <c r="LX75">
        <f t="shared" si="204"/>
        <v>1</v>
      </c>
      <c r="LY75">
        <v>7</v>
      </c>
      <c r="LZ75" s="137">
        <v>153306</v>
      </c>
      <c r="MA75" s="137">
        <v>119238</v>
      </c>
      <c r="MB75" s="188">
        <v>-125.8965274518618</v>
      </c>
      <c r="MC75" s="188">
        <v>-125.8965274518618</v>
      </c>
      <c r="MD75" s="188">
        <v>-125.8965274518618</v>
      </c>
      <c r="ME75" s="188">
        <f t="shared" si="331"/>
        <v>125.8965274518618</v>
      </c>
      <c r="MF75" s="188">
        <v>-125.8965274518618</v>
      </c>
      <c r="MG75" s="188">
        <v>125.8965274518618</v>
      </c>
      <c r="MH75" s="188">
        <v>-125.8965274518618</v>
      </c>
      <c r="MI75" s="188">
        <f t="shared" si="205"/>
        <v>125.8965274518618</v>
      </c>
      <c r="MJ75" s="188">
        <v>-125.8965274518618</v>
      </c>
      <c r="MK75" s="188">
        <f t="shared" si="206"/>
        <v>-125.8965274518618</v>
      </c>
      <c r="ML75" s="188">
        <f t="shared" si="207"/>
        <v>125.8965274518618</v>
      </c>
      <c r="MM75" s="188">
        <v>125.8965274518618</v>
      </c>
      <c r="MO75">
        <v>-1</v>
      </c>
      <c r="MP75" s="228">
        <v>1</v>
      </c>
      <c r="MQ75" s="228">
        <v>-1</v>
      </c>
      <c r="MR75" s="203">
        <v>1</v>
      </c>
      <c r="MS75" s="203">
        <v>1</v>
      </c>
      <c r="MT75" s="229">
        <v>13</v>
      </c>
      <c r="MU75">
        <f t="shared" si="208"/>
        <v>1</v>
      </c>
      <c r="MV75">
        <v>1</v>
      </c>
      <c r="MW75" s="203">
        <v>1</v>
      </c>
      <c r="MX75">
        <v>0</v>
      </c>
      <c r="MY75">
        <v>1</v>
      </c>
      <c r="MZ75">
        <v>0</v>
      </c>
      <c r="NA75">
        <v>1</v>
      </c>
      <c r="NB75" s="237">
        <v>7.4556768815299997E-3</v>
      </c>
      <c r="NC75" s="194">
        <v>42545</v>
      </c>
      <c r="ND75">
        <f t="shared" si="209"/>
        <v>1</v>
      </c>
      <c r="NE75">
        <f t="shared" si="210"/>
        <v>1</v>
      </c>
      <c r="NF75">
        <v>9</v>
      </c>
      <c r="NG75">
        <f t="shared" si="211"/>
        <v>1</v>
      </c>
      <c r="NH75">
        <v>7</v>
      </c>
      <c r="NI75" s="137">
        <v>154449</v>
      </c>
      <c r="NJ75" s="137">
        <v>120127</v>
      </c>
      <c r="NK75" s="188">
        <v>1151.5218386754268</v>
      </c>
      <c r="NL75" s="188">
        <v>-1151.5218386754268</v>
      </c>
      <c r="NM75" s="188">
        <v>1151.5218386754268</v>
      </c>
      <c r="NN75" s="188">
        <f t="shared" si="332"/>
        <v>1151.5218386754268</v>
      </c>
      <c r="NO75" s="188">
        <v>1151.5218386754268</v>
      </c>
      <c r="NP75" s="188">
        <v>-1151.5218386754268</v>
      </c>
      <c r="NQ75" s="188">
        <v>1151.5218386754268</v>
      </c>
      <c r="NR75" s="188">
        <f t="shared" si="212"/>
        <v>1151.5218386754268</v>
      </c>
      <c r="NS75" s="188">
        <v>1151.5218386754268</v>
      </c>
      <c r="NT75" s="188">
        <f t="shared" si="213"/>
        <v>1151.5218386754268</v>
      </c>
      <c r="NU75" s="188">
        <f t="shared" si="214"/>
        <v>1151.5218386754268</v>
      </c>
      <c r="NV75" s="188">
        <v>1151.5218386754268</v>
      </c>
      <c r="NX75">
        <v>1</v>
      </c>
      <c r="NY75" s="228">
        <v>1</v>
      </c>
      <c r="NZ75" s="228">
        <v>-1</v>
      </c>
      <c r="OA75" s="228">
        <v>1</v>
      </c>
      <c r="OB75" s="203">
        <v>1</v>
      </c>
      <c r="OC75" s="229">
        <v>14</v>
      </c>
      <c r="OD75">
        <f t="shared" si="346"/>
        <v>-1</v>
      </c>
      <c r="OE75">
        <v>1</v>
      </c>
      <c r="OF75" s="203">
        <v>-1</v>
      </c>
      <c r="OG75">
        <v>1</v>
      </c>
      <c r="OH75">
        <v>0</v>
      </c>
      <c r="OI75">
        <v>1</v>
      </c>
      <c r="OJ75">
        <v>0</v>
      </c>
      <c r="OK75">
        <v>-2.3308664996199999E-3</v>
      </c>
      <c r="OL75" s="194">
        <v>42545</v>
      </c>
      <c r="OM75">
        <f t="shared" si="215"/>
        <v>-1</v>
      </c>
      <c r="ON75">
        <f t="shared" si="216"/>
        <v>-1</v>
      </c>
      <c r="OO75">
        <v>10</v>
      </c>
      <c r="OP75">
        <f t="shared" si="217"/>
        <v>1</v>
      </c>
      <c r="OQ75">
        <v>8</v>
      </c>
      <c r="OR75" s="137">
        <v>170390</v>
      </c>
      <c r="OS75" s="137">
        <v>136312</v>
      </c>
      <c r="OT75" s="188">
        <v>-397.15634287025176</v>
      </c>
      <c r="OU75" s="188">
        <v>-397.15634287025176</v>
      </c>
      <c r="OV75" s="188">
        <v>-397.15634287025176</v>
      </c>
      <c r="OW75" s="188">
        <f t="shared" si="333"/>
        <v>397.15634287025176</v>
      </c>
      <c r="OX75" s="188">
        <v>-397.15634287025176</v>
      </c>
      <c r="OY75" s="188">
        <v>397.15634287025176</v>
      </c>
      <c r="OZ75" s="188">
        <v>-397.15634287025176</v>
      </c>
      <c r="PA75" s="188">
        <f t="shared" si="218"/>
        <v>397.15634287025176</v>
      </c>
      <c r="PB75" s="188">
        <v>-397.15634287025176</v>
      </c>
      <c r="PC75" s="188">
        <f t="shared" si="219"/>
        <v>-397.15634287025176</v>
      </c>
      <c r="PD75" s="188">
        <f t="shared" si="220"/>
        <v>397.15634287025176</v>
      </c>
      <c r="PE75" s="188">
        <v>397.15634287025176</v>
      </c>
      <c r="PG75">
        <v>-1</v>
      </c>
      <c r="PH75" s="228">
        <v>1</v>
      </c>
      <c r="PI75" s="228">
        <v>1</v>
      </c>
      <c r="PJ75" s="228">
        <v>1</v>
      </c>
      <c r="PK75" s="203">
        <v>1</v>
      </c>
      <c r="PL75" s="229">
        <v>-8</v>
      </c>
      <c r="PM75">
        <f t="shared" si="347"/>
        <v>1</v>
      </c>
      <c r="PN75">
        <v>-1</v>
      </c>
      <c r="PO75" s="203">
        <v>-1</v>
      </c>
      <c r="PP75">
        <v>0</v>
      </c>
      <c r="PQ75">
        <v>0</v>
      </c>
      <c r="PR75">
        <v>1</v>
      </c>
      <c r="PS75">
        <v>1</v>
      </c>
      <c r="PT75" s="237">
        <v>-4.7894398691700002E-3</v>
      </c>
      <c r="PU75" s="194">
        <v>42556</v>
      </c>
      <c r="PV75">
        <f t="shared" si="221"/>
        <v>-1</v>
      </c>
      <c r="PW75">
        <f t="shared" si="222"/>
        <v>1</v>
      </c>
      <c r="PX75">
        <v>10</v>
      </c>
      <c r="PY75">
        <f t="shared" si="223"/>
        <v>1</v>
      </c>
      <c r="PZ75">
        <v>8</v>
      </c>
      <c r="QA75" s="137">
        <v>171100</v>
      </c>
      <c r="QB75" s="137">
        <v>136880</v>
      </c>
      <c r="QC75" s="188">
        <v>-819.47316161498702</v>
      </c>
      <c r="QD75" s="188">
        <v>819.47316161498702</v>
      </c>
      <c r="QE75" s="188">
        <v>-819.47316161498702</v>
      </c>
      <c r="QF75" s="188">
        <f t="shared" si="334"/>
        <v>-819.47316161498702</v>
      </c>
      <c r="QG75" s="188">
        <v>819.47316161498702</v>
      </c>
      <c r="QH75" s="188">
        <v>-819.47316161498702</v>
      </c>
      <c r="QI75" s="188">
        <v>-819.47316161498702</v>
      </c>
      <c r="QJ75" s="188">
        <f t="shared" si="224"/>
        <v>819.47316161498702</v>
      </c>
      <c r="QK75" s="188">
        <v>-819.47316161498702</v>
      </c>
      <c r="QL75" s="188">
        <f t="shared" si="225"/>
        <v>-819.47316161498702</v>
      </c>
      <c r="QM75" s="188">
        <f t="shared" si="226"/>
        <v>-819.47316161498702</v>
      </c>
      <c r="QN75" s="188">
        <v>819.47316161498702</v>
      </c>
      <c r="QP75">
        <v>-1</v>
      </c>
      <c r="QQ75" s="228">
        <v>1</v>
      </c>
      <c r="QR75" s="228">
        <v>-1</v>
      </c>
      <c r="QS75" s="228">
        <v>1</v>
      </c>
      <c r="QT75" s="203">
        <v>1</v>
      </c>
      <c r="QU75" s="229">
        <v>16</v>
      </c>
      <c r="QV75">
        <f t="shared" si="348"/>
        <v>1</v>
      </c>
      <c r="QW75">
        <v>1</v>
      </c>
      <c r="QX75">
        <v>1</v>
      </c>
      <c r="QY75">
        <v>0</v>
      </c>
      <c r="QZ75">
        <v>1</v>
      </c>
      <c r="RA75">
        <v>0</v>
      </c>
      <c r="RB75">
        <v>1</v>
      </c>
      <c r="RC75">
        <v>4.16691120371E-3</v>
      </c>
      <c r="RD75" s="194">
        <v>42545</v>
      </c>
      <c r="RE75">
        <f t="shared" si="227"/>
        <v>1</v>
      </c>
      <c r="RF75">
        <f t="shared" si="228"/>
        <v>1</v>
      </c>
      <c r="RG75">
        <v>10</v>
      </c>
      <c r="RH75">
        <f t="shared" si="229"/>
        <v>1</v>
      </c>
      <c r="RI75">
        <v>8</v>
      </c>
      <c r="RJ75" s="137">
        <v>171100</v>
      </c>
      <c r="RK75" s="137">
        <v>136880</v>
      </c>
      <c r="RL75" s="188">
        <v>712.958506954781</v>
      </c>
      <c r="RM75" s="188">
        <v>-712.958506954781</v>
      </c>
      <c r="RN75" s="188">
        <v>712.958506954781</v>
      </c>
      <c r="RO75" s="188">
        <f t="shared" si="335"/>
        <v>712.958506954781</v>
      </c>
      <c r="RP75" s="188">
        <v>712.958506954781</v>
      </c>
      <c r="RQ75" s="188">
        <v>-712.958506954781</v>
      </c>
      <c r="RR75" s="188">
        <v>712.958506954781</v>
      </c>
      <c r="RS75" s="188">
        <f t="shared" si="230"/>
        <v>712.958506954781</v>
      </c>
      <c r="RT75" s="188">
        <v>712.958506954781</v>
      </c>
      <c r="RU75" s="188">
        <f t="shared" si="231"/>
        <v>712.958506954781</v>
      </c>
      <c r="RV75" s="188">
        <f t="shared" si="232"/>
        <v>712.958506954781</v>
      </c>
      <c r="RW75" s="188">
        <v>712.958506954781</v>
      </c>
      <c r="RY75">
        <v>1</v>
      </c>
      <c r="RZ75">
        <v>1</v>
      </c>
      <c r="SA75">
        <v>1</v>
      </c>
      <c r="SB75">
        <v>1</v>
      </c>
      <c r="SC75">
        <v>-1</v>
      </c>
      <c r="SD75">
        <v>-1</v>
      </c>
      <c r="SE75">
        <f t="shared" si="233"/>
        <v>1</v>
      </c>
      <c r="SF75">
        <v>1</v>
      </c>
      <c r="SG75">
        <v>1</v>
      </c>
      <c r="SH75">
        <v>1</v>
      </c>
      <c r="SI75">
        <v>0</v>
      </c>
      <c r="SJ75">
        <v>1</v>
      </c>
      <c r="SK75">
        <v>1</v>
      </c>
      <c r="SL75">
        <v>3.9742840444199996E-3</v>
      </c>
      <c r="SM75" s="194">
        <v>42545</v>
      </c>
      <c r="SN75">
        <f t="shared" si="234"/>
        <v>-1</v>
      </c>
      <c r="SO75">
        <f t="shared" si="235"/>
        <v>-1</v>
      </c>
      <c r="SP75">
        <v>12</v>
      </c>
      <c r="SQ75">
        <f t="shared" si="236"/>
        <v>-1</v>
      </c>
      <c r="SR75">
        <v>9</v>
      </c>
      <c r="SS75" s="137">
        <v>204552</v>
      </c>
      <c r="ST75" s="137">
        <v>153414</v>
      </c>
      <c r="SU75" s="188">
        <v>812.94774985419974</v>
      </c>
      <c r="SV75" s="188">
        <v>812.94774985419974</v>
      </c>
      <c r="SW75" s="188">
        <v>-812.94774985419974</v>
      </c>
      <c r="SX75" s="188">
        <f t="shared" si="336"/>
        <v>812.94774985419974</v>
      </c>
      <c r="SY75" s="188">
        <v>812.94774985419974</v>
      </c>
      <c r="SZ75" s="188">
        <v>812.94774985419974</v>
      </c>
      <c r="TA75" s="188">
        <v>812.94774985419974</v>
      </c>
      <c r="TB75" s="188">
        <f t="shared" si="237"/>
        <v>-812.94774985419974</v>
      </c>
      <c r="TC75" s="188">
        <v>812.94774985419974</v>
      </c>
      <c r="TD75" s="188">
        <f t="shared" si="238"/>
        <v>-812.94774985419974</v>
      </c>
      <c r="TE75" s="188">
        <f t="shared" si="239"/>
        <v>-812.94774985419974</v>
      </c>
      <c r="TF75" s="188">
        <v>812.94774985419974</v>
      </c>
      <c r="TH75">
        <v>1</v>
      </c>
      <c r="TI75" s="228">
        <v>1</v>
      </c>
      <c r="TJ75" s="228">
        <v>-1</v>
      </c>
      <c r="TK75" s="228">
        <v>1</v>
      </c>
      <c r="TL75" s="203">
        <v>-1</v>
      </c>
      <c r="TM75" s="229">
        <v>-1</v>
      </c>
      <c r="TN75">
        <f t="shared" si="240"/>
        <v>-1</v>
      </c>
      <c r="TO75">
        <v>1</v>
      </c>
      <c r="TP75">
        <v>-1</v>
      </c>
      <c r="TQ75">
        <v>1</v>
      </c>
      <c r="TR75">
        <v>1</v>
      </c>
      <c r="TS75">
        <v>0</v>
      </c>
      <c r="TT75">
        <v>0</v>
      </c>
      <c r="TU75">
        <v>-7.68424729305E-3</v>
      </c>
      <c r="TV75" s="194">
        <v>42545</v>
      </c>
      <c r="TW75">
        <f t="shared" si="241"/>
        <v>-1</v>
      </c>
      <c r="TX75">
        <f t="shared" si="242"/>
        <v>-1</v>
      </c>
      <c r="TY75">
        <v>12</v>
      </c>
      <c r="TZ75">
        <f t="shared" si="243"/>
        <v>-1</v>
      </c>
      <c r="UA75">
        <v>9</v>
      </c>
      <c r="UB75" s="137">
        <v>204552</v>
      </c>
      <c r="UC75" s="137">
        <v>153414</v>
      </c>
      <c r="UD75" s="188">
        <v>-1571.8281522879636</v>
      </c>
      <c r="UE75" s="188">
        <v>-1571.8281522879636</v>
      </c>
      <c r="UF75" s="188">
        <v>1571.8281522879636</v>
      </c>
      <c r="UG75" s="188">
        <f t="shared" si="337"/>
        <v>1571.8281522879636</v>
      </c>
      <c r="UH75" s="188">
        <v>-1571.8281522879636</v>
      </c>
      <c r="UI75" s="188">
        <v>1571.8281522879636</v>
      </c>
      <c r="UJ75" s="188">
        <v>-1571.8281522879636</v>
      </c>
      <c r="UK75" s="188">
        <f t="shared" si="244"/>
        <v>1571.8281522879636</v>
      </c>
      <c r="UL75" s="188">
        <v>-1571.8281522879636</v>
      </c>
      <c r="UM75" s="188">
        <f t="shared" si="245"/>
        <v>1571.8281522879636</v>
      </c>
      <c r="UN75" s="188">
        <f t="shared" si="246"/>
        <v>1571.8281522879636</v>
      </c>
      <c r="UO75" s="188">
        <v>1571.8281522879636</v>
      </c>
      <c r="UQ75">
        <v>-1</v>
      </c>
      <c r="UR75" s="228">
        <v>1</v>
      </c>
      <c r="US75" s="228">
        <v>-1</v>
      </c>
      <c r="UT75" s="228">
        <v>1</v>
      </c>
      <c r="UU75" s="203">
        <v>-1</v>
      </c>
      <c r="UV75" s="229">
        <v>-2</v>
      </c>
      <c r="UW75">
        <f t="shared" si="247"/>
        <v>1</v>
      </c>
      <c r="UX75">
        <v>1</v>
      </c>
      <c r="UY75" s="203">
        <v>1</v>
      </c>
      <c r="UZ75">
        <v>0</v>
      </c>
      <c r="VA75">
        <v>0</v>
      </c>
      <c r="VB75">
        <v>1</v>
      </c>
      <c r="VC75">
        <v>1</v>
      </c>
      <c r="VD75" s="237">
        <v>3.9892056787499998E-3</v>
      </c>
      <c r="VE75" s="194">
        <v>42545</v>
      </c>
      <c r="VF75">
        <f t="shared" si="248"/>
        <v>1</v>
      </c>
      <c r="VG75">
        <f t="shared" si="249"/>
        <v>1</v>
      </c>
      <c r="VH75">
        <v>12</v>
      </c>
      <c r="VI75">
        <v>1</v>
      </c>
      <c r="VJ75">
        <v>15</v>
      </c>
      <c r="VK75" s="137">
        <v>205368</v>
      </c>
      <c r="VL75" s="137">
        <v>256710</v>
      </c>
      <c r="VM75" s="188">
        <v>819.25519183352992</v>
      </c>
      <c r="VN75" s="188">
        <v>-819.25519183352992</v>
      </c>
      <c r="VO75" s="188">
        <v>-819.25519183352992</v>
      </c>
      <c r="VP75" s="188">
        <f t="shared" si="338"/>
        <v>819.25519183352992</v>
      </c>
      <c r="VQ75" s="188">
        <v>819.25519183352992</v>
      </c>
      <c r="VR75" s="188">
        <v>-819.25519183352992</v>
      </c>
      <c r="VS75" s="188">
        <v>819.25519183352992</v>
      </c>
      <c r="VT75" s="188">
        <f t="shared" si="250"/>
        <v>819.25519183352992</v>
      </c>
      <c r="VU75" s="188">
        <v>819.25519183352992</v>
      </c>
      <c r="VV75" s="188">
        <v>819.25519183352992</v>
      </c>
      <c r="VW75" s="188">
        <f t="shared" si="251"/>
        <v>819.25519183352992</v>
      </c>
      <c r="VX75" s="188">
        <v>819.25519183352992</v>
      </c>
      <c r="VZ75">
        <v>1</v>
      </c>
      <c r="WA75" s="228">
        <v>1</v>
      </c>
      <c r="WB75" s="228">
        <v>1</v>
      </c>
      <c r="WC75" s="228">
        <v>1</v>
      </c>
      <c r="WD75" s="203">
        <v>-1</v>
      </c>
      <c r="WE75" s="229">
        <v>-1</v>
      </c>
      <c r="WF75">
        <f t="shared" si="252"/>
        <v>1</v>
      </c>
      <c r="WG75">
        <v>1</v>
      </c>
      <c r="WH75" s="203">
        <v>1</v>
      </c>
      <c r="WI75">
        <v>1</v>
      </c>
      <c r="WJ75">
        <v>0</v>
      </c>
      <c r="WK75">
        <v>1</v>
      </c>
      <c r="WL75">
        <v>1</v>
      </c>
      <c r="WM75" s="237">
        <v>9.3490709360799992E-3</v>
      </c>
      <c r="WN75" s="194">
        <v>42545</v>
      </c>
      <c r="WO75">
        <f t="shared" si="253"/>
        <v>-1</v>
      </c>
      <c r="WP75">
        <f t="shared" si="254"/>
        <v>-1</v>
      </c>
      <c r="WQ75">
        <v>13</v>
      </c>
      <c r="WR75">
        <v>-1</v>
      </c>
      <c r="WS75">
        <v>10</v>
      </c>
      <c r="WT75" s="137">
        <v>223366</v>
      </c>
      <c r="WU75" s="137">
        <v>171820</v>
      </c>
      <c r="WV75" s="188">
        <v>2088.2645787084452</v>
      </c>
      <c r="WW75" s="188">
        <v>2088.2645787084452</v>
      </c>
      <c r="WX75" s="188">
        <v>-2088.2645787084452</v>
      </c>
      <c r="WY75" s="188">
        <f t="shared" si="339"/>
        <v>2088.2645787084452</v>
      </c>
      <c r="WZ75" s="188">
        <v>2088.2645787084452</v>
      </c>
      <c r="XA75" s="188">
        <v>2088.2645787084452</v>
      </c>
      <c r="XB75" s="188">
        <v>2088.2645787084452</v>
      </c>
      <c r="XC75" s="188">
        <f t="shared" si="255"/>
        <v>-2088.2645787084452</v>
      </c>
      <c r="XD75" s="188">
        <v>2088.2645787084452</v>
      </c>
      <c r="XE75" s="188">
        <v>-2088.2645787084452</v>
      </c>
      <c r="XF75" s="188">
        <f t="shared" si="256"/>
        <v>-2088.2645787084452</v>
      </c>
      <c r="XG75" s="188">
        <v>2088.2645787084452</v>
      </c>
      <c r="XI75">
        <v>1</v>
      </c>
      <c r="XJ75" s="228">
        <v>1</v>
      </c>
      <c r="XK75" s="228">
        <v>-1</v>
      </c>
      <c r="XL75" s="228">
        <v>1</v>
      </c>
      <c r="XM75" s="203">
        <v>-1</v>
      </c>
      <c r="XN75" s="229">
        <v>-2</v>
      </c>
      <c r="XO75">
        <f t="shared" si="257"/>
        <v>-1</v>
      </c>
      <c r="XP75">
        <v>1</v>
      </c>
      <c r="XQ75" s="203">
        <v>-1</v>
      </c>
      <c r="XR75">
        <v>1</v>
      </c>
      <c r="XS75">
        <v>1</v>
      </c>
      <c r="XT75">
        <v>0</v>
      </c>
      <c r="XU75">
        <v>0</v>
      </c>
      <c r="XV75" s="237">
        <v>-5.3259233530200002E-3</v>
      </c>
      <c r="XW75" s="194">
        <v>42545</v>
      </c>
      <c r="XX75">
        <f t="shared" si="258"/>
        <v>-1</v>
      </c>
      <c r="XY75">
        <f t="shared" si="259"/>
        <v>-1</v>
      </c>
      <c r="XZ75">
        <v>13</v>
      </c>
      <c r="YA75">
        <v>-1</v>
      </c>
      <c r="YB75">
        <v>10</v>
      </c>
      <c r="YC75" s="137">
        <v>223366</v>
      </c>
      <c r="YD75" s="137">
        <v>171820</v>
      </c>
      <c r="YE75" s="188">
        <v>-1189.6301956706654</v>
      </c>
      <c r="YF75" s="188">
        <v>-1189.6301956706654</v>
      </c>
      <c r="YG75" s="188">
        <v>1189.6301956706654</v>
      </c>
      <c r="YH75" s="188">
        <f t="shared" si="260"/>
        <v>1189.6301956706654</v>
      </c>
      <c r="YI75" s="188">
        <v>-1189.6301956706654</v>
      </c>
      <c r="YJ75" s="188">
        <v>1189.6301956706654</v>
      </c>
      <c r="YK75" s="188">
        <v>-1189.6301956706654</v>
      </c>
      <c r="YL75" s="188">
        <f t="shared" si="261"/>
        <v>1189.6301956706654</v>
      </c>
      <c r="YM75" s="188">
        <v>-1189.6301956706654</v>
      </c>
      <c r="YN75" s="188">
        <v>1189.6301956706654</v>
      </c>
      <c r="YO75" s="188">
        <f t="shared" si="262"/>
        <v>1189.6301956706654</v>
      </c>
      <c r="YP75" s="188">
        <v>1189.6301956706654</v>
      </c>
      <c r="YR75">
        <v>-1</v>
      </c>
      <c r="YS75" s="228">
        <v>1</v>
      </c>
      <c r="YT75" s="228">
        <v>-1</v>
      </c>
      <c r="YU75" s="228">
        <v>1</v>
      </c>
      <c r="YV75" s="203">
        <v>-1</v>
      </c>
      <c r="YW75" s="229">
        <v>-4</v>
      </c>
      <c r="YX75">
        <v>1</v>
      </c>
      <c r="YY75">
        <v>1</v>
      </c>
      <c r="YZ75" s="203">
        <v>1</v>
      </c>
      <c r="ZA75">
        <v>0</v>
      </c>
      <c r="ZB75">
        <v>0</v>
      </c>
      <c r="ZC75">
        <v>1</v>
      </c>
      <c r="ZD75">
        <v>1</v>
      </c>
      <c r="ZE75" s="237">
        <v>2.03701548132E-3</v>
      </c>
      <c r="ZF75" s="194">
        <v>42545</v>
      </c>
      <c r="ZG75">
        <f t="shared" si="263"/>
        <v>1</v>
      </c>
      <c r="ZH75">
        <f t="shared" si="264"/>
        <v>1</v>
      </c>
      <c r="ZI75">
        <v>13</v>
      </c>
      <c r="ZJ75">
        <v>1</v>
      </c>
      <c r="ZK75">
        <v>16</v>
      </c>
      <c r="ZL75" s="137">
        <v>223366</v>
      </c>
      <c r="ZM75" s="137">
        <v>274912</v>
      </c>
      <c r="ZN75" s="188">
        <v>455.00000000052313</v>
      </c>
      <c r="ZO75" s="188">
        <v>455.00000000052313</v>
      </c>
      <c r="ZP75" s="188">
        <v>-455.00000000052313</v>
      </c>
      <c r="ZQ75" s="188">
        <v>-455.00000000052313</v>
      </c>
      <c r="ZR75" s="188">
        <v>455.00000000052313</v>
      </c>
      <c r="ZS75" s="188">
        <v>455.00000000052313</v>
      </c>
      <c r="ZT75" s="188">
        <v>-455.00000000052313</v>
      </c>
      <c r="ZU75" s="188">
        <v>455.00000000052313</v>
      </c>
      <c r="ZV75" s="188">
        <f t="shared" si="265"/>
        <v>455.00000000052313</v>
      </c>
      <c r="ZW75" s="188">
        <v>455.00000000052313</v>
      </c>
      <c r="ZX75" s="188">
        <f t="shared" si="266"/>
        <v>455.00000000052313</v>
      </c>
      <c r="ZY75" s="188">
        <v>455.00000000052313</v>
      </c>
      <c r="AAA75">
        <f t="shared" si="267"/>
        <v>1</v>
      </c>
      <c r="AAB75" s="228">
        <v>1</v>
      </c>
      <c r="AAC75" s="228">
        <v>1</v>
      </c>
      <c r="AAD75" s="228">
        <v>1</v>
      </c>
      <c r="AAE75" s="203">
        <v>-1</v>
      </c>
      <c r="AAF75" s="229">
        <v>-4</v>
      </c>
      <c r="AAG75">
        <f t="shared" si="268"/>
        <v>1</v>
      </c>
      <c r="AAH75">
        <f t="shared" si="269"/>
        <v>1</v>
      </c>
      <c r="AAI75" s="203">
        <v>1</v>
      </c>
      <c r="AAJ75">
        <f t="shared" si="270"/>
        <v>1</v>
      </c>
      <c r="AAK75">
        <f t="shared" si="136"/>
        <v>0</v>
      </c>
      <c r="AAL75">
        <f t="shared" si="340"/>
        <v>1</v>
      </c>
      <c r="AAM75">
        <f t="shared" si="271"/>
        <v>1</v>
      </c>
      <c r="AAN75" s="237">
        <v>6.73752686278E-3</v>
      </c>
      <c r="AAO75" s="194">
        <v>42572</v>
      </c>
      <c r="AAP75">
        <f t="shared" si="272"/>
        <v>-1</v>
      </c>
      <c r="AAQ75">
        <f t="shared" si="273"/>
        <v>-1</v>
      </c>
      <c r="AAR75">
        <f>VLOOKUP($A75,'FuturesInfo (3)'!$A$2:$V$80,22)</f>
        <v>13</v>
      </c>
      <c r="AAS75">
        <f t="shared" si="274"/>
        <v>-1</v>
      </c>
      <c r="AAT75">
        <f t="shared" si="275"/>
        <v>10</v>
      </c>
      <c r="AAU75" s="137">
        <f>VLOOKUP($A75,'FuturesInfo (3)'!$A$2:$O$80,15)*AAR75</f>
        <v>226109</v>
      </c>
      <c r="AAV75" s="137">
        <f>VLOOKUP($A75,'FuturesInfo (3)'!$A$2:$O$80,15)*AAT75</f>
        <v>173930</v>
      </c>
      <c r="AAW75" s="188">
        <f t="shared" si="352"/>
        <v>1523.4154614163231</v>
      </c>
      <c r="AAX75" s="188">
        <f t="shared" si="137"/>
        <v>-1523.4154614163231</v>
      </c>
      <c r="AAY75" s="188">
        <f t="shared" si="277"/>
        <v>1523.4154614163231</v>
      </c>
      <c r="AAZ75" s="188">
        <f t="shared" si="278"/>
        <v>-1523.4154614163231</v>
      </c>
      <c r="ABA75" s="188">
        <f t="shared" si="279"/>
        <v>1523.4154614163231</v>
      </c>
      <c r="ABB75" s="188">
        <f t="shared" si="349"/>
        <v>1523.4154614163231</v>
      </c>
      <c r="ABC75" s="188">
        <f t="shared" si="281"/>
        <v>1523.4154614163231</v>
      </c>
      <c r="ABD75" s="188">
        <f t="shared" si="341"/>
        <v>1523.4154614163231</v>
      </c>
      <c r="ABE75" s="188">
        <f t="shared" si="282"/>
        <v>-1523.4154614163231</v>
      </c>
      <c r="ABF75" s="188">
        <f>IF(IF(sym!$Q64=AAI75,1,0)=1,ABS(AAU75*AAN75),-ABS(AAU75*AAN75))</f>
        <v>1523.4154614163231</v>
      </c>
      <c r="ABG75" s="188">
        <f t="shared" si="283"/>
        <v>-1523.4154614163231</v>
      </c>
      <c r="ABH75" s="188">
        <f t="shared" si="284"/>
        <v>1523.4154614163231</v>
      </c>
      <c r="ABJ75">
        <f t="shared" si="285"/>
        <v>1</v>
      </c>
      <c r="ABK75" s="228">
        <v>1</v>
      </c>
      <c r="ABL75" s="228">
        <v>1</v>
      </c>
      <c r="ABM75" s="228">
        <v>1</v>
      </c>
      <c r="ABN75" s="203">
        <v>-1</v>
      </c>
      <c r="ABO75" s="229">
        <v>-5</v>
      </c>
      <c r="ABP75">
        <f t="shared" si="286"/>
        <v>1</v>
      </c>
      <c r="ABQ75">
        <f t="shared" si="287"/>
        <v>1</v>
      </c>
      <c r="ABR75" s="203"/>
      <c r="ABS75">
        <f t="shared" si="288"/>
        <v>0</v>
      </c>
      <c r="ABT75">
        <f t="shared" si="138"/>
        <v>0</v>
      </c>
      <c r="ABU75">
        <f t="shared" si="342"/>
        <v>0</v>
      </c>
      <c r="ABV75">
        <f t="shared" si="289"/>
        <v>0</v>
      </c>
      <c r="ABW75" s="237"/>
      <c r="ABX75" s="194">
        <v>42572</v>
      </c>
      <c r="ABY75">
        <f t="shared" si="290"/>
        <v>-1</v>
      </c>
      <c r="ABZ75">
        <f t="shared" si="291"/>
        <v>-1</v>
      </c>
      <c r="ACA75">
        <f>VLOOKUP($A75,'FuturesInfo (3)'!$A$2:$V$80,22)</f>
        <v>13</v>
      </c>
      <c r="ACB75">
        <f t="shared" si="292"/>
        <v>-1</v>
      </c>
      <c r="ACC75">
        <f t="shared" si="293"/>
        <v>10</v>
      </c>
      <c r="ACD75" s="137">
        <f>VLOOKUP($A75,'FuturesInfo (3)'!$A$2:$O$80,15)*ACA75</f>
        <v>226109</v>
      </c>
      <c r="ACE75" s="137">
        <f>VLOOKUP($A75,'FuturesInfo (3)'!$A$2:$O$80,15)*ACC75</f>
        <v>173930</v>
      </c>
      <c r="ACF75" s="188">
        <f t="shared" si="353"/>
        <v>0</v>
      </c>
      <c r="ACG75" s="188">
        <f t="shared" si="139"/>
        <v>0</v>
      </c>
      <c r="ACH75" s="188">
        <f t="shared" si="295"/>
        <v>0</v>
      </c>
      <c r="ACI75" s="188">
        <f t="shared" si="296"/>
        <v>0</v>
      </c>
      <c r="ACJ75" s="188">
        <f t="shared" si="297"/>
        <v>0</v>
      </c>
      <c r="ACK75" s="188">
        <f t="shared" si="350"/>
        <v>0</v>
      </c>
      <c r="ACL75" s="188">
        <f t="shared" si="299"/>
        <v>0</v>
      </c>
      <c r="ACM75" s="188">
        <f t="shared" si="343"/>
        <v>0</v>
      </c>
      <c r="ACN75" s="188">
        <f t="shared" si="300"/>
        <v>0</v>
      </c>
      <c r="ACO75" s="188">
        <f>IF(IF(sym!$Q64=ABR75,1,0)=1,ABS(ACD75*ABW75),-ABS(ACD75*ABW75))</f>
        <v>0</v>
      </c>
      <c r="ACP75" s="188">
        <f t="shared" si="301"/>
        <v>0</v>
      </c>
      <c r="ACQ75" s="188">
        <f t="shared" si="302"/>
        <v>0</v>
      </c>
      <c r="ACT75">
        <f t="shared" si="303"/>
        <v>0</v>
      </c>
      <c r="ACU75" s="228"/>
      <c r="ACV75" s="228"/>
      <c r="ACW75" s="228"/>
      <c r="ACX75" s="203"/>
      <c r="ACY75" s="229"/>
      <c r="ACZ75">
        <f t="shared" si="304"/>
        <v>-1</v>
      </c>
      <c r="ADA75">
        <f t="shared" si="305"/>
        <v>0</v>
      </c>
      <c r="ADB75" s="203"/>
      <c r="ADC75">
        <f t="shared" si="306"/>
        <v>1</v>
      </c>
      <c r="ADD75">
        <f t="shared" si="140"/>
        <v>1</v>
      </c>
      <c r="ADE75">
        <f t="shared" si="344"/>
        <v>0</v>
      </c>
      <c r="ADF75">
        <f t="shared" si="307"/>
        <v>1</v>
      </c>
      <c r="ADG75" s="237"/>
      <c r="ADH75" s="194"/>
      <c r="ADI75">
        <f t="shared" si="308"/>
        <v>-1</v>
      </c>
      <c r="ADJ75">
        <f t="shared" si="309"/>
        <v>-1</v>
      </c>
      <c r="ADK75">
        <f>VLOOKUP($A75,'FuturesInfo (3)'!$A$2:$V$80,22)</f>
        <v>13</v>
      </c>
      <c r="ADL75">
        <f t="shared" si="310"/>
        <v>-1</v>
      </c>
      <c r="ADM75">
        <f t="shared" si="311"/>
        <v>10</v>
      </c>
      <c r="ADN75" s="137">
        <f>VLOOKUP($A75,'FuturesInfo (3)'!$A$2:$O$80,15)*ADK75</f>
        <v>226109</v>
      </c>
      <c r="ADO75" s="137">
        <f>VLOOKUP($A75,'FuturesInfo (3)'!$A$2:$O$80,15)*ADM75</f>
        <v>173930</v>
      </c>
      <c r="ADP75" s="188">
        <f t="shared" si="354"/>
        <v>0</v>
      </c>
      <c r="ADQ75" s="188">
        <f t="shared" si="141"/>
        <v>0</v>
      </c>
      <c r="ADR75" s="188">
        <f t="shared" si="313"/>
        <v>0</v>
      </c>
      <c r="ADS75" s="188">
        <f t="shared" si="314"/>
        <v>0</v>
      </c>
      <c r="ADT75" s="188">
        <f t="shared" si="315"/>
        <v>0</v>
      </c>
      <c r="ADU75" s="188">
        <f t="shared" si="351"/>
        <v>0</v>
      </c>
      <c r="ADV75" s="188">
        <f t="shared" si="317"/>
        <v>0</v>
      </c>
      <c r="ADW75" s="188">
        <f t="shared" si="345"/>
        <v>0</v>
      </c>
      <c r="ADX75" s="188">
        <f t="shared" si="318"/>
        <v>0</v>
      </c>
      <c r="ADY75" s="188">
        <f>IF(IF(sym!$Q64=ADB75,1,0)=1,ABS(ADN75*ADG75),-ABS(ADN75*ADG75))</f>
        <v>0</v>
      </c>
      <c r="ADZ75" s="188">
        <f t="shared" si="319"/>
        <v>0</v>
      </c>
      <c r="AEA75" s="188">
        <f t="shared" si="320"/>
        <v>0</v>
      </c>
    </row>
    <row r="76" spans="1:807"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f t="shared" si="142"/>
        <v>-1</v>
      </c>
      <c r="T76">
        <f t="shared" si="143"/>
        <v>-1</v>
      </c>
      <c r="U76">
        <v>7</v>
      </c>
      <c r="V76">
        <f t="shared" si="144"/>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f t="shared" si="145"/>
        <v>948.87202925742974</v>
      </c>
      <c r="AG76" s="188">
        <v>948.87202925742974</v>
      </c>
      <c r="AH76" s="188">
        <f t="shared" si="146"/>
        <v>948.87202925742974</v>
      </c>
      <c r="AI76" s="188">
        <v>-948.87202925742974</v>
      </c>
      <c r="AJ76" s="188">
        <v>948.87202925742974</v>
      </c>
      <c r="AL76">
        <v>-1</v>
      </c>
      <c r="AM76" s="228">
        <v>-1</v>
      </c>
      <c r="AN76" s="228">
        <v>1</v>
      </c>
      <c r="AO76" s="228">
        <v>-1</v>
      </c>
      <c r="AP76" s="203">
        <v>-1</v>
      </c>
      <c r="AQ76" s="229">
        <v>6</v>
      </c>
      <c r="AR76">
        <f t="shared" si="147"/>
        <v>1</v>
      </c>
      <c r="AS76">
        <v>-1</v>
      </c>
      <c r="AT76" s="203">
        <v>1</v>
      </c>
      <c r="AU76">
        <v>0</v>
      </c>
      <c r="AV76">
        <v>0</v>
      </c>
      <c r="AW76">
        <v>1</v>
      </c>
      <c r="AX76">
        <v>0</v>
      </c>
      <c r="AY76" s="237">
        <v>3.7296342341200002E-3</v>
      </c>
      <c r="AZ76" s="194">
        <v>42543</v>
      </c>
      <c r="BA76">
        <f t="shared" si="148"/>
        <v>1</v>
      </c>
      <c r="BB76">
        <f t="shared" si="149"/>
        <v>1</v>
      </c>
      <c r="BC76">
        <v>7</v>
      </c>
      <c r="BD76">
        <f t="shared" si="150"/>
        <v>-1</v>
      </c>
      <c r="BE76">
        <v>5</v>
      </c>
      <c r="BF76" s="137">
        <v>1047152.1395539426</v>
      </c>
      <c r="BG76" s="137">
        <v>747965.81396710186</v>
      </c>
      <c r="BH76" s="188">
        <v>-3905.4944680123881</v>
      </c>
      <c r="BI76" s="188">
        <v>-3905.4944680123881</v>
      </c>
      <c r="BJ76" s="188">
        <v>-3905.4944680123881</v>
      </c>
      <c r="BK76" s="188">
        <f t="shared" si="321"/>
        <v>3905.4944680123881</v>
      </c>
      <c r="BL76" s="188">
        <v>-3905.4944680123881</v>
      </c>
      <c r="BM76" s="188">
        <v>3905.4944680123881</v>
      </c>
      <c r="BN76" s="188">
        <v>-3905.4944680123881</v>
      </c>
      <c r="BO76" s="188">
        <f t="shared" si="322"/>
        <v>3905.4944680123881</v>
      </c>
      <c r="BP76" s="188">
        <v>-3905.4944680123881</v>
      </c>
      <c r="BQ76" s="188">
        <f t="shared" si="151"/>
        <v>-3905.4944680123881</v>
      </c>
      <c r="BR76" s="188">
        <f t="shared" si="152"/>
        <v>3905.4944680123881</v>
      </c>
      <c r="BS76" s="188">
        <v>3905.4944680123881</v>
      </c>
      <c r="BU76">
        <v>1</v>
      </c>
      <c r="BV76" s="228">
        <v>1</v>
      </c>
      <c r="BW76" s="228">
        <v>-1</v>
      </c>
      <c r="BX76" s="228">
        <v>1</v>
      </c>
      <c r="BY76" s="203">
        <v>1</v>
      </c>
      <c r="BZ76" s="229">
        <v>7</v>
      </c>
      <c r="CA76">
        <f t="shared" si="153"/>
        <v>-1</v>
      </c>
      <c r="CB76">
        <v>1</v>
      </c>
      <c r="CC76" s="203">
        <v>-1</v>
      </c>
      <c r="CD76">
        <v>0</v>
      </c>
      <c r="CE76">
        <v>0</v>
      </c>
      <c r="CF76">
        <v>1</v>
      </c>
      <c r="CG76">
        <v>0</v>
      </c>
      <c r="CH76" s="237">
        <v>-4.5632333767900001E-4</v>
      </c>
      <c r="CI76" s="194">
        <v>42543</v>
      </c>
      <c r="CJ76">
        <f t="shared" si="154"/>
        <v>-1</v>
      </c>
      <c r="CK76">
        <f t="shared" si="155"/>
        <v>-1</v>
      </c>
      <c r="CL76">
        <v>7</v>
      </c>
      <c r="CM76">
        <f t="shared" si="156"/>
        <v>1</v>
      </c>
      <c r="CN76">
        <v>5</v>
      </c>
      <c r="CO76" s="137">
        <v>1056230.7487920329</v>
      </c>
      <c r="CP76" s="137">
        <v>754450.5348514521</v>
      </c>
      <c r="CQ76" s="188">
        <v>-481.98274064796988</v>
      </c>
      <c r="CR76" s="188">
        <v>-481.98274064796988</v>
      </c>
      <c r="CS76" s="188">
        <v>-481.98274064796988</v>
      </c>
      <c r="CT76" s="188">
        <f t="shared" si="323"/>
        <v>481.98274064796988</v>
      </c>
      <c r="CU76" s="188">
        <v>-481.98274064796988</v>
      </c>
      <c r="CV76" s="188">
        <v>481.98274064796988</v>
      </c>
      <c r="CW76" s="188">
        <v>-481.98274064796988</v>
      </c>
      <c r="CX76" s="188">
        <f t="shared" si="157"/>
        <v>481.98274064796988</v>
      </c>
      <c r="CY76" s="188">
        <v>481.98274064796988</v>
      </c>
      <c r="CZ76" s="188">
        <f t="shared" si="158"/>
        <v>-481.98274064796988</v>
      </c>
      <c r="DA76" s="188">
        <f t="shared" si="159"/>
        <v>481.98274064796988</v>
      </c>
      <c r="DB76" s="188">
        <v>481.98274064796988</v>
      </c>
      <c r="DD76">
        <v>-1</v>
      </c>
      <c r="DE76" s="228">
        <v>1</v>
      </c>
      <c r="DF76" s="228">
        <v>-1</v>
      </c>
      <c r="DG76" s="228">
        <v>1</v>
      </c>
      <c r="DH76" s="203">
        <v>1</v>
      </c>
      <c r="DI76" s="229">
        <v>8</v>
      </c>
      <c r="DJ76">
        <f t="shared" si="160"/>
        <v>1</v>
      </c>
      <c r="DK76">
        <v>1</v>
      </c>
      <c r="DL76" s="203">
        <v>1</v>
      </c>
      <c r="DM76">
        <v>1</v>
      </c>
      <c r="DN76">
        <v>1</v>
      </c>
      <c r="DO76">
        <v>0</v>
      </c>
      <c r="DP76">
        <v>1</v>
      </c>
      <c r="DQ76" s="237">
        <v>1.9565642731399999E-4</v>
      </c>
      <c r="DR76" s="194">
        <v>42543</v>
      </c>
      <c r="DS76">
        <f t="shared" si="161"/>
        <v>1</v>
      </c>
      <c r="DT76">
        <f t="shared" si="162"/>
        <v>1</v>
      </c>
      <c r="DU76">
        <v>7</v>
      </c>
      <c r="DV76">
        <f t="shared" si="163"/>
        <v>1</v>
      </c>
      <c r="DW76">
        <v>9</v>
      </c>
      <c r="DX76" s="137">
        <v>1058447.7046852815</v>
      </c>
      <c r="DY76" s="137">
        <v>1360861.3345953622</v>
      </c>
      <c r="DZ76" s="188">
        <v>207.09209639742591</v>
      </c>
      <c r="EA76" s="188">
        <v>-207.09209639742591</v>
      </c>
      <c r="EB76" s="188">
        <v>207.09209639742591</v>
      </c>
      <c r="EC76" s="188">
        <f t="shared" si="324"/>
        <v>207.09209639742591</v>
      </c>
      <c r="ED76" s="188">
        <v>207.09209639742591</v>
      </c>
      <c r="EE76" s="188">
        <v>-207.09209639742591</v>
      </c>
      <c r="EF76" s="188">
        <v>207.09209639742591</v>
      </c>
      <c r="EG76" s="188">
        <f t="shared" si="164"/>
        <v>207.09209639742591</v>
      </c>
      <c r="EH76" s="188">
        <v>-207.09209639742591</v>
      </c>
      <c r="EI76" s="188">
        <f t="shared" si="165"/>
        <v>207.09209639742591</v>
      </c>
      <c r="EJ76" s="188">
        <f t="shared" si="166"/>
        <v>207.09209639742591</v>
      </c>
      <c r="EK76" s="188">
        <v>207.09209639742591</v>
      </c>
      <c r="EM76">
        <v>1</v>
      </c>
      <c r="EN76" s="228">
        <v>-1</v>
      </c>
      <c r="EO76" s="228">
        <v>-1</v>
      </c>
      <c r="EP76" s="228">
        <v>1</v>
      </c>
      <c r="EQ76" s="203">
        <v>1</v>
      </c>
      <c r="ER76" s="229">
        <v>9</v>
      </c>
      <c r="ES76">
        <f t="shared" si="167"/>
        <v>-1</v>
      </c>
      <c r="ET76">
        <v>1</v>
      </c>
      <c r="EU76" s="203">
        <v>1</v>
      </c>
      <c r="EV76">
        <v>0</v>
      </c>
      <c r="EW76">
        <v>1</v>
      </c>
      <c r="EX76">
        <v>0</v>
      </c>
      <c r="EY76">
        <v>1</v>
      </c>
      <c r="EZ76" s="237">
        <v>9.1288471570200003E-4</v>
      </c>
      <c r="FA76" s="194">
        <v>42543</v>
      </c>
      <c r="FB76">
        <f t="shared" si="168"/>
        <v>-1</v>
      </c>
      <c r="FC76">
        <f t="shared" si="169"/>
        <v>-1</v>
      </c>
      <c r="FD76">
        <v>7</v>
      </c>
      <c r="FE76">
        <f t="shared" si="170"/>
        <v>-1</v>
      </c>
      <c r="FF76">
        <v>7</v>
      </c>
      <c r="FG76" s="137">
        <v>1066395.3949980149</v>
      </c>
      <c r="FH76" s="137">
        <v>1066395.3949980149</v>
      </c>
      <c r="FI76" s="188">
        <v>-973.49605698868481</v>
      </c>
      <c r="FJ76" s="188">
        <v>973.49605698868481</v>
      </c>
      <c r="FK76" s="188">
        <v>973.49605698868481</v>
      </c>
      <c r="FL76" s="188">
        <f t="shared" si="325"/>
        <v>-973.49605698868481</v>
      </c>
      <c r="FM76" s="188">
        <v>973.49605698868481</v>
      </c>
      <c r="FN76" s="188">
        <v>-973.49605698868481</v>
      </c>
      <c r="FO76" s="188">
        <v>973.49605698868481</v>
      </c>
      <c r="FP76" s="188">
        <f t="shared" si="171"/>
        <v>-973.49605698868481</v>
      </c>
      <c r="FQ76" s="188">
        <v>-973.49605698868481</v>
      </c>
      <c r="FR76" s="188">
        <f t="shared" si="172"/>
        <v>-973.49605698868481</v>
      </c>
      <c r="FS76" s="188">
        <f t="shared" si="173"/>
        <v>-973.49605698868481</v>
      </c>
      <c r="FT76" s="188">
        <v>973.49605698868481</v>
      </c>
      <c r="FV76">
        <v>1</v>
      </c>
      <c r="FW76" s="228">
        <v>-1</v>
      </c>
      <c r="FX76" s="228">
        <v>-1</v>
      </c>
      <c r="FY76" s="228">
        <v>1</v>
      </c>
      <c r="FZ76" s="203">
        <v>1</v>
      </c>
      <c r="GA76" s="229">
        <v>10</v>
      </c>
      <c r="GB76">
        <f t="shared" si="174"/>
        <v>-1</v>
      </c>
      <c r="GC76">
        <v>1</v>
      </c>
      <c r="GD76">
        <v>1</v>
      </c>
      <c r="GE76">
        <v>0</v>
      </c>
      <c r="GF76">
        <v>1</v>
      </c>
      <c r="GG76">
        <v>0</v>
      </c>
      <c r="GH76">
        <v>1</v>
      </c>
      <c r="GI76">
        <v>4.5602605863200003E-4</v>
      </c>
      <c r="GJ76" s="194">
        <v>42543</v>
      </c>
      <c r="GK76">
        <f t="shared" si="175"/>
        <v>-1</v>
      </c>
      <c r="GL76">
        <f t="shared" si="176"/>
        <v>-1</v>
      </c>
      <c r="GM76">
        <v>7</v>
      </c>
      <c r="GN76">
        <f t="shared" si="177"/>
        <v>-1</v>
      </c>
      <c r="GO76">
        <v>9</v>
      </c>
      <c r="GP76" s="137">
        <v>1066881.6990869392</v>
      </c>
      <c r="GQ76" s="137">
        <v>1371705.0416832075</v>
      </c>
      <c r="GR76" s="188">
        <v>-486.52585626122834</v>
      </c>
      <c r="GS76" s="188">
        <v>486.52585626122834</v>
      </c>
      <c r="GT76" s="188">
        <v>486.52585626122834</v>
      </c>
      <c r="GU76" s="188">
        <f t="shared" si="326"/>
        <v>-486.52585626122834</v>
      </c>
      <c r="GV76" s="188">
        <v>486.52585626122834</v>
      </c>
      <c r="GW76" s="188">
        <v>-486.52585626122834</v>
      </c>
      <c r="GX76" s="188">
        <v>486.52585626122834</v>
      </c>
      <c r="GY76" s="188">
        <f t="shared" si="178"/>
        <v>-486.52585626122834</v>
      </c>
      <c r="GZ76" s="188">
        <v>-486.52585626122834</v>
      </c>
      <c r="HA76" s="188">
        <f t="shared" si="179"/>
        <v>-486.52585626122834</v>
      </c>
      <c r="HB76" s="188">
        <f t="shared" si="180"/>
        <v>-486.52585626122834</v>
      </c>
      <c r="HC76" s="188">
        <v>486.52585626122834</v>
      </c>
      <c r="HE76">
        <v>1</v>
      </c>
      <c r="HF76">
        <v>-1</v>
      </c>
      <c r="HG76">
        <v>-1</v>
      </c>
      <c r="HH76">
        <v>1</v>
      </c>
      <c r="HI76">
        <v>1</v>
      </c>
      <c r="HJ76">
        <v>11</v>
      </c>
      <c r="HK76">
        <f t="shared" si="181"/>
        <v>-1</v>
      </c>
      <c r="HL76">
        <v>1</v>
      </c>
      <c r="HM76" s="203">
        <v>1</v>
      </c>
      <c r="HN76">
        <v>0</v>
      </c>
      <c r="HO76">
        <v>1</v>
      </c>
      <c r="HP76">
        <v>0</v>
      </c>
      <c r="HQ76">
        <v>1</v>
      </c>
      <c r="HR76" s="237">
        <v>7.1628573289100005E-4</v>
      </c>
      <c r="HS76" s="194">
        <v>42543</v>
      </c>
      <c r="HT76">
        <f t="shared" si="182"/>
        <v>-1</v>
      </c>
      <c r="HU76">
        <f t="shared" si="183"/>
        <v>-1</v>
      </c>
      <c r="HV76">
        <v>7</v>
      </c>
      <c r="HW76">
        <f t="shared" si="184"/>
        <v>-1</v>
      </c>
      <c r="HX76">
        <v>9</v>
      </c>
      <c r="HY76" s="137">
        <v>1070834.1628508861</v>
      </c>
      <c r="HZ76" s="137">
        <v>1376786.7808082821</v>
      </c>
      <c r="IA76" s="188">
        <v>-767.02323314236742</v>
      </c>
      <c r="IB76" s="188">
        <v>767.02323314236742</v>
      </c>
      <c r="IC76" s="188">
        <v>767.02323314236742</v>
      </c>
      <c r="ID76" s="188">
        <f t="shared" si="327"/>
        <v>-767.02323314236742</v>
      </c>
      <c r="IE76" s="188">
        <v>767.02323314236742</v>
      </c>
      <c r="IF76" s="188">
        <v>-767.02323314236742</v>
      </c>
      <c r="IG76" s="188">
        <v>767.02323314236742</v>
      </c>
      <c r="IH76" s="188">
        <f t="shared" si="185"/>
        <v>-767.02323314236742</v>
      </c>
      <c r="II76" s="188">
        <v>-767.02323314236742</v>
      </c>
      <c r="IJ76" s="188">
        <f t="shared" si="186"/>
        <v>-767.02323314236742</v>
      </c>
      <c r="IK76" s="188">
        <f t="shared" si="187"/>
        <v>-767.02323314236742</v>
      </c>
      <c r="IL76" s="188">
        <v>767.02323314236742</v>
      </c>
      <c r="IN76">
        <v>1</v>
      </c>
      <c r="IO76" s="228">
        <v>1</v>
      </c>
      <c r="IP76" s="228">
        <v>-1</v>
      </c>
      <c r="IQ76" s="228">
        <v>1</v>
      </c>
      <c r="IR76" s="203">
        <v>1</v>
      </c>
      <c r="IS76" s="229">
        <v>12</v>
      </c>
      <c r="IT76">
        <f t="shared" si="188"/>
        <v>-1</v>
      </c>
      <c r="IU76">
        <v>1</v>
      </c>
      <c r="IV76" s="203">
        <v>-1</v>
      </c>
      <c r="IW76">
        <v>0</v>
      </c>
      <c r="IX76">
        <v>0</v>
      </c>
      <c r="IY76">
        <v>1</v>
      </c>
      <c r="IZ76">
        <v>0</v>
      </c>
      <c r="JA76" s="237">
        <v>-7.8084331077600002E-4</v>
      </c>
      <c r="JB76" s="194">
        <v>42543</v>
      </c>
      <c r="JC76">
        <f t="shared" si="189"/>
        <v>-1</v>
      </c>
      <c r="JD76">
        <f t="shared" si="190"/>
        <v>-1</v>
      </c>
      <c r="JE76">
        <v>7</v>
      </c>
      <c r="JF76">
        <f t="shared" si="191"/>
        <v>1</v>
      </c>
      <c r="JG76">
        <v>5</v>
      </c>
      <c r="JH76" s="137">
        <v>1045336.9639210347</v>
      </c>
      <c r="JI76" s="137">
        <v>746669.25994359632</v>
      </c>
      <c r="JJ76" s="188">
        <v>-816.24437578463278</v>
      </c>
      <c r="JK76" s="188">
        <v>-816.24437578463278</v>
      </c>
      <c r="JL76" s="188">
        <v>-816.24437578463278</v>
      </c>
      <c r="JM76" s="188">
        <f t="shared" si="328"/>
        <v>816.24437578463278</v>
      </c>
      <c r="JN76" s="188">
        <v>-816.24437578463278</v>
      </c>
      <c r="JO76" s="188">
        <v>816.24437578463278</v>
      </c>
      <c r="JP76" s="188">
        <v>-816.24437578463278</v>
      </c>
      <c r="JQ76" s="188">
        <f t="shared" si="192"/>
        <v>816.24437578463278</v>
      </c>
      <c r="JR76" s="188">
        <v>816.24437578463278</v>
      </c>
      <c r="JS76" s="188">
        <f t="shared" si="193"/>
        <v>-816.24437578463278</v>
      </c>
      <c r="JT76" s="188">
        <f t="shared" si="329"/>
        <v>816.24437578463278</v>
      </c>
      <c r="JU76" s="188">
        <v>816.24437578463278</v>
      </c>
      <c r="JW76">
        <v>-1</v>
      </c>
      <c r="JX76" s="228">
        <v>1</v>
      </c>
      <c r="JY76" s="228">
        <v>-1</v>
      </c>
      <c r="JZ76" s="228">
        <v>1</v>
      </c>
      <c r="KA76" s="203">
        <v>1</v>
      </c>
      <c r="KB76" s="229">
        <v>13</v>
      </c>
      <c r="KC76">
        <f t="shared" si="194"/>
        <v>1</v>
      </c>
      <c r="KD76">
        <v>1</v>
      </c>
      <c r="KE76" s="203">
        <v>1</v>
      </c>
      <c r="KF76">
        <v>1</v>
      </c>
      <c r="KG76">
        <v>1</v>
      </c>
      <c r="KH76">
        <v>0</v>
      </c>
      <c r="KI76">
        <v>1</v>
      </c>
      <c r="KJ76" s="237">
        <v>5.2096900234400003E-4</v>
      </c>
      <c r="KK76" s="194">
        <v>42543</v>
      </c>
      <c r="KL76">
        <f t="shared" si="195"/>
        <v>1</v>
      </c>
      <c r="KM76">
        <f t="shared" si="196"/>
        <v>1</v>
      </c>
      <c r="KN76">
        <v>7</v>
      </c>
      <c r="KO76">
        <f t="shared" si="197"/>
        <v>1</v>
      </c>
      <c r="KP76">
        <v>9</v>
      </c>
      <c r="KQ76" s="137">
        <v>1036607.2289156626</v>
      </c>
      <c r="KR76" s="137">
        <v>1332780.7228915663</v>
      </c>
      <c r="KS76" s="188">
        <v>540.0402338707712</v>
      </c>
      <c r="KT76" s="188">
        <v>-540.0402338707712</v>
      </c>
      <c r="KU76" s="188">
        <v>540.0402338707712</v>
      </c>
      <c r="KV76" s="188">
        <f t="shared" si="330"/>
        <v>540.0402338707712</v>
      </c>
      <c r="KW76" s="188">
        <v>540.0402338707712</v>
      </c>
      <c r="KX76" s="188">
        <v>-540.0402338707712</v>
      </c>
      <c r="KY76" s="188">
        <v>540.0402338707712</v>
      </c>
      <c r="KZ76" s="188">
        <f t="shared" si="198"/>
        <v>540.0402338707712</v>
      </c>
      <c r="LA76" s="188">
        <v>-540.0402338707712</v>
      </c>
      <c r="LB76" s="188">
        <f t="shared" si="199"/>
        <v>540.0402338707712</v>
      </c>
      <c r="LC76" s="188">
        <f t="shared" si="200"/>
        <v>540.0402338707712</v>
      </c>
      <c r="LD76" s="188">
        <v>540.0402338707712</v>
      </c>
      <c r="LF76">
        <v>1</v>
      </c>
      <c r="LG76" s="228">
        <v>1</v>
      </c>
      <c r="LH76" s="228">
        <v>-1</v>
      </c>
      <c r="LI76" s="228">
        <v>1</v>
      </c>
      <c r="LJ76" s="203">
        <v>1</v>
      </c>
      <c r="LK76" s="229">
        <v>14</v>
      </c>
      <c r="LL76">
        <f t="shared" si="201"/>
        <v>-1</v>
      </c>
      <c r="LM76">
        <v>1</v>
      </c>
      <c r="LN76" s="203">
        <v>-1</v>
      </c>
      <c r="LO76">
        <v>1</v>
      </c>
      <c r="LP76">
        <v>0</v>
      </c>
      <c r="LQ76">
        <v>1</v>
      </c>
      <c r="LR76">
        <v>0</v>
      </c>
      <c r="LS76" s="237">
        <v>-1.30174433741E-4</v>
      </c>
      <c r="LT76" s="194">
        <v>42543</v>
      </c>
      <c r="LU76">
        <f t="shared" si="202"/>
        <v>-1</v>
      </c>
      <c r="LV76">
        <f t="shared" si="203"/>
        <v>-1</v>
      </c>
      <c r="LW76">
        <v>7</v>
      </c>
      <c r="LX76">
        <f t="shared" si="204"/>
        <v>1</v>
      </c>
      <c r="LY76">
        <v>5</v>
      </c>
      <c r="LZ76" s="137">
        <v>1029723.2595997319</v>
      </c>
      <c r="MA76" s="137">
        <v>735516.61399980844</v>
      </c>
      <c r="MB76" s="188">
        <v>-134.04364222833183</v>
      </c>
      <c r="MC76" s="188">
        <v>-134.04364222833183</v>
      </c>
      <c r="MD76" s="188">
        <v>-134.04364222833183</v>
      </c>
      <c r="ME76" s="188">
        <f t="shared" si="331"/>
        <v>134.04364222833183</v>
      </c>
      <c r="MF76" s="188">
        <v>-134.04364222833183</v>
      </c>
      <c r="MG76" s="188">
        <v>134.04364222833183</v>
      </c>
      <c r="MH76" s="188">
        <v>-134.04364222833183</v>
      </c>
      <c r="MI76" s="188">
        <f t="shared" si="205"/>
        <v>134.04364222833183</v>
      </c>
      <c r="MJ76" s="188">
        <v>134.04364222833183</v>
      </c>
      <c r="MK76" s="188">
        <f t="shared" si="206"/>
        <v>-134.04364222833183</v>
      </c>
      <c r="ML76" s="188">
        <f t="shared" si="207"/>
        <v>134.04364222833183</v>
      </c>
      <c r="MM76" s="188">
        <v>134.04364222833183</v>
      </c>
      <c r="MO76">
        <v>-1</v>
      </c>
      <c r="MP76" s="228">
        <v>1</v>
      </c>
      <c r="MQ76" s="228">
        <v>-1</v>
      </c>
      <c r="MR76" s="203">
        <v>1</v>
      </c>
      <c r="MS76" s="203">
        <v>1</v>
      </c>
      <c r="MT76" s="229">
        <v>15</v>
      </c>
      <c r="MU76">
        <f t="shared" si="208"/>
        <v>1</v>
      </c>
      <c r="MV76">
        <v>1</v>
      </c>
      <c r="MW76" s="203">
        <v>-1</v>
      </c>
      <c r="MX76">
        <v>1</v>
      </c>
      <c r="MY76">
        <v>0</v>
      </c>
      <c r="MZ76">
        <v>1</v>
      </c>
      <c r="NA76">
        <v>0</v>
      </c>
      <c r="NB76" s="237">
        <v>-9.7643535997899995E-4</v>
      </c>
      <c r="NC76" s="194">
        <v>42543</v>
      </c>
      <c r="ND76">
        <f t="shared" si="209"/>
        <v>1</v>
      </c>
      <c r="NE76">
        <f t="shared" si="210"/>
        <v>1</v>
      </c>
      <c r="NF76">
        <v>7</v>
      </c>
      <c r="NG76">
        <f t="shared" si="211"/>
        <v>1</v>
      </c>
      <c r="NH76">
        <v>5</v>
      </c>
      <c r="NI76" s="137">
        <v>1018863.808801214</v>
      </c>
      <c r="NJ76" s="137">
        <v>727759.86342943856</v>
      </c>
      <c r="NK76" s="188">
        <v>-994.85464991638833</v>
      </c>
      <c r="NL76" s="188">
        <v>994.85464991638833</v>
      </c>
      <c r="NM76" s="188">
        <v>-994.85464991638833</v>
      </c>
      <c r="NN76" s="188">
        <f t="shared" si="332"/>
        <v>-994.85464991638833</v>
      </c>
      <c r="NO76" s="188">
        <v>-994.85464991638833</v>
      </c>
      <c r="NP76" s="188">
        <v>994.85464991638833</v>
      </c>
      <c r="NQ76" s="188">
        <v>-994.85464991638833</v>
      </c>
      <c r="NR76" s="188">
        <f t="shared" si="212"/>
        <v>-994.85464991638833</v>
      </c>
      <c r="NS76" s="188">
        <v>994.85464991638833</v>
      </c>
      <c r="NT76" s="188">
        <f t="shared" si="213"/>
        <v>-994.85464991638833</v>
      </c>
      <c r="NU76" s="188">
        <f t="shared" si="214"/>
        <v>-994.85464991638833</v>
      </c>
      <c r="NV76" s="188">
        <v>994.85464991638833</v>
      </c>
      <c r="NX76">
        <v>-1</v>
      </c>
      <c r="NY76" s="228">
        <v>-1</v>
      </c>
      <c r="NZ76" s="228">
        <v>-1</v>
      </c>
      <c r="OA76" s="228">
        <v>-1</v>
      </c>
      <c r="OB76" s="203">
        <v>1</v>
      </c>
      <c r="OC76" s="229">
        <v>16</v>
      </c>
      <c r="OD76">
        <f t="shared" si="346"/>
        <v>1</v>
      </c>
      <c r="OE76">
        <v>1</v>
      </c>
      <c r="OF76" s="203">
        <v>-1</v>
      </c>
      <c r="OG76">
        <v>1</v>
      </c>
      <c r="OH76">
        <v>0</v>
      </c>
      <c r="OI76">
        <v>1</v>
      </c>
      <c r="OJ76">
        <v>0</v>
      </c>
      <c r="OK76">
        <v>-2.7366912100100001E-3</v>
      </c>
      <c r="OL76" s="194">
        <v>42543</v>
      </c>
      <c r="OM76">
        <f t="shared" si="215"/>
        <v>1</v>
      </c>
      <c r="ON76">
        <f t="shared" si="216"/>
        <v>1</v>
      </c>
      <c r="OO76">
        <v>7</v>
      </c>
      <c r="OP76">
        <f t="shared" si="217"/>
        <v>1</v>
      </c>
      <c r="OQ76">
        <v>5</v>
      </c>
      <c r="OR76" s="137">
        <v>1019273.6631398341</v>
      </c>
      <c r="OS76" s="137">
        <v>728052.61652845296</v>
      </c>
      <c r="OT76" s="188">
        <v>2789.4372745094779</v>
      </c>
      <c r="OU76" s="188">
        <v>2789.4372745094779</v>
      </c>
      <c r="OV76" s="188">
        <v>-2789.4372745094779</v>
      </c>
      <c r="OW76" s="188">
        <f t="shared" si="333"/>
        <v>-2789.4372745094779</v>
      </c>
      <c r="OX76" s="188">
        <v>-2789.4372745094779</v>
      </c>
      <c r="OY76" s="188">
        <v>2789.4372745094779</v>
      </c>
      <c r="OZ76" s="188">
        <v>2789.4372745094779</v>
      </c>
      <c r="PA76" s="188">
        <f t="shared" si="218"/>
        <v>-2789.4372745094779</v>
      </c>
      <c r="PB76" s="188">
        <v>2789.4372745094779</v>
      </c>
      <c r="PC76" s="188">
        <f t="shared" si="219"/>
        <v>-2789.4372745094779</v>
      </c>
      <c r="PD76" s="188">
        <f t="shared" si="220"/>
        <v>-2789.4372745094779</v>
      </c>
      <c r="PE76" s="188">
        <v>2789.4372745094779</v>
      </c>
      <c r="PG76">
        <v>-1</v>
      </c>
      <c r="PH76" s="228">
        <v>-1</v>
      </c>
      <c r="PI76" s="228">
        <v>-1</v>
      </c>
      <c r="PJ76" s="228">
        <v>-1</v>
      </c>
      <c r="PK76" s="203">
        <v>1</v>
      </c>
      <c r="PL76" s="229">
        <v>-5</v>
      </c>
      <c r="PM76">
        <f t="shared" si="347"/>
        <v>-1</v>
      </c>
      <c r="PN76">
        <v>-1</v>
      </c>
      <c r="PO76" s="203">
        <v>-1</v>
      </c>
      <c r="PP76">
        <v>1</v>
      </c>
      <c r="PQ76">
        <v>0</v>
      </c>
      <c r="PR76">
        <v>1</v>
      </c>
      <c r="PS76">
        <v>1</v>
      </c>
      <c r="PT76" s="237">
        <v>-1.89480561908E-3</v>
      </c>
      <c r="PU76" s="194">
        <v>42559</v>
      </c>
      <c r="PV76">
        <f t="shared" si="221"/>
        <v>1</v>
      </c>
      <c r="PW76">
        <f t="shared" si="222"/>
        <v>1</v>
      </c>
      <c r="PX76">
        <v>7</v>
      </c>
      <c r="PY76">
        <f t="shared" si="223"/>
        <v>1</v>
      </c>
      <c r="PZ76">
        <v>5</v>
      </c>
      <c r="QA76" s="137">
        <v>1010275.2639517345</v>
      </c>
      <c r="QB76" s="137">
        <v>721625.18853695318</v>
      </c>
      <c r="QC76" s="188">
        <v>1914.2752469532768</v>
      </c>
      <c r="QD76" s="188">
        <v>1914.2752469532768</v>
      </c>
      <c r="QE76" s="188">
        <v>-1914.2752469532768</v>
      </c>
      <c r="QF76" s="188">
        <f t="shared" si="334"/>
        <v>1914.2752469532768</v>
      </c>
      <c r="QG76" s="188">
        <v>1914.2752469532768</v>
      </c>
      <c r="QH76" s="188">
        <v>1914.2752469532768</v>
      </c>
      <c r="QI76" s="188">
        <v>1914.2752469532768</v>
      </c>
      <c r="QJ76" s="188">
        <f t="shared" si="224"/>
        <v>-1914.2752469532768</v>
      </c>
      <c r="QK76" s="188">
        <v>1914.2752469532768</v>
      </c>
      <c r="QL76" s="188">
        <f t="shared" si="225"/>
        <v>-1914.2752469532768</v>
      </c>
      <c r="QM76" s="188">
        <f t="shared" si="226"/>
        <v>-1914.2752469532768</v>
      </c>
      <c r="QN76" s="188">
        <v>1914.2752469532768</v>
      </c>
      <c r="QP76">
        <v>-1</v>
      </c>
      <c r="QQ76" s="228">
        <v>-1</v>
      </c>
      <c r="QR76" s="228">
        <v>1</v>
      </c>
      <c r="QS76" s="228">
        <v>-1</v>
      </c>
      <c r="QT76" s="203">
        <v>1</v>
      </c>
      <c r="QU76" s="229">
        <v>-6</v>
      </c>
      <c r="QV76">
        <f t="shared" si="348"/>
        <v>1</v>
      </c>
      <c r="QW76">
        <v>-1</v>
      </c>
      <c r="QX76">
        <v>1</v>
      </c>
      <c r="QY76">
        <v>1</v>
      </c>
      <c r="QZ76">
        <v>1</v>
      </c>
      <c r="RA76">
        <v>0</v>
      </c>
      <c r="RB76">
        <v>0</v>
      </c>
      <c r="RC76">
        <v>2.2257135375799999E-3</v>
      </c>
      <c r="RD76" s="194">
        <v>42559</v>
      </c>
      <c r="RE76">
        <f t="shared" si="227"/>
        <v>1</v>
      </c>
      <c r="RF76">
        <f t="shared" si="228"/>
        <v>1</v>
      </c>
      <c r="RG76">
        <v>7</v>
      </c>
      <c r="RH76">
        <f t="shared" si="229"/>
        <v>1</v>
      </c>
      <c r="RI76">
        <v>5</v>
      </c>
      <c r="RJ76" s="137">
        <v>1010275.2639517345</v>
      </c>
      <c r="RK76" s="137">
        <v>721625.18853695318</v>
      </c>
      <c r="RL76" s="188">
        <v>-2248.5833316595831</v>
      </c>
      <c r="RM76" s="188">
        <v>-2248.5833316595831</v>
      </c>
      <c r="RN76" s="188">
        <v>2248.5833316595831</v>
      </c>
      <c r="RO76" s="188">
        <f t="shared" si="335"/>
        <v>2248.5833316595831</v>
      </c>
      <c r="RP76" s="188">
        <v>-2248.5833316595831</v>
      </c>
      <c r="RQ76" s="188">
        <v>2248.5833316595831</v>
      </c>
      <c r="RR76" s="188">
        <v>-2248.5833316595831</v>
      </c>
      <c r="RS76" s="188">
        <f t="shared" si="230"/>
        <v>2248.5833316595831</v>
      </c>
      <c r="RT76" s="188">
        <v>-2248.5833316595831</v>
      </c>
      <c r="RU76" s="188">
        <f t="shared" si="231"/>
        <v>2248.5833316595831</v>
      </c>
      <c r="RV76" s="188">
        <f t="shared" si="232"/>
        <v>2248.5833316595831</v>
      </c>
      <c r="RW76" s="188">
        <v>2248.5833316595831</v>
      </c>
      <c r="RY76">
        <v>1</v>
      </c>
      <c r="RZ76">
        <v>-1</v>
      </c>
      <c r="SA76">
        <v>1</v>
      </c>
      <c r="SB76">
        <v>-1</v>
      </c>
      <c r="SC76">
        <v>1</v>
      </c>
      <c r="SD76">
        <v>-7</v>
      </c>
      <c r="SE76">
        <f t="shared" si="233"/>
        <v>-1</v>
      </c>
      <c r="SF76">
        <v>-1</v>
      </c>
      <c r="SG76">
        <v>1</v>
      </c>
      <c r="SH76">
        <v>1</v>
      </c>
      <c r="SI76">
        <v>1</v>
      </c>
      <c r="SJ76">
        <v>0</v>
      </c>
      <c r="SK76">
        <v>0</v>
      </c>
      <c r="SL76">
        <v>9.1443500979799999E-4</v>
      </c>
      <c r="SM76" s="194">
        <v>42559</v>
      </c>
      <c r="SN76">
        <f t="shared" si="234"/>
        <v>-1</v>
      </c>
      <c r="SO76">
        <f t="shared" si="235"/>
        <v>-1</v>
      </c>
      <c r="SP76">
        <v>7</v>
      </c>
      <c r="SQ76">
        <f t="shared" si="236"/>
        <v>-1</v>
      </c>
      <c r="SR76">
        <v>5</v>
      </c>
      <c r="SS76" s="137">
        <v>1013795.3857791224</v>
      </c>
      <c r="ST76" s="137">
        <v>724139.56127080158</v>
      </c>
      <c r="SU76" s="188">
        <v>-927.04999352809898</v>
      </c>
      <c r="SV76" s="188">
        <v>927.04999352809898</v>
      </c>
      <c r="SW76" s="188">
        <v>927.04999352809898</v>
      </c>
      <c r="SX76" s="188">
        <f t="shared" si="336"/>
        <v>-927.04999352809898</v>
      </c>
      <c r="SY76" s="188">
        <v>-927.04999352809898</v>
      </c>
      <c r="SZ76" s="188">
        <v>927.04999352809898</v>
      </c>
      <c r="TA76" s="188">
        <v>-927.04999352809898</v>
      </c>
      <c r="TB76" s="188">
        <f t="shared" si="237"/>
        <v>-927.04999352809898</v>
      </c>
      <c r="TC76" s="188">
        <v>-927.04999352809898</v>
      </c>
      <c r="TD76" s="188">
        <f t="shared" si="238"/>
        <v>-927.04999352809898</v>
      </c>
      <c r="TE76" s="188">
        <f t="shared" si="239"/>
        <v>-927.04999352809898</v>
      </c>
      <c r="TF76" s="188">
        <v>927.04999352809898</v>
      </c>
      <c r="TH76">
        <v>1</v>
      </c>
      <c r="TI76" s="228">
        <v>-1</v>
      </c>
      <c r="TJ76" s="228">
        <v>-1</v>
      </c>
      <c r="TK76" s="228">
        <v>1</v>
      </c>
      <c r="TL76" s="203">
        <v>1</v>
      </c>
      <c r="TM76" s="229">
        <v>2</v>
      </c>
      <c r="TN76">
        <f t="shared" si="240"/>
        <v>-1</v>
      </c>
      <c r="TO76">
        <v>1</v>
      </c>
      <c r="TP76">
        <v>-1</v>
      </c>
      <c r="TQ76">
        <v>1</v>
      </c>
      <c r="TR76">
        <v>0</v>
      </c>
      <c r="TS76">
        <v>1</v>
      </c>
      <c r="TT76">
        <v>0</v>
      </c>
      <c r="TU76">
        <v>-4.5679979117699997E-4</v>
      </c>
      <c r="TV76" s="194">
        <v>42559</v>
      </c>
      <c r="TW76">
        <f t="shared" si="241"/>
        <v>-1</v>
      </c>
      <c r="TX76">
        <f t="shared" si="242"/>
        <v>-1</v>
      </c>
      <c r="TY76">
        <v>7</v>
      </c>
      <c r="TZ76">
        <f t="shared" si="243"/>
        <v>-1</v>
      </c>
      <c r="UA76">
        <v>5</v>
      </c>
      <c r="UB76" s="137">
        <v>1013795.3857791224</v>
      </c>
      <c r="UC76" s="137">
        <v>724139.56127080158</v>
      </c>
      <c r="UD76" s="188">
        <v>463.1015205201092</v>
      </c>
      <c r="UE76" s="188">
        <v>-463.1015205201092</v>
      </c>
      <c r="UF76" s="188">
        <v>-463.1015205201092</v>
      </c>
      <c r="UG76" s="188">
        <f t="shared" si="337"/>
        <v>463.1015205201092</v>
      </c>
      <c r="UH76" s="188">
        <v>-463.1015205201092</v>
      </c>
      <c r="UI76" s="188">
        <v>463.1015205201092</v>
      </c>
      <c r="UJ76" s="188">
        <v>-463.1015205201092</v>
      </c>
      <c r="UK76" s="188">
        <f t="shared" si="244"/>
        <v>463.1015205201092</v>
      </c>
      <c r="UL76" s="188">
        <v>463.1015205201092</v>
      </c>
      <c r="UM76" s="188">
        <f t="shared" si="245"/>
        <v>463.1015205201092</v>
      </c>
      <c r="UN76" s="188">
        <f t="shared" si="246"/>
        <v>463.1015205201092</v>
      </c>
      <c r="UO76" s="188">
        <v>463.1015205201092</v>
      </c>
      <c r="UQ76">
        <v>-1</v>
      </c>
      <c r="UR76" s="228">
        <v>-1</v>
      </c>
      <c r="US76" s="228">
        <v>-1</v>
      </c>
      <c r="UT76" s="228">
        <v>1</v>
      </c>
      <c r="UU76" s="203">
        <v>1</v>
      </c>
      <c r="UV76" s="229">
        <v>3</v>
      </c>
      <c r="UW76">
        <f t="shared" si="247"/>
        <v>1</v>
      </c>
      <c r="UX76">
        <v>1</v>
      </c>
      <c r="UY76" s="203">
        <v>1</v>
      </c>
      <c r="UZ76">
        <v>0</v>
      </c>
      <c r="VA76">
        <v>1</v>
      </c>
      <c r="VB76">
        <v>1</v>
      </c>
      <c r="VC76">
        <v>1</v>
      </c>
      <c r="VD76" s="237">
        <v>6.5286936084200007E-5</v>
      </c>
      <c r="VE76" s="194">
        <v>42559</v>
      </c>
      <c r="VF76">
        <f t="shared" si="248"/>
        <v>1</v>
      </c>
      <c r="VG76">
        <f t="shared" si="249"/>
        <v>1</v>
      </c>
      <c r="VH76">
        <v>8</v>
      </c>
      <c r="VI76">
        <v>1</v>
      </c>
      <c r="VJ76">
        <v>10</v>
      </c>
      <c r="VK76" s="137">
        <v>1154006.9686411151</v>
      </c>
      <c r="VL76" s="137">
        <v>1442508.710801394</v>
      </c>
      <c r="VM76" s="188">
        <v>-75.341579202393888</v>
      </c>
      <c r="VN76" s="188">
        <v>-75.341579202393888</v>
      </c>
      <c r="VO76" s="188">
        <v>75.341579202393888</v>
      </c>
      <c r="VP76" s="188">
        <f t="shared" si="338"/>
        <v>75.341579202393888</v>
      </c>
      <c r="VQ76" s="188">
        <v>75.341579202393888</v>
      </c>
      <c r="VR76" s="188">
        <v>-75.341579202393888</v>
      </c>
      <c r="VS76" s="188">
        <v>75.341579202393888</v>
      </c>
      <c r="VT76" s="188">
        <f t="shared" si="250"/>
        <v>75.341579202393888</v>
      </c>
      <c r="VU76" s="188">
        <v>-75.341579202393888</v>
      </c>
      <c r="VV76" s="188">
        <v>75.341579202393888</v>
      </c>
      <c r="VW76" s="188">
        <f t="shared" si="251"/>
        <v>75.341579202393888</v>
      </c>
      <c r="VX76" s="188">
        <v>75.341579202393888</v>
      </c>
      <c r="VZ76">
        <v>1</v>
      </c>
      <c r="WA76" s="228">
        <v>-1</v>
      </c>
      <c r="WB76" s="228">
        <v>-1</v>
      </c>
      <c r="WC76" s="228">
        <v>1</v>
      </c>
      <c r="WD76" s="203">
        <v>1</v>
      </c>
      <c r="WE76" s="229">
        <v>4</v>
      </c>
      <c r="WF76">
        <f t="shared" si="252"/>
        <v>-1</v>
      </c>
      <c r="WG76">
        <v>1</v>
      </c>
      <c r="WH76" s="203">
        <v>1</v>
      </c>
      <c r="WI76">
        <v>0</v>
      </c>
      <c r="WJ76">
        <v>1</v>
      </c>
      <c r="WK76">
        <v>0</v>
      </c>
      <c r="WL76">
        <v>1</v>
      </c>
      <c r="WM76" s="237">
        <v>1.1750881316099999E-3</v>
      </c>
      <c r="WN76" s="194">
        <v>42569</v>
      </c>
      <c r="WO76">
        <f t="shared" si="253"/>
        <v>-1</v>
      </c>
      <c r="WP76">
        <f t="shared" si="254"/>
        <v>-1</v>
      </c>
      <c r="WQ76">
        <v>7</v>
      </c>
      <c r="WR76">
        <v>-1</v>
      </c>
      <c r="WS76">
        <v>5</v>
      </c>
      <c r="WT76" s="137">
        <v>1027487.3363280132</v>
      </c>
      <c r="WU76" s="137">
        <v>733919.52594858082</v>
      </c>
      <c r="WV76" s="188">
        <v>-1207.3881742986207</v>
      </c>
      <c r="WW76" s="188">
        <v>1207.3881742986207</v>
      </c>
      <c r="WX76" s="188">
        <v>1207.3881742986207</v>
      </c>
      <c r="WY76" s="188">
        <f t="shared" si="339"/>
        <v>-1207.3881742986207</v>
      </c>
      <c r="WZ76" s="188">
        <v>1207.3881742986207</v>
      </c>
      <c r="XA76" s="188">
        <v>-1207.3881742986207</v>
      </c>
      <c r="XB76" s="188">
        <v>1207.3881742986207</v>
      </c>
      <c r="XC76" s="188">
        <f t="shared" si="255"/>
        <v>-1207.3881742986207</v>
      </c>
      <c r="XD76" s="188">
        <v>-1207.3881742986207</v>
      </c>
      <c r="XE76" s="188">
        <v>-1207.3881742986207</v>
      </c>
      <c r="XF76" s="188">
        <f t="shared" si="256"/>
        <v>-1207.3881742986207</v>
      </c>
      <c r="XG76" s="188">
        <v>1207.3881742986207</v>
      </c>
      <c r="XI76">
        <v>1</v>
      </c>
      <c r="XJ76" s="228">
        <v>1</v>
      </c>
      <c r="XK76" s="228">
        <v>1</v>
      </c>
      <c r="XL76" s="228">
        <v>1</v>
      </c>
      <c r="XM76" s="203">
        <v>1</v>
      </c>
      <c r="XN76" s="229">
        <v>5</v>
      </c>
      <c r="XO76">
        <f t="shared" si="257"/>
        <v>1</v>
      </c>
      <c r="XP76">
        <v>1</v>
      </c>
      <c r="XQ76" s="203">
        <v>1</v>
      </c>
      <c r="XR76">
        <v>1</v>
      </c>
      <c r="XS76">
        <v>1</v>
      </c>
      <c r="XT76">
        <v>1</v>
      </c>
      <c r="XU76">
        <v>1</v>
      </c>
      <c r="XV76" s="237">
        <v>1.43453312467E-3</v>
      </c>
      <c r="XW76" s="194">
        <v>42569</v>
      </c>
      <c r="XX76">
        <f t="shared" si="258"/>
        <v>-1</v>
      </c>
      <c r="XY76">
        <f t="shared" si="259"/>
        <v>1</v>
      </c>
      <c r="XZ76">
        <v>7</v>
      </c>
      <c r="YA76">
        <v>1</v>
      </c>
      <c r="YB76">
        <v>9</v>
      </c>
      <c r="YC76" s="137">
        <v>1027487.3363280132</v>
      </c>
      <c r="YD76" s="137">
        <v>1321055.1467074456</v>
      </c>
      <c r="YE76" s="188">
        <v>1473.9646191414799</v>
      </c>
      <c r="YF76" s="188">
        <v>1473.9646191414799</v>
      </c>
      <c r="YG76" s="188">
        <v>1473.9646191414799</v>
      </c>
      <c r="YH76" s="188">
        <f t="shared" si="260"/>
        <v>1473.9646191414799</v>
      </c>
      <c r="YI76" s="188">
        <v>1473.9646191414799</v>
      </c>
      <c r="YJ76" s="188">
        <v>1473.9646191414799</v>
      </c>
      <c r="YK76" s="188">
        <v>1473.9646191414799</v>
      </c>
      <c r="YL76" s="188">
        <f t="shared" si="261"/>
        <v>-1473.9646191414799</v>
      </c>
      <c r="YM76" s="188">
        <v>-1473.9646191414799</v>
      </c>
      <c r="YN76" s="188">
        <v>1473.9646191414799</v>
      </c>
      <c r="YO76" s="188">
        <f t="shared" si="262"/>
        <v>1473.9646191414799</v>
      </c>
      <c r="YP76" s="188">
        <v>1473.9646191414799</v>
      </c>
      <c r="YR76">
        <v>1</v>
      </c>
      <c r="YS76" s="228">
        <v>1</v>
      </c>
      <c r="YT76" s="228">
        <v>1</v>
      </c>
      <c r="YU76" s="228">
        <v>1</v>
      </c>
      <c r="YV76" s="203">
        <v>1</v>
      </c>
      <c r="YW76" s="229">
        <v>7</v>
      </c>
      <c r="YX76">
        <v>1</v>
      </c>
      <c r="YY76">
        <v>1</v>
      </c>
      <c r="YZ76" s="203">
        <v>1</v>
      </c>
      <c r="ZA76">
        <v>1</v>
      </c>
      <c r="ZB76">
        <v>1</v>
      </c>
      <c r="ZC76">
        <v>1</v>
      </c>
      <c r="ZD76">
        <v>1</v>
      </c>
      <c r="ZE76" s="237">
        <v>2.3440552155200001E-3</v>
      </c>
      <c r="ZF76" s="194">
        <v>42569</v>
      </c>
      <c r="ZG76">
        <f t="shared" si="263"/>
        <v>-1</v>
      </c>
      <c r="ZH76">
        <f t="shared" si="264"/>
        <v>1</v>
      </c>
      <c r="ZI76">
        <v>7</v>
      </c>
      <c r="ZJ76">
        <v>1</v>
      </c>
      <c r="ZK76">
        <v>9</v>
      </c>
      <c r="ZL76" s="137">
        <v>1027487.3363280132</v>
      </c>
      <c r="ZM76" s="137">
        <v>1321055.1467074456</v>
      </c>
      <c r="ZN76" s="188">
        <v>2408.4870496004319</v>
      </c>
      <c r="ZO76" s="188">
        <v>2408.4870496004319</v>
      </c>
      <c r="ZP76" s="188">
        <v>2408.4870496004319</v>
      </c>
      <c r="ZQ76" s="188">
        <v>2408.4870496004319</v>
      </c>
      <c r="ZR76" s="188">
        <v>2408.4870496004319</v>
      </c>
      <c r="ZS76" s="188">
        <v>2408.4870496004319</v>
      </c>
      <c r="ZT76" s="188">
        <v>2408.4870496004319</v>
      </c>
      <c r="ZU76" s="188">
        <v>2408.4870496004319</v>
      </c>
      <c r="ZV76" s="188">
        <f t="shared" si="265"/>
        <v>-2408.4870496004319</v>
      </c>
      <c r="ZW76" s="188">
        <v>-2408.4870496004319</v>
      </c>
      <c r="ZX76" s="188">
        <f t="shared" si="266"/>
        <v>2408.4870496004319</v>
      </c>
      <c r="ZY76" s="188">
        <v>2408.4870496004319</v>
      </c>
      <c r="AAA76">
        <f t="shared" si="267"/>
        <v>1</v>
      </c>
      <c r="AAB76" s="228">
        <v>1</v>
      </c>
      <c r="AAC76" s="228">
        <v>-1</v>
      </c>
      <c r="AAD76" s="228">
        <v>1</v>
      </c>
      <c r="AAE76" s="203">
        <v>1</v>
      </c>
      <c r="AAF76" s="229">
        <v>7</v>
      </c>
      <c r="AAG76">
        <f t="shared" si="268"/>
        <v>-1</v>
      </c>
      <c r="AAH76">
        <f t="shared" si="269"/>
        <v>1</v>
      </c>
      <c r="AAI76" s="203">
        <v>-1</v>
      </c>
      <c r="AAJ76">
        <f t="shared" si="270"/>
        <v>1</v>
      </c>
      <c r="AAK76">
        <f t="shared" si="136"/>
        <v>0</v>
      </c>
      <c r="AAL76">
        <f t="shared" si="340"/>
        <v>1</v>
      </c>
      <c r="AAM76">
        <f t="shared" si="271"/>
        <v>0</v>
      </c>
      <c r="AAN76" s="237">
        <v>-1.2342471092600001E-3</v>
      </c>
      <c r="AAO76" s="194">
        <v>42569</v>
      </c>
      <c r="AAP76">
        <f t="shared" si="272"/>
        <v>-1</v>
      </c>
      <c r="AAQ76">
        <f t="shared" si="273"/>
        <v>-1</v>
      </c>
      <c r="AAR76">
        <f>VLOOKUP($A76,'FuturesInfo (3)'!$A$2:$V$80,22)</f>
        <v>8</v>
      </c>
      <c r="AAS76">
        <f t="shared" si="274"/>
        <v>1</v>
      </c>
      <c r="AAT76">
        <f t="shared" si="275"/>
        <v>10</v>
      </c>
      <c r="AAU76" s="137">
        <f>VLOOKUP($A76,'FuturesInfo (3)'!$A$2:$O$80,15)*AAR76</f>
        <v>1175571.0599254516</v>
      </c>
      <c r="AAV76" s="137">
        <f>VLOOKUP($A76,'FuturesInfo (3)'!$A$2:$O$80,15)*AAT76</f>
        <v>1469463.8249068146</v>
      </c>
      <c r="AAW76" s="188">
        <f t="shared" si="352"/>
        <v>-1450.9451824427031</v>
      </c>
      <c r="AAX76" s="188">
        <f t="shared" si="137"/>
        <v>-1450.9451824427031</v>
      </c>
      <c r="AAY76" s="188">
        <f t="shared" si="277"/>
        <v>-1450.9451824427031</v>
      </c>
      <c r="AAZ76" s="188">
        <f t="shared" si="278"/>
        <v>-1450.9451824427031</v>
      </c>
      <c r="ABA76" s="188">
        <f t="shared" si="279"/>
        <v>1450.9451824427031</v>
      </c>
      <c r="ABB76" s="188">
        <f t="shared" si="349"/>
        <v>-1450.9451824427031</v>
      </c>
      <c r="ABC76" s="188">
        <f t="shared" si="281"/>
        <v>1450.9451824427031</v>
      </c>
      <c r="ABD76" s="188">
        <f t="shared" si="341"/>
        <v>-1450.9451824427031</v>
      </c>
      <c r="ABE76" s="188">
        <f t="shared" si="282"/>
        <v>1450.9451824427031</v>
      </c>
      <c r="ABF76" s="188">
        <f>IF(IF(sym!$Q65=AAI76,1,0)=1,ABS(AAU76*AAN76),-ABS(AAU76*AAN76))</f>
        <v>1450.9451824427031</v>
      </c>
      <c r="ABG76" s="188">
        <f t="shared" si="283"/>
        <v>1450.9451824427031</v>
      </c>
      <c r="ABH76" s="188">
        <f t="shared" si="284"/>
        <v>1450.9451824427031</v>
      </c>
      <c r="ABJ76">
        <f t="shared" si="285"/>
        <v>-1</v>
      </c>
      <c r="ABK76" s="228">
        <v>1</v>
      </c>
      <c r="ABL76" s="228">
        <v>-1</v>
      </c>
      <c r="ABM76" s="228">
        <v>1</v>
      </c>
      <c r="ABN76" s="203">
        <v>1</v>
      </c>
      <c r="ABO76" s="229">
        <v>8</v>
      </c>
      <c r="ABP76">
        <f t="shared" si="286"/>
        <v>1</v>
      </c>
      <c r="ABQ76">
        <f t="shared" si="287"/>
        <v>1</v>
      </c>
      <c r="ABR76" s="203"/>
      <c r="ABS76">
        <f t="shared" si="288"/>
        <v>0</v>
      </c>
      <c r="ABT76">
        <f t="shared" si="138"/>
        <v>0</v>
      </c>
      <c r="ABU76">
        <f t="shared" si="342"/>
        <v>0</v>
      </c>
      <c r="ABV76">
        <f t="shared" si="289"/>
        <v>0</v>
      </c>
      <c r="ABW76" s="237"/>
      <c r="ABX76" s="194">
        <v>42569</v>
      </c>
      <c r="ABY76">
        <f t="shared" si="290"/>
        <v>1</v>
      </c>
      <c r="ABZ76">
        <f t="shared" si="291"/>
        <v>1</v>
      </c>
      <c r="ACA76">
        <f>VLOOKUP($A76,'FuturesInfo (3)'!$A$2:$V$80,22)</f>
        <v>8</v>
      </c>
      <c r="ACB76">
        <f t="shared" si="292"/>
        <v>1</v>
      </c>
      <c r="ACC76">
        <f t="shared" si="293"/>
        <v>10</v>
      </c>
      <c r="ACD76" s="137">
        <f>VLOOKUP($A76,'FuturesInfo (3)'!$A$2:$O$80,15)*ACA76</f>
        <v>1175571.0599254516</v>
      </c>
      <c r="ACE76" s="137">
        <f>VLOOKUP($A76,'FuturesInfo (3)'!$A$2:$O$80,15)*ACC76</f>
        <v>1469463.8249068146</v>
      </c>
      <c r="ACF76" s="188">
        <f t="shared" si="353"/>
        <v>0</v>
      </c>
      <c r="ACG76" s="188">
        <f t="shared" si="139"/>
        <v>0</v>
      </c>
      <c r="ACH76" s="188">
        <f t="shared" si="295"/>
        <v>0</v>
      </c>
      <c r="ACI76" s="188">
        <f t="shared" si="296"/>
        <v>0</v>
      </c>
      <c r="ACJ76" s="188">
        <f t="shared" si="297"/>
        <v>0</v>
      </c>
      <c r="ACK76" s="188">
        <f t="shared" si="350"/>
        <v>0</v>
      </c>
      <c r="ACL76" s="188">
        <f t="shared" si="299"/>
        <v>0</v>
      </c>
      <c r="ACM76" s="188">
        <f t="shared" si="343"/>
        <v>0</v>
      </c>
      <c r="ACN76" s="188">
        <f t="shared" si="300"/>
        <v>0</v>
      </c>
      <c r="ACO76" s="188">
        <f>IF(IF(sym!$Q65=ABR76,1,0)=1,ABS(ACD76*ABW76),-ABS(ACD76*ABW76))</f>
        <v>0</v>
      </c>
      <c r="ACP76" s="188">
        <f t="shared" si="301"/>
        <v>0</v>
      </c>
      <c r="ACQ76" s="188">
        <f t="shared" si="302"/>
        <v>0</v>
      </c>
      <c r="ACT76">
        <f t="shared" si="303"/>
        <v>0</v>
      </c>
      <c r="ACU76" s="228"/>
      <c r="ACV76" s="228"/>
      <c r="ACW76" s="228"/>
      <c r="ACX76" s="203"/>
      <c r="ACY76" s="229"/>
      <c r="ACZ76">
        <f t="shared" si="304"/>
        <v>-1</v>
      </c>
      <c r="ADA76">
        <f t="shared" si="305"/>
        <v>0</v>
      </c>
      <c r="ADB76" s="203"/>
      <c r="ADC76">
        <f t="shared" si="306"/>
        <v>1</v>
      </c>
      <c r="ADD76">
        <f t="shared" si="140"/>
        <v>1</v>
      </c>
      <c r="ADE76">
        <f t="shared" si="344"/>
        <v>0</v>
      </c>
      <c r="ADF76">
        <f t="shared" si="307"/>
        <v>1</v>
      </c>
      <c r="ADG76" s="237"/>
      <c r="ADH76" s="194"/>
      <c r="ADI76">
        <f t="shared" si="308"/>
        <v>-1</v>
      </c>
      <c r="ADJ76">
        <f t="shared" si="309"/>
        <v>-1</v>
      </c>
      <c r="ADK76">
        <f>VLOOKUP($A76,'FuturesInfo (3)'!$A$2:$V$80,22)</f>
        <v>8</v>
      </c>
      <c r="ADL76">
        <f t="shared" si="310"/>
        <v>-1</v>
      </c>
      <c r="ADM76">
        <f t="shared" si="311"/>
        <v>6</v>
      </c>
      <c r="ADN76" s="137">
        <f>VLOOKUP($A76,'FuturesInfo (3)'!$A$2:$O$80,15)*ADK76</f>
        <v>1175571.0599254516</v>
      </c>
      <c r="ADO76" s="137">
        <f>VLOOKUP($A76,'FuturesInfo (3)'!$A$2:$O$80,15)*ADM76</f>
        <v>881678.29494408867</v>
      </c>
      <c r="ADP76" s="188">
        <f t="shared" si="354"/>
        <v>0</v>
      </c>
      <c r="ADQ76" s="188">
        <f t="shared" si="141"/>
        <v>0</v>
      </c>
      <c r="ADR76" s="188">
        <f t="shared" si="313"/>
        <v>0</v>
      </c>
      <c r="ADS76" s="188">
        <f t="shared" si="314"/>
        <v>0</v>
      </c>
      <c r="ADT76" s="188">
        <f t="shared" si="315"/>
        <v>0</v>
      </c>
      <c r="ADU76" s="188">
        <f t="shared" si="351"/>
        <v>0</v>
      </c>
      <c r="ADV76" s="188">
        <f t="shared" si="317"/>
        <v>0</v>
      </c>
      <c r="ADW76" s="188">
        <f t="shared" si="345"/>
        <v>0</v>
      </c>
      <c r="ADX76" s="188">
        <f t="shared" si="318"/>
        <v>0</v>
      </c>
      <c r="ADY76" s="188">
        <f>IF(IF(sym!$Q65=ADB76,1,0)=1,ABS(ADN76*ADG76),-ABS(ADN76*ADG76))</f>
        <v>0</v>
      </c>
      <c r="ADZ76" s="188">
        <f t="shared" si="319"/>
        <v>0</v>
      </c>
      <c r="AEA76" s="188">
        <f t="shared" si="320"/>
        <v>0</v>
      </c>
    </row>
    <row r="77" spans="1:807"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f t="shared" si="142"/>
        <v>1</v>
      </c>
      <c r="T77">
        <f t="shared" si="143"/>
        <v>1</v>
      </c>
      <c r="U77">
        <v>2</v>
      </c>
      <c r="V77">
        <f t="shared" si="144"/>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f t="shared" si="145"/>
        <v>2240.9125865135597</v>
      </c>
      <c r="AG77" s="188">
        <v>2240.9125865135597</v>
      </c>
      <c r="AH77" s="188">
        <f t="shared" si="146"/>
        <v>-2240.9125865135597</v>
      </c>
      <c r="AI77" s="188">
        <v>-2240.9125865135597</v>
      </c>
      <c r="AJ77" s="188">
        <v>2240.9125865135597</v>
      </c>
      <c r="AL77">
        <v>1</v>
      </c>
      <c r="AM77" s="228">
        <v>1</v>
      </c>
      <c r="AN77" s="228">
        <v>1</v>
      </c>
      <c r="AO77" s="228">
        <v>1</v>
      </c>
      <c r="AP77" s="203">
        <v>-1</v>
      </c>
      <c r="AQ77" s="229">
        <v>-4</v>
      </c>
      <c r="AR77">
        <f t="shared" si="147"/>
        <v>1</v>
      </c>
      <c r="AS77">
        <v>1</v>
      </c>
      <c r="AT77" s="203">
        <v>-1</v>
      </c>
      <c r="AU77">
        <v>0</v>
      </c>
      <c r="AV77">
        <v>1</v>
      </c>
      <c r="AW77">
        <v>0</v>
      </c>
      <c r="AX77">
        <v>0</v>
      </c>
      <c r="AY77" s="237">
        <v>-7.4812967580999996E-3</v>
      </c>
      <c r="AZ77" s="194">
        <v>42545</v>
      </c>
      <c r="BA77">
        <f t="shared" si="148"/>
        <v>-1</v>
      </c>
      <c r="BB77">
        <f t="shared" si="149"/>
        <v>-1</v>
      </c>
      <c r="BC77">
        <v>2</v>
      </c>
      <c r="BD77">
        <f t="shared" si="150"/>
        <v>-1</v>
      </c>
      <c r="BE77">
        <v>2</v>
      </c>
      <c r="BF77" s="137">
        <v>79600</v>
      </c>
      <c r="BG77" s="137">
        <v>79600</v>
      </c>
      <c r="BH77" s="188">
        <v>-595.51122194476</v>
      </c>
      <c r="BI77" s="188">
        <v>-595.51122194476</v>
      </c>
      <c r="BJ77" s="188">
        <v>595.51122194476</v>
      </c>
      <c r="BK77" s="188">
        <f t="shared" si="321"/>
        <v>-595.51122194476</v>
      </c>
      <c r="BL77" s="188">
        <v>-595.51122194476</v>
      </c>
      <c r="BM77" s="188">
        <v>-595.51122194476</v>
      </c>
      <c r="BN77" s="188">
        <v>-595.51122194476</v>
      </c>
      <c r="BO77" s="188">
        <f t="shared" si="322"/>
        <v>595.51122194476</v>
      </c>
      <c r="BP77" s="188">
        <v>-595.51122194476</v>
      </c>
      <c r="BQ77" s="188">
        <f t="shared" si="151"/>
        <v>595.51122194476</v>
      </c>
      <c r="BR77" s="188">
        <f t="shared" si="152"/>
        <v>595.51122194476</v>
      </c>
      <c r="BS77" s="188">
        <v>595.51122194476</v>
      </c>
      <c r="BU77">
        <v>-1</v>
      </c>
      <c r="BV77" s="228">
        <v>-1</v>
      </c>
      <c r="BW77" s="228">
        <v>-1</v>
      </c>
      <c r="BX77" s="228">
        <v>-1</v>
      </c>
      <c r="BY77" s="203">
        <v>-1</v>
      </c>
      <c r="BZ77" s="229">
        <v>-5</v>
      </c>
      <c r="CA77">
        <f t="shared" si="153"/>
        <v>1</v>
      </c>
      <c r="CB77">
        <v>1</v>
      </c>
      <c r="CC77" s="203">
        <v>-1</v>
      </c>
      <c r="CD77">
        <v>1</v>
      </c>
      <c r="CE77">
        <v>1</v>
      </c>
      <c r="CF77">
        <v>0</v>
      </c>
      <c r="CG77">
        <v>0</v>
      </c>
      <c r="CH77" s="237"/>
      <c r="CI77" s="194">
        <v>42545</v>
      </c>
      <c r="CJ77">
        <f t="shared" si="154"/>
        <v>1</v>
      </c>
      <c r="CK77">
        <f t="shared" si="155"/>
        <v>1</v>
      </c>
      <c r="CL77">
        <v>2</v>
      </c>
      <c r="CM77">
        <f t="shared" si="156"/>
        <v>-1</v>
      </c>
      <c r="CN77">
        <v>2</v>
      </c>
      <c r="CO77" s="137">
        <v>79600</v>
      </c>
      <c r="CP77" s="137">
        <v>79600</v>
      </c>
      <c r="CQ77" s="188">
        <v>0</v>
      </c>
      <c r="CR77" s="188">
        <v>0</v>
      </c>
      <c r="CS77" s="188">
        <v>0</v>
      </c>
      <c r="CT77" s="188">
        <f t="shared" si="323"/>
        <v>0</v>
      </c>
      <c r="CU77" s="188">
        <v>0</v>
      </c>
      <c r="CV77" s="188">
        <v>0</v>
      </c>
      <c r="CW77" s="188">
        <v>0</v>
      </c>
      <c r="CX77" s="188">
        <f t="shared" si="157"/>
        <v>0</v>
      </c>
      <c r="CY77" s="188">
        <v>0</v>
      </c>
      <c r="CZ77" s="188">
        <f t="shared" si="158"/>
        <v>0</v>
      </c>
      <c r="DA77" s="188">
        <f t="shared" si="159"/>
        <v>0</v>
      </c>
      <c r="DB77" s="188">
        <v>0</v>
      </c>
      <c r="DD77">
        <v>-1</v>
      </c>
      <c r="DE77" s="228">
        <v>-1</v>
      </c>
      <c r="DF77" s="228">
        <v>-1</v>
      </c>
      <c r="DG77" s="228">
        <v>-1</v>
      </c>
      <c r="DH77" s="203">
        <v>-1</v>
      </c>
      <c r="DI77" s="229">
        <v>-5</v>
      </c>
      <c r="DJ77">
        <f t="shared" si="160"/>
        <v>1</v>
      </c>
      <c r="DK77">
        <v>1</v>
      </c>
      <c r="DL77" s="203">
        <v>-1</v>
      </c>
      <c r="DM77">
        <v>1</v>
      </c>
      <c r="DN77">
        <v>1</v>
      </c>
      <c r="DO77">
        <v>0</v>
      </c>
      <c r="DP77">
        <v>0</v>
      </c>
      <c r="DQ77" s="237">
        <v>-5.0251256281400002E-2</v>
      </c>
      <c r="DR77" s="194">
        <v>42545</v>
      </c>
      <c r="DS77">
        <f t="shared" si="161"/>
        <v>1</v>
      </c>
      <c r="DT77">
        <f t="shared" si="162"/>
        <v>1</v>
      </c>
      <c r="DU77">
        <v>2</v>
      </c>
      <c r="DV77">
        <f t="shared" si="163"/>
        <v>-1</v>
      </c>
      <c r="DW77">
        <v>2</v>
      </c>
      <c r="DX77" s="137">
        <v>75600</v>
      </c>
      <c r="DY77" s="137">
        <v>75600</v>
      </c>
      <c r="DZ77" s="188">
        <v>3798.99497487384</v>
      </c>
      <c r="EA77" s="188">
        <v>3798.99497487384</v>
      </c>
      <c r="EB77" s="188">
        <v>3798.99497487384</v>
      </c>
      <c r="EC77" s="188">
        <f t="shared" si="324"/>
        <v>-3798.99497487384</v>
      </c>
      <c r="ED77" s="188">
        <v>-3798.99497487384</v>
      </c>
      <c r="EE77" s="188">
        <v>3798.99497487384</v>
      </c>
      <c r="EF77" s="188">
        <v>3798.99497487384</v>
      </c>
      <c r="EG77" s="188">
        <f t="shared" si="164"/>
        <v>-3798.99497487384</v>
      </c>
      <c r="EH77" s="188">
        <v>-3798.99497487384</v>
      </c>
      <c r="EI77" s="188">
        <f t="shared" si="165"/>
        <v>3798.99497487384</v>
      </c>
      <c r="EJ77" s="188">
        <f t="shared" si="166"/>
        <v>-3798.99497487384</v>
      </c>
      <c r="EK77" s="188">
        <v>3798.99497487384</v>
      </c>
      <c r="EM77">
        <v>-1</v>
      </c>
      <c r="EN77" s="228">
        <v>-1</v>
      </c>
      <c r="EO77" s="228">
        <v>1</v>
      </c>
      <c r="EP77" s="228">
        <v>-1</v>
      </c>
      <c r="EQ77" s="203">
        <v>-1</v>
      </c>
      <c r="ER77" s="229">
        <v>2</v>
      </c>
      <c r="ES77">
        <f t="shared" si="167"/>
        <v>1</v>
      </c>
      <c r="ET77">
        <v>-1</v>
      </c>
      <c r="EU77" s="203">
        <v>1</v>
      </c>
      <c r="EV77">
        <v>0</v>
      </c>
      <c r="EW77">
        <v>0</v>
      </c>
      <c r="EX77">
        <v>1</v>
      </c>
      <c r="EY77">
        <v>0</v>
      </c>
      <c r="EZ77" s="237">
        <v>2.6455026455000002E-4</v>
      </c>
      <c r="FA77" s="194">
        <v>42545</v>
      </c>
      <c r="FB77">
        <f t="shared" si="168"/>
        <v>1</v>
      </c>
      <c r="FC77">
        <f t="shared" si="169"/>
        <v>1</v>
      </c>
      <c r="FD77">
        <v>2</v>
      </c>
      <c r="FE77">
        <f t="shared" si="170"/>
        <v>-1</v>
      </c>
      <c r="FF77">
        <v>2</v>
      </c>
      <c r="FG77" s="137">
        <v>75620</v>
      </c>
      <c r="FH77" s="137">
        <v>75620</v>
      </c>
      <c r="FI77" s="188">
        <v>-20.005291005271001</v>
      </c>
      <c r="FJ77" s="188">
        <v>-20.005291005271001</v>
      </c>
      <c r="FK77" s="188">
        <v>-20.005291005271001</v>
      </c>
      <c r="FL77" s="188">
        <f t="shared" si="325"/>
        <v>20.005291005271001</v>
      </c>
      <c r="FM77" s="188">
        <v>-20.005291005271001</v>
      </c>
      <c r="FN77" s="188">
        <v>20.005291005271001</v>
      </c>
      <c r="FO77" s="188">
        <v>-20.005291005271001</v>
      </c>
      <c r="FP77" s="188">
        <f t="shared" si="171"/>
        <v>20.005291005271001</v>
      </c>
      <c r="FQ77" s="188">
        <v>20.005291005271001</v>
      </c>
      <c r="FR77" s="188">
        <f t="shared" si="172"/>
        <v>-20.005291005271001</v>
      </c>
      <c r="FS77" s="188">
        <f t="shared" si="173"/>
        <v>20.005291005271001</v>
      </c>
      <c r="FT77" s="188">
        <v>20.005291005271001</v>
      </c>
      <c r="FV77">
        <v>1</v>
      </c>
      <c r="FW77" s="228">
        <v>-1</v>
      </c>
      <c r="FX77" s="228">
        <v>1</v>
      </c>
      <c r="FY77" s="228">
        <v>-1</v>
      </c>
      <c r="FZ77" s="203">
        <v>-1</v>
      </c>
      <c r="GA77" s="229">
        <v>3</v>
      </c>
      <c r="GB77">
        <f t="shared" si="174"/>
        <v>-1</v>
      </c>
      <c r="GC77">
        <v>-1</v>
      </c>
      <c r="GD77">
        <v>-1</v>
      </c>
      <c r="GE77">
        <v>1</v>
      </c>
      <c r="GF77">
        <v>1</v>
      </c>
      <c r="GG77">
        <v>0</v>
      </c>
      <c r="GH77">
        <v>1</v>
      </c>
      <c r="GI77">
        <v>-4.6019571541899999E-2</v>
      </c>
      <c r="GJ77" s="194">
        <v>42545</v>
      </c>
      <c r="GK77">
        <f t="shared" si="175"/>
        <v>-1</v>
      </c>
      <c r="GL77">
        <f t="shared" si="176"/>
        <v>-1</v>
      </c>
      <c r="GM77">
        <v>2</v>
      </c>
      <c r="GN77">
        <f t="shared" si="177"/>
        <v>-1</v>
      </c>
      <c r="GO77">
        <v>3</v>
      </c>
      <c r="GP77" s="137">
        <v>72140</v>
      </c>
      <c r="GQ77" s="137">
        <v>108210</v>
      </c>
      <c r="GR77" s="188">
        <v>3319.8518910326661</v>
      </c>
      <c r="GS77" s="188">
        <v>-3319.8518910326661</v>
      </c>
      <c r="GT77" s="188">
        <v>3319.8518910326661</v>
      </c>
      <c r="GU77" s="188">
        <f t="shared" si="326"/>
        <v>3319.8518910326661</v>
      </c>
      <c r="GV77" s="188">
        <v>3319.8518910326661</v>
      </c>
      <c r="GW77" s="188">
        <v>-3319.8518910326661</v>
      </c>
      <c r="GX77" s="188">
        <v>3319.8518910326661</v>
      </c>
      <c r="GY77" s="188">
        <f t="shared" si="178"/>
        <v>3319.8518910326661</v>
      </c>
      <c r="GZ77" s="188">
        <v>-3319.8518910326661</v>
      </c>
      <c r="HA77" s="188">
        <f t="shared" si="179"/>
        <v>3319.8518910326661</v>
      </c>
      <c r="HB77" s="188">
        <f t="shared" si="180"/>
        <v>3319.8518910326661</v>
      </c>
      <c r="HC77" s="188">
        <v>3319.8518910326661</v>
      </c>
      <c r="HE77">
        <v>-1</v>
      </c>
      <c r="HF77">
        <v>-1</v>
      </c>
      <c r="HG77">
        <v>-1</v>
      </c>
      <c r="HH77">
        <v>-1</v>
      </c>
      <c r="HI77">
        <v>-1</v>
      </c>
      <c r="HJ77">
        <v>4</v>
      </c>
      <c r="HK77">
        <f t="shared" si="181"/>
        <v>-1</v>
      </c>
      <c r="HL77">
        <v>-1</v>
      </c>
      <c r="HM77" s="203">
        <v>1</v>
      </c>
      <c r="HN77">
        <v>0</v>
      </c>
      <c r="HO77">
        <v>0</v>
      </c>
      <c r="HP77">
        <v>1</v>
      </c>
      <c r="HQ77">
        <v>0</v>
      </c>
      <c r="HR77" s="237">
        <v>2.6614915442200002E-2</v>
      </c>
      <c r="HS77" s="194">
        <v>42551</v>
      </c>
      <c r="HT77">
        <f t="shared" si="182"/>
        <v>1</v>
      </c>
      <c r="HU77">
        <f t="shared" si="183"/>
        <v>-1</v>
      </c>
      <c r="HV77">
        <v>2</v>
      </c>
      <c r="HW77">
        <f t="shared" si="184"/>
        <v>-1</v>
      </c>
      <c r="HX77">
        <v>3</v>
      </c>
      <c r="HY77" s="137">
        <v>74060</v>
      </c>
      <c r="HZ77" s="137">
        <v>111090</v>
      </c>
      <c r="IA77" s="188">
        <v>-1971.1006376493322</v>
      </c>
      <c r="IB77" s="188">
        <v>-1971.1006376493322</v>
      </c>
      <c r="IC77" s="188">
        <v>-1971.1006376493322</v>
      </c>
      <c r="ID77" s="188">
        <f t="shared" si="327"/>
        <v>-1971.1006376493322</v>
      </c>
      <c r="IE77" s="188">
        <v>-1971.1006376493322</v>
      </c>
      <c r="IF77" s="188">
        <v>-1971.1006376493322</v>
      </c>
      <c r="IG77" s="188">
        <v>-1971.1006376493322</v>
      </c>
      <c r="IH77" s="188">
        <f t="shared" si="185"/>
        <v>1971.1006376493322</v>
      </c>
      <c r="II77" s="188">
        <v>1971.1006376493322</v>
      </c>
      <c r="IJ77" s="188">
        <f t="shared" si="186"/>
        <v>-1971.1006376493322</v>
      </c>
      <c r="IK77" s="188">
        <f t="shared" si="187"/>
        <v>-1971.1006376493322</v>
      </c>
      <c r="IL77" s="188">
        <v>1971.1006376493322</v>
      </c>
      <c r="IN77">
        <v>1</v>
      </c>
      <c r="IO77" s="228">
        <v>1</v>
      </c>
      <c r="IP77" s="228">
        <v>1</v>
      </c>
      <c r="IQ77" s="228">
        <v>1</v>
      </c>
      <c r="IR77" s="203">
        <v>-1</v>
      </c>
      <c r="IS77" s="229">
        <v>5</v>
      </c>
      <c r="IT77">
        <f t="shared" si="188"/>
        <v>-1</v>
      </c>
      <c r="IU77">
        <v>-1</v>
      </c>
      <c r="IV77" s="203">
        <v>-1</v>
      </c>
      <c r="IW77">
        <v>0</v>
      </c>
      <c r="IX77">
        <v>1</v>
      </c>
      <c r="IY77">
        <v>0</v>
      </c>
      <c r="IZ77">
        <v>1</v>
      </c>
      <c r="JA77" s="237">
        <v>-7.8314879827200007E-3</v>
      </c>
      <c r="JB77" s="194">
        <v>42551</v>
      </c>
      <c r="JC77">
        <f t="shared" si="189"/>
        <v>-1</v>
      </c>
      <c r="JD77">
        <f t="shared" si="190"/>
        <v>-1</v>
      </c>
      <c r="JE77">
        <v>2</v>
      </c>
      <c r="JF77">
        <f t="shared" si="191"/>
        <v>-1</v>
      </c>
      <c r="JG77">
        <v>2</v>
      </c>
      <c r="JH77" s="137">
        <v>73480</v>
      </c>
      <c r="JI77" s="137">
        <v>73480</v>
      </c>
      <c r="JJ77" s="188">
        <v>-575.45773697026561</v>
      </c>
      <c r="JK77" s="188">
        <v>-575.45773697026561</v>
      </c>
      <c r="JL77" s="188">
        <v>575.45773697026561</v>
      </c>
      <c r="JM77" s="188">
        <f t="shared" si="328"/>
        <v>575.45773697026561</v>
      </c>
      <c r="JN77" s="188">
        <v>575.45773697026561</v>
      </c>
      <c r="JO77" s="188">
        <v>-575.45773697026561</v>
      </c>
      <c r="JP77" s="188">
        <v>-575.45773697026561</v>
      </c>
      <c r="JQ77" s="188">
        <f t="shared" si="192"/>
        <v>575.45773697026561</v>
      </c>
      <c r="JR77" s="188">
        <v>-575.45773697026561</v>
      </c>
      <c r="JS77" s="188">
        <f t="shared" si="193"/>
        <v>575.45773697026561</v>
      </c>
      <c r="JT77" s="188">
        <f t="shared" si="329"/>
        <v>575.45773697026561</v>
      </c>
      <c r="JU77" s="188">
        <v>575.45773697026561</v>
      </c>
      <c r="JW77">
        <v>-1</v>
      </c>
      <c r="JX77" s="228">
        <v>1</v>
      </c>
      <c r="JY77" s="228">
        <v>-1</v>
      </c>
      <c r="JZ77" s="228">
        <v>1</v>
      </c>
      <c r="KA77" s="203">
        <v>-1</v>
      </c>
      <c r="KB77" s="229">
        <v>6</v>
      </c>
      <c r="KC77">
        <f t="shared" si="194"/>
        <v>-1</v>
      </c>
      <c r="KD77">
        <v>-1</v>
      </c>
      <c r="KE77" s="203">
        <v>1</v>
      </c>
      <c r="KF77">
        <v>1</v>
      </c>
      <c r="KG77">
        <v>0</v>
      </c>
      <c r="KH77">
        <v>1</v>
      </c>
      <c r="KI77">
        <v>0</v>
      </c>
      <c r="KJ77" s="237">
        <v>2.3407729994600002E-2</v>
      </c>
      <c r="KK77" s="194">
        <v>42551</v>
      </c>
      <c r="KL77">
        <f t="shared" si="195"/>
        <v>-1</v>
      </c>
      <c r="KM77">
        <f t="shared" si="196"/>
        <v>-1</v>
      </c>
      <c r="KN77">
        <v>2</v>
      </c>
      <c r="KO77">
        <f t="shared" si="197"/>
        <v>1</v>
      </c>
      <c r="KP77">
        <v>2</v>
      </c>
      <c r="KQ77" s="137">
        <v>75200</v>
      </c>
      <c r="KR77" s="137">
        <v>75200</v>
      </c>
      <c r="KS77" s="188">
        <v>1760.2612955939201</v>
      </c>
      <c r="KT77" s="188">
        <v>-1760.2612955939201</v>
      </c>
      <c r="KU77" s="188">
        <v>-1760.2612955939201</v>
      </c>
      <c r="KV77" s="188">
        <f t="shared" si="330"/>
        <v>-1760.2612955939201</v>
      </c>
      <c r="KW77" s="188">
        <v>-1760.2612955939201</v>
      </c>
      <c r="KX77" s="188">
        <v>-1760.2612955939201</v>
      </c>
      <c r="KY77" s="188">
        <v>1760.2612955939201</v>
      </c>
      <c r="KZ77" s="188">
        <f t="shared" si="198"/>
        <v>-1760.2612955939201</v>
      </c>
      <c r="LA77" s="188">
        <v>1760.2612955939201</v>
      </c>
      <c r="LB77" s="188">
        <f t="shared" si="199"/>
        <v>1760.2612955939201</v>
      </c>
      <c r="LC77" s="188">
        <f t="shared" si="200"/>
        <v>-1760.2612955939201</v>
      </c>
      <c r="LD77" s="188">
        <v>1760.2612955939201</v>
      </c>
      <c r="LF77">
        <v>1</v>
      </c>
      <c r="LG77" s="228">
        <v>-1</v>
      </c>
      <c r="LH77" s="228">
        <v>1</v>
      </c>
      <c r="LI77" s="228">
        <v>-1</v>
      </c>
      <c r="LJ77" s="203">
        <v>-1</v>
      </c>
      <c r="LK77" s="229">
        <v>-3</v>
      </c>
      <c r="LL77">
        <f t="shared" si="201"/>
        <v>1</v>
      </c>
      <c r="LM77">
        <v>1</v>
      </c>
      <c r="LN77" s="203">
        <v>1</v>
      </c>
      <c r="LO77">
        <v>1</v>
      </c>
      <c r="LP77">
        <v>0</v>
      </c>
      <c r="LQ77">
        <v>1</v>
      </c>
      <c r="LR77">
        <v>1</v>
      </c>
      <c r="LS77" s="237">
        <v>2.2606382978700001E-2</v>
      </c>
      <c r="LT77" s="194">
        <v>42551</v>
      </c>
      <c r="LU77">
        <f t="shared" si="202"/>
        <v>1</v>
      </c>
      <c r="LV77">
        <f t="shared" si="203"/>
        <v>1</v>
      </c>
      <c r="LW77">
        <v>2</v>
      </c>
      <c r="LX77">
        <f t="shared" si="204"/>
        <v>-1</v>
      </c>
      <c r="LY77">
        <v>2</v>
      </c>
      <c r="LZ77" s="137">
        <v>76900</v>
      </c>
      <c r="MA77" s="137">
        <v>76900</v>
      </c>
      <c r="MB77" s="188">
        <v>-1738.4308510620301</v>
      </c>
      <c r="MC77" s="188">
        <v>1738.4308510620301</v>
      </c>
      <c r="MD77" s="188">
        <v>-1738.4308510620301</v>
      </c>
      <c r="ME77" s="188">
        <f t="shared" si="331"/>
        <v>1738.4308510620301</v>
      </c>
      <c r="MF77" s="188">
        <v>1738.4308510620301</v>
      </c>
      <c r="MG77" s="188">
        <v>1738.4308510620301</v>
      </c>
      <c r="MH77" s="188">
        <v>-1738.4308510620301</v>
      </c>
      <c r="MI77" s="188">
        <f t="shared" si="205"/>
        <v>1738.4308510620301</v>
      </c>
      <c r="MJ77" s="188">
        <v>1738.4308510620301</v>
      </c>
      <c r="MK77" s="188">
        <f t="shared" si="206"/>
        <v>-1738.4308510620301</v>
      </c>
      <c r="ML77" s="188">
        <f t="shared" si="207"/>
        <v>1738.4308510620301</v>
      </c>
      <c r="MM77" s="188">
        <v>1738.4308510620301</v>
      </c>
      <c r="MO77">
        <v>1</v>
      </c>
      <c r="MP77" s="228">
        <v>-1</v>
      </c>
      <c r="MQ77" s="228">
        <v>-1</v>
      </c>
      <c r="MR77" s="203">
        <v>1</v>
      </c>
      <c r="MS77" s="203">
        <v>-1</v>
      </c>
      <c r="MT77" s="229">
        <v>-4</v>
      </c>
      <c r="MU77">
        <f t="shared" si="208"/>
        <v>-1</v>
      </c>
      <c r="MV77">
        <v>1</v>
      </c>
      <c r="MW77" s="203">
        <v>-1</v>
      </c>
      <c r="MX77">
        <v>1</v>
      </c>
      <c r="MY77">
        <v>1</v>
      </c>
      <c r="MZ77">
        <v>0</v>
      </c>
      <c r="NA77">
        <v>0</v>
      </c>
      <c r="NB77" s="237">
        <v>-4.2392717815299998E-2</v>
      </c>
      <c r="NC77" s="194">
        <v>42558</v>
      </c>
      <c r="ND77">
        <f t="shared" si="209"/>
        <v>-1</v>
      </c>
      <c r="NE77">
        <f t="shared" si="210"/>
        <v>-1</v>
      </c>
      <c r="NF77">
        <v>2</v>
      </c>
      <c r="NG77">
        <f t="shared" si="211"/>
        <v>-1</v>
      </c>
      <c r="NH77">
        <v>2</v>
      </c>
      <c r="NI77" s="137">
        <v>73640</v>
      </c>
      <c r="NJ77" s="137">
        <v>73640</v>
      </c>
      <c r="NK77" s="188">
        <v>3121.799739918692</v>
      </c>
      <c r="NL77" s="188">
        <v>-3121.799739918692</v>
      </c>
      <c r="NM77" s="188">
        <v>3121.799739918692</v>
      </c>
      <c r="NN77" s="188">
        <f t="shared" si="332"/>
        <v>3121.799739918692</v>
      </c>
      <c r="NO77" s="188">
        <v>-3121.799739918692</v>
      </c>
      <c r="NP77" s="188">
        <v>3121.799739918692</v>
      </c>
      <c r="NQ77" s="188">
        <v>-3121.799739918692</v>
      </c>
      <c r="NR77" s="188">
        <f t="shared" si="212"/>
        <v>3121.799739918692</v>
      </c>
      <c r="NS77" s="188">
        <v>-3121.799739918692</v>
      </c>
      <c r="NT77" s="188">
        <f t="shared" si="213"/>
        <v>3121.799739918692</v>
      </c>
      <c r="NU77" s="188">
        <f t="shared" si="214"/>
        <v>3121.799739918692</v>
      </c>
      <c r="NV77" s="188">
        <v>3121.799739918692</v>
      </c>
      <c r="NX77">
        <v>-1</v>
      </c>
      <c r="NY77" s="228">
        <v>-1</v>
      </c>
      <c r="NZ77" s="228">
        <v>-1</v>
      </c>
      <c r="OA77" s="228">
        <v>-1</v>
      </c>
      <c r="OB77" s="203">
        <v>-1</v>
      </c>
      <c r="OC77" s="229">
        <v>1</v>
      </c>
      <c r="OD77">
        <f t="shared" si="346"/>
        <v>-1</v>
      </c>
      <c r="OE77">
        <v>-1</v>
      </c>
      <c r="OF77" s="203">
        <v>-1</v>
      </c>
      <c r="OG77">
        <v>1</v>
      </c>
      <c r="OH77">
        <v>1</v>
      </c>
      <c r="OI77">
        <v>0</v>
      </c>
      <c r="OJ77">
        <v>1</v>
      </c>
      <c r="OK77">
        <v>-5.16023900054E-3</v>
      </c>
      <c r="OL77" s="194">
        <v>42558</v>
      </c>
      <c r="OM77">
        <f t="shared" si="215"/>
        <v>1</v>
      </c>
      <c r="ON77">
        <f t="shared" si="216"/>
        <v>-1</v>
      </c>
      <c r="OO77">
        <v>2</v>
      </c>
      <c r="OP77">
        <f t="shared" si="217"/>
        <v>-1</v>
      </c>
      <c r="OQ77">
        <v>2</v>
      </c>
      <c r="OR77" s="137">
        <v>74140</v>
      </c>
      <c r="OS77" s="137">
        <v>74140</v>
      </c>
      <c r="OT77" s="188">
        <v>382.58011950003561</v>
      </c>
      <c r="OU77" s="188">
        <v>382.58011950003561</v>
      </c>
      <c r="OV77" s="188">
        <v>382.58011950003561</v>
      </c>
      <c r="OW77" s="188">
        <f t="shared" si="333"/>
        <v>382.58011950003561</v>
      </c>
      <c r="OX77" s="188">
        <v>382.58011950003561</v>
      </c>
      <c r="OY77" s="188">
        <v>382.58011950003561</v>
      </c>
      <c r="OZ77" s="188">
        <v>382.58011950003561</v>
      </c>
      <c r="PA77" s="188">
        <f t="shared" si="218"/>
        <v>-382.58011950003561</v>
      </c>
      <c r="PB77" s="188">
        <v>-382.58011950003561</v>
      </c>
      <c r="PC77" s="188">
        <f t="shared" si="219"/>
        <v>382.58011950003561</v>
      </c>
      <c r="PD77" s="188">
        <f t="shared" si="220"/>
        <v>382.58011950003561</v>
      </c>
      <c r="PE77" s="188">
        <v>382.58011950003561</v>
      </c>
      <c r="PG77">
        <v>-1</v>
      </c>
      <c r="PH77" s="228">
        <v>-1</v>
      </c>
      <c r="PI77" s="228">
        <v>-1</v>
      </c>
      <c r="PJ77" s="228">
        <v>1</v>
      </c>
      <c r="PK77" s="203">
        <v>-1</v>
      </c>
      <c r="PL77" s="229">
        <v>2</v>
      </c>
      <c r="PM77">
        <f t="shared" si="347"/>
        <v>-1</v>
      </c>
      <c r="PN77">
        <v>-1</v>
      </c>
      <c r="PO77" s="203">
        <v>1</v>
      </c>
      <c r="PP77">
        <v>0</v>
      </c>
      <c r="PQ77">
        <v>0</v>
      </c>
      <c r="PR77">
        <v>1</v>
      </c>
      <c r="PS77">
        <v>0</v>
      </c>
      <c r="PT77" s="237">
        <v>1.2012012012000001E-2</v>
      </c>
      <c r="PU77" s="194">
        <v>42558</v>
      </c>
      <c r="PV77">
        <f t="shared" si="221"/>
        <v>-1</v>
      </c>
      <c r="PW77">
        <f t="shared" si="222"/>
        <v>-1</v>
      </c>
      <c r="PX77">
        <v>2</v>
      </c>
      <c r="PY77">
        <f t="shared" si="223"/>
        <v>-1</v>
      </c>
      <c r="PZ77">
        <v>2</v>
      </c>
      <c r="QA77" s="137">
        <v>71160</v>
      </c>
      <c r="QB77" s="137">
        <v>71160</v>
      </c>
      <c r="QC77" s="188">
        <v>-854.77477477392006</v>
      </c>
      <c r="QD77" s="188">
        <v>-854.77477477392006</v>
      </c>
      <c r="QE77" s="188">
        <v>-854.77477477392006</v>
      </c>
      <c r="QF77" s="188">
        <f t="shared" si="334"/>
        <v>-854.77477477392006</v>
      </c>
      <c r="QG77" s="188">
        <v>-854.77477477392006</v>
      </c>
      <c r="QH77" s="188">
        <v>-854.77477477392006</v>
      </c>
      <c r="QI77" s="188">
        <v>854.77477477392006</v>
      </c>
      <c r="QJ77" s="188">
        <f t="shared" si="224"/>
        <v>-854.77477477392006</v>
      </c>
      <c r="QK77" s="188">
        <v>854.77477477392006</v>
      </c>
      <c r="QL77" s="188">
        <f t="shared" si="225"/>
        <v>-854.77477477392006</v>
      </c>
      <c r="QM77" s="188">
        <f t="shared" si="226"/>
        <v>-854.77477477392006</v>
      </c>
      <c r="QN77" s="188">
        <v>854.77477477392006</v>
      </c>
      <c r="QP77">
        <v>1</v>
      </c>
      <c r="QQ77" s="228">
        <v>1</v>
      </c>
      <c r="QR77" s="228">
        <v>1</v>
      </c>
      <c r="QS77" s="228">
        <v>1</v>
      </c>
      <c r="QT77" s="203">
        <v>-1</v>
      </c>
      <c r="QU77" s="229">
        <v>3</v>
      </c>
      <c r="QV77">
        <f t="shared" si="348"/>
        <v>-1</v>
      </c>
      <c r="QW77">
        <v>-1</v>
      </c>
      <c r="QX77">
        <v>-1</v>
      </c>
      <c r="QY77">
        <v>0</v>
      </c>
      <c r="QZ77">
        <v>1</v>
      </c>
      <c r="RA77">
        <v>0</v>
      </c>
      <c r="RB77">
        <v>1</v>
      </c>
      <c r="RC77">
        <v>-4.01942271378E-2</v>
      </c>
      <c r="RD77" s="194">
        <v>42558</v>
      </c>
      <c r="RE77">
        <f t="shared" si="227"/>
        <v>-1</v>
      </c>
      <c r="RF77">
        <f t="shared" si="228"/>
        <v>-1</v>
      </c>
      <c r="RG77">
        <v>2</v>
      </c>
      <c r="RH77">
        <f t="shared" si="229"/>
        <v>-1</v>
      </c>
      <c r="RI77">
        <v>2</v>
      </c>
      <c r="RJ77" s="137">
        <v>71160</v>
      </c>
      <c r="RK77" s="137">
        <v>71160</v>
      </c>
      <c r="RL77" s="188">
        <v>-2860.2212031258478</v>
      </c>
      <c r="RM77" s="188">
        <v>-2860.2212031258478</v>
      </c>
      <c r="RN77" s="188">
        <v>2860.2212031258478</v>
      </c>
      <c r="RO77" s="188">
        <f t="shared" si="335"/>
        <v>2860.2212031258478</v>
      </c>
      <c r="RP77" s="188">
        <v>2860.2212031258478</v>
      </c>
      <c r="RQ77" s="188">
        <v>-2860.2212031258478</v>
      </c>
      <c r="RR77" s="188">
        <v>-2860.2212031258478</v>
      </c>
      <c r="RS77" s="188">
        <f t="shared" si="230"/>
        <v>2860.2212031258478</v>
      </c>
      <c r="RT77" s="188">
        <v>-2860.2212031258478</v>
      </c>
      <c r="RU77" s="188">
        <f t="shared" si="231"/>
        <v>2860.2212031258478</v>
      </c>
      <c r="RV77" s="188">
        <f t="shared" si="232"/>
        <v>2860.2212031258478</v>
      </c>
      <c r="RW77" s="188">
        <v>2860.2212031258478</v>
      </c>
      <c r="RY77">
        <v>-1</v>
      </c>
      <c r="RZ77">
        <v>-1</v>
      </c>
      <c r="SA77">
        <v>-1</v>
      </c>
      <c r="SB77">
        <v>-1</v>
      </c>
      <c r="SC77">
        <v>-1</v>
      </c>
      <c r="SD77">
        <v>4</v>
      </c>
      <c r="SE77">
        <f t="shared" si="233"/>
        <v>-1</v>
      </c>
      <c r="SF77">
        <v>-1</v>
      </c>
      <c r="SG77">
        <v>-1</v>
      </c>
      <c r="SH77">
        <v>1</v>
      </c>
      <c r="SI77">
        <v>1</v>
      </c>
      <c r="SJ77">
        <v>0</v>
      </c>
      <c r="SK77">
        <v>1</v>
      </c>
      <c r="SL77">
        <v>-2.24845418775E-2</v>
      </c>
      <c r="SM77" s="194">
        <v>42564</v>
      </c>
      <c r="SN77">
        <f t="shared" si="234"/>
        <v>1</v>
      </c>
      <c r="SO77">
        <f t="shared" si="235"/>
        <v>-1</v>
      </c>
      <c r="SP77">
        <v>2</v>
      </c>
      <c r="SQ77">
        <f t="shared" si="236"/>
        <v>-1</v>
      </c>
      <c r="SR77">
        <v>2</v>
      </c>
      <c r="SS77" s="137">
        <v>69500</v>
      </c>
      <c r="ST77" s="137">
        <v>69500</v>
      </c>
      <c r="SU77" s="188">
        <v>1562.6756604862501</v>
      </c>
      <c r="SV77" s="188">
        <v>1562.6756604862501</v>
      </c>
      <c r="SW77" s="188">
        <v>1562.6756604862501</v>
      </c>
      <c r="SX77" s="188">
        <f t="shared" si="336"/>
        <v>1562.6756604862501</v>
      </c>
      <c r="SY77" s="188">
        <v>1562.6756604862501</v>
      </c>
      <c r="SZ77" s="188">
        <v>1562.6756604862501</v>
      </c>
      <c r="TA77" s="188">
        <v>1562.6756604862501</v>
      </c>
      <c r="TB77" s="188">
        <f t="shared" si="237"/>
        <v>-1562.6756604862501</v>
      </c>
      <c r="TC77" s="188">
        <v>-1562.6756604862501</v>
      </c>
      <c r="TD77" s="188">
        <f t="shared" si="238"/>
        <v>1562.6756604862501</v>
      </c>
      <c r="TE77" s="188">
        <f t="shared" si="239"/>
        <v>1562.6756604862501</v>
      </c>
      <c r="TF77" s="188">
        <v>1562.6756604862501</v>
      </c>
      <c r="TH77">
        <v>-1</v>
      </c>
      <c r="TI77" s="228">
        <v>1</v>
      </c>
      <c r="TJ77" s="228">
        <v>1</v>
      </c>
      <c r="TK77" s="228">
        <v>-1</v>
      </c>
      <c r="TL77" s="203">
        <v>-1</v>
      </c>
      <c r="TM77" s="229">
        <v>5</v>
      </c>
      <c r="TN77">
        <f t="shared" si="240"/>
        <v>1</v>
      </c>
      <c r="TO77">
        <v>-1</v>
      </c>
      <c r="TP77">
        <v>-1</v>
      </c>
      <c r="TQ77">
        <v>0</v>
      </c>
      <c r="TR77">
        <v>1</v>
      </c>
      <c r="TS77">
        <v>0</v>
      </c>
      <c r="TT77">
        <v>1</v>
      </c>
      <c r="TU77">
        <v>-8.6256469235199997E-4</v>
      </c>
      <c r="TV77" s="194">
        <v>42564</v>
      </c>
      <c r="TW77">
        <f t="shared" si="241"/>
        <v>1</v>
      </c>
      <c r="TX77">
        <f t="shared" si="242"/>
        <v>1</v>
      </c>
      <c r="TY77">
        <v>2</v>
      </c>
      <c r="TZ77">
        <f t="shared" si="243"/>
        <v>1</v>
      </c>
      <c r="UA77">
        <v>2</v>
      </c>
      <c r="UB77" s="137">
        <v>69500</v>
      </c>
      <c r="UC77" s="137">
        <v>69500</v>
      </c>
      <c r="UD77" s="188">
        <v>-59.948246118463999</v>
      </c>
      <c r="UE77" s="188">
        <v>59.948246118463999</v>
      </c>
      <c r="UF77" s="188">
        <v>59.948246118463999</v>
      </c>
      <c r="UG77" s="188">
        <f t="shared" si="337"/>
        <v>-59.948246118463999</v>
      </c>
      <c r="UH77" s="188">
        <v>59.948246118463999</v>
      </c>
      <c r="UI77" s="188">
        <v>-59.948246118463999</v>
      </c>
      <c r="UJ77" s="188">
        <v>59.948246118463999</v>
      </c>
      <c r="UK77" s="188">
        <f t="shared" si="244"/>
        <v>-59.948246118463999</v>
      </c>
      <c r="UL77" s="188">
        <v>-59.948246118463999</v>
      </c>
      <c r="UM77" s="188">
        <f t="shared" si="245"/>
        <v>-59.948246118463999</v>
      </c>
      <c r="UN77" s="188">
        <f t="shared" si="246"/>
        <v>-59.948246118463999</v>
      </c>
      <c r="UO77" s="188">
        <v>59.948246118463999</v>
      </c>
      <c r="UQ77">
        <v>-1</v>
      </c>
      <c r="UR77" s="228">
        <v>1</v>
      </c>
      <c r="US77" s="228">
        <v>1</v>
      </c>
      <c r="UT77" s="228">
        <v>-1</v>
      </c>
      <c r="UU77" s="203">
        <v>-1</v>
      </c>
      <c r="UV77" s="229">
        <v>6</v>
      </c>
      <c r="UW77">
        <f t="shared" si="247"/>
        <v>1</v>
      </c>
      <c r="UX77">
        <v>-1</v>
      </c>
      <c r="UY77" s="203">
        <v>-1</v>
      </c>
      <c r="UZ77">
        <v>0</v>
      </c>
      <c r="VA77">
        <v>1</v>
      </c>
      <c r="VB77">
        <v>0</v>
      </c>
      <c r="VC77">
        <v>1</v>
      </c>
      <c r="VD77" s="237">
        <v>-1.6690647481999998E-2</v>
      </c>
      <c r="VE77" s="194">
        <v>42564</v>
      </c>
      <c r="VF77">
        <f t="shared" si="248"/>
        <v>1</v>
      </c>
      <c r="VG77">
        <f t="shared" si="249"/>
        <v>1</v>
      </c>
      <c r="VH77">
        <v>2</v>
      </c>
      <c r="VI77">
        <v>1</v>
      </c>
      <c r="VJ77">
        <v>3</v>
      </c>
      <c r="VK77" s="137">
        <v>68340</v>
      </c>
      <c r="VL77" s="137">
        <v>102510</v>
      </c>
      <c r="VM77" s="188">
        <v>-1140.6388489198798</v>
      </c>
      <c r="VN77" s="188">
        <v>1140.6388489198798</v>
      </c>
      <c r="VO77" s="188">
        <v>1140.6388489198798</v>
      </c>
      <c r="VP77" s="188">
        <f t="shared" si="338"/>
        <v>-1140.6388489198798</v>
      </c>
      <c r="VQ77" s="188">
        <v>1140.6388489198798</v>
      </c>
      <c r="VR77" s="188">
        <v>-1140.6388489198798</v>
      </c>
      <c r="VS77" s="188">
        <v>1140.6388489198798</v>
      </c>
      <c r="VT77" s="188">
        <f t="shared" si="250"/>
        <v>-1140.6388489198798</v>
      </c>
      <c r="VU77" s="188">
        <v>-1140.6388489198798</v>
      </c>
      <c r="VV77" s="188">
        <v>-1140.6388489198798</v>
      </c>
      <c r="VW77" s="188">
        <f t="shared" si="251"/>
        <v>-1140.6388489198798</v>
      </c>
      <c r="VX77" s="188">
        <v>1140.6388489198798</v>
      </c>
      <c r="VZ77">
        <v>-1</v>
      </c>
      <c r="WA77" s="228">
        <v>1</v>
      </c>
      <c r="WB77" s="228">
        <v>1</v>
      </c>
      <c r="WC77" s="228">
        <v>-1</v>
      </c>
      <c r="WD77" s="203">
        <v>-1</v>
      </c>
      <c r="WE77" s="229">
        <v>7</v>
      </c>
      <c r="WF77">
        <f t="shared" si="252"/>
        <v>1</v>
      </c>
      <c r="WG77">
        <v>-1</v>
      </c>
      <c r="WH77" s="203">
        <v>-1</v>
      </c>
      <c r="WI77">
        <v>0</v>
      </c>
      <c r="WJ77">
        <v>1</v>
      </c>
      <c r="WK77">
        <v>0</v>
      </c>
      <c r="WL77">
        <v>1</v>
      </c>
      <c r="WM77" s="237">
        <v>-2.1071115013200001E-2</v>
      </c>
      <c r="WN77" s="194">
        <v>42564</v>
      </c>
      <c r="WO77">
        <f t="shared" si="253"/>
        <v>1</v>
      </c>
      <c r="WP77">
        <f t="shared" si="254"/>
        <v>1</v>
      </c>
      <c r="WQ77">
        <v>2</v>
      </c>
      <c r="WR77">
        <v>1</v>
      </c>
      <c r="WS77">
        <v>3</v>
      </c>
      <c r="WT77" s="137">
        <v>67660</v>
      </c>
      <c r="WU77" s="137">
        <v>101490</v>
      </c>
      <c r="WV77" s="188">
        <v>-1425.671641793112</v>
      </c>
      <c r="WW77" s="188">
        <v>1425.671641793112</v>
      </c>
      <c r="WX77" s="188">
        <v>1425.671641793112</v>
      </c>
      <c r="WY77" s="188">
        <f t="shared" si="339"/>
        <v>-1425.671641793112</v>
      </c>
      <c r="WZ77" s="188">
        <v>1425.671641793112</v>
      </c>
      <c r="XA77" s="188">
        <v>-1425.671641793112</v>
      </c>
      <c r="XB77" s="188">
        <v>1425.671641793112</v>
      </c>
      <c r="XC77" s="188">
        <f t="shared" si="255"/>
        <v>-1425.671641793112</v>
      </c>
      <c r="XD77" s="188">
        <v>-1425.671641793112</v>
      </c>
      <c r="XE77" s="188">
        <v>-1425.671641793112</v>
      </c>
      <c r="XF77" s="188">
        <f t="shared" si="256"/>
        <v>-1425.671641793112</v>
      </c>
      <c r="XG77" s="188">
        <v>1425.671641793112</v>
      </c>
      <c r="XI77">
        <v>-1</v>
      </c>
      <c r="XJ77" s="228">
        <v>-1</v>
      </c>
      <c r="XK77" s="228">
        <v>-1</v>
      </c>
      <c r="XL77" s="228">
        <v>-1</v>
      </c>
      <c r="XM77" s="203">
        <v>-1</v>
      </c>
      <c r="XN77" s="229">
        <v>8</v>
      </c>
      <c r="XO77">
        <f t="shared" si="257"/>
        <v>-1</v>
      </c>
      <c r="XP77">
        <v>-1</v>
      </c>
      <c r="XQ77" s="203">
        <v>1</v>
      </c>
      <c r="XR77">
        <v>0</v>
      </c>
      <c r="XS77">
        <v>0</v>
      </c>
      <c r="XT77">
        <v>0</v>
      </c>
      <c r="XU77">
        <v>0</v>
      </c>
      <c r="XV77" s="237">
        <v>1.13602391629E-2</v>
      </c>
      <c r="XW77" s="194">
        <v>42564</v>
      </c>
      <c r="XX77">
        <f t="shared" si="258"/>
        <v>1</v>
      </c>
      <c r="XY77">
        <f t="shared" si="259"/>
        <v>-1</v>
      </c>
      <c r="XZ77">
        <v>2</v>
      </c>
      <c r="YA77">
        <v>-1</v>
      </c>
      <c r="YB77">
        <v>2</v>
      </c>
      <c r="YC77" s="137">
        <v>67660</v>
      </c>
      <c r="YD77" s="137">
        <v>67660</v>
      </c>
      <c r="YE77" s="188">
        <v>-768.63378176181402</v>
      </c>
      <c r="YF77" s="188">
        <v>-768.63378176181402</v>
      </c>
      <c r="YG77" s="188">
        <v>-768.63378176181402</v>
      </c>
      <c r="YH77" s="188">
        <f t="shared" si="260"/>
        <v>-768.63378176181402</v>
      </c>
      <c r="YI77" s="188">
        <v>-768.63378176181402</v>
      </c>
      <c r="YJ77" s="188">
        <v>-768.63378176181402</v>
      </c>
      <c r="YK77" s="188">
        <v>-768.63378176181402</v>
      </c>
      <c r="YL77" s="188">
        <f t="shared" si="261"/>
        <v>768.63378176181402</v>
      </c>
      <c r="YM77" s="188">
        <v>768.63378176181402</v>
      </c>
      <c r="YN77" s="188">
        <v>-768.63378176181402</v>
      </c>
      <c r="YO77" s="188">
        <f t="shared" si="262"/>
        <v>-768.63378176181402</v>
      </c>
      <c r="YP77" s="188">
        <v>768.63378176181402</v>
      </c>
      <c r="YR77">
        <v>1</v>
      </c>
      <c r="YS77" s="228">
        <v>-1</v>
      </c>
      <c r="YT77" s="228">
        <v>-1</v>
      </c>
      <c r="YU77" s="228">
        <v>1</v>
      </c>
      <c r="YV77" s="203">
        <v>-1</v>
      </c>
      <c r="YW77" s="229">
        <v>10</v>
      </c>
      <c r="YX77">
        <v>-1</v>
      </c>
      <c r="YY77">
        <v>-1</v>
      </c>
      <c r="YZ77" s="203">
        <v>1</v>
      </c>
      <c r="ZA77">
        <v>0</v>
      </c>
      <c r="ZB77">
        <v>0</v>
      </c>
      <c r="ZC77">
        <v>0</v>
      </c>
      <c r="ZD77">
        <v>0</v>
      </c>
      <c r="ZE77" s="237">
        <v>1.44841856341E-2</v>
      </c>
      <c r="ZF77" s="194">
        <v>42564</v>
      </c>
      <c r="ZG77">
        <f t="shared" si="263"/>
        <v>-1</v>
      </c>
      <c r="ZH77">
        <f t="shared" si="264"/>
        <v>-1</v>
      </c>
      <c r="ZI77">
        <v>2</v>
      </c>
      <c r="ZJ77">
        <v>-1</v>
      </c>
      <c r="ZK77">
        <v>2</v>
      </c>
      <c r="ZL77" s="137">
        <v>67660</v>
      </c>
      <c r="ZM77" s="137">
        <v>67660</v>
      </c>
      <c r="ZN77" s="188">
        <v>-980.00000000320597</v>
      </c>
      <c r="ZO77" s="188">
        <v>-980.00000000320597</v>
      </c>
      <c r="ZP77" s="188">
        <v>980.00000000320597</v>
      </c>
      <c r="ZQ77" s="188">
        <v>-980.00000000320597</v>
      </c>
      <c r="ZR77" s="188">
        <v>-980.00000000320597</v>
      </c>
      <c r="ZS77" s="188">
        <v>-980.00000000320597</v>
      </c>
      <c r="ZT77" s="188">
        <v>-980.00000000320597</v>
      </c>
      <c r="ZU77" s="188">
        <v>980.00000000320597</v>
      </c>
      <c r="ZV77" s="188">
        <f t="shared" si="265"/>
        <v>-980.00000000320597</v>
      </c>
      <c r="ZW77" s="188">
        <v>980.00000000320597</v>
      </c>
      <c r="ZX77" s="188">
        <f t="shared" si="266"/>
        <v>-980.00000000320597</v>
      </c>
      <c r="ZY77" s="188">
        <v>980.00000000320597</v>
      </c>
      <c r="AAA77">
        <f t="shared" si="267"/>
        <v>1</v>
      </c>
      <c r="AAB77" s="228">
        <v>-1</v>
      </c>
      <c r="AAC77" s="228">
        <v>-1</v>
      </c>
      <c r="AAD77" s="228">
        <v>1</v>
      </c>
      <c r="AAE77" s="203">
        <v>-1</v>
      </c>
      <c r="AAF77" s="229">
        <v>10</v>
      </c>
      <c r="AAG77">
        <f t="shared" si="268"/>
        <v>-1</v>
      </c>
      <c r="AAH77">
        <f t="shared" si="269"/>
        <v>-1</v>
      </c>
      <c r="AAI77" s="203">
        <v>-1</v>
      </c>
      <c r="AAJ77">
        <f t="shared" si="270"/>
        <v>1</v>
      </c>
      <c r="AAK77">
        <f t="shared" si="136"/>
        <v>1</v>
      </c>
      <c r="AAL77">
        <f t="shared" si="340"/>
        <v>1</v>
      </c>
      <c r="AAM77">
        <f t="shared" si="271"/>
        <v>1</v>
      </c>
      <c r="AAN77" s="237">
        <v>-6.9930069930100001E-3</v>
      </c>
      <c r="AAO77" s="194">
        <v>42564</v>
      </c>
      <c r="AAP77">
        <f t="shared" si="272"/>
        <v>-1</v>
      </c>
      <c r="AAQ77">
        <f t="shared" si="273"/>
        <v>-1</v>
      </c>
      <c r="AAR77">
        <f>VLOOKUP($A77,'FuturesInfo (3)'!$A$2:$V$80,22)</f>
        <v>2</v>
      </c>
      <c r="AAS77">
        <f t="shared" si="274"/>
        <v>-1</v>
      </c>
      <c r="AAT77">
        <f t="shared" si="275"/>
        <v>2</v>
      </c>
      <c r="AAU77" s="137">
        <f>VLOOKUP($A77,'FuturesInfo (3)'!$A$2:$O$80,15)*AAR77</f>
        <v>68160</v>
      </c>
      <c r="AAV77" s="137">
        <f>VLOOKUP($A77,'FuturesInfo (3)'!$A$2:$O$80,15)*AAT77</f>
        <v>68160</v>
      </c>
      <c r="AAW77" s="188">
        <f t="shared" si="352"/>
        <v>476.64335664356162</v>
      </c>
      <c r="AAX77" s="188">
        <f t="shared" si="137"/>
        <v>476.64335664356162</v>
      </c>
      <c r="AAY77" s="188">
        <f t="shared" si="277"/>
        <v>-476.64335664356162</v>
      </c>
      <c r="AAZ77" s="188">
        <f t="shared" si="278"/>
        <v>476.64335664356162</v>
      </c>
      <c r="ABA77" s="188">
        <f t="shared" si="279"/>
        <v>476.64335664356162</v>
      </c>
      <c r="ABB77" s="188">
        <f t="shared" si="349"/>
        <v>476.64335664356162</v>
      </c>
      <c r="ABC77" s="188">
        <f t="shared" si="281"/>
        <v>476.64335664356162</v>
      </c>
      <c r="ABD77" s="188">
        <f t="shared" si="341"/>
        <v>-476.64335664356162</v>
      </c>
      <c r="ABE77" s="188">
        <f t="shared" si="282"/>
        <v>476.64335664356162</v>
      </c>
      <c r="ABF77" s="188">
        <f>IF(IF(sym!$Q66=AAI77,1,0)=1,ABS(AAU77*AAN77),-ABS(AAU77*AAN77))</f>
        <v>-476.64335664356162</v>
      </c>
      <c r="ABG77" s="188">
        <f t="shared" si="283"/>
        <v>476.64335664356162</v>
      </c>
      <c r="ABH77" s="188">
        <f t="shared" si="284"/>
        <v>476.64335664356162</v>
      </c>
      <c r="ABJ77">
        <f t="shared" si="285"/>
        <v>-1</v>
      </c>
      <c r="ABK77" s="228">
        <v>-1</v>
      </c>
      <c r="ABL77" s="228">
        <v>-1</v>
      </c>
      <c r="ABM77" s="228">
        <v>1</v>
      </c>
      <c r="ABN77" s="203">
        <v>-1</v>
      </c>
      <c r="ABO77" s="229">
        <v>11</v>
      </c>
      <c r="ABP77">
        <f t="shared" si="286"/>
        <v>-1</v>
      </c>
      <c r="ABQ77">
        <f t="shared" si="287"/>
        <v>-1</v>
      </c>
      <c r="ABR77" s="203"/>
      <c r="ABS77">
        <f t="shared" si="288"/>
        <v>0</v>
      </c>
      <c r="ABT77">
        <f t="shared" si="138"/>
        <v>0</v>
      </c>
      <c r="ABU77">
        <f t="shared" si="342"/>
        <v>0</v>
      </c>
      <c r="ABV77">
        <f t="shared" si="289"/>
        <v>0</v>
      </c>
      <c r="ABW77" s="237"/>
      <c r="ABX77" s="194">
        <v>42564</v>
      </c>
      <c r="ABY77">
        <f t="shared" si="290"/>
        <v>-1</v>
      </c>
      <c r="ABZ77">
        <f t="shared" si="291"/>
        <v>-1</v>
      </c>
      <c r="ACA77">
        <f>VLOOKUP($A77,'FuturesInfo (3)'!$A$2:$V$80,22)</f>
        <v>2</v>
      </c>
      <c r="ACB77">
        <f t="shared" si="292"/>
        <v>-1</v>
      </c>
      <c r="ACC77">
        <f t="shared" si="293"/>
        <v>2</v>
      </c>
      <c r="ACD77" s="137">
        <f>VLOOKUP($A77,'FuturesInfo (3)'!$A$2:$O$80,15)*ACA77</f>
        <v>68160</v>
      </c>
      <c r="ACE77" s="137">
        <f>VLOOKUP($A77,'FuturesInfo (3)'!$A$2:$O$80,15)*ACC77</f>
        <v>68160</v>
      </c>
      <c r="ACF77" s="188">
        <f t="shared" si="353"/>
        <v>0</v>
      </c>
      <c r="ACG77" s="188">
        <f t="shared" si="139"/>
        <v>0</v>
      </c>
      <c r="ACH77" s="188">
        <f t="shared" si="295"/>
        <v>0</v>
      </c>
      <c r="ACI77" s="188">
        <f t="shared" si="296"/>
        <v>0</v>
      </c>
      <c r="ACJ77" s="188">
        <f t="shared" si="297"/>
        <v>0</v>
      </c>
      <c r="ACK77" s="188">
        <f t="shared" si="350"/>
        <v>0</v>
      </c>
      <c r="ACL77" s="188">
        <f t="shared" si="299"/>
        <v>0</v>
      </c>
      <c r="ACM77" s="188">
        <f t="shared" si="343"/>
        <v>0</v>
      </c>
      <c r="ACN77" s="188">
        <f t="shared" si="300"/>
        <v>0</v>
      </c>
      <c r="ACO77" s="188">
        <f>IF(IF(sym!$Q66=ABR77,1,0)=1,ABS(ACD77*ABW77),-ABS(ACD77*ABW77))</f>
        <v>0</v>
      </c>
      <c r="ACP77" s="188">
        <f t="shared" si="301"/>
        <v>0</v>
      </c>
      <c r="ACQ77" s="188">
        <f t="shared" si="302"/>
        <v>0</v>
      </c>
      <c r="ACT77">
        <f t="shared" si="303"/>
        <v>0</v>
      </c>
      <c r="ACU77" s="228"/>
      <c r="ACV77" s="228"/>
      <c r="ACW77" s="228"/>
      <c r="ACX77" s="203"/>
      <c r="ACY77" s="229"/>
      <c r="ACZ77">
        <f t="shared" si="304"/>
        <v>-1</v>
      </c>
      <c r="ADA77">
        <f t="shared" si="305"/>
        <v>0</v>
      </c>
      <c r="ADB77" s="203"/>
      <c r="ADC77">
        <f t="shared" si="306"/>
        <v>1</v>
      </c>
      <c r="ADD77">
        <f t="shared" si="140"/>
        <v>1</v>
      </c>
      <c r="ADE77">
        <f t="shared" si="344"/>
        <v>0</v>
      </c>
      <c r="ADF77">
        <f t="shared" si="307"/>
        <v>1</v>
      </c>
      <c r="ADG77" s="237"/>
      <c r="ADH77" s="194"/>
      <c r="ADI77">
        <f t="shared" si="308"/>
        <v>-1</v>
      </c>
      <c r="ADJ77">
        <f t="shared" si="309"/>
        <v>-1</v>
      </c>
      <c r="ADK77">
        <f>VLOOKUP($A77,'FuturesInfo (3)'!$A$2:$V$80,22)</f>
        <v>2</v>
      </c>
      <c r="ADL77">
        <f t="shared" si="310"/>
        <v>-1</v>
      </c>
      <c r="ADM77">
        <f t="shared" si="311"/>
        <v>2</v>
      </c>
      <c r="ADN77" s="137">
        <f>VLOOKUP($A77,'FuturesInfo (3)'!$A$2:$O$80,15)*ADK77</f>
        <v>68160</v>
      </c>
      <c r="ADO77" s="137">
        <f>VLOOKUP($A77,'FuturesInfo (3)'!$A$2:$O$80,15)*ADM77</f>
        <v>68160</v>
      </c>
      <c r="ADP77" s="188">
        <f t="shared" si="354"/>
        <v>0</v>
      </c>
      <c r="ADQ77" s="188">
        <f t="shared" si="141"/>
        <v>0</v>
      </c>
      <c r="ADR77" s="188">
        <f t="shared" si="313"/>
        <v>0</v>
      </c>
      <c r="ADS77" s="188">
        <f t="shared" si="314"/>
        <v>0</v>
      </c>
      <c r="ADT77" s="188">
        <f t="shared" si="315"/>
        <v>0</v>
      </c>
      <c r="ADU77" s="188">
        <f t="shared" si="351"/>
        <v>0</v>
      </c>
      <c r="ADV77" s="188">
        <f t="shared" si="317"/>
        <v>0</v>
      </c>
      <c r="ADW77" s="188">
        <f t="shared" si="345"/>
        <v>0</v>
      </c>
      <c r="ADX77" s="188">
        <f t="shared" si="318"/>
        <v>0</v>
      </c>
      <c r="ADY77" s="188">
        <f>IF(IF(sym!$Q66=ADB77,1,0)=1,ABS(ADN77*ADG77),-ABS(ADN77*ADG77))</f>
        <v>0</v>
      </c>
      <c r="ADZ77" s="188">
        <f t="shared" si="319"/>
        <v>0</v>
      </c>
      <c r="AEA77" s="188">
        <f t="shared" si="320"/>
        <v>0</v>
      </c>
    </row>
    <row r="78" spans="1:807"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f t="shared" si="142"/>
        <v>-1</v>
      </c>
      <c r="T78">
        <f t="shared" si="143"/>
        <v>-1</v>
      </c>
      <c r="U78">
        <v>1</v>
      </c>
      <c r="V78">
        <f t="shared" si="144"/>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f t="shared" si="145"/>
        <v>-618.66335224385273</v>
      </c>
      <c r="AG78" s="188">
        <v>618.66335224385273</v>
      </c>
      <c r="AH78" s="188">
        <f t="shared" si="146"/>
        <v>618.66335224385273</v>
      </c>
      <c r="AI78" s="188">
        <v>-618.66335224385273</v>
      </c>
      <c r="AJ78" s="188">
        <v>618.66335224385273</v>
      </c>
      <c r="AL78">
        <v>1</v>
      </c>
      <c r="AM78" s="228">
        <v>-1</v>
      </c>
      <c r="AN78" s="228">
        <v>-1</v>
      </c>
      <c r="AO78" s="228">
        <v>-1</v>
      </c>
      <c r="AP78" s="203">
        <v>1</v>
      </c>
      <c r="AQ78" s="229">
        <v>3</v>
      </c>
      <c r="AR78">
        <f t="shared" si="147"/>
        <v>-1</v>
      </c>
      <c r="AS78">
        <v>1</v>
      </c>
      <c r="AT78" s="203">
        <v>1</v>
      </c>
      <c r="AU78">
        <v>0</v>
      </c>
      <c r="AV78">
        <v>1</v>
      </c>
      <c r="AW78">
        <v>0</v>
      </c>
      <c r="AX78">
        <v>1</v>
      </c>
      <c r="AY78" s="237">
        <v>8.2706766917300008E-3</v>
      </c>
      <c r="AZ78" s="194">
        <v>42545</v>
      </c>
      <c r="BA78">
        <f t="shared" si="148"/>
        <v>1</v>
      </c>
      <c r="BB78">
        <f t="shared" si="149"/>
        <v>-1</v>
      </c>
      <c r="BC78">
        <v>1</v>
      </c>
      <c r="BD78">
        <f t="shared" si="150"/>
        <v>-1</v>
      </c>
      <c r="BE78">
        <v>1</v>
      </c>
      <c r="BF78" s="137">
        <v>82565.216943531865</v>
      </c>
      <c r="BG78" s="137">
        <v>82565.216943531865</v>
      </c>
      <c r="BH78" s="188">
        <v>-682.87021532249992</v>
      </c>
      <c r="BI78" s="188">
        <v>682.87021532249992</v>
      </c>
      <c r="BJ78" s="188">
        <v>682.87021532249992</v>
      </c>
      <c r="BK78" s="188">
        <f t="shared" si="321"/>
        <v>-682.87021532249992</v>
      </c>
      <c r="BL78" s="188">
        <v>682.87021532249992</v>
      </c>
      <c r="BM78" s="188">
        <v>-682.87021532249992</v>
      </c>
      <c r="BN78" s="188">
        <v>-682.87021532249992</v>
      </c>
      <c r="BO78" s="188">
        <f t="shared" si="322"/>
        <v>682.87021532249992</v>
      </c>
      <c r="BP78" s="188">
        <v>682.87021532249992</v>
      </c>
      <c r="BQ78" s="188">
        <f t="shared" si="151"/>
        <v>-682.87021532249992</v>
      </c>
      <c r="BR78" s="188">
        <f t="shared" si="152"/>
        <v>-682.87021532249992</v>
      </c>
      <c r="BS78" s="188">
        <v>682.87021532249992</v>
      </c>
      <c r="BU78">
        <v>1</v>
      </c>
      <c r="BV78" s="228">
        <v>1</v>
      </c>
      <c r="BW78" s="228">
        <v>-1</v>
      </c>
      <c r="BX78" s="228">
        <v>1</v>
      </c>
      <c r="BY78" s="203">
        <v>-1</v>
      </c>
      <c r="BZ78" s="229">
        <v>4</v>
      </c>
      <c r="CA78">
        <f t="shared" si="153"/>
        <v>-1</v>
      </c>
      <c r="CB78">
        <v>-1</v>
      </c>
      <c r="CC78" s="203">
        <v>-1</v>
      </c>
      <c r="CD78">
        <v>0</v>
      </c>
      <c r="CE78">
        <v>1</v>
      </c>
      <c r="CF78">
        <v>0</v>
      </c>
      <c r="CG78">
        <v>1</v>
      </c>
      <c r="CH78" s="237">
        <v>-3.60427541636E-3</v>
      </c>
      <c r="CI78" s="194">
        <v>42548</v>
      </c>
      <c r="CJ78">
        <f t="shared" si="154"/>
        <v>-1</v>
      </c>
      <c r="CK78">
        <f t="shared" si="155"/>
        <v>-1</v>
      </c>
      <c r="CL78">
        <v>2</v>
      </c>
      <c r="CM78">
        <f t="shared" si="156"/>
        <v>-1</v>
      </c>
      <c r="CN78">
        <v>2</v>
      </c>
      <c r="CO78" s="137">
        <v>164923.2161775748</v>
      </c>
      <c r="CP78" s="137">
        <v>164923.2161775748</v>
      </c>
      <c r="CQ78" s="188">
        <v>-594.42869365585864</v>
      </c>
      <c r="CR78" s="188">
        <v>-594.42869365585864</v>
      </c>
      <c r="CS78" s="188">
        <v>594.42869365585864</v>
      </c>
      <c r="CT78" s="188">
        <f t="shared" si="323"/>
        <v>594.42869365585864</v>
      </c>
      <c r="CU78" s="188">
        <v>594.42869365585864</v>
      </c>
      <c r="CV78" s="188">
        <v>594.42869365585864</v>
      </c>
      <c r="CW78" s="188">
        <v>-594.42869365585864</v>
      </c>
      <c r="CX78" s="188">
        <f t="shared" si="157"/>
        <v>594.42869365585864</v>
      </c>
      <c r="CY78" s="188">
        <v>-594.42869365585864</v>
      </c>
      <c r="CZ78" s="188">
        <f t="shared" si="158"/>
        <v>594.42869365585864</v>
      </c>
      <c r="DA78" s="188">
        <f t="shared" si="159"/>
        <v>594.42869365585864</v>
      </c>
      <c r="DB78" s="188">
        <v>594.42869365585864</v>
      </c>
      <c r="DD78">
        <v>-1</v>
      </c>
      <c r="DE78" s="228">
        <v>1</v>
      </c>
      <c r="DF78" s="228">
        <v>-1</v>
      </c>
      <c r="DG78" s="228">
        <v>1</v>
      </c>
      <c r="DH78" s="203">
        <v>-1</v>
      </c>
      <c r="DI78" s="229">
        <v>5</v>
      </c>
      <c r="DJ78">
        <f t="shared" si="160"/>
        <v>-1</v>
      </c>
      <c r="DK78">
        <v>-1</v>
      </c>
      <c r="DL78" s="203">
        <v>-1</v>
      </c>
      <c r="DM78">
        <v>0</v>
      </c>
      <c r="DN78">
        <v>1</v>
      </c>
      <c r="DO78">
        <v>0</v>
      </c>
      <c r="DP78">
        <v>1</v>
      </c>
      <c r="DQ78" s="237">
        <v>-1.4843457652499999E-2</v>
      </c>
      <c r="DR78" s="194">
        <v>42548</v>
      </c>
      <c r="DS78">
        <f t="shared" si="161"/>
        <v>-1</v>
      </c>
      <c r="DT78">
        <f t="shared" si="162"/>
        <v>-1</v>
      </c>
      <c r="DU78">
        <v>2</v>
      </c>
      <c r="DV78">
        <f t="shared" si="163"/>
        <v>1</v>
      </c>
      <c r="DW78">
        <v>3</v>
      </c>
      <c r="DX78" s="137">
        <v>161772.98935919625</v>
      </c>
      <c r="DY78" s="137">
        <v>242659.48403879436</v>
      </c>
      <c r="DZ78" s="188">
        <v>-2401.2705168715624</v>
      </c>
      <c r="EA78" s="188">
        <v>2401.2705168715624</v>
      </c>
      <c r="EB78" s="188">
        <v>2401.2705168715624</v>
      </c>
      <c r="EC78" s="188">
        <f t="shared" si="324"/>
        <v>2401.2705168715624</v>
      </c>
      <c r="ED78" s="188">
        <v>2401.2705168715624</v>
      </c>
      <c r="EE78" s="188">
        <v>2401.2705168715624</v>
      </c>
      <c r="EF78" s="188">
        <v>-2401.2705168715624</v>
      </c>
      <c r="EG78" s="188">
        <f t="shared" si="164"/>
        <v>2401.2705168715624</v>
      </c>
      <c r="EH78" s="188">
        <v>-2401.2705168715624</v>
      </c>
      <c r="EI78" s="188">
        <f t="shared" si="165"/>
        <v>-2401.2705168715624</v>
      </c>
      <c r="EJ78" s="188">
        <f t="shared" si="166"/>
        <v>2401.2705168715624</v>
      </c>
      <c r="EK78" s="188">
        <v>2401.2705168715624</v>
      </c>
      <c r="EM78">
        <v>-1</v>
      </c>
      <c r="EN78" s="228">
        <v>-1</v>
      </c>
      <c r="EO78" s="228">
        <v>-1</v>
      </c>
      <c r="EP78" s="228">
        <v>-1</v>
      </c>
      <c r="EQ78" s="203">
        <v>-1</v>
      </c>
      <c r="ER78" s="229">
        <v>6</v>
      </c>
      <c r="ES78">
        <f t="shared" si="167"/>
        <v>-1</v>
      </c>
      <c r="ET78">
        <v>-1</v>
      </c>
      <c r="EU78" s="203">
        <v>-1</v>
      </c>
      <c r="EV78">
        <v>1</v>
      </c>
      <c r="EW78">
        <v>1</v>
      </c>
      <c r="EX78">
        <v>0</v>
      </c>
      <c r="EY78">
        <v>1</v>
      </c>
      <c r="EZ78" s="237">
        <v>-1.8992149911399999E-3</v>
      </c>
      <c r="FA78" s="194">
        <v>42548</v>
      </c>
      <c r="FB78">
        <f t="shared" si="168"/>
        <v>1</v>
      </c>
      <c r="FC78">
        <f t="shared" si="169"/>
        <v>-1</v>
      </c>
      <c r="FD78">
        <v>2</v>
      </c>
      <c r="FE78">
        <f t="shared" si="170"/>
        <v>-1</v>
      </c>
      <c r="FF78">
        <v>2</v>
      </c>
      <c r="FG78" s="137">
        <v>161074.78545157335</v>
      </c>
      <c r="FH78" s="137">
        <v>161074.78545157335</v>
      </c>
      <c r="FI78" s="188">
        <v>305.91564722428728</v>
      </c>
      <c r="FJ78" s="188">
        <v>305.91564722428728</v>
      </c>
      <c r="FK78" s="188">
        <v>305.91564722428728</v>
      </c>
      <c r="FL78" s="188">
        <f t="shared" si="325"/>
        <v>305.91564722428728</v>
      </c>
      <c r="FM78" s="188">
        <v>305.91564722428728</v>
      </c>
      <c r="FN78" s="188">
        <v>305.91564722428728</v>
      </c>
      <c r="FO78" s="188">
        <v>305.91564722428728</v>
      </c>
      <c r="FP78" s="188">
        <f t="shared" si="171"/>
        <v>-305.91564722428728</v>
      </c>
      <c r="FQ78" s="188">
        <v>-305.91564722428728</v>
      </c>
      <c r="FR78" s="188">
        <f t="shared" si="172"/>
        <v>305.91564722428728</v>
      </c>
      <c r="FS78" s="188">
        <f t="shared" si="173"/>
        <v>305.91564722428728</v>
      </c>
      <c r="FT78" s="188">
        <v>305.91564722428728</v>
      </c>
      <c r="FV78">
        <v>-1</v>
      </c>
      <c r="FW78" s="228">
        <v>-1</v>
      </c>
      <c r="FX78" s="228">
        <v>-1</v>
      </c>
      <c r="FY78" s="228">
        <v>-1</v>
      </c>
      <c r="FZ78" s="203">
        <v>-1</v>
      </c>
      <c r="GA78" s="229">
        <v>7</v>
      </c>
      <c r="GB78">
        <f t="shared" si="174"/>
        <v>-1</v>
      </c>
      <c r="GC78">
        <v>-1</v>
      </c>
      <c r="GD78">
        <v>1</v>
      </c>
      <c r="GE78">
        <v>0</v>
      </c>
      <c r="GF78">
        <v>0</v>
      </c>
      <c r="GG78">
        <v>1</v>
      </c>
      <c r="GH78">
        <v>0</v>
      </c>
      <c r="GI78">
        <v>6.9770391982700002E-3</v>
      </c>
      <c r="GJ78" s="194">
        <v>42548</v>
      </c>
      <c r="GK78">
        <f t="shared" si="175"/>
        <v>1</v>
      </c>
      <c r="GL78">
        <f t="shared" si="176"/>
        <v>-1</v>
      </c>
      <c r="GM78">
        <v>2</v>
      </c>
      <c r="GN78">
        <f t="shared" si="177"/>
        <v>-1</v>
      </c>
      <c r="GO78">
        <v>2</v>
      </c>
      <c r="GP78" s="137">
        <v>162198.61054352269</v>
      </c>
      <c r="GQ78" s="137">
        <v>162198.61054352269</v>
      </c>
      <c r="GR78" s="188">
        <v>-1131.6660636670877</v>
      </c>
      <c r="GS78" s="188">
        <v>-1131.6660636670877</v>
      </c>
      <c r="GT78" s="188">
        <v>-1131.6660636670877</v>
      </c>
      <c r="GU78" s="188">
        <f t="shared" si="326"/>
        <v>-1131.6660636670877</v>
      </c>
      <c r="GV78" s="188">
        <v>-1131.6660636670877</v>
      </c>
      <c r="GW78" s="188">
        <v>-1131.6660636670877</v>
      </c>
      <c r="GX78" s="188">
        <v>-1131.6660636670877</v>
      </c>
      <c r="GY78" s="188">
        <f t="shared" si="178"/>
        <v>1131.6660636670877</v>
      </c>
      <c r="GZ78" s="188">
        <v>1131.6660636670877</v>
      </c>
      <c r="HA78" s="188">
        <f t="shared" si="179"/>
        <v>-1131.6660636670877</v>
      </c>
      <c r="HB78" s="188">
        <f t="shared" si="180"/>
        <v>-1131.6660636670877</v>
      </c>
      <c r="HC78" s="188">
        <v>1131.6660636670877</v>
      </c>
      <c r="HE78">
        <v>1</v>
      </c>
      <c r="HF78">
        <v>1</v>
      </c>
      <c r="HG78">
        <v>-1</v>
      </c>
      <c r="HH78">
        <v>1</v>
      </c>
      <c r="HI78">
        <v>-1</v>
      </c>
      <c r="HJ78">
        <v>8</v>
      </c>
      <c r="HK78">
        <f t="shared" si="181"/>
        <v>-1</v>
      </c>
      <c r="HL78">
        <v>-1</v>
      </c>
      <c r="HM78" s="203">
        <v>1</v>
      </c>
      <c r="HN78">
        <v>1</v>
      </c>
      <c r="HO78">
        <v>0</v>
      </c>
      <c r="HP78">
        <v>1</v>
      </c>
      <c r="HQ78">
        <v>0</v>
      </c>
      <c r="HR78" s="237">
        <v>8.3144368858700003E-3</v>
      </c>
      <c r="HS78" s="194">
        <v>42548</v>
      </c>
      <c r="HT78">
        <f t="shared" si="182"/>
        <v>-1</v>
      </c>
      <c r="HU78">
        <f t="shared" si="183"/>
        <v>-1</v>
      </c>
      <c r="HV78">
        <v>2</v>
      </c>
      <c r="HW78">
        <f t="shared" si="184"/>
        <v>-1</v>
      </c>
      <c r="HX78">
        <v>3</v>
      </c>
      <c r="HY78" s="137">
        <v>162765.63294356887</v>
      </c>
      <c r="HZ78" s="137">
        <v>244148.4494153533</v>
      </c>
      <c r="IA78" s="188">
        <v>1353.3045822979864</v>
      </c>
      <c r="IB78" s="188">
        <v>1353.3045822979864</v>
      </c>
      <c r="IC78" s="188">
        <v>-1353.3045822979864</v>
      </c>
      <c r="ID78" s="188">
        <f t="shared" si="327"/>
        <v>-1353.3045822979864</v>
      </c>
      <c r="IE78" s="188">
        <v>-1353.3045822979864</v>
      </c>
      <c r="IF78" s="188">
        <v>-1353.3045822979864</v>
      </c>
      <c r="IG78" s="188">
        <v>1353.3045822979864</v>
      </c>
      <c r="IH78" s="188">
        <f t="shared" si="185"/>
        <v>-1353.3045822979864</v>
      </c>
      <c r="II78" s="188">
        <v>1353.3045822979864</v>
      </c>
      <c r="IJ78" s="188">
        <f t="shared" si="186"/>
        <v>-1353.3045822979864</v>
      </c>
      <c r="IK78" s="188">
        <f t="shared" si="187"/>
        <v>-1353.3045822979864</v>
      </c>
      <c r="IL78" s="188">
        <v>1353.3045822979864</v>
      </c>
      <c r="IN78">
        <v>1</v>
      </c>
      <c r="IO78" s="228">
        <v>1</v>
      </c>
      <c r="IP78" s="228">
        <v>-1</v>
      </c>
      <c r="IQ78" s="228">
        <v>1</v>
      </c>
      <c r="IR78" s="203">
        <v>-1</v>
      </c>
      <c r="IS78" s="229">
        <v>9</v>
      </c>
      <c r="IT78">
        <f t="shared" si="188"/>
        <v>-1</v>
      </c>
      <c r="IU78">
        <v>-1</v>
      </c>
      <c r="IV78" s="203">
        <v>1</v>
      </c>
      <c r="IW78">
        <v>1</v>
      </c>
      <c r="IX78">
        <v>0</v>
      </c>
      <c r="IY78">
        <v>1</v>
      </c>
      <c r="IZ78">
        <v>0</v>
      </c>
      <c r="JA78" s="237">
        <v>1.27436281859E-2</v>
      </c>
      <c r="JB78" s="194">
        <v>42548</v>
      </c>
      <c r="JC78">
        <f t="shared" si="189"/>
        <v>-1</v>
      </c>
      <c r="JD78">
        <f t="shared" si="190"/>
        <v>-1</v>
      </c>
      <c r="JE78">
        <v>2</v>
      </c>
      <c r="JF78">
        <f t="shared" si="191"/>
        <v>-1</v>
      </c>
      <c r="JG78">
        <v>2</v>
      </c>
      <c r="JH78" s="137">
        <v>164957.26495726497</v>
      </c>
      <c r="JI78" s="137">
        <v>164957.26495726497</v>
      </c>
      <c r="JJ78" s="188">
        <v>2102.1540511783764</v>
      </c>
      <c r="JK78" s="188">
        <v>2102.1540511783764</v>
      </c>
      <c r="JL78" s="188">
        <v>-2102.1540511783764</v>
      </c>
      <c r="JM78" s="188">
        <f t="shared" si="328"/>
        <v>-2102.1540511783764</v>
      </c>
      <c r="JN78" s="188">
        <v>-2102.1540511783764</v>
      </c>
      <c r="JO78" s="188">
        <v>-2102.1540511783764</v>
      </c>
      <c r="JP78" s="188">
        <v>2102.1540511783764</v>
      </c>
      <c r="JQ78" s="188">
        <f t="shared" si="192"/>
        <v>-2102.1540511783764</v>
      </c>
      <c r="JR78" s="188">
        <v>2102.1540511783764</v>
      </c>
      <c r="JS78" s="188">
        <f t="shared" si="193"/>
        <v>-2102.1540511783764</v>
      </c>
      <c r="JT78" s="188">
        <f t="shared" si="329"/>
        <v>-2102.1540511783764</v>
      </c>
      <c r="JU78" s="188">
        <v>2102.1540511783764</v>
      </c>
      <c r="JW78">
        <v>1</v>
      </c>
      <c r="JX78" s="228">
        <v>1</v>
      </c>
      <c r="JY78" s="228">
        <v>-1</v>
      </c>
      <c r="JZ78" s="228">
        <v>1</v>
      </c>
      <c r="KA78" s="203">
        <v>-1</v>
      </c>
      <c r="KB78" s="229">
        <v>10</v>
      </c>
      <c r="KC78">
        <f t="shared" si="194"/>
        <v>-1</v>
      </c>
      <c r="KD78">
        <v>-1</v>
      </c>
      <c r="KE78" s="203">
        <v>1</v>
      </c>
      <c r="KF78">
        <v>1</v>
      </c>
      <c r="KG78">
        <v>0</v>
      </c>
      <c r="KH78">
        <v>1</v>
      </c>
      <c r="KI78">
        <v>0</v>
      </c>
      <c r="KJ78" s="237">
        <v>2.09721194177E-3</v>
      </c>
      <c r="KK78" s="194">
        <v>42548</v>
      </c>
      <c r="KL78">
        <f t="shared" si="195"/>
        <v>-1</v>
      </c>
      <c r="KM78">
        <f t="shared" si="196"/>
        <v>-1</v>
      </c>
      <c r="KN78">
        <v>2</v>
      </c>
      <c r="KO78">
        <f t="shared" si="197"/>
        <v>-1</v>
      </c>
      <c r="KP78">
        <v>2</v>
      </c>
      <c r="KQ78" s="137">
        <v>165336.86138815386</v>
      </c>
      <c r="KR78" s="137">
        <v>165336.86138815386</v>
      </c>
      <c r="KS78" s="188">
        <v>346.74644011800751</v>
      </c>
      <c r="KT78" s="188">
        <v>346.74644011800751</v>
      </c>
      <c r="KU78" s="188">
        <v>-346.74644011800751</v>
      </c>
      <c r="KV78" s="188">
        <f t="shared" si="330"/>
        <v>-346.74644011800751</v>
      </c>
      <c r="KW78" s="188">
        <v>-346.74644011800751</v>
      </c>
      <c r="KX78" s="188">
        <v>-346.74644011800751</v>
      </c>
      <c r="KY78" s="188">
        <v>346.74644011800751</v>
      </c>
      <c r="KZ78" s="188">
        <f t="shared" si="198"/>
        <v>-346.74644011800751</v>
      </c>
      <c r="LA78" s="188">
        <v>346.74644011800751</v>
      </c>
      <c r="LB78" s="188">
        <f t="shared" si="199"/>
        <v>-346.74644011800751</v>
      </c>
      <c r="LC78" s="188">
        <f t="shared" si="200"/>
        <v>-346.74644011800751</v>
      </c>
      <c r="LD78" s="188">
        <v>346.74644011800751</v>
      </c>
      <c r="LF78">
        <v>1</v>
      </c>
      <c r="LG78" s="228">
        <v>1</v>
      </c>
      <c r="LH78" s="228">
        <v>-1</v>
      </c>
      <c r="LI78" s="228">
        <v>1</v>
      </c>
      <c r="LJ78" s="203">
        <v>-1</v>
      </c>
      <c r="LK78" s="229">
        <v>11</v>
      </c>
      <c r="LL78">
        <f t="shared" si="201"/>
        <v>-1</v>
      </c>
      <c r="LM78">
        <v>-1</v>
      </c>
      <c r="LN78" s="203">
        <v>-1</v>
      </c>
      <c r="LO78">
        <v>1</v>
      </c>
      <c r="LP78">
        <v>1</v>
      </c>
      <c r="LQ78">
        <v>0</v>
      </c>
      <c r="LR78">
        <v>1</v>
      </c>
      <c r="LS78" s="237">
        <v>-7.3864335836499998E-4</v>
      </c>
      <c r="LT78" s="194">
        <v>42548</v>
      </c>
      <c r="LU78">
        <f t="shared" si="202"/>
        <v>-1</v>
      </c>
      <c r="LV78">
        <f t="shared" si="203"/>
        <v>-1</v>
      </c>
      <c r="LW78">
        <v>2</v>
      </c>
      <c r="LX78">
        <f t="shared" si="204"/>
        <v>-1</v>
      </c>
      <c r="LY78">
        <v>2</v>
      </c>
      <c r="LZ78" s="137">
        <v>164745.28110412013</v>
      </c>
      <c r="MA78" s="137">
        <v>164745.28110412013</v>
      </c>
      <c r="MB78" s="188">
        <v>-121.68800770953327</v>
      </c>
      <c r="MC78" s="188">
        <v>-121.68800770953327</v>
      </c>
      <c r="MD78" s="188">
        <v>121.68800770953327</v>
      </c>
      <c r="ME78" s="188">
        <f t="shared" si="331"/>
        <v>121.68800770953327</v>
      </c>
      <c r="MF78" s="188">
        <v>121.68800770953327</v>
      </c>
      <c r="MG78" s="188">
        <v>121.68800770953327</v>
      </c>
      <c r="MH78" s="188">
        <v>-121.68800770953327</v>
      </c>
      <c r="MI78" s="188">
        <f t="shared" si="205"/>
        <v>121.68800770953327</v>
      </c>
      <c r="MJ78" s="188">
        <v>-121.68800770953327</v>
      </c>
      <c r="MK78" s="188">
        <f t="shared" si="206"/>
        <v>121.68800770953327</v>
      </c>
      <c r="ML78" s="188">
        <f t="shared" si="207"/>
        <v>121.68800770953327</v>
      </c>
      <c r="MM78" s="188">
        <v>121.68800770953327</v>
      </c>
      <c r="MO78">
        <v>-1</v>
      </c>
      <c r="MP78" s="228">
        <v>1</v>
      </c>
      <c r="MQ78" s="228">
        <v>-1</v>
      </c>
      <c r="MR78" s="203">
        <v>1</v>
      </c>
      <c r="MS78" s="203">
        <v>-1</v>
      </c>
      <c r="MT78" s="229">
        <v>-8</v>
      </c>
      <c r="MU78">
        <f t="shared" si="208"/>
        <v>1</v>
      </c>
      <c r="MV78">
        <v>1</v>
      </c>
      <c r="MW78" s="203">
        <v>1</v>
      </c>
      <c r="MX78">
        <v>0</v>
      </c>
      <c r="MY78">
        <v>0</v>
      </c>
      <c r="MZ78">
        <v>1</v>
      </c>
      <c r="NA78">
        <v>1</v>
      </c>
      <c r="NB78" s="237">
        <v>5.6671183934999996E-3</v>
      </c>
      <c r="NC78" s="194">
        <v>42552</v>
      </c>
      <c r="ND78">
        <f t="shared" si="209"/>
        <v>1</v>
      </c>
      <c r="NE78">
        <f t="shared" si="210"/>
        <v>1</v>
      </c>
      <c r="NF78">
        <v>2</v>
      </c>
      <c r="NG78">
        <f t="shared" si="211"/>
        <v>1</v>
      </c>
      <c r="NH78">
        <v>2</v>
      </c>
      <c r="NI78" s="137">
        <v>166472.92750076475</v>
      </c>
      <c r="NJ78" s="137">
        <v>166472.92750076475</v>
      </c>
      <c r="NK78" s="188">
        <v>943.42178945937587</v>
      </c>
      <c r="NL78" s="188">
        <v>-943.42178945937587</v>
      </c>
      <c r="NM78" s="188">
        <v>-943.42178945937587</v>
      </c>
      <c r="NN78" s="188">
        <f t="shared" si="332"/>
        <v>943.42178945937587</v>
      </c>
      <c r="NO78" s="188">
        <v>943.42178945937587</v>
      </c>
      <c r="NP78" s="188">
        <v>-943.42178945937587</v>
      </c>
      <c r="NQ78" s="188">
        <v>943.42178945937587</v>
      </c>
      <c r="NR78" s="188">
        <f t="shared" si="212"/>
        <v>943.42178945937587</v>
      </c>
      <c r="NS78" s="188">
        <v>943.42178945937587</v>
      </c>
      <c r="NT78" s="188">
        <f t="shared" si="213"/>
        <v>943.42178945937587</v>
      </c>
      <c r="NU78" s="188">
        <f t="shared" si="214"/>
        <v>943.42178945937587</v>
      </c>
      <c r="NV78" s="188">
        <v>943.42178945937587</v>
      </c>
      <c r="NX78">
        <v>1</v>
      </c>
      <c r="NY78" s="228">
        <v>1</v>
      </c>
      <c r="NZ78" s="228">
        <v>-1</v>
      </c>
      <c r="OA78" s="228">
        <v>1</v>
      </c>
      <c r="OB78" s="203">
        <v>-1</v>
      </c>
      <c r="OC78" s="229">
        <v>-9</v>
      </c>
      <c r="OD78">
        <f t="shared" si="346"/>
        <v>-1</v>
      </c>
      <c r="OE78">
        <v>1</v>
      </c>
      <c r="OF78" s="203">
        <v>-1</v>
      </c>
      <c r="OG78">
        <v>1</v>
      </c>
      <c r="OH78">
        <v>1</v>
      </c>
      <c r="OI78">
        <v>0</v>
      </c>
      <c r="OJ78">
        <v>0</v>
      </c>
      <c r="OK78">
        <v>-3.9201274041399999E-3</v>
      </c>
      <c r="OL78" s="194">
        <v>42552</v>
      </c>
      <c r="OM78">
        <f t="shared" si="215"/>
        <v>-1</v>
      </c>
      <c r="ON78">
        <f t="shared" si="216"/>
        <v>-1</v>
      </c>
      <c r="OO78">
        <v>2</v>
      </c>
      <c r="OP78">
        <f t="shared" si="217"/>
        <v>-1</v>
      </c>
      <c r="OQ78">
        <v>2</v>
      </c>
      <c r="OR78" s="137">
        <v>166107.55311578733</v>
      </c>
      <c r="OS78" s="137">
        <v>166107.55311578733</v>
      </c>
      <c r="OT78" s="188">
        <v>-651.16277100383854</v>
      </c>
      <c r="OU78" s="188">
        <v>-651.16277100383854</v>
      </c>
      <c r="OV78" s="188">
        <v>651.16277100383854</v>
      </c>
      <c r="OW78" s="188">
        <f t="shared" si="333"/>
        <v>651.16277100383854</v>
      </c>
      <c r="OX78" s="188">
        <v>-651.16277100383854</v>
      </c>
      <c r="OY78" s="188">
        <v>651.16277100383854</v>
      </c>
      <c r="OZ78" s="188">
        <v>-651.16277100383854</v>
      </c>
      <c r="PA78" s="188">
        <f t="shared" si="218"/>
        <v>651.16277100383854</v>
      </c>
      <c r="PB78" s="188">
        <v>-651.16277100383854</v>
      </c>
      <c r="PC78" s="188">
        <f t="shared" si="219"/>
        <v>651.16277100383854</v>
      </c>
      <c r="PD78" s="188">
        <f t="shared" si="220"/>
        <v>651.16277100383854</v>
      </c>
      <c r="PE78" s="188">
        <v>651.16277100383854</v>
      </c>
      <c r="PG78">
        <v>-1</v>
      </c>
      <c r="PH78" s="228">
        <v>1</v>
      </c>
      <c r="PI78" s="228">
        <v>-1</v>
      </c>
      <c r="PJ78" s="228">
        <v>1</v>
      </c>
      <c r="PK78" s="203">
        <v>-1</v>
      </c>
      <c r="PL78" s="229">
        <v>-10</v>
      </c>
      <c r="PM78">
        <f t="shared" si="347"/>
        <v>1</v>
      </c>
      <c r="PN78">
        <v>1</v>
      </c>
      <c r="PO78" s="203">
        <v>1</v>
      </c>
      <c r="PP78">
        <v>0</v>
      </c>
      <c r="PQ78">
        <v>0</v>
      </c>
      <c r="PR78">
        <v>1</v>
      </c>
      <c r="PS78">
        <v>1</v>
      </c>
      <c r="PT78" s="237">
        <v>4.7964580002499996E-3</v>
      </c>
      <c r="PU78" s="194">
        <v>42552</v>
      </c>
      <c r="PV78">
        <f t="shared" si="221"/>
        <v>1</v>
      </c>
      <c r="PW78">
        <f t="shared" si="222"/>
        <v>1</v>
      </c>
      <c r="PX78">
        <v>2</v>
      </c>
      <c r="PY78">
        <f t="shared" si="223"/>
        <v>1</v>
      </c>
      <c r="PZ78">
        <v>2</v>
      </c>
      <c r="QA78" s="137">
        <v>164339.35457682158</v>
      </c>
      <c r="QB78" s="137">
        <v>164339.35457682158</v>
      </c>
      <c r="QC78" s="188">
        <v>788.24681201591727</v>
      </c>
      <c r="QD78" s="188">
        <v>-788.24681201591727</v>
      </c>
      <c r="QE78" s="188">
        <v>-788.24681201591727</v>
      </c>
      <c r="QF78" s="188">
        <f t="shared" si="334"/>
        <v>788.24681201591727</v>
      </c>
      <c r="QG78" s="188">
        <v>788.24681201591727</v>
      </c>
      <c r="QH78" s="188">
        <v>-788.24681201591727</v>
      </c>
      <c r="QI78" s="188">
        <v>788.24681201591727</v>
      </c>
      <c r="QJ78" s="188">
        <f t="shared" si="224"/>
        <v>788.24681201591727</v>
      </c>
      <c r="QK78" s="188">
        <v>788.24681201591727</v>
      </c>
      <c r="QL78" s="188">
        <f t="shared" si="225"/>
        <v>788.24681201591727</v>
      </c>
      <c r="QM78" s="188">
        <f t="shared" si="226"/>
        <v>788.24681201591727</v>
      </c>
      <c r="QN78" s="188">
        <v>788.24681201591727</v>
      </c>
      <c r="QP78">
        <v>1</v>
      </c>
      <c r="QQ78" s="228">
        <v>1</v>
      </c>
      <c r="QR78" s="228">
        <v>-1</v>
      </c>
      <c r="QS78" s="228">
        <v>1</v>
      </c>
      <c r="QT78" s="203">
        <v>-1</v>
      </c>
      <c r="QU78" s="229">
        <v>-11</v>
      </c>
      <c r="QV78">
        <f t="shared" si="348"/>
        <v>-1</v>
      </c>
      <c r="QW78">
        <v>1</v>
      </c>
      <c r="QX78">
        <v>-1</v>
      </c>
      <c r="QY78">
        <v>1</v>
      </c>
      <c r="QZ78">
        <v>1</v>
      </c>
      <c r="RA78">
        <v>0</v>
      </c>
      <c r="RB78">
        <v>0</v>
      </c>
      <c r="RC78">
        <v>-8.9351285189699994E-3</v>
      </c>
      <c r="RD78" s="194">
        <v>42552</v>
      </c>
      <c r="RE78">
        <f t="shared" si="227"/>
        <v>-1</v>
      </c>
      <c r="RF78">
        <f t="shared" si="228"/>
        <v>-1</v>
      </c>
      <c r="RG78">
        <v>2</v>
      </c>
      <c r="RH78">
        <f t="shared" si="229"/>
        <v>-1</v>
      </c>
      <c r="RI78">
        <v>2</v>
      </c>
      <c r="RJ78" s="137">
        <v>164339.35457682158</v>
      </c>
      <c r="RK78" s="137">
        <v>164339.35457682158</v>
      </c>
      <c r="RL78" s="188">
        <v>-1468.3932538684815</v>
      </c>
      <c r="RM78" s="188">
        <v>-1468.3932538684815</v>
      </c>
      <c r="RN78" s="188">
        <v>1468.3932538684815</v>
      </c>
      <c r="RO78" s="188">
        <f t="shared" si="335"/>
        <v>1468.3932538684815</v>
      </c>
      <c r="RP78" s="188">
        <v>-1468.3932538684815</v>
      </c>
      <c r="RQ78" s="188">
        <v>1468.3932538684815</v>
      </c>
      <c r="RR78" s="188">
        <v>-1468.3932538684815</v>
      </c>
      <c r="RS78" s="188">
        <f t="shared" si="230"/>
        <v>1468.3932538684815</v>
      </c>
      <c r="RT78" s="188">
        <v>-1468.3932538684815</v>
      </c>
      <c r="RU78" s="188">
        <f t="shared" si="231"/>
        <v>1468.3932538684815</v>
      </c>
      <c r="RV78" s="188">
        <f t="shared" si="232"/>
        <v>1468.3932538684815</v>
      </c>
      <c r="RW78" s="188">
        <v>1468.3932538684815</v>
      </c>
      <c r="RY78">
        <v>-1</v>
      </c>
      <c r="RZ78">
        <v>1</v>
      </c>
      <c r="SA78">
        <v>-1</v>
      </c>
      <c r="SB78">
        <v>1</v>
      </c>
      <c r="SC78">
        <v>-1</v>
      </c>
      <c r="SD78">
        <v>-12</v>
      </c>
      <c r="SE78">
        <f t="shared" si="233"/>
        <v>1</v>
      </c>
      <c r="SF78">
        <v>1</v>
      </c>
      <c r="SG78">
        <v>1</v>
      </c>
      <c r="SH78">
        <v>0</v>
      </c>
      <c r="SI78">
        <v>0</v>
      </c>
      <c r="SJ78">
        <v>1</v>
      </c>
      <c r="SK78">
        <v>1</v>
      </c>
      <c r="SL78">
        <v>1.0621217735000001E-2</v>
      </c>
      <c r="SM78" s="194">
        <v>42552</v>
      </c>
      <c r="SN78">
        <f t="shared" si="234"/>
        <v>1</v>
      </c>
      <c r="SO78">
        <f t="shared" si="235"/>
        <v>1</v>
      </c>
      <c r="SP78">
        <v>2</v>
      </c>
      <c r="SQ78">
        <f t="shared" si="236"/>
        <v>1</v>
      </c>
      <c r="SR78">
        <v>2</v>
      </c>
      <c r="SS78" s="137">
        <v>165858.60634952836</v>
      </c>
      <c r="ST78" s="137">
        <v>165858.60634952836</v>
      </c>
      <c r="SU78" s="188">
        <v>1761.6203712619943</v>
      </c>
      <c r="SV78" s="188">
        <v>-1761.6203712619943</v>
      </c>
      <c r="SW78" s="188">
        <v>-1761.6203712619943</v>
      </c>
      <c r="SX78" s="188">
        <f t="shared" si="336"/>
        <v>1761.6203712619943</v>
      </c>
      <c r="SY78" s="188">
        <v>1761.6203712619943</v>
      </c>
      <c r="SZ78" s="188">
        <v>-1761.6203712619943</v>
      </c>
      <c r="TA78" s="188">
        <v>1761.6203712619943</v>
      </c>
      <c r="TB78" s="188">
        <f t="shared" si="237"/>
        <v>1761.6203712619943</v>
      </c>
      <c r="TC78" s="188">
        <v>1761.6203712619943</v>
      </c>
      <c r="TD78" s="188">
        <f t="shared" si="238"/>
        <v>1761.6203712619943</v>
      </c>
      <c r="TE78" s="188">
        <f t="shared" si="239"/>
        <v>1761.6203712619943</v>
      </c>
      <c r="TF78" s="188">
        <v>1761.6203712619943</v>
      </c>
      <c r="TH78">
        <v>1</v>
      </c>
      <c r="TI78" s="228">
        <v>1</v>
      </c>
      <c r="TJ78" s="228">
        <v>-1</v>
      </c>
      <c r="TK78" s="228">
        <v>1</v>
      </c>
      <c r="TL78" s="203">
        <v>-1</v>
      </c>
      <c r="TM78" s="229">
        <v>-13</v>
      </c>
      <c r="TN78">
        <f t="shared" si="240"/>
        <v>-1</v>
      </c>
      <c r="TO78">
        <v>1</v>
      </c>
      <c r="TP78">
        <v>-1</v>
      </c>
      <c r="TQ78">
        <v>1</v>
      </c>
      <c r="TR78">
        <v>1</v>
      </c>
      <c r="TS78">
        <v>0</v>
      </c>
      <c r="TT78">
        <v>0</v>
      </c>
      <c r="TU78">
        <v>-8.5543199315700003E-4</v>
      </c>
      <c r="TV78" s="194">
        <v>42552</v>
      </c>
      <c r="TW78">
        <f t="shared" si="241"/>
        <v>-1</v>
      </c>
      <c r="TX78">
        <f t="shared" si="242"/>
        <v>-1</v>
      </c>
      <c r="TY78">
        <v>2</v>
      </c>
      <c r="TZ78">
        <f t="shared" si="243"/>
        <v>-1</v>
      </c>
      <c r="UA78">
        <v>2</v>
      </c>
      <c r="UB78" s="137">
        <v>165858.60634952836</v>
      </c>
      <c r="UC78" s="137">
        <v>165858.60634952836</v>
      </c>
      <c r="UD78" s="188">
        <v>-141.88075821181931</v>
      </c>
      <c r="UE78" s="188">
        <v>-141.88075821181931</v>
      </c>
      <c r="UF78" s="188">
        <v>141.88075821181931</v>
      </c>
      <c r="UG78" s="188">
        <f t="shared" si="337"/>
        <v>141.88075821181931</v>
      </c>
      <c r="UH78" s="188">
        <v>-141.88075821181931</v>
      </c>
      <c r="UI78" s="188">
        <v>141.88075821181931</v>
      </c>
      <c r="UJ78" s="188">
        <v>-141.88075821181931</v>
      </c>
      <c r="UK78" s="188">
        <f t="shared" si="244"/>
        <v>141.88075821181931</v>
      </c>
      <c r="UL78" s="188">
        <v>-141.88075821181931</v>
      </c>
      <c r="UM78" s="188">
        <f t="shared" si="245"/>
        <v>141.88075821181931</v>
      </c>
      <c r="UN78" s="188">
        <f t="shared" si="246"/>
        <v>141.88075821181931</v>
      </c>
      <c r="UO78" s="188">
        <v>141.88075821181931</v>
      </c>
      <c r="UQ78">
        <v>-1</v>
      </c>
      <c r="UR78" s="228">
        <v>-1</v>
      </c>
      <c r="US78" s="228">
        <v>-1</v>
      </c>
      <c r="UT78" s="228">
        <v>-1</v>
      </c>
      <c r="UU78" s="203">
        <v>-1</v>
      </c>
      <c r="UV78" s="229">
        <v>-14</v>
      </c>
      <c r="UW78">
        <f t="shared" si="247"/>
        <v>1</v>
      </c>
      <c r="UX78">
        <v>1</v>
      </c>
      <c r="UY78" s="203">
        <v>1</v>
      </c>
      <c r="UZ78">
        <v>0</v>
      </c>
      <c r="VA78">
        <v>0</v>
      </c>
      <c r="VB78">
        <v>1</v>
      </c>
      <c r="VC78">
        <v>1</v>
      </c>
      <c r="VD78" s="237">
        <v>1.2230919765199999E-4</v>
      </c>
      <c r="VE78" s="194">
        <v>42552</v>
      </c>
      <c r="VF78">
        <f t="shared" si="248"/>
        <v>1</v>
      </c>
      <c r="VG78">
        <f t="shared" si="249"/>
        <v>1</v>
      </c>
      <c r="VH78">
        <v>2</v>
      </c>
      <c r="VI78">
        <v>-1</v>
      </c>
      <c r="VJ78">
        <v>2</v>
      </c>
      <c r="VK78" s="137">
        <v>165660.45380875203</v>
      </c>
      <c r="VL78" s="137">
        <v>165660.45380875203</v>
      </c>
      <c r="VM78" s="188">
        <v>-20.261797188014668</v>
      </c>
      <c r="VN78" s="188">
        <v>-20.261797188014668</v>
      </c>
      <c r="VO78" s="188">
        <v>-20.261797188014668</v>
      </c>
      <c r="VP78" s="188">
        <f t="shared" si="338"/>
        <v>20.261797188014668</v>
      </c>
      <c r="VQ78" s="188">
        <v>20.261797188014668</v>
      </c>
      <c r="VR78" s="188">
        <v>-20.261797188014668</v>
      </c>
      <c r="VS78" s="188">
        <v>-20.261797188014668</v>
      </c>
      <c r="VT78" s="188">
        <f t="shared" si="250"/>
        <v>20.261797188014668</v>
      </c>
      <c r="VU78" s="188">
        <v>20.261797188014668</v>
      </c>
      <c r="VV78" s="188">
        <v>-20.261797188014668</v>
      </c>
      <c r="VW78" s="188">
        <f t="shared" si="251"/>
        <v>20.261797188014668</v>
      </c>
      <c r="VX78" s="188">
        <v>20.261797188014668</v>
      </c>
      <c r="VZ78">
        <v>1</v>
      </c>
      <c r="WA78" s="228">
        <v>-1</v>
      </c>
      <c r="WB78" s="228">
        <v>-1</v>
      </c>
      <c r="WC78" s="228">
        <v>-1</v>
      </c>
      <c r="WD78" s="203">
        <v>-1</v>
      </c>
      <c r="WE78" s="229">
        <v>-15</v>
      </c>
      <c r="WF78">
        <f t="shared" si="252"/>
        <v>-1</v>
      </c>
      <c r="WG78">
        <v>1</v>
      </c>
      <c r="WH78" s="203">
        <v>1</v>
      </c>
      <c r="WI78">
        <v>0</v>
      </c>
      <c r="WJ78">
        <v>0</v>
      </c>
      <c r="WK78">
        <v>0</v>
      </c>
      <c r="WL78">
        <v>1</v>
      </c>
      <c r="WM78" s="237">
        <v>2.4458847988299999E-4</v>
      </c>
      <c r="WN78" s="194">
        <v>42552</v>
      </c>
      <c r="WO78">
        <f t="shared" si="253"/>
        <v>1</v>
      </c>
      <c r="WP78">
        <f t="shared" si="254"/>
        <v>-1</v>
      </c>
      <c r="WQ78">
        <v>3</v>
      </c>
      <c r="WR78">
        <v>-1</v>
      </c>
      <c r="WS78">
        <v>2</v>
      </c>
      <c r="WT78" s="137">
        <v>248403.02267002518</v>
      </c>
      <c r="WU78" s="137">
        <v>165602.01511335012</v>
      </c>
      <c r="WV78" s="188">
        <v>-60.756517713203849</v>
      </c>
      <c r="WW78" s="188">
        <v>60.756517713203849</v>
      </c>
      <c r="WX78" s="188">
        <v>-60.756517713203849</v>
      </c>
      <c r="WY78" s="188">
        <f t="shared" si="339"/>
        <v>-60.756517713203849</v>
      </c>
      <c r="WZ78" s="188">
        <v>60.756517713203849</v>
      </c>
      <c r="XA78" s="188">
        <v>-60.756517713203849</v>
      </c>
      <c r="XB78" s="188">
        <v>-60.756517713203849</v>
      </c>
      <c r="XC78" s="188">
        <f t="shared" si="255"/>
        <v>60.756517713203849</v>
      </c>
      <c r="XD78" s="188">
        <v>60.756517713203849</v>
      </c>
      <c r="XE78" s="188">
        <v>-60.756517713203849</v>
      </c>
      <c r="XF78" s="188">
        <f t="shared" si="256"/>
        <v>-60.756517713203849</v>
      </c>
      <c r="XG78" s="188">
        <v>60.756517713203849</v>
      </c>
      <c r="XI78">
        <v>1</v>
      </c>
      <c r="XJ78" s="228">
        <v>-1</v>
      </c>
      <c r="XK78" s="228">
        <v>-1</v>
      </c>
      <c r="XL78" s="228">
        <v>-1</v>
      </c>
      <c r="XM78" s="203">
        <v>1</v>
      </c>
      <c r="XN78" s="229">
        <v>-16</v>
      </c>
      <c r="XO78">
        <f t="shared" si="257"/>
        <v>-1</v>
      </c>
      <c r="XP78">
        <v>-1</v>
      </c>
      <c r="XQ78" s="203">
        <v>1</v>
      </c>
      <c r="XR78">
        <v>0</v>
      </c>
      <c r="XS78">
        <v>1</v>
      </c>
      <c r="XT78">
        <v>0</v>
      </c>
      <c r="XU78">
        <v>0</v>
      </c>
      <c r="XV78" s="237">
        <v>4.7683090842399996E-3</v>
      </c>
      <c r="XW78" s="194">
        <v>42552</v>
      </c>
      <c r="XX78">
        <f t="shared" si="258"/>
        <v>-1</v>
      </c>
      <c r="XY78">
        <f t="shared" si="259"/>
        <v>-1</v>
      </c>
      <c r="XZ78">
        <v>3</v>
      </c>
      <c r="YA78">
        <v>-1</v>
      </c>
      <c r="YB78">
        <v>2</v>
      </c>
      <c r="YC78" s="137">
        <v>248403.02267002518</v>
      </c>
      <c r="YD78" s="137">
        <v>165602.01511335012</v>
      </c>
      <c r="YE78" s="188">
        <v>-1184.4623895501556</v>
      </c>
      <c r="YF78" s="188">
        <v>1184.4623895501556</v>
      </c>
      <c r="YG78" s="188">
        <v>1184.4623895501556</v>
      </c>
      <c r="YH78" s="188">
        <f t="shared" si="260"/>
        <v>-1184.4623895501556</v>
      </c>
      <c r="YI78" s="188">
        <v>-1184.4623895501556</v>
      </c>
      <c r="YJ78" s="188">
        <v>-1184.4623895501556</v>
      </c>
      <c r="YK78" s="188">
        <v>-1184.4623895501556</v>
      </c>
      <c r="YL78" s="188">
        <f t="shared" si="261"/>
        <v>-1184.4623895501556</v>
      </c>
      <c r="YM78" s="188">
        <v>1184.4623895501556</v>
      </c>
      <c r="YN78" s="188">
        <v>-1184.4623895501556</v>
      </c>
      <c r="YO78" s="188">
        <f t="shared" si="262"/>
        <v>-1184.4623895501556</v>
      </c>
      <c r="YP78" s="188">
        <v>1184.4623895501556</v>
      </c>
      <c r="YR78">
        <v>1</v>
      </c>
      <c r="YS78" s="228">
        <v>-1</v>
      </c>
      <c r="YT78" s="228">
        <v>1</v>
      </c>
      <c r="YU78" s="228">
        <v>-1</v>
      </c>
      <c r="YV78" s="203">
        <v>1</v>
      </c>
      <c r="YW78" s="229">
        <v>-18</v>
      </c>
      <c r="YX78">
        <v>-1</v>
      </c>
      <c r="YY78">
        <v>-1</v>
      </c>
      <c r="YZ78" s="203">
        <v>1</v>
      </c>
      <c r="ZA78">
        <v>1</v>
      </c>
      <c r="ZB78">
        <v>1</v>
      </c>
      <c r="ZC78">
        <v>0</v>
      </c>
      <c r="ZD78">
        <v>0</v>
      </c>
      <c r="ZE78" s="237">
        <v>0</v>
      </c>
      <c r="ZF78" s="194">
        <v>42552</v>
      </c>
      <c r="ZG78">
        <f t="shared" si="263"/>
        <v>-1</v>
      </c>
      <c r="ZH78">
        <f t="shared" si="264"/>
        <v>-1</v>
      </c>
      <c r="ZI78">
        <v>3</v>
      </c>
      <c r="ZJ78">
        <v>-1</v>
      </c>
      <c r="ZK78">
        <v>2</v>
      </c>
      <c r="ZL78" s="137">
        <v>248403.02267002518</v>
      </c>
      <c r="ZM78" s="137">
        <v>165602.01511335012</v>
      </c>
      <c r="ZN78" s="188">
        <v>0</v>
      </c>
      <c r="ZO78" s="188">
        <v>0</v>
      </c>
      <c r="ZP78" s="188">
        <v>0</v>
      </c>
      <c r="ZQ78" s="188">
        <v>0</v>
      </c>
      <c r="ZR78" s="188">
        <v>0</v>
      </c>
      <c r="ZS78" s="188">
        <v>0</v>
      </c>
      <c r="ZT78" s="188">
        <v>0</v>
      </c>
      <c r="ZU78" s="188">
        <v>0</v>
      </c>
      <c r="ZV78" s="188">
        <f t="shared" si="265"/>
        <v>0</v>
      </c>
      <c r="ZW78" s="188">
        <v>0</v>
      </c>
      <c r="ZX78" s="188">
        <f t="shared" si="266"/>
        <v>0</v>
      </c>
      <c r="ZY78" s="188">
        <v>0</v>
      </c>
      <c r="AAA78">
        <f t="shared" si="267"/>
        <v>1</v>
      </c>
      <c r="AAB78" s="228">
        <v>-1</v>
      </c>
      <c r="AAC78" s="228">
        <v>1</v>
      </c>
      <c r="AAD78" s="228">
        <v>-1</v>
      </c>
      <c r="AAE78" s="203">
        <v>1</v>
      </c>
      <c r="AAF78" s="229">
        <v>-18</v>
      </c>
      <c r="AAG78">
        <f t="shared" si="268"/>
        <v>-1</v>
      </c>
      <c r="AAH78">
        <f t="shared" si="269"/>
        <v>-1</v>
      </c>
      <c r="AAI78" s="203">
        <v>-1</v>
      </c>
      <c r="AAJ78">
        <f t="shared" si="270"/>
        <v>0</v>
      </c>
      <c r="AAK78">
        <f t="shared" ref="AAK78:AAK92" si="355">IF(AAI78=AAE78,1,0)</f>
        <v>0</v>
      </c>
      <c r="AAL78">
        <f t="shared" si="340"/>
        <v>1</v>
      </c>
      <c r="AAM78">
        <f t="shared" si="271"/>
        <v>1</v>
      </c>
      <c r="AAN78" s="237">
        <v>-1.5697249939199999E-2</v>
      </c>
      <c r="AAO78" s="194">
        <v>42552</v>
      </c>
      <c r="AAP78">
        <f t="shared" si="272"/>
        <v>-1</v>
      </c>
      <c r="AAQ78">
        <f t="shared" si="273"/>
        <v>-1</v>
      </c>
      <c r="AAR78">
        <f>VLOOKUP($A78,'FuturesInfo (3)'!$A$2:$V$80,22)</f>
        <v>3</v>
      </c>
      <c r="AAS78">
        <f t="shared" si="274"/>
        <v>-1</v>
      </c>
      <c r="AAT78">
        <f t="shared" si="275"/>
        <v>2</v>
      </c>
      <c r="AAU78" s="137">
        <f>VLOOKUP($A78,'FuturesInfo (3)'!$A$2:$O$80,15)*AAR78</f>
        <v>244503.77833753149</v>
      </c>
      <c r="AAV78" s="137">
        <f>VLOOKUP($A78,'FuturesInfo (3)'!$A$2:$O$80,15)*AAT78</f>
        <v>163002.51889168765</v>
      </c>
      <c r="AAW78" s="188">
        <f t="shared" si="352"/>
        <v>3838.036919642986</v>
      </c>
      <c r="AAX78" s="188">
        <f t="shared" ref="AAX78:AAX92" si="356">IF(IF(AAS78=AAI78,1,0)=1,ABS(AAU78*AAN78),-ABS(AAU78*AAN78))</f>
        <v>3838.036919642986</v>
      </c>
      <c r="AAY78" s="188">
        <f t="shared" si="277"/>
        <v>-3838.036919642986</v>
      </c>
      <c r="AAZ78" s="188">
        <f t="shared" si="278"/>
        <v>-3838.036919642986</v>
      </c>
      <c r="ABA78" s="188">
        <f t="shared" si="279"/>
        <v>3838.036919642986</v>
      </c>
      <c r="ABB78" s="188">
        <f t="shared" si="349"/>
        <v>3838.036919642986</v>
      </c>
      <c r="ABC78" s="188">
        <f t="shared" si="281"/>
        <v>-3838.036919642986</v>
      </c>
      <c r="ABD78" s="188">
        <f t="shared" si="341"/>
        <v>3838.036919642986</v>
      </c>
      <c r="ABE78" s="188">
        <f t="shared" si="282"/>
        <v>3838.036919642986</v>
      </c>
      <c r="ABF78" s="188">
        <f>IF(IF(sym!$Q67=AAI78,1,0)=1,ABS(AAU78*AAN78),-ABS(AAU78*AAN78))</f>
        <v>-3838.036919642986</v>
      </c>
      <c r="ABG78" s="188">
        <f t="shared" si="283"/>
        <v>3838.036919642986</v>
      </c>
      <c r="ABH78" s="188">
        <f t="shared" si="284"/>
        <v>3838.036919642986</v>
      </c>
      <c r="ABJ78">
        <f t="shared" si="285"/>
        <v>-1</v>
      </c>
      <c r="ABK78" s="228">
        <v>-1</v>
      </c>
      <c r="ABL78" s="228">
        <v>1</v>
      </c>
      <c r="ABM78" s="228">
        <v>-1</v>
      </c>
      <c r="ABN78" s="203">
        <v>1</v>
      </c>
      <c r="ABO78" s="229">
        <v>-19</v>
      </c>
      <c r="ABP78">
        <f t="shared" si="286"/>
        <v>1</v>
      </c>
      <c r="ABQ78">
        <f t="shared" si="287"/>
        <v>-1</v>
      </c>
      <c r="ABR78" s="203"/>
      <c r="ABS78">
        <f t="shared" si="288"/>
        <v>0</v>
      </c>
      <c r="ABT78">
        <f t="shared" ref="ABT78:ABT92" si="357">IF(ABR78=ABN78,1,0)</f>
        <v>0</v>
      </c>
      <c r="ABU78">
        <f t="shared" si="342"/>
        <v>0</v>
      </c>
      <c r="ABV78">
        <f t="shared" si="289"/>
        <v>0</v>
      </c>
      <c r="ABW78" s="237"/>
      <c r="ABX78" s="194">
        <v>42552</v>
      </c>
      <c r="ABY78">
        <f t="shared" si="290"/>
        <v>1</v>
      </c>
      <c r="ABZ78">
        <f t="shared" si="291"/>
        <v>1</v>
      </c>
      <c r="ACA78">
        <f>VLOOKUP($A78,'FuturesInfo (3)'!$A$2:$V$80,22)</f>
        <v>3</v>
      </c>
      <c r="ACB78">
        <f t="shared" si="292"/>
        <v>1</v>
      </c>
      <c r="ACC78">
        <f t="shared" si="293"/>
        <v>4</v>
      </c>
      <c r="ACD78" s="137">
        <f>VLOOKUP($A78,'FuturesInfo (3)'!$A$2:$O$80,15)*ACA78</f>
        <v>244503.77833753149</v>
      </c>
      <c r="ACE78" s="137">
        <f>VLOOKUP($A78,'FuturesInfo (3)'!$A$2:$O$80,15)*ACC78</f>
        <v>326005.0377833753</v>
      </c>
      <c r="ACF78" s="188">
        <f t="shared" si="353"/>
        <v>0</v>
      </c>
      <c r="ACG78" s="188">
        <f t="shared" ref="ACG78:ACG92" si="358">IF(IF(ACB78=ABR78,1,0)=1,ABS(ACD78*ABW78),-ABS(ACD78*ABW78))</f>
        <v>0</v>
      </c>
      <c r="ACH78" s="188">
        <f t="shared" si="295"/>
        <v>0</v>
      </c>
      <c r="ACI78" s="188">
        <f t="shared" si="296"/>
        <v>0</v>
      </c>
      <c r="ACJ78" s="188">
        <f t="shared" si="297"/>
        <v>0</v>
      </c>
      <c r="ACK78" s="188">
        <f t="shared" si="350"/>
        <v>0</v>
      </c>
      <c r="ACL78" s="188">
        <f t="shared" si="299"/>
        <v>0</v>
      </c>
      <c r="ACM78" s="188">
        <f t="shared" si="343"/>
        <v>0</v>
      </c>
      <c r="ACN78" s="188">
        <f t="shared" si="300"/>
        <v>0</v>
      </c>
      <c r="ACO78" s="188">
        <f>IF(IF(sym!$Q67=ABR78,1,0)=1,ABS(ACD78*ABW78),-ABS(ACD78*ABW78))</f>
        <v>0</v>
      </c>
      <c r="ACP78" s="188">
        <f t="shared" si="301"/>
        <v>0</v>
      </c>
      <c r="ACQ78" s="188">
        <f t="shared" si="302"/>
        <v>0</v>
      </c>
      <c r="ACT78">
        <f t="shared" si="303"/>
        <v>0</v>
      </c>
      <c r="ACU78" s="228"/>
      <c r="ACV78" s="228"/>
      <c r="ACW78" s="228"/>
      <c r="ACX78" s="203"/>
      <c r="ACY78" s="229"/>
      <c r="ACZ78">
        <f t="shared" si="304"/>
        <v>-1</v>
      </c>
      <c r="ADA78">
        <f t="shared" si="305"/>
        <v>0</v>
      </c>
      <c r="ADB78" s="203"/>
      <c r="ADC78">
        <f t="shared" si="306"/>
        <v>1</v>
      </c>
      <c r="ADD78">
        <f t="shared" ref="ADD78:ADD92" si="359">IF(ADB78=ACX78,1,0)</f>
        <v>1</v>
      </c>
      <c r="ADE78">
        <f t="shared" si="344"/>
        <v>0</v>
      </c>
      <c r="ADF78">
        <f t="shared" si="307"/>
        <v>1</v>
      </c>
      <c r="ADG78" s="237"/>
      <c r="ADH78" s="194"/>
      <c r="ADI78">
        <f t="shared" si="308"/>
        <v>-1</v>
      </c>
      <c r="ADJ78">
        <f t="shared" si="309"/>
        <v>-1</v>
      </c>
      <c r="ADK78">
        <f>VLOOKUP($A78,'FuturesInfo (3)'!$A$2:$V$80,22)</f>
        <v>3</v>
      </c>
      <c r="ADL78">
        <f t="shared" si="310"/>
        <v>-1</v>
      </c>
      <c r="ADM78">
        <f t="shared" si="311"/>
        <v>2</v>
      </c>
      <c r="ADN78" s="137">
        <f>VLOOKUP($A78,'FuturesInfo (3)'!$A$2:$O$80,15)*ADK78</f>
        <v>244503.77833753149</v>
      </c>
      <c r="ADO78" s="137">
        <f>VLOOKUP($A78,'FuturesInfo (3)'!$A$2:$O$80,15)*ADM78</f>
        <v>163002.51889168765</v>
      </c>
      <c r="ADP78" s="188">
        <f t="shared" si="354"/>
        <v>0</v>
      </c>
      <c r="ADQ78" s="188">
        <f t="shared" ref="ADQ78:ADQ92" si="360">IF(IF(ADL78=ADB78,1,0)=1,ABS(ADN78*ADG78),-ABS(ADN78*ADG78))</f>
        <v>0</v>
      </c>
      <c r="ADR78" s="188">
        <f t="shared" si="313"/>
        <v>0</v>
      </c>
      <c r="ADS78" s="188">
        <f t="shared" si="314"/>
        <v>0</v>
      </c>
      <c r="ADT78" s="188">
        <f t="shared" si="315"/>
        <v>0</v>
      </c>
      <c r="ADU78" s="188">
        <f t="shared" si="351"/>
        <v>0</v>
      </c>
      <c r="ADV78" s="188">
        <f t="shared" si="317"/>
        <v>0</v>
      </c>
      <c r="ADW78" s="188">
        <f t="shared" si="345"/>
        <v>0</v>
      </c>
      <c r="ADX78" s="188">
        <f t="shared" si="318"/>
        <v>0</v>
      </c>
      <c r="ADY78" s="188">
        <f>IF(IF(sym!$Q67=ADB78,1,0)=1,ABS(ADN78*ADG78),-ABS(ADN78*ADG78))</f>
        <v>0</v>
      </c>
      <c r="ADZ78" s="188">
        <f t="shared" si="319"/>
        <v>0</v>
      </c>
      <c r="AEA78" s="188">
        <f t="shared" si="320"/>
        <v>0</v>
      </c>
    </row>
    <row r="79" spans="1:807"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f t="shared" ref="S79:S92" si="361">IF(D79+G79+-1*H79&gt;0,1,-1)</f>
        <v>-1</v>
      </c>
      <c r="T79">
        <f t="shared" ref="T79:T92" si="362">IF(K79+V79+J79&lt;0,-1,1)</f>
        <v>1</v>
      </c>
      <c r="U79">
        <v>2</v>
      </c>
      <c r="V79">
        <f t="shared" ref="V79:V92" si="363">IF(E79+H79+-1*F79&gt;0,1,-1)</f>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f t="shared" ref="AF79:AF92" si="364">IF(IF(S79=L79,1,0)=1,ABS(X79*Q79),-ABS(X79*Q79))</f>
        <v>-1890.4766408182088</v>
      </c>
      <c r="AG79" s="188">
        <v>1890.4766408182088</v>
      </c>
      <c r="AH79" s="188">
        <f t="shared" ref="AH79:AH92" si="365">IF(IF(V79=L79,1,0)=1,ABS(X79*Q79),-ABS(X79*Q79))</f>
        <v>1890.4766408182088</v>
      </c>
      <c r="AI79" s="188">
        <v>-1890.4766408182088</v>
      </c>
      <c r="AJ79" s="188">
        <v>1890.4766408182088</v>
      </c>
      <c r="AL79">
        <v>1</v>
      </c>
      <c r="AM79" s="228">
        <v>-1</v>
      </c>
      <c r="AN79" s="228">
        <v>1</v>
      </c>
      <c r="AO79" s="228">
        <v>-1</v>
      </c>
      <c r="AP79" s="203">
        <v>1</v>
      </c>
      <c r="AQ79" s="229">
        <v>3</v>
      </c>
      <c r="AR79">
        <f t="shared" ref="AR79:AR92" si="366">IF(AN79+AS79+-1*AL79&gt;0,1,-1)</f>
        <v>1</v>
      </c>
      <c r="AS79">
        <v>1</v>
      </c>
      <c r="AT79" s="203">
        <v>-1</v>
      </c>
      <c r="AU79">
        <v>1</v>
      </c>
      <c r="AV79">
        <v>0</v>
      </c>
      <c r="AW79">
        <v>1</v>
      </c>
      <c r="AX79">
        <v>0</v>
      </c>
      <c r="AY79" s="237">
        <v>-2.8364323983600002E-3</v>
      </c>
      <c r="AZ79" s="194">
        <v>42544</v>
      </c>
      <c r="BA79">
        <f t="shared" ref="BA79:BA92" si="367">IF(-AL79+-AO79+AS79&gt;0,1,-1)</f>
        <v>1</v>
      </c>
      <c r="BB79">
        <f t="shared" ref="BB79:BB92" si="368">IF(BA79+BD79+AR79&lt;0,-1,1)</f>
        <v>1</v>
      </c>
      <c r="BC79">
        <v>2</v>
      </c>
      <c r="BD79">
        <f t="shared" ref="BD79:BD92" si="369">IF(AM79+AP79+-1*AL79&gt;0,1,-1)</f>
        <v>-1</v>
      </c>
      <c r="BE79">
        <v>2</v>
      </c>
      <c r="BF79" s="137">
        <v>94029.411764705874</v>
      </c>
      <c r="BG79" s="137">
        <v>94029.411764705874</v>
      </c>
      <c r="BH79" s="188">
        <v>266.70806992814471</v>
      </c>
      <c r="BI79" s="188">
        <v>-266.70806992814471</v>
      </c>
      <c r="BJ79" s="188">
        <v>-266.70806992814471</v>
      </c>
      <c r="BK79" s="188">
        <f t="shared" si="321"/>
        <v>-266.70806992814471</v>
      </c>
      <c r="BL79" s="188">
        <v>-266.70806992814471</v>
      </c>
      <c r="BM79" s="188">
        <v>-266.70806992814471</v>
      </c>
      <c r="BN79" s="188">
        <v>266.70806992814471</v>
      </c>
      <c r="BO79" s="188">
        <f t="shared" ref="BO79:BO92" si="370">IF(IF(BA79=AT79,1,0)=1,ABS(BF79*AY79),-ABS(BF79*AY79))</f>
        <v>-266.70806992814471</v>
      </c>
      <c r="BP79" s="188">
        <v>-266.70806992814471</v>
      </c>
      <c r="BQ79" s="188">
        <f t="shared" ref="BQ79:BQ92" si="371">IF(IF(BD79=AT79,1,0)=1,ABS(BF79*AY79),-ABS(BF79*AY79))</f>
        <v>266.70806992814471</v>
      </c>
      <c r="BR79" s="188">
        <f t="shared" ref="BR79:BR92" si="372">IF(IF(BB79=AT79,1,0)=1,ABS(BF79*AY79),-ABS(BF79*AY79))</f>
        <v>-266.70806992814471</v>
      </c>
      <c r="BS79" s="188">
        <v>266.70806992814471</v>
      </c>
      <c r="BU79">
        <v>-1</v>
      </c>
      <c r="BV79" s="228">
        <v>-1</v>
      </c>
      <c r="BW79" s="228">
        <v>1</v>
      </c>
      <c r="BX79" s="228">
        <v>-1</v>
      </c>
      <c r="BY79" s="203">
        <v>1</v>
      </c>
      <c r="BZ79" s="229">
        <v>4</v>
      </c>
      <c r="CA79">
        <f t="shared" ref="CA79:CA92" si="373">IF(BW79+CB79+-1*BU79&gt;0,1,-1)</f>
        <v>1</v>
      </c>
      <c r="CB79">
        <v>1</v>
      </c>
      <c r="CC79" s="203">
        <v>1</v>
      </c>
      <c r="CD79">
        <v>0</v>
      </c>
      <c r="CE79">
        <v>1</v>
      </c>
      <c r="CF79">
        <v>0</v>
      </c>
      <c r="CG79">
        <v>1</v>
      </c>
      <c r="CH79" s="237">
        <v>1.04298356511E-2</v>
      </c>
      <c r="CI79" s="194">
        <v>42548</v>
      </c>
      <c r="CJ79">
        <f t="shared" ref="CJ79:CJ92" si="374">IF(-BU79+-BX79+CB79&gt;0,1,-1)</f>
        <v>1</v>
      </c>
      <c r="CK79">
        <f t="shared" ref="CK79:CK92" si="375">IF(CJ79+CM79+CA79&lt;0,-1,1)</f>
        <v>1</v>
      </c>
      <c r="CL79">
        <v>3</v>
      </c>
      <c r="CM79">
        <f t="shared" ref="CM79:CM92" si="376">IF(BV79+BY79+-1*BU79&gt;0,1,-1)</f>
        <v>1</v>
      </c>
      <c r="CN79">
        <v>2</v>
      </c>
      <c r="CO79" s="137">
        <v>143149.25373134328</v>
      </c>
      <c r="CP79" s="137">
        <v>95432.835820895518</v>
      </c>
      <c r="CQ79" s="188">
        <v>-1493.023189995524</v>
      </c>
      <c r="CR79" s="188">
        <v>-1493.023189995524</v>
      </c>
      <c r="CS79" s="188">
        <v>1493.023189995524</v>
      </c>
      <c r="CT79" s="188">
        <f t="shared" si="323"/>
        <v>1493.023189995524</v>
      </c>
      <c r="CU79" s="188">
        <v>1493.023189995524</v>
      </c>
      <c r="CV79" s="188">
        <v>1493.023189995524</v>
      </c>
      <c r="CW79" s="188">
        <v>-1493.023189995524</v>
      </c>
      <c r="CX79" s="188">
        <f t="shared" ref="CX79:CX92" si="377">IF(IF(CJ79=CC79,1,0)=1,ABS(CO79*CH79),-ABS(CO79*CH79))</f>
        <v>1493.023189995524</v>
      </c>
      <c r="CY79" s="188">
        <v>1493.023189995524</v>
      </c>
      <c r="CZ79" s="188">
        <f t="shared" ref="CZ79:CZ92" si="378">IF(IF(CM79=CC79,1,0)=1,ABS(CO79*CH79),-ABS(CO79*CH79))</f>
        <v>1493.023189995524</v>
      </c>
      <c r="DA79" s="188">
        <f t="shared" ref="DA79:DA92" si="379">IF(IF(CK79=CC79,1,0)=1,ABS(CO79*CH79),-ABS(CO79*CH79))</f>
        <v>1493.023189995524</v>
      </c>
      <c r="DB79" s="188">
        <v>1493.023189995524</v>
      </c>
      <c r="DD79">
        <v>1</v>
      </c>
      <c r="DE79" s="228">
        <v>1</v>
      </c>
      <c r="DF79" s="228">
        <v>-1</v>
      </c>
      <c r="DG79" s="228">
        <v>1</v>
      </c>
      <c r="DH79" s="203">
        <v>1</v>
      </c>
      <c r="DI79" s="229">
        <v>5</v>
      </c>
      <c r="DJ79">
        <f t="shared" ref="DJ79:DJ92" si="380">IF(DF79+DK79+-1*DD79&gt;0,1,-1)</f>
        <v>-1</v>
      </c>
      <c r="DK79">
        <v>1</v>
      </c>
      <c r="DL79" s="203">
        <v>-1</v>
      </c>
      <c r="DM79">
        <v>0</v>
      </c>
      <c r="DN79">
        <v>0</v>
      </c>
      <c r="DO79">
        <v>1</v>
      </c>
      <c r="DP79">
        <v>0</v>
      </c>
      <c r="DQ79" s="237">
        <v>-5.0046918986500002E-3</v>
      </c>
      <c r="DR79" s="194">
        <v>42548</v>
      </c>
      <c r="DS79">
        <f t="shared" ref="DS79:DS92" si="381">IF(-DD79+-DG79+DK79&gt;0,1,-1)</f>
        <v>-1</v>
      </c>
      <c r="DT79">
        <f t="shared" ref="DT79:DT92" si="382">IF(DS79+DV79+DJ79&lt;0,-1,1)</f>
        <v>-1</v>
      </c>
      <c r="DU79">
        <v>3</v>
      </c>
      <c r="DV79">
        <f t="shared" ref="DV79:DV92" si="383">IF(DE79+DH79+-1*DD79&gt;0,1,-1)</f>
        <v>1</v>
      </c>
      <c r="DW79">
        <v>2</v>
      </c>
      <c r="DX79" s="137">
        <v>142432.83582089553</v>
      </c>
      <c r="DY79" s="137">
        <v>94955.223880597026</v>
      </c>
      <c r="DZ79" s="188">
        <v>-712.8324595345814</v>
      </c>
      <c r="EA79" s="188">
        <v>-712.8324595345814</v>
      </c>
      <c r="EB79" s="188">
        <v>-712.8324595345814</v>
      </c>
      <c r="EC79" s="188">
        <f t="shared" si="324"/>
        <v>712.8324595345814</v>
      </c>
      <c r="ED79" s="188">
        <v>-712.8324595345814</v>
      </c>
      <c r="EE79" s="188">
        <v>712.8324595345814</v>
      </c>
      <c r="EF79" s="188">
        <v>-712.8324595345814</v>
      </c>
      <c r="EG79" s="188">
        <f t="shared" ref="EG79:EG92" si="384">IF(IF(DS79=DL79,1,0)=1,ABS(DX79*DQ79),-ABS(DX79*DQ79))</f>
        <v>712.8324595345814</v>
      </c>
      <c r="EH79" s="188">
        <v>-712.8324595345814</v>
      </c>
      <c r="EI79" s="188">
        <f t="shared" ref="EI79:EI92" si="385">IF(IF(DV79=DL79,1,0)=1,ABS(DX79*DQ79),-ABS(DX79*DQ79))</f>
        <v>-712.8324595345814</v>
      </c>
      <c r="EJ79" s="188">
        <f t="shared" ref="EJ79:EJ92" si="386">IF(IF(DT79=DL79,1,0)=1,ABS(DX79*DQ79),-ABS(DX79*DQ79))</f>
        <v>712.8324595345814</v>
      </c>
      <c r="EK79" s="188">
        <v>712.8324595345814</v>
      </c>
      <c r="EM79">
        <v>-1</v>
      </c>
      <c r="EN79" s="228">
        <v>1</v>
      </c>
      <c r="EO79" s="228">
        <v>-1</v>
      </c>
      <c r="EP79" s="228">
        <v>1</v>
      </c>
      <c r="EQ79" s="203">
        <v>1</v>
      </c>
      <c r="ER79" s="229">
        <v>6</v>
      </c>
      <c r="ES79">
        <f t="shared" ref="ES79:ES92" si="387">IF(EO79+ET79+-1*EM79&gt;0,1,-1)</f>
        <v>1</v>
      </c>
      <c r="ET79">
        <v>1</v>
      </c>
      <c r="EU79" s="203">
        <v>-1</v>
      </c>
      <c r="EV79">
        <v>0</v>
      </c>
      <c r="EW79">
        <v>0</v>
      </c>
      <c r="EX79">
        <v>1</v>
      </c>
      <c r="EY79">
        <v>0</v>
      </c>
      <c r="EZ79" s="237"/>
      <c r="FA79" s="194">
        <v>42548</v>
      </c>
      <c r="FB79">
        <f t="shared" ref="FB79:FB92" si="388">IF(EM79+EP79+-1*ET79&gt;0,-1,1)</f>
        <v>1</v>
      </c>
      <c r="FC79">
        <f t="shared" ref="FC79:FC92" si="389">IF(FB79+FE79+ES79&lt;0,-1,1)</f>
        <v>1</v>
      </c>
      <c r="FD79">
        <v>3</v>
      </c>
      <c r="FE79">
        <f t="shared" ref="FE79:FE92" si="390">IF(EN79+EQ79+-1*EM79&gt;0,1,-1)</f>
        <v>1</v>
      </c>
      <c r="FF79">
        <v>3</v>
      </c>
      <c r="FG79" s="137">
        <v>142432.83582089553</v>
      </c>
      <c r="FH79" s="137">
        <v>142432.83582089553</v>
      </c>
      <c r="FI79" s="188">
        <v>0</v>
      </c>
      <c r="FJ79" s="188">
        <v>0</v>
      </c>
      <c r="FK79" s="188">
        <v>0</v>
      </c>
      <c r="FL79" s="188">
        <f t="shared" si="325"/>
        <v>0</v>
      </c>
      <c r="FM79" s="188">
        <v>0</v>
      </c>
      <c r="FN79" s="188">
        <v>0</v>
      </c>
      <c r="FO79" s="188">
        <v>0</v>
      </c>
      <c r="FP79" s="188">
        <f t="shared" ref="FP79:FP92" si="391">IF(IF(FB79=EU79,1,0)=1,ABS(FG79*EZ79),-ABS(FG79*EZ79))</f>
        <v>0</v>
      </c>
      <c r="FQ79" s="188">
        <v>0</v>
      </c>
      <c r="FR79" s="188">
        <f t="shared" ref="FR79:FR92" si="392">IF(IF(FE79=EU79,1,0)=1,ABS(FG79*EZ79),-ABS(FG79*EZ79))</f>
        <v>0</v>
      </c>
      <c r="FS79" s="188">
        <f t="shared" ref="FS79:FS92" si="393">IF(IF(FC79=EU79,1,0)=1,ABS(FG79*EZ79),-ABS(FG79*EZ79))</f>
        <v>0</v>
      </c>
      <c r="FT79" s="188">
        <v>0</v>
      </c>
      <c r="FV79">
        <v>-1</v>
      </c>
      <c r="FW79" s="228">
        <v>1</v>
      </c>
      <c r="FX79" s="228">
        <v>-1</v>
      </c>
      <c r="FY79" s="228">
        <v>1</v>
      </c>
      <c r="FZ79" s="203">
        <v>1</v>
      </c>
      <c r="GA79" s="229">
        <v>6</v>
      </c>
      <c r="GB79">
        <f t="shared" ref="GB79:GB92" si="394">IF(FX79+GC79+-1*FV79&gt;0,1,-1)</f>
        <v>1</v>
      </c>
      <c r="GC79">
        <v>1</v>
      </c>
      <c r="GD79">
        <v>-1</v>
      </c>
      <c r="GE79">
        <v>0</v>
      </c>
      <c r="GF79">
        <v>0</v>
      </c>
      <c r="GG79">
        <v>1</v>
      </c>
      <c r="GH79">
        <v>0</v>
      </c>
      <c r="GI79">
        <v>-6.2873310279799996E-4</v>
      </c>
      <c r="GJ79" s="194">
        <v>42548</v>
      </c>
      <c r="GK79">
        <f t="shared" ref="GK79:GK92" si="395">IF(FV79+FY79+-1*GC79&gt;0,-1,1)</f>
        <v>1</v>
      </c>
      <c r="GL79">
        <f t="shared" ref="GL79:GL92" si="396">IF(GK79+GN79+GB79&lt;0,-1,1)</f>
        <v>1</v>
      </c>
      <c r="GM79">
        <v>3</v>
      </c>
      <c r="GN79">
        <f t="shared" ref="GN79:GN92" si="397">IF(FW79+FZ79+-1*FV79&gt;0,1,-1)</f>
        <v>1</v>
      </c>
      <c r="GO79">
        <v>4</v>
      </c>
      <c r="GP79" s="137">
        <v>142343.28358208953</v>
      </c>
      <c r="GQ79" s="137">
        <v>189791.04477611938</v>
      </c>
      <c r="GR79" s="188">
        <v>-89.495934349022761</v>
      </c>
      <c r="GS79" s="188">
        <v>89.495934349022761</v>
      </c>
      <c r="GT79" s="188">
        <v>-89.495934349022761</v>
      </c>
      <c r="GU79" s="188">
        <f t="shared" si="326"/>
        <v>-89.495934349022761</v>
      </c>
      <c r="GV79" s="188">
        <v>-89.495934349022761</v>
      </c>
      <c r="GW79" s="188">
        <v>89.495934349022761</v>
      </c>
      <c r="GX79" s="188">
        <v>-89.495934349022761</v>
      </c>
      <c r="GY79" s="188">
        <f t="shared" ref="GY79:GY92" si="398">IF(IF(GK79=GD79,1,0)=1,ABS(GP79*GI79),-ABS(GP79*GI79))</f>
        <v>-89.495934349022761</v>
      </c>
      <c r="GZ79" s="188">
        <v>-89.495934349022761</v>
      </c>
      <c r="HA79" s="188">
        <f t="shared" ref="HA79:HA92" si="399">IF(IF(GN79=GD79,1,0)=1,ABS(GP79*GI79),-ABS(GP79*GI79))</f>
        <v>-89.495934349022761</v>
      </c>
      <c r="HB79" s="188">
        <f t="shared" ref="HB79:HB92" si="400">IF(IF(GL79=GD79,1,0)=1,ABS(GP79*GI79),-ABS(GP79*GI79))</f>
        <v>-89.495934349022761</v>
      </c>
      <c r="HC79" s="188">
        <v>89.495934349022761</v>
      </c>
      <c r="HE79">
        <v>-1</v>
      </c>
      <c r="HF79">
        <v>1</v>
      </c>
      <c r="HG79">
        <v>-1</v>
      </c>
      <c r="HH79">
        <v>1</v>
      </c>
      <c r="HI79">
        <v>1</v>
      </c>
      <c r="HJ79">
        <v>7</v>
      </c>
      <c r="HK79">
        <f t="shared" ref="HK79:HK92" si="401">IF(HG79+HL79+-1*HE79&gt;0,1,-1)</f>
        <v>1</v>
      </c>
      <c r="HL79">
        <v>1</v>
      </c>
      <c r="HM79" s="203">
        <v>-1</v>
      </c>
      <c r="HN79">
        <v>0</v>
      </c>
      <c r="HO79">
        <v>0</v>
      </c>
      <c r="HP79">
        <v>1</v>
      </c>
      <c r="HQ79">
        <v>0</v>
      </c>
      <c r="HR79" s="237">
        <v>-5.6621579112900002E-3</v>
      </c>
      <c r="HS79" s="194">
        <v>42548</v>
      </c>
      <c r="HT79">
        <f t="shared" ref="HT79:HT92" si="402">IF(HE79+HH79+-1*HL79&gt;0,-1,1)</f>
        <v>1</v>
      </c>
      <c r="HU79">
        <f t="shared" ref="HU79:HU92" si="403">IF(HT79+HW79+HK79&lt;0,-1,1)</f>
        <v>1</v>
      </c>
      <c r="HV79">
        <v>3</v>
      </c>
      <c r="HW79">
        <f t="shared" ref="HW79:HW92" si="404">IF(HF79+HI79+-1*HE79&gt;0,1,-1)</f>
        <v>1</v>
      </c>
      <c r="HX79">
        <v>4</v>
      </c>
      <c r="HY79" s="137">
        <v>141537.31343283583</v>
      </c>
      <c r="HZ79" s="137">
        <v>188716.41791044778</v>
      </c>
      <c r="IA79" s="188">
        <v>-801.40661899646375</v>
      </c>
      <c r="IB79" s="188">
        <v>801.40661899646375</v>
      </c>
      <c r="IC79" s="188">
        <v>-801.40661899646375</v>
      </c>
      <c r="ID79" s="188">
        <f t="shared" si="327"/>
        <v>-801.40661899646375</v>
      </c>
      <c r="IE79" s="188">
        <v>-801.40661899646375</v>
      </c>
      <c r="IF79" s="188">
        <v>801.40661899646375</v>
      </c>
      <c r="IG79" s="188">
        <v>-801.40661899646375</v>
      </c>
      <c r="IH79" s="188">
        <f t="shared" ref="IH79:IH92" si="405">IF(IF(HT79=HM79,1,0)=1,ABS(HY79*HR79),-ABS(HY79*HR79))</f>
        <v>-801.40661899646375</v>
      </c>
      <c r="II79" s="188">
        <v>-801.40661899646375</v>
      </c>
      <c r="IJ79" s="188">
        <f t="shared" ref="IJ79:IJ92" si="406">IF(IF(HW79=HM79,1,0)=1,ABS(HY79*HR79),-ABS(HY79*HR79))</f>
        <v>-801.40661899646375</v>
      </c>
      <c r="IK79" s="188">
        <f t="shared" ref="IK79:IK92" si="407">IF(IF(HU79=HM79,1,0)=1,ABS(HY79*HR79),-ABS(HY79*HR79))</f>
        <v>-801.40661899646375</v>
      </c>
      <c r="IL79" s="188">
        <v>801.40661899646375</v>
      </c>
      <c r="IN79">
        <v>-1</v>
      </c>
      <c r="IO79" s="228">
        <v>-1</v>
      </c>
      <c r="IP79" s="228">
        <v>1</v>
      </c>
      <c r="IQ79" s="228">
        <v>-1</v>
      </c>
      <c r="IR79" s="203">
        <v>1</v>
      </c>
      <c r="IS79" s="229">
        <v>8</v>
      </c>
      <c r="IT79">
        <f t="shared" ref="IT79:IT92" si="408">IF(IP79+IU79+-1*IN79&gt;0,1,-1)</f>
        <v>1</v>
      </c>
      <c r="IU79">
        <v>1</v>
      </c>
      <c r="IV79" s="203">
        <v>1</v>
      </c>
      <c r="IW79">
        <v>0</v>
      </c>
      <c r="IX79">
        <v>1</v>
      </c>
      <c r="IY79">
        <v>0</v>
      </c>
      <c r="IZ79">
        <v>1</v>
      </c>
      <c r="JA79" s="237">
        <v>1.18633343879E-2</v>
      </c>
      <c r="JB79" s="194">
        <v>42548</v>
      </c>
      <c r="JC79">
        <f t="shared" ref="JC79:JC92" si="409">IF(IN79+IQ79+-1*IU79&gt;0,-1,1)</f>
        <v>1</v>
      </c>
      <c r="JD79">
        <f t="shared" ref="JD79:JD92" si="410">IF(JC79+JF79+IT79&lt;0,-1,1)</f>
        <v>1</v>
      </c>
      <c r="JE79">
        <v>3</v>
      </c>
      <c r="JF79">
        <f t="shared" ref="JF79:JF92" si="411">IF(IO79+IR79+-1*IN79&gt;0,1,-1)</f>
        <v>1</v>
      </c>
      <c r="JG79">
        <v>2</v>
      </c>
      <c r="JH79" s="137">
        <v>143216.41791044775</v>
      </c>
      <c r="JI79" s="137">
        <v>95477.611940298506</v>
      </c>
      <c r="JJ79" s="188">
        <v>-1699.0242555088723</v>
      </c>
      <c r="JK79" s="188">
        <v>-1699.0242555088723</v>
      </c>
      <c r="JL79" s="188">
        <v>1699.0242555088723</v>
      </c>
      <c r="JM79" s="188">
        <f t="shared" si="328"/>
        <v>1699.0242555088723</v>
      </c>
      <c r="JN79" s="188">
        <v>1699.0242555088723</v>
      </c>
      <c r="JO79" s="188">
        <v>1699.0242555088723</v>
      </c>
      <c r="JP79" s="188">
        <v>-1699.0242555088723</v>
      </c>
      <c r="JQ79" s="188">
        <f t="shared" ref="JQ79:JQ92" si="412">IF(IF(JC79=IV79,1,0)=1,ABS(JH79*JA79),-ABS(JH79*JA79))</f>
        <v>1699.0242555088723</v>
      </c>
      <c r="JR79" s="188">
        <v>1699.0242555088723</v>
      </c>
      <c r="JS79" s="188">
        <f t="shared" ref="JS79:JS92" si="413">IF(IF(JF79=IV79,1,0)=1,ABS(JH79*JA79),-ABS(JH79*JA79))</f>
        <v>1699.0242555088723</v>
      </c>
      <c r="JT79" s="188">
        <f t="shared" ref="JT79:JT92" si="414">IF(IF(JD79=IV79,1,0)=1,ABS(JH79*JA79),-ABS(JH79*JA79))</f>
        <v>1699.0242555088723</v>
      </c>
      <c r="JU79" s="188">
        <v>1699.0242555088723</v>
      </c>
      <c r="JW79">
        <v>1</v>
      </c>
      <c r="JX79" s="228">
        <v>1</v>
      </c>
      <c r="JY79" s="228">
        <v>-1</v>
      </c>
      <c r="JZ79" s="228">
        <v>1</v>
      </c>
      <c r="KA79" s="203">
        <v>1</v>
      </c>
      <c r="KB79" s="229">
        <v>9</v>
      </c>
      <c r="KC79">
        <f t="shared" ref="KC79:KC92" si="415">IF(JY79+KD79+-1*JW79&gt;0,1,-1)</f>
        <v>-1</v>
      </c>
      <c r="KD79">
        <v>1</v>
      </c>
      <c r="KE79" s="203">
        <v>1</v>
      </c>
      <c r="KF79">
        <v>1</v>
      </c>
      <c r="KG79">
        <v>1</v>
      </c>
      <c r="KH79">
        <v>0</v>
      </c>
      <c r="KI79">
        <v>1</v>
      </c>
      <c r="KJ79" s="237">
        <v>9.2230733156200007E-3</v>
      </c>
      <c r="KK79" s="194">
        <v>42548</v>
      </c>
      <c r="KL79">
        <f t="shared" ref="KL79:KL92" si="416">IF(JW79+JZ79+-1*KD79&gt;0,-1,1)</f>
        <v>-1</v>
      </c>
      <c r="KM79">
        <f t="shared" ref="KM79:KM92" si="417">IF(KL79+KO79+KC79&lt;0,-1,1)</f>
        <v>-1</v>
      </c>
      <c r="KN79">
        <v>3</v>
      </c>
      <c r="KO79">
        <f t="shared" ref="KO79:KO92" si="418">IF(JX79+KA79+-1*JW79&gt;0,1,-1)</f>
        <v>1</v>
      </c>
      <c r="KP79">
        <v>2</v>
      </c>
      <c r="KQ79" s="137">
        <v>144537.3134328358</v>
      </c>
      <c r="KR79" s="137">
        <v>96358.208955223876</v>
      </c>
      <c r="KS79" s="188">
        <v>1333.0782386337921</v>
      </c>
      <c r="KT79" s="188">
        <v>1333.0782386337921</v>
      </c>
      <c r="KU79" s="188">
        <v>1333.0782386337921</v>
      </c>
      <c r="KV79" s="188">
        <f t="shared" si="330"/>
        <v>-1333.0782386337921</v>
      </c>
      <c r="KW79" s="188">
        <v>1333.0782386337921</v>
      </c>
      <c r="KX79" s="188">
        <v>-1333.0782386337921</v>
      </c>
      <c r="KY79" s="188">
        <v>1333.0782386337921</v>
      </c>
      <c r="KZ79" s="188">
        <f t="shared" ref="KZ79:KZ92" si="419">IF(IF(KL79=KE79,1,0)=1,ABS(KQ79*KJ79),-ABS(KQ79*KJ79))</f>
        <v>-1333.0782386337921</v>
      </c>
      <c r="LA79" s="188">
        <v>1333.0782386337921</v>
      </c>
      <c r="LB79" s="188">
        <f t="shared" ref="LB79:LB92" si="420">IF(IF(KO79=KE79,1,0)=1,ABS(KQ79*KJ79),-ABS(KQ79*KJ79))</f>
        <v>1333.0782386337921</v>
      </c>
      <c r="LC79" s="188">
        <f t="shared" ref="LC79:LC92" si="421">IF(IF(KM79=KE79,1,0)=1,ABS(KQ79*KJ79),-ABS(KQ79*KJ79))</f>
        <v>-1333.0782386337921</v>
      </c>
      <c r="LD79" s="188">
        <v>1333.0782386337921</v>
      </c>
      <c r="LF79">
        <v>1</v>
      </c>
      <c r="LG79" s="228">
        <v>1</v>
      </c>
      <c r="LH79" s="228">
        <v>-1</v>
      </c>
      <c r="LI79" s="228">
        <v>1</v>
      </c>
      <c r="LJ79" s="203">
        <v>1</v>
      </c>
      <c r="LK79" s="229">
        <v>10</v>
      </c>
      <c r="LL79">
        <f t="shared" ref="LL79:LL92" si="422">IF(LH79+LM79+-1*LF79&gt;0,1,-1)</f>
        <v>-1</v>
      </c>
      <c r="LM79">
        <v>1</v>
      </c>
      <c r="LN79" s="203">
        <v>1</v>
      </c>
      <c r="LO79">
        <v>0</v>
      </c>
      <c r="LP79">
        <v>1</v>
      </c>
      <c r="LQ79">
        <v>0</v>
      </c>
      <c r="LR79">
        <v>1</v>
      </c>
      <c r="LS79" s="237">
        <v>2.4783147459699999E-3</v>
      </c>
      <c r="LT79" s="194">
        <v>42548</v>
      </c>
      <c r="LU79">
        <f t="shared" ref="LU79:LU92" si="423">IF(LF79+LI79+-1*LM79&gt;0,-1,1)</f>
        <v>-1</v>
      </c>
      <c r="LV79">
        <f t="shared" ref="LV79:LV92" si="424">IF(LU79+LX79+LL79&lt;0,-1,1)</f>
        <v>-1</v>
      </c>
      <c r="LW79">
        <v>3</v>
      </c>
      <c r="LX79">
        <f t="shared" ref="LX79:LX92" si="425">IF(LG79+LJ79+-1*LF79&gt;0,1,-1)</f>
        <v>1</v>
      </c>
      <c r="LY79">
        <v>2</v>
      </c>
      <c r="LZ79" s="137">
        <v>144895.5223880597</v>
      </c>
      <c r="MA79" s="137">
        <v>96597.014925373136</v>
      </c>
      <c r="MB79" s="188">
        <v>359.09670975935461</v>
      </c>
      <c r="MC79" s="188">
        <v>359.09670975935461</v>
      </c>
      <c r="MD79" s="188">
        <v>359.09670975935461</v>
      </c>
      <c r="ME79" s="188">
        <f t="shared" si="331"/>
        <v>-359.09670975935461</v>
      </c>
      <c r="MF79" s="188">
        <v>359.09670975935461</v>
      </c>
      <c r="MG79" s="188">
        <v>-359.09670975935461</v>
      </c>
      <c r="MH79" s="188">
        <v>359.09670975935461</v>
      </c>
      <c r="MI79" s="188">
        <f t="shared" ref="MI79:MI92" si="426">IF(IF(LU79=LN79,1,0)=1,ABS(LZ79*LS79),-ABS(LZ79*LS79))</f>
        <v>-359.09670975935461</v>
      </c>
      <c r="MJ79" s="188">
        <v>359.09670975935461</v>
      </c>
      <c r="MK79" s="188">
        <f t="shared" ref="MK79:MK92" si="427">IF(IF(LX79=LN79,1,0)=1,ABS(LZ79*LS79),-ABS(LZ79*LS79))</f>
        <v>359.09670975935461</v>
      </c>
      <c r="ML79" s="188">
        <f t="shared" ref="ML79:ML92" si="428">IF(IF(LV79=LN79,1,0)=1,ABS(LZ79*LS79),-ABS(LZ79*LS79))</f>
        <v>-359.09670975935461</v>
      </c>
      <c r="MM79" s="188">
        <v>359.09670975935461</v>
      </c>
      <c r="MO79">
        <v>1</v>
      </c>
      <c r="MP79" s="228">
        <v>1</v>
      </c>
      <c r="MQ79" s="228">
        <v>-1</v>
      </c>
      <c r="MR79" s="203">
        <v>1</v>
      </c>
      <c r="MS79" s="203">
        <v>1</v>
      </c>
      <c r="MT79" s="229">
        <v>11</v>
      </c>
      <c r="MU79">
        <f t="shared" ref="MU79:MU92" si="429">IF(MQ79+MV79+-1*MO79&gt;0,1,-1)</f>
        <v>-1</v>
      </c>
      <c r="MV79">
        <v>1</v>
      </c>
      <c r="MW79" s="203">
        <v>1</v>
      </c>
      <c r="MX79">
        <v>0</v>
      </c>
      <c r="MY79">
        <v>1</v>
      </c>
      <c r="MZ79">
        <v>0</v>
      </c>
      <c r="NA79">
        <v>1</v>
      </c>
      <c r="NB79" s="237">
        <v>9.2707045735500003E-3</v>
      </c>
      <c r="NC79" s="194">
        <v>42548</v>
      </c>
      <c r="ND79">
        <f t="shared" ref="ND79:ND92" si="430">IF(MO79+MR79+-1*MV79&gt;0,-1,1)</f>
        <v>-1</v>
      </c>
      <c r="NE79">
        <f t="shared" ref="NE79:NE92" si="431">IF(ND79+NG79+MU79&lt;0,-1,1)</f>
        <v>-1</v>
      </c>
      <c r="NF79">
        <v>3</v>
      </c>
      <c r="NG79">
        <f t="shared" ref="NG79:NG92" si="432">IF(MP79+MS79+-1*MO79&gt;0,1,-1)</f>
        <v>1</v>
      </c>
      <c r="NH79">
        <v>2</v>
      </c>
      <c r="NI79" s="137">
        <v>146238.80597014926</v>
      </c>
      <c r="NJ79" s="137">
        <v>97492.53731343284</v>
      </c>
      <c r="NK79" s="188">
        <v>1355.7367673379538</v>
      </c>
      <c r="NL79" s="188">
        <v>1355.7367673379538</v>
      </c>
      <c r="NM79" s="188">
        <v>1355.7367673379538</v>
      </c>
      <c r="NN79" s="188">
        <f t="shared" si="332"/>
        <v>-1355.7367673379538</v>
      </c>
      <c r="NO79" s="188">
        <v>1355.7367673379538</v>
      </c>
      <c r="NP79" s="188">
        <v>-1355.7367673379538</v>
      </c>
      <c r="NQ79" s="188">
        <v>1355.7367673379538</v>
      </c>
      <c r="NR79" s="188">
        <f t="shared" ref="NR79:NR92" si="433">IF(IF(ND79=MW79,1,0)=1,ABS(NI79*NB79),-ABS(NI79*NB79))</f>
        <v>-1355.7367673379538</v>
      </c>
      <c r="NS79" s="188">
        <v>1355.7367673379538</v>
      </c>
      <c r="NT79" s="188">
        <f t="shared" ref="NT79:NT92" si="434">IF(IF(NG79=MW79,1,0)=1,ABS(NI79*NB79),-ABS(NI79*NB79))</f>
        <v>1355.7367673379538</v>
      </c>
      <c r="NU79" s="188">
        <f t="shared" ref="NU79:NU92" si="435">IF(IF(NE79=MW79,1,0)=1,ABS(NI79*NB79),-ABS(NI79*NB79))</f>
        <v>-1355.7367673379538</v>
      </c>
      <c r="NV79" s="188">
        <v>1355.7367673379538</v>
      </c>
      <c r="NX79">
        <v>1</v>
      </c>
      <c r="NY79" s="228">
        <v>1</v>
      </c>
      <c r="NZ79" s="228">
        <v>-1</v>
      </c>
      <c r="OA79" s="228">
        <v>1</v>
      </c>
      <c r="OB79" s="203">
        <v>1</v>
      </c>
      <c r="OC79" s="229">
        <v>12</v>
      </c>
      <c r="OD79">
        <f t="shared" ref="OD79:OD92" si="436">IF(NZ79+OE79+-1*NX79&gt;0,1,-1)</f>
        <v>-1</v>
      </c>
      <c r="OE79">
        <v>1</v>
      </c>
      <c r="OF79" s="203">
        <v>-1</v>
      </c>
      <c r="OG79">
        <v>1</v>
      </c>
      <c r="OH79">
        <v>0</v>
      </c>
      <c r="OI79">
        <v>1</v>
      </c>
      <c r="OJ79">
        <v>0</v>
      </c>
      <c r="OK79">
        <v>-4.5927740355200001E-3</v>
      </c>
      <c r="OL79" s="194">
        <v>42548</v>
      </c>
      <c r="OM79">
        <f t="shared" ref="OM79:OM92" si="437">IF(NX79+OA79+-1*OE79&gt;0,-1,1)</f>
        <v>-1</v>
      </c>
      <c r="ON79">
        <f t="shared" ref="ON79:ON92" si="438">IF(OM79+OP79+OD79&lt;0,-1,1)</f>
        <v>-1</v>
      </c>
      <c r="OO79">
        <v>3</v>
      </c>
      <c r="OP79">
        <f t="shared" ref="OP79:OP92" si="439">IF(NY79+OB79+-1*NX79&gt;0,1,-1)</f>
        <v>1</v>
      </c>
      <c r="OQ79">
        <v>2</v>
      </c>
      <c r="OR79" s="137">
        <v>145947.76119402985</v>
      </c>
      <c r="OS79" s="137">
        <v>97298.507462686568</v>
      </c>
      <c r="OT79" s="188">
        <v>-670.30508815421376</v>
      </c>
      <c r="OU79" s="188">
        <v>-670.30508815421376</v>
      </c>
      <c r="OV79" s="188">
        <v>-670.30508815421376</v>
      </c>
      <c r="OW79" s="188">
        <f t="shared" si="333"/>
        <v>670.30508815421376</v>
      </c>
      <c r="OX79" s="188">
        <v>-670.30508815421376</v>
      </c>
      <c r="OY79" s="188">
        <v>670.30508815421376</v>
      </c>
      <c r="OZ79" s="188">
        <v>-670.30508815421376</v>
      </c>
      <c r="PA79" s="188">
        <f t="shared" ref="PA79:PA92" si="440">IF(IF(OM79=OF79,1,0)=1,ABS(OR79*OK79),-ABS(OR79*OK79))</f>
        <v>670.30508815421376</v>
      </c>
      <c r="PB79" s="188">
        <v>-670.30508815421376</v>
      </c>
      <c r="PC79" s="188">
        <f t="shared" ref="PC79:PC92" si="441">IF(IF(OP79=OF79,1,0)=1,ABS(OR79*OK79),-ABS(OR79*OK79))</f>
        <v>-670.30508815421376</v>
      </c>
      <c r="PD79" s="188">
        <f t="shared" ref="PD79:PD92" si="442">IF(IF(ON79=OF79,1,0)=1,ABS(OR79*OK79),-ABS(OR79*OK79))</f>
        <v>670.30508815421376</v>
      </c>
      <c r="PE79" s="188">
        <v>670.30508815421376</v>
      </c>
      <c r="PG79">
        <v>-1</v>
      </c>
      <c r="PH79" s="228">
        <v>1</v>
      </c>
      <c r="PI79" s="228">
        <v>-1</v>
      </c>
      <c r="PJ79" s="228">
        <v>1</v>
      </c>
      <c r="PK79" s="203">
        <v>1</v>
      </c>
      <c r="PL79" s="229">
        <v>13</v>
      </c>
      <c r="PM79">
        <f t="shared" si="347"/>
        <v>1</v>
      </c>
      <c r="PN79">
        <v>1</v>
      </c>
      <c r="PO79" s="203">
        <v>1</v>
      </c>
      <c r="PP79">
        <v>0</v>
      </c>
      <c r="PQ79">
        <v>1</v>
      </c>
      <c r="PR79">
        <v>0</v>
      </c>
      <c r="PS79">
        <v>1</v>
      </c>
      <c r="PT79" s="237">
        <v>2.6145801291899999E-3</v>
      </c>
      <c r="PU79" s="194">
        <v>42548</v>
      </c>
      <c r="PV79">
        <f t="shared" ref="PV79:PV92" si="443">IF(PG79+PJ79+-1*PN79&gt;0,-1,1)</f>
        <v>1</v>
      </c>
      <c r="PW79">
        <f t="shared" ref="PW79:PW92" si="444">IF(PV79+PY79+PM79&lt;0,-1,1)</f>
        <v>1</v>
      </c>
      <c r="PX79">
        <v>3</v>
      </c>
      <c r="PY79">
        <f t="shared" ref="PY79:PY92" si="445">IF(PH79+PK79+-1*PG79&gt;0,1,-1)</f>
        <v>1</v>
      </c>
      <c r="PZ79">
        <v>2</v>
      </c>
      <c r="QA79" s="137">
        <v>145253.73134328355</v>
      </c>
      <c r="QB79" s="137">
        <v>96835.820895522367</v>
      </c>
      <c r="QC79" s="188">
        <v>379.77751966085185</v>
      </c>
      <c r="QD79" s="188">
        <v>-379.77751966085185</v>
      </c>
      <c r="QE79" s="188">
        <v>379.77751966085185</v>
      </c>
      <c r="QF79" s="188">
        <f t="shared" si="334"/>
        <v>379.77751966085185</v>
      </c>
      <c r="QG79" s="188">
        <v>379.77751966085185</v>
      </c>
      <c r="QH79" s="188">
        <v>-379.77751966085185</v>
      </c>
      <c r="QI79" s="188">
        <v>379.77751966085185</v>
      </c>
      <c r="QJ79" s="188">
        <f t="shared" ref="QJ79:QJ92" si="446">IF(IF(PV79=PO79,1,0)=1,ABS(QA79*PT79),-ABS(QA79*PT79))</f>
        <v>379.77751966085185</v>
      </c>
      <c r="QK79" s="188">
        <v>379.77751966085185</v>
      </c>
      <c r="QL79" s="188">
        <f t="shared" ref="QL79:QL92" si="447">IF(IF(PY79=PO79,1,0)=1,ABS(QA79*PT79),-ABS(QA79*PT79))</f>
        <v>379.77751966085185</v>
      </c>
      <c r="QM79" s="188">
        <f t="shared" ref="QM79:QM92" si="448">IF(IF(PW79=PO79,1,0)=1,ABS(QA79*PT79),-ABS(QA79*PT79))</f>
        <v>379.77751966085185</v>
      </c>
      <c r="QN79" s="188">
        <v>379.77751966085185</v>
      </c>
      <c r="QP79">
        <v>1</v>
      </c>
      <c r="QQ79" s="228">
        <v>1</v>
      </c>
      <c r="QR79" s="228">
        <v>-1</v>
      </c>
      <c r="QS79" s="228">
        <v>1</v>
      </c>
      <c r="QT79" s="203">
        <v>1</v>
      </c>
      <c r="QU79" s="229">
        <v>14</v>
      </c>
      <c r="QV79">
        <f t="shared" si="348"/>
        <v>-1</v>
      </c>
      <c r="QW79">
        <v>1</v>
      </c>
      <c r="QX79">
        <v>-1</v>
      </c>
      <c r="QY79">
        <v>1</v>
      </c>
      <c r="QZ79">
        <v>0</v>
      </c>
      <c r="RA79">
        <v>1</v>
      </c>
      <c r="RB79">
        <v>0</v>
      </c>
      <c r="RC79">
        <v>-4.7553305721700001E-3</v>
      </c>
      <c r="RD79" s="194">
        <v>42548</v>
      </c>
      <c r="RE79">
        <f t="shared" ref="RE79:RE92" si="449">IF(QP79+QS79+-1*QW79&gt;0,-1,1)</f>
        <v>-1</v>
      </c>
      <c r="RF79">
        <f t="shared" ref="RF79:RF92" si="450">IF(RE79+RH79+QV79&lt;0,-1,1)</f>
        <v>-1</v>
      </c>
      <c r="RG79">
        <v>3</v>
      </c>
      <c r="RH79">
        <f t="shared" ref="RH79:RH92" si="451">IF(QQ79+QT79+-1*QP79&gt;0,1,-1)</f>
        <v>1</v>
      </c>
      <c r="RI79">
        <v>2</v>
      </c>
      <c r="RJ79" s="137">
        <v>145253.73134328355</v>
      </c>
      <c r="RK79" s="137">
        <v>96835.820895522367</v>
      </c>
      <c r="RL79" s="188">
        <v>-690.72950937848407</v>
      </c>
      <c r="RM79" s="188">
        <v>-690.72950937848407</v>
      </c>
      <c r="RN79" s="188">
        <v>-690.72950937848407</v>
      </c>
      <c r="RO79" s="188">
        <f t="shared" si="335"/>
        <v>690.72950937848407</v>
      </c>
      <c r="RP79" s="188">
        <v>-690.72950937848407</v>
      </c>
      <c r="RQ79" s="188">
        <v>690.72950937848407</v>
      </c>
      <c r="RR79" s="188">
        <v>-690.72950937848407</v>
      </c>
      <c r="RS79" s="188">
        <f t="shared" ref="RS79:RS92" si="452">IF(IF(RE79=QX79,1,0)=1,ABS(RJ79*RC79),-ABS(RJ79*RC79))</f>
        <v>690.72950937848407</v>
      </c>
      <c r="RT79" s="188">
        <v>-690.72950937848407</v>
      </c>
      <c r="RU79" s="188">
        <f t="shared" ref="RU79:RU92" si="453">IF(IF(RH79=QX79,1,0)=1,ABS(RJ79*RC79),-ABS(RJ79*RC79))</f>
        <v>-690.72950937848407</v>
      </c>
      <c r="RV79" s="188">
        <f t="shared" ref="RV79:RV92" si="454">IF(IF(RF79=QX79,1,0)=1,ABS(RJ79*RC79),-ABS(RJ79*RC79))</f>
        <v>690.72950937848407</v>
      </c>
      <c r="RW79" s="188">
        <v>690.72950937848407</v>
      </c>
      <c r="RY79">
        <v>-1</v>
      </c>
      <c r="RZ79">
        <v>1</v>
      </c>
      <c r="SA79">
        <v>-1</v>
      </c>
      <c r="SB79">
        <v>1</v>
      </c>
      <c r="SC79">
        <v>1</v>
      </c>
      <c r="SD79">
        <v>-1</v>
      </c>
      <c r="SE79">
        <f t="shared" ref="SE79:SE92" si="455">IF(SA79+SF79+-1*RY79&gt;0,1,-1)</f>
        <v>-1</v>
      </c>
      <c r="SF79">
        <v>-1</v>
      </c>
      <c r="SG79">
        <v>1</v>
      </c>
      <c r="SH79">
        <v>0</v>
      </c>
      <c r="SI79">
        <v>1</v>
      </c>
      <c r="SJ79">
        <v>0</v>
      </c>
      <c r="SK79">
        <v>0</v>
      </c>
      <c r="SL79">
        <v>5.3945745992600002E-3</v>
      </c>
      <c r="SM79" s="194">
        <v>42548</v>
      </c>
      <c r="SN79">
        <f t="shared" ref="SN79:SN92" si="456">IF(RY79+SB79+-1*SF79&gt;0,-1,1)</f>
        <v>-1</v>
      </c>
      <c r="SO79">
        <f t="shared" ref="SO79:SO92" si="457">IF(SN79+SQ79+SE79&lt;0,-1,1)</f>
        <v>-1</v>
      </c>
      <c r="SP79">
        <v>3</v>
      </c>
      <c r="SQ79">
        <f t="shared" ref="SQ79:SQ92" si="458">IF(RZ79+SC79+-1*RY79&gt;0,1,-1)</f>
        <v>1</v>
      </c>
      <c r="SR79">
        <v>2</v>
      </c>
      <c r="SS79" s="137">
        <v>145746.26865671639</v>
      </c>
      <c r="ST79" s="137">
        <v>97164.179104477604</v>
      </c>
      <c r="SU79" s="188">
        <v>786.23911883244614</v>
      </c>
      <c r="SV79" s="188">
        <v>-786.23911883244614</v>
      </c>
      <c r="SW79" s="188">
        <v>786.23911883244614</v>
      </c>
      <c r="SX79" s="188">
        <f t="shared" si="336"/>
        <v>-786.23911883244614</v>
      </c>
      <c r="SY79" s="188">
        <v>-786.23911883244614</v>
      </c>
      <c r="SZ79" s="188">
        <v>-786.23911883244614</v>
      </c>
      <c r="TA79" s="188">
        <v>786.23911883244614</v>
      </c>
      <c r="TB79" s="188">
        <f t="shared" ref="TB79:TB92" si="459">IF(IF(SN79=SG79,1,0)=1,ABS(SS79*SL79),-ABS(SS79*SL79))</f>
        <v>-786.23911883244614</v>
      </c>
      <c r="TC79" s="188">
        <v>786.23911883244614</v>
      </c>
      <c r="TD79" s="188">
        <f t="shared" ref="TD79:TD92" si="460">IF(IF(SQ79=SG79,1,0)=1,ABS(SS79*SL79),-ABS(SS79*SL79))</f>
        <v>786.23911883244614</v>
      </c>
      <c r="TE79" s="188">
        <f t="shared" ref="TE79:TE92" si="461">IF(IF(SO79=SG79,1,0)=1,ABS(SS79*SL79),-ABS(SS79*SL79))</f>
        <v>-786.23911883244614</v>
      </c>
      <c r="TF79" s="188">
        <v>786.23911883244614</v>
      </c>
      <c r="TH79">
        <v>1</v>
      </c>
      <c r="TI79" s="228">
        <v>1</v>
      </c>
      <c r="TJ79" s="228">
        <v>-1</v>
      </c>
      <c r="TK79" s="228">
        <v>1</v>
      </c>
      <c r="TL79" s="203">
        <v>1</v>
      </c>
      <c r="TM79" s="229">
        <v>16</v>
      </c>
      <c r="TN79">
        <f t="shared" ref="TN79:TN92" si="462">IF(TJ79+TO79+-1*TH79&gt;0,1,-1)</f>
        <v>-1</v>
      </c>
      <c r="TO79">
        <v>1</v>
      </c>
      <c r="TP79">
        <v>-1</v>
      </c>
      <c r="TQ79">
        <v>1</v>
      </c>
      <c r="TR79">
        <v>0</v>
      </c>
      <c r="TS79">
        <v>1</v>
      </c>
      <c r="TT79">
        <v>0</v>
      </c>
      <c r="TU79">
        <v>-1.9929480300499998E-3</v>
      </c>
      <c r="TV79" s="194">
        <v>42548</v>
      </c>
      <c r="TW79">
        <f t="shared" ref="TW79:TW92" si="463">IF(TH79+TK79+-1*TO79&gt;0,-1,1)</f>
        <v>-1</v>
      </c>
      <c r="TX79">
        <f t="shared" ref="TX79:TX92" si="464">IF(TW79+TZ79+TN79&lt;0,-1,1)</f>
        <v>-1</v>
      </c>
      <c r="TY79">
        <v>3</v>
      </c>
      <c r="TZ79">
        <f t="shared" ref="TZ79:TZ92" si="465">IF(TI79+TL79+-1*TH79&gt;0,1,-1)</f>
        <v>1</v>
      </c>
      <c r="UA79">
        <v>2</v>
      </c>
      <c r="UB79" s="137">
        <v>145746.26865671639</v>
      </c>
      <c r="UC79" s="137">
        <v>97164.179104477604</v>
      </c>
      <c r="UD79" s="188">
        <v>-290.46473900654098</v>
      </c>
      <c r="UE79" s="188">
        <v>-290.46473900654098</v>
      </c>
      <c r="UF79" s="188">
        <v>-290.46473900654098</v>
      </c>
      <c r="UG79" s="188">
        <f t="shared" si="337"/>
        <v>290.46473900654098</v>
      </c>
      <c r="UH79" s="188">
        <v>-290.46473900654098</v>
      </c>
      <c r="UI79" s="188">
        <v>290.46473900654098</v>
      </c>
      <c r="UJ79" s="188">
        <v>-290.46473900654098</v>
      </c>
      <c r="UK79" s="188">
        <f t="shared" ref="UK79:UK92" si="466">IF(IF(TW79=TP79,1,0)=1,ABS(UB79*TU79),-ABS(UB79*TU79))</f>
        <v>290.46473900654098</v>
      </c>
      <c r="UL79" s="188">
        <v>-290.46473900654098</v>
      </c>
      <c r="UM79" s="188">
        <f t="shared" ref="UM79:UM92" si="467">IF(IF(TZ79=TP79,1,0)=1,ABS(UB79*TU79),-ABS(UB79*TU79))</f>
        <v>-290.46473900654098</v>
      </c>
      <c r="UN79" s="188">
        <f t="shared" ref="UN79:UN92" si="468">IF(IF(TX79=TP79,1,0)=1,ABS(UB79*TU79),-ABS(UB79*TU79))</f>
        <v>290.46473900654098</v>
      </c>
      <c r="UO79" s="188">
        <v>290.46473900654098</v>
      </c>
      <c r="UQ79">
        <v>-1</v>
      </c>
      <c r="UR79" s="228">
        <v>1</v>
      </c>
      <c r="US79" s="228">
        <v>-1</v>
      </c>
      <c r="UT79" s="228">
        <v>1</v>
      </c>
      <c r="UU79" s="203">
        <v>-1</v>
      </c>
      <c r="UV79" s="229">
        <v>17</v>
      </c>
      <c r="UW79">
        <f t="shared" ref="UW79:UW92" si="469">IF(US79+UX79+-1*UQ79&gt;0,1,-1)</f>
        <v>-1</v>
      </c>
      <c r="UX79">
        <v>-1</v>
      </c>
      <c r="UY79" s="203">
        <v>1</v>
      </c>
      <c r="UZ79">
        <v>0</v>
      </c>
      <c r="VA79">
        <v>0</v>
      </c>
      <c r="VB79">
        <v>0</v>
      </c>
      <c r="VC79">
        <v>0</v>
      </c>
      <c r="VD79" s="237">
        <v>6.1443932411699999E-4</v>
      </c>
      <c r="VE79" s="194">
        <v>42548</v>
      </c>
      <c r="VF79">
        <f t="shared" ref="VF79:VF92" si="470">IF(UQ79+UT79+-1*UX79&gt;0,-1,1)</f>
        <v>-1</v>
      </c>
      <c r="VG79">
        <f t="shared" ref="VG79:VG92" si="471">IF(VF79+VI79+UW79&lt;0,-1,1)</f>
        <v>-1</v>
      </c>
      <c r="VH79">
        <v>3</v>
      </c>
      <c r="VI79">
        <v>1</v>
      </c>
      <c r="VJ79">
        <v>4</v>
      </c>
      <c r="VK79" s="137">
        <v>145835.8208955224</v>
      </c>
      <c r="VL79" s="137">
        <v>194447.76119402985</v>
      </c>
      <c r="VM79" s="188">
        <v>89.607263223092644</v>
      </c>
      <c r="VN79" s="188">
        <v>-89.607263223092644</v>
      </c>
      <c r="VO79" s="188">
        <v>-89.607263223092644</v>
      </c>
      <c r="VP79" s="188">
        <f t="shared" si="338"/>
        <v>-89.607263223092644</v>
      </c>
      <c r="VQ79" s="188">
        <v>-89.607263223092644</v>
      </c>
      <c r="VR79" s="188">
        <v>-89.607263223092644</v>
      </c>
      <c r="VS79" s="188">
        <v>89.607263223092644</v>
      </c>
      <c r="VT79" s="188">
        <f t="shared" ref="VT79:VT92" si="472">IF(IF(VF79=UY79,1,0)=1,ABS(VK79*VD79),-ABS(VK79*VD79))</f>
        <v>-89.607263223092644</v>
      </c>
      <c r="VU79" s="188">
        <v>89.607263223092644</v>
      </c>
      <c r="VV79" s="188">
        <v>89.607263223092644</v>
      </c>
      <c r="VW79" s="188">
        <f t="shared" ref="VW79:VW92" si="473">IF(IF(VG79=UY79,1,0)=1,ABS(VK79*VD79),-ABS(VK79*VD79))</f>
        <v>-89.607263223092644</v>
      </c>
      <c r="VX79" s="188">
        <v>89.607263223092644</v>
      </c>
      <c r="VZ79">
        <v>1</v>
      </c>
      <c r="WA79" s="228">
        <v>1</v>
      </c>
      <c r="WB79" s="228">
        <v>-1</v>
      </c>
      <c r="WC79" s="228">
        <v>1</v>
      </c>
      <c r="WD79" s="203">
        <v>-1</v>
      </c>
      <c r="WE79" s="229">
        <v>18</v>
      </c>
      <c r="WF79">
        <f t="shared" ref="WF79:WF92" si="474">IF(WB79+WG79+-1*VZ79&gt;0,1,-1)</f>
        <v>-1</v>
      </c>
      <c r="WG79">
        <v>-1</v>
      </c>
      <c r="WH79" s="203">
        <v>-1</v>
      </c>
      <c r="WI79">
        <v>1</v>
      </c>
      <c r="WJ79">
        <v>1</v>
      </c>
      <c r="WK79">
        <v>1</v>
      </c>
      <c r="WL79">
        <v>1</v>
      </c>
      <c r="WM79" s="237">
        <v>-4.7589806570499998E-3</v>
      </c>
      <c r="WN79" s="194">
        <v>42548</v>
      </c>
      <c r="WO79">
        <f t="shared" ref="WO79:WO92" si="475">IF(VZ79+WC79+-1*WG79&gt;0,-1,1)</f>
        <v>-1</v>
      </c>
      <c r="WP79">
        <f t="shared" ref="WP79:WP92" si="476">IF(WO79+WR79+WF79&lt;0,-1,1)</f>
        <v>-1</v>
      </c>
      <c r="WQ79">
        <v>4</v>
      </c>
      <c r="WR79">
        <v>-1</v>
      </c>
      <c r="WS79">
        <v>3</v>
      </c>
      <c r="WT79" s="137">
        <v>193432.8358208955</v>
      </c>
      <c r="WU79" s="137">
        <v>145074.62686567163</v>
      </c>
      <c r="WV79" s="188">
        <v>-920.54312410996999</v>
      </c>
      <c r="WW79" s="188">
        <v>-920.54312410996999</v>
      </c>
      <c r="WX79" s="188">
        <v>920.54312410996999</v>
      </c>
      <c r="WY79" s="188">
        <f t="shared" ref="WY79:WY92" si="477">IF(IF(WH79=WF79,1,0)=1,ABS(WT79*WM79),-ABS(WT79*WM79))</f>
        <v>920.54312410996999</v>
      </c>
      <c r="WZ79" s="188">
        <v>920.54312410996999</v>
      </c>
      <c r="XA79" s="188">
        <v>920.54312410996999</v>
      </c>
      <c r="XB79" s="188">
        <v>-920.54312410996999</v>
      </c>
      <c r="XC79" s="188">
        <f t="shared" ref="XC79:XC92" si="478">IF(IF(WO79=WH79,1,0)=1,ABS(WT79*WM79),-ABS(WT79*WM79))</f>
        <v>920.54312410996999</v>
      </c>
      <c r="XD79" s="188">
        <v>-920.54312410996999</v>
      </c>
      <c r="XE79" s="188">
        <v>920.54312410996999</v>
      </c>
      <c r="XF79" s="188">
        <f t="shared" ref="XF79:XF92" si="479">IF(IF(WP79=WH79,1,0)=1,ABS(WT79*WM79),-ABS(WT79*WM79))</f>
        <v>920.54312410996999</v>
      </c>
      <c r="XG79" s="188">
        <v>920.54312410996999</v>
      </c>
      <c r="XI79">
        <v>-1</v>
      </c>
      <c r="XJ79" s="228">
        <v>1</v>
      </c>
      <c r="XK79" s="228">
        <v>-1</v>
      </c>
      <c r="XL79" s="228">
        <v>1</v>
      </c>
      <c r="XM79" s="203">
        <v>-1</v>
      </c>
      <c r="XN79" s="229">
        <v>19</v>
      </c>
      <c r="XO79">
        <f t="shared" ref="XO79:XO92" si="480">IF(XK79+XP79+-1*XI79&gt;0,1,-1)</f>
        <v>-1</v>
      </c>
      <c r="XP79">
        <v>-1</v>
      </c>
      <c r="XQ79" s="203">
        <v>-1</v>
      </c>
      <c r="XR79">
        <v>1</v>
      </c>
      <c r="XS79">
        <v>1</v>
      </c>
      <c r="XT79">
        <v>0</v>
      </c>
      <c r="XU79">
        <v>1</v>
      </c>
      <c r="XV79" s="237">
        <v>-4.6274872744099998E-4</v>
      </c>
      <c r="XW79" s="194">
        <v>42548</v>
      </c>
      <c r="XX79">
        <f t="shared" ref="XX79:XX92" si="481">IF(XI79+XL79+-1*XP79&gt;0,-1,1)</f>
        <v>-1</v>
      </c>
      <c r="XY79">
        <f t="shared" ref="XY79:XY92" si="482">IF(XX79+YA79+XO79&lt;0,-1,1)</f>
        <v>-1</v>
      </c>
      <c r="XZ79">
        <v>4</v>
      </c>
      <c r="YA79">
        <v>1</v>
      </c>
      <c r="YB79">
        <v>5</v>
      </c>
      <c r="YC79" s="137">
        <v>193432.8358208955</v>
      </c>
      <c r="YD79" s="137">
        <v>241791.04477611938</v>
      </c>
      <c r="YE79" s="188">
        <v>-89.510798621423277</v>
      </c>
      <c r="YF79" s="188">
        <v>89.510798621423277</v>
      </c>
      <c r="YG79" s="188">
        <v>89.510798621423277</v>
      </c>
      <c r="YH79" s="188">
        <f t="shared" ref="YH79:YH92" si="483">IF(IF(XQ79=XO79,1,0)=1,ABS(YC79*XV79),-ABS(YC79*XV79))</f>
        <v>89.510798621423277</v>
      </c>
      <c r="YI79" s="188">
        <v>89.510798621423277</v>
      </c>
      <c r="YJ79" s="188">
        <v>89.510798621423277</v>
      </c>
      <c r="YK79" s="188">
        <v>-89.510798621423277</v>
      </c>
      <c r="YL79" s="188">
        <f t="shared" ref="YL79:YL92" si="484">IF(IF(XX79=XQ79,1,0)=1,ABS(YC79*XV79),-ABS(YC79*XV79))</f>
        <v>89.510798621423277</v>
      </c>
      <c r="YM79" s="188">
        <v>-89.510798621423277</v>
      </c>
      <c r="YN79" s="188">
        <v>-89.510798621423277</v>
      </c>
      <c r="YO79" s="188">
        <f t="shared" ref="YO79:YO92" si="485">IF(IF(XY79=XQ79,1,0)=1,ABS(YC79*XV79),-ABS(YC79*XV79))</f>
        <v>89.510798621423277</v>
      </c>
      <c r="YP79" s="188">
        <v>89.510798621423277</v>
      </c>
      <c r="YR79">
        <v>-1</v>
      </c>
      <c r="YS79" s="228">
        <v>1</v>
      </c>
      <c r="YT79" s="228">
        <v>-1</v>
      </c>
      <c r="YU79" s="228">
        <v>1</v>
      </c>
      <c r="YV79" s="203">
        <v>-1</v>
      </c>
      <c r="YW79" s="229">
        <v>21</v>
      </c>
      <c r="YX79">
        <v>-1</v>
      </c>
      <c r="YY79">
        <v>-1</v>
      </c>
      <c r="YZ79" s="203">
        <v>1</v>
      </c>
      <c r="ZA79">
        <v>0</v>
      </c>
      <c r="ZB79">
        <v>0</v>
      </c>
      <c r="ZC79">
        <v>0</v>
      </c>
      <c r="ZD79">
        <v>0</v>
      </c>
      <c r="ZE79" s="237">
        <v>5.4012345679E-3</v>
      </c>
      <c r="ZF79" s="194">
        <v>42548</v>
      </c>
      <c r="ZG79">
        <f t="shared" ref="ZG79:ZG92" si="486">IF(-YR79+-YU79+YY79&gt;0,1,-1)</f>
        <v>-1</v>
      </c>
      <c r="ZH79">
        <f t="shared" ref="ZH79:ZH92" si="487">IF(ZG79+ZJ79+YX79&lt;0,-1,1)</f>
        <v>-1</v>
      </c>
      <c r="ZI79">
        <v>4</v>
      </c>
      <c r="ZJ79">
        <v>1</v>
      </c>
      <c r="ZK79">
        <v>5</v>
      </c>
      <c r="ZL79" s="137">
        <v>193432.8358208955</v>
      </c>
      <c r="ZM79" s="137">
        <v>241791.04477611938</v>
      </c>
      <c r="ZN79" s="188">
        <v>1044.7761194027462</v>
      </c>
      <c r="ZO79" s="188">
        <v>1044.7761194027462</v>
      </c>
      <c r="ZP79" s="188">
        <v>-1044.7761194027462</v>
      </c>
      <c r="ZQ79" s="188">
        <v>-1044.7761194027462</v>
      </c>
      <c r="ZR79" s="188">
        <v>-1044.7761194027462</v>
      </c>
      <c r="ZS79" s="188">
        <v>-1044.7761194027462</v>
      </c>
      <c r="ZT79" s="188">
        <v>-1044.7761194027462</v>
      </c>
      <c r="ZU79" s="188">
        <v>1044.7761194027462</v>
      </c>
      <c r="ZV79" s="188">
        <f t="shared" ref="ZV79:ZV92" si="488">IF(IF(ZG79=YZ79,1,0)=1,ABS(ZL79*ZE79),-ABS(ZL79*ZE79))</f>
        <v>-1044.7761194027462</v>
      </c>
      <c r="ZW79" s="188">
        <v>1044.7761194027462</v>
      </c>
      <c r="ZX79" s="188">
        <f t="shared" ref="ZX79:ZX92" si="489">IF(IF(ZH79=YZ79,1,0)=1,ABS(ZL79*ZE79),-ABS(ZL79*ZE79))</f>
        <v>-1044.7761194027462</v>
      </c>
      <c r="ZY79" s="188">
        <v>1044.7761194027462</v>
      </c>
      <c r="AAA79">
        <f t="shared" ref="AAA79:AAA92" si="490">YZ79</f>
        <v>1</v>
      </c>
      <c r="AAB79" s="228">
        <v>1</v>
      </c>
      <c r="AAC79" s="228">
        <v>-1</v>
      </c>
      <c r="AAD79" s="228">
        <v>1</v>
      </c>
      <c r="AAE79" s="203">
        <v>-1</v>
      </c>
      <c r="AAF79" s="229">
        <v>21</v>
      </c>
      <c r="AAG79">
        <f t="shared" ref="AAG79:AAG92" si="491">IF(AAC79+AAH79+-1*AAA79&gt;0,1,-1)</f>
        <v>-1</v>
      </c>
      <c r="AAH79">
        <f t="shared" ref="AAH79:AAH92" si="492">IF(AAF79&lt;0,AAE79*-1,AAE79)</f>
        <v>-1</v>
      </c>
      <c r="AAI79" s="203">
        <v>-1</v>
      </c>
      <c r="AAJ79">
        <f t="shared" ref="AAJ79:AAJ92" si="493">IF(AAC79=AAI79,1,0)</f>
        <v>1</v>
      </c>
      <c r="AAK79">
        <f t="shared" si="355"/>
        <v>1</v>
      </c>
      <c r="AAL79">
        <f t="shared" si="340"/>
        <v>1</v>
      </c>
      <c r="AAM79">
        <f t="shared" ref="AAM79:AAM92" si="494">IF(AAI79=AAH79,1,0)</f>
        <v>1</v>
      </c>
      <c r="AAN79" s="237">
        <v>-1.27398311448E-2</v>
      </c>
      <c r="AAO79" s="194">
        <v>42548</v>
      </c>
      <c r="AAP79">
        <f t="shared" ref="AAP79:AAP92" si="495">IF(-AAA79+-AAD79+AAH79&gt;0,1,-1)</f>
        <v>-1</v>
      </c>
      <c r="AAQ79">
        <f t="shared" ref="AAQ79:AAQ92" si="496">IF(AAP79+AAS79+AAG79&lt;0,-1,1)</f>
        <v>-1</v>
      </c>
      <c r="AAR79">
        <f>VLOOKUP($A79,'FuturesInfo (3)'!$A$2:$V$80,22)</f>
        <v>4</v>
      </c>
      <c r="AAS79">
        <f t="shared" ref="AAS79:AAS92" si="497">IF(AAB79+AAE79+-1*AAA79&gt;0,1,-1)</f>
        <v>-1</v>
      </c>
      <c r="AAT79">
        <f t="shared" ref="AAT79:AAT92" si="498">IF(AAS79=1,ROUND(AAR79*(1+AAT$13),0),ROUND(AAR79*(1-AAT$13),0))</f>
        <v>3</v>
      </c>
      <c r="AAU79" s="137">
        <f>VLOOKUP($A79,'FuturesInfo (3)'!$A$2:$O$80,15)*AAR79</f>
        <v>189611.94029850748</v>
      </c>
      <c r="AAV79" s="137">
        <f>VLOOKUP($A79,'FuturesInfo (3)'!$A$2:$O$80,15)*AAT79</f>
        <v>142208.95522388062</v>
      </c>
      <c r="AAW79" s="188">
        <f t="shared" si="352"/>
        <v>-2415.6241024408837</v>
      </c>
      <c r="AAX79" s="188">
        <f t="shared" si="356"/>
        <v>2415.6241024408837</v>
      </c>
      <c r="AAY79" s="188">
        <f t="shared" ref="AAY79:AAY92" si="499">IF(IF(AAA79=AAI79,1,0)=1,ABS(AAU79*AAN79),-ABS(AAU79*AAN79))</f>
        <v>-2415.6241024408837</v>
      </c>
      <c r="AAZ79" s="188">
        <f t="shared" ref="AAZ79:AAZ92" si="500">IF(AAK79=1,ABS(AAU79*AAN79),-ABS(AAU79*AAN79))</f>
        <v>2415.6241024408837</v>
      </c>
      <c r="ABA79" s="188">
        <f t="shared" ref="ABA79:ABA92" si="501">IF(IF(AAI79=AAG79,1,0)=1,ABS(AAU79*AAN79),-ABS(AAU79*AAN79))</f>
        <v>2415.6241024408837</v>
      </c>
      <c r="ABB79" s="188">
        <f t="shared" si="349"/>
        <v>2415.6241024408837</v>
      </c>
      <c r="ABC79" s="188">
        <f t="shared" ref="ABC79:ABC92" si="502">IF(IF(AAC79=AAI79,1,0)=1,ABS(AAU79*AAN79),-ABS(AAU79*AAN79))</f>
        <v>2415.6241024408837</v>
      </c>
      <c r="ABD79" s="188">
        <f t="shared" si="341"/>
        <v>-2415.6241024408837</v>
      </c>
      <c r="ABE79" s="188">
        <f t="shared" ref="ABE79:ABE92" si="503">IF(IF(AAP79=AAI79,1,0)=1,ABS(AAU79*AAN79),-ABS(AAU79*AAN79))</f>
        <v>2415.6241024408837</v>
      </c>
      <c r="ABF79" s="188">
        <f>IF(IF(sym!$Q68=AAI79,1,0)=1,ABS(AAU79*AAN79),-ABS(AAU79*AAN79))</f>
        <v>-2415.6241024408837</v>
      </c>
      <c r="ABG79" s="188">
        <f t="shared" ref="ABG79:ABG92" si="504">IF(IF(AAQ79=AAI79,1,0)=1,ABS(AAU79*AAN79),-ABS(AAU79*AAN79))</f>
        <v>2415.6241024408837</v>
      </c>
      <c r="ABH79" s="188">
        <f t="shared" ref="ABH79:ABH92" si="505">ABS(AAU79*AAN79)</f>
        <v>2415.6241024408837</v>
      </c>
      <c r="ABJ79">
        <f t="shared" ref="ABJ79:ABJ92" si="506">AAI79</f>
        <v>-1</v>
      </c>
      <c r="ABK79" s="228">
        <v>1</v>
      </c>
      <c r="ABL79" s="228">
        <v>1</v>
      </c>
      <c r="ABM79" s="228">
        <v>1</v>
      </c>
      <c r="ABN79" s="203">
        <v>-1</v>
      </c>
      <c r="ABO79" s="229">
        <v>22</v>
      </c>
      <c r="ABP79">
        <f t="shared" ref="ABP79:ABP92" si="507">IF(ABL79+ABQ79+-1*ABJ79&gt;0,1,-1)</f>
        <v>1</v>
      </c>
      <c r="ABQ79">
        <f t="shared" ref="ABQ79:ABQ92" si="508">IF(ABO79&lt;0,ABN79*-1,ABN79)</f>
        <v>-1</v>
      </c>
      <c r="ABR79" s="203"/>
      <c r="ABS79">
        <f t="shared" ref="ABS79:ABS92" si="509">IF(ABL79=ABR79,1,0)</f>
        <v>0</v>
      </c>
      <c r="ABT79">
        <f t="shared" si="357"/>
        <v>0</v>
      </c>
      <c r="ABU79">
        <f t="shared" si="342"/>
        <v>0</v>
      </c>
      <c r="ABV79">
        <f t="shared" ref="ABV79:ABV92" si="510">IF(ABR79=ABQ79,1,0)</f>
        <v>0</v>
      </c>
      <c r="ABW79" s="237"/>
      <c r="ABX79" s="194">
        <v>42548</v>
      </c>
      <c r="ABY79">
        <f t="shared" ref="ABY79:ABY92" si="511">IF(-ABJ79+-ABM79+ABQ79&gt;0,1,-1)</f>
        <v>-1</v>
      </c>
      <c r="ABZ79">
        <f t="shared" ref="ABZ79:ABZ92" si="512">IF(ABY79+ACB79+ABP79&lt;0,-1,1)</f>
        <v>1</v>
      </c>
      <c r="ACA79">
        <f>VLOOKUP($A79,'FuturesInfo (3)'!$A$2:$V$80,22)</f>
        <v>4</v>
      </c>
      <c r="ACB79">
        <f t="shared" ref="ACB79:ACB92" si="513">IF(ABK79+ABN79+-1*ABJ79&gt;0,1,-1)</f>
        <v>1</v>
      </c>
      <c r="ACC79">
        <f t="shared" ref="ACC79:ACC92" si="514">IF(ACB79=1,ROUND(ACA79*(1+ACC$13),0),ROUND(ACA79*(1-ACC$13),0))</f>
        <v>5</v>
      </c>
      <c r="ACD79" s="137">
        <f>VLOOKUP($A79,'FuturesInfo (3)'!$A$2:$O$80,15)*ACA79</f>
        <v>189611.94029850748</v>
      </c>
      <c r="ACE79" s="137">
        <f>VLOOKUP($A79,'FuturesInfo (3)'!$A$2:$O$80,15)*ACC79</f>
        <v>237014.92537313435</v>
      </c>
      <c r="ACF79" s="188">
        <f t="shared" si="353"/>
        <v>0</v>
      </c>
      <c r="ACG79" s="188">
        <f t="shared" si="358"/>
        <v>0</v>
      </c>
      <c r="ACH79" s="188">
        <f t="shared" ref="ACH79:ACH92" si="515">IF(IF(ABJ79=ABR79,1,0)=1,ABS(ACD79*ABW79),-ABS(ACD79*ABW79))</f>
        <v>0</v>
      </c>
      <c r="ACI79" s="188">
        <f t="shared" ref="ACI79:ACI92" si="516">IF(ABT79=1,ABS(ACD79*ABW79),-ABS(ACD79*ABW79))</f>
        <v>0</v>
      </c>
      <c r="ACJ79" s="188">
        <f t="shared" ref="ACJ79:ACJ92" si="517">IF(IF(ABR79=ABP79,1,0)=1,ABS(ACD79*ABW79),-ABS(ACD79*ABW79))</f>
        <v>0</v>
      </c>
      <c r="ACK79" s="188">
        <f t="shared" si="350"/>
        <v>0</v>
      </c>
      <c r="ACL79" s="188">
        <f t="shared" ref="ACL79:ACL92" si="518">IF(IF(ABL79=ABR79,1,0)=1,ABS(ACD79*ABW79),-ABS(ACD79*ABW79))</f>
        <v>0</v>
      </c>
      <c r="ACM79" s="188">
        <f t="shared" si="343"/>
        <v>0</v>
      </c>
      <c r="ACN79" s="188">
        <f t="shared" ref="ACN79:ACN92" si="519">IF(IF(ABY79=ABR79,1,0)=1,ABS(ACD79*ABW79),-ABS(ACD79*ABW79))</f>
        <v>0</v>
      </c>
      <c r="ACO79" s="188">
        <f>IF(IF(sym!$Q68=ABR79,1,0)=1,ABS(ACD79*ABW79),-ABS(ACD79*ABW79))</f>
        <v>0</v>
      </c>
      <c r="ACP79" s="188">
        <f t="shared" ref="ACP79:ACP92" si="520">IF(IF(ABZ79=ABR79,1,0)=1,ABS(ACD79*ABW79),-ABS(ACD79*ABW79))</f>
        <v>0</v>
      </c>
      <c r="ACQ79" s="188">
        <f t="shared" ref="ACQ79:ACQ92" si="521">ABS(ACD79*ABW79)</f>
        <v>0</v>
      </c>
      <c r="ACT79">
        <f t="shared" ref="ACT79:ACT92" si="522">ABS79</f>
        <v>0</v>
      </c>
      <c r="ACU79" s="228"/>
      <c r="ACV79" s="228"/>
      <c r="ACW79" s="228"/>
      <c r="ACX79" s="203"/>
      <c r="ACY79" s="229"/>
      <c r="ACZ79">
        <f t="shared" ref="ACZ79:ACZ92" si="523">IF(ACV79+ADA79+-1*ACT79&gt;0,1,-1)</f>
        <v>-1</v>
      </c>
      <c r="ADA79">
        <f t="shared" ref="ADA79:ADA92" si="524">IF(ACY79&lt;0,ACX79*-1,ACX79)</f>
        <v>0</v>
      </c>
      <c r="ADB79" s="203"/>
      <c r="ADC79">
        <f t="shared" ref="ADC79:ADC92" si="525">IF(ACV79=ADB79,1,0)</f>
        <v>1</v>
      </c>
      <c r="ADD79">
        <f t="shared" si="359"/>
        <v>1</v>
      </c>
      <c r="ADE79">
        <f t="shared" si="344"/>
        <v>0</v>
      </c>
      <c r="ADF79">
        <f t="shared" ref="ADF79:ADF92" si="526">IF(ADB79=ADA79,1,0)</f>
        <v>1</v>
      </c>
      <c r="ADG79" s="237"/>
      <c r="ADH79" s="194"/>
      <c r="ADI79">
        <f t="shared" ref="ADI79:ADI92" si="527">IF(-ACT79+-ACW79+ADA79&gt;0,1,-1)</f>
        <v>-1</v>
      </c>
      <c r="ADJ79">
        <f t="shared" ref="ADJ79:ADJ92" si="528">IF(ADI79+ADL79+ACZ79&lt;0,-1,1)</f>
        <v>-1</v>
      </c>
      <c r="ADK79">
        <f>VLOOKUP($A79,'FuturesInfo (3)'!$A$2:$V$80,22)</f>
        <v>4</v>
      </c>
      <c r="ADL79">
        <f t="shared" ref="ADL79:ADL92" si="529">IF(ACU79+ACX79+-1*ACT79&gt;0,1,-1)</f>
        <v>-1</v>
      </c>
      <c r="ADM79">
        <f t="shared" ref="ADM79:ADM92" si="530">IF(ADL79=1,ROUND(ADK79*(1+ADM$13),0),ROUND(ADK79*(1-ADM$13),0))</f>
        <v>3</v>
      </c>
      <c r="ADN79" s="137">
        <f>VLOOKUP($A79,'FuturesInfo (3)'!$A$2:$O$80,15)*ADK79</f>
        <v>189611.94029850748</v>
      </c>
      <c r="ADO79" s="137">
        <f>VLOOKUP($A79,'FuturesInfo (3)'!$A$2:$O$80,15)*ADM79</f>
        <v>142208.95522388062</v>
      </c>
      <c r="ADP79" s="188">
        <f t="shared" si="354"/>
        <v>0</v>
      </c>
      <c r="ADQ79" s="188">
        <f t="shared" si="360"/>
        <v>0</v>
      </c>
      <c r="ADR79" s="188">
        <f t="shared" ref="ADR79:ADR92" si="531">IF(IF(ACT79=ADB79,1,0)=1,ABS(ADN79*ADG79),-ABS(ADN79*ADG79))</f>
        <v>0</v>
      </c>
      <c r="ADS79" s="188">
        <f t="shared" ref="ADS79:ADS92" si="532">IF(ADD79=1,ABS(ADN79*ADG79),-ABS(ADN79*ADG79))</f>
        <v>0</v>
      </c>
      <c r="ADT79" s="188">
        <f t="shared" ref="ADT79:ADT92" si="533">IF(IF(ADB79=ACZ79,1,0)=1,ABS(ADN79*ADG79),-ABS(ADN79*ADG79))</f>
        <v>0</v>
      </c>
      <c r="ADU79" s="188">
        <f t="shared" si="351"/>
        <v>0</v>
      </c>
      <c r="ADV79" s="188">
        <f t="shared" ref="ADV79:ADV92" si="534">IF(IF(ACV79=ADB79,1,0)=1,ABS(ADN79*ADG79),-ABS(ADN79*ADG79))</f>
        <v>0</v>
      </c>
      <c r="ADW79" s="188">
        <f t="shared" si="345"/>
        <v>0</v>
      </c>
      <c r="ADX79" s="188">
        <f t="shared" ref="ADX79:ADX92" si="535">IF(IF(ADI79=ADB79,1,0)=1,ABS(ADN79*ADG79),-ABS(ADN79*ADG79))</f>
        <v>0</v>
      </c>
      <c r="ADY79" s="188">
        <f>IF(IF(sym!$Q68=ADB79,1,0)=1,ABS(ADN79*ADG79),-ABS(ADN79*ADG79))</f>
        <v>0</v>
      </c>
      <c r="ADZ79" s="188">
        <f t="shared" ref="ADZ79:ADZ92" si="536">IF(IF(ADJ79=ADB79,1,0)=1,ABS(ADN79*ADG79),-ABS(ADN79*ADG79))</f>
        <v>0</v>
      </c>
      <c r="AEA79" s="188">
        <f t="shared" ref="AEA79:AEA92" si="537">ABS(ADN79*ADG79)</f>
        <v>0</v>
      </c>
    </row>
    <row r="80" spans="1:807"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f t="shared" si="361"/>
        <v>-1</v>
      </c>
      <c r="T80">
        <f t="shared" si="362"/>
        <v>-1</v>
      </c>
      <c r="U80">
        <v>4</v>
      </c>
      <c r="V80">
        <f t="shared" si="363"/>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f t="shared" si="364"/>
        <v>-1784.7333120349999</v>
      </c>
      <c r="AG80" s="188">
        <v>1784.7333120349999</v>
      </c>
      <c r="AH80" s="188">
        <f t="shared" si="365"/>
        <v>1784.7333120349999</v>
      </c>
      <c r="AI80" s="188">
        <v>-1784.7333120349999</v>
      </c>
      <c r="AJ80" s="188">
        <v>1784.7333120349999</v>
      </c>
      <c r="AL80">
        <v>1</v>
      </c>
      <c r="AM80" s="228">
        <v>1</v>
      </c>
      <c r="AN80" s="228">
        <v>1</v>
      </c>
      <c r="AO80" s="228">
        <v>1</v>
      </c>
      <c r="AP80" s="203">
        <v>1</v>
      </c>
      <c r="AQ80" s="229">
        <v>-4</v>
      </c>
      <c r="AR80">
        <f t="shared" si="366"/>
        <v>-1</v>
      </c>
      <c r="AS80">
        <v>-1</v>
      </c>
      <c r="AT80" s="203">
        <v>1</v>
      </c>
      <c r="AU80">
        <v>1</v>
      </c>
      <c r="AV80">
        <v>1</v>
      </c>
      <c r="AW80">
        <v>0</v>
      </c>
      <c r="AX80">
        <v>0</v>
      </c>
      <c r="AY80" s="237">
        <v>1.25984251969E-2</v>
      </c>
      <c r="AZ80" s="194">
        <v>42545</v>
      </c>
      <c r="BA80">
        <f t="shared" si="367"/>
        <v>-1</v>
      </c>
      <c r="BB80">
        <f t="shared" si="368"/>
        <v>-1</v>
      </c>
      <c r="BC80">
        <v>4</v>
      </c>
      <c r="BD80">
        <f t="shared" si="369"/>
        <v>1</v>
      </c>
      <c r="BE80">
        <v>3</v>
      </c>
      <c r="BF80" s="137">
        <v>128680</v>
      </c>
      <c r="BG80" s="137">
        <v>96510</v>
      </c>
      <c r="BH80" s="188">
        <v>1621.1653543370919</v>
      </c>
      <c r="BI80" s="188">
        <v>1621.1653543370919</v>
      </c>
      <c r="BJ80" s="188">
        <v>1621.1653543370919</v>
      </c>
      <c r="BK80" s="188">
        <f t="shared" ref="BK80:BK92" si="538">IF(IF(AT80=AR80,1,0)=1,ABS(BF80*AY80),-ABS(BF80*AY80))</f>
        <v>-1621.1653543370919</v>
      </c>
      <c r="BL80" s="188">
        <v>-1621.1653543370919</v>
      </c>
      <c r="BM80" s="188">
        <v>1621.1653543370919</v>
      </c>
      <c r="BN80" s="188">
        <v>1621.1653543370919</v>
      </c>
      <c r="BO80" s="188">
        <f t="shared" si="370"/>
        <v>-1621.1653543370919</v>
      </c>
      <c r="BP80" s="188">
        <v>1621.1653543370919</v>
      </c>
      <c r="BQ80" s="188">
        <f t="shared" si="371"/>
        <v>1621.1653543370919</v>
      </c>
      <c r="BR80" s="188">
        <f t="shared" si="372"/>
        <v>-1621.1653543370919</v>
      </c>
      <c r="BS80" s="188">
        <v>1621.1653543370919</v>
      </c>
      <c r="BU80">
        <v>1</v>
      </c>
      <c r="BV80" s="228">
        <v>1</v>
      </c>
      <c r="BW80" s="228">
        <v>-1</v>
      </c>
      <c r="BX80" s="228">
        <v>1</v>
      </c>
      <c r="BY80" s="203">
        <v>1</v>
      </c>
      <c r="BZ80" s="229">
        <v>5</v>
      </c>
      <c r="CA80">
        <f t="shared" si="373"/>
        <v>-1</v>
      </c>
      <c r="CB80">
        <v>1</v>
      </c>
      <c r="CC80" s="203">
        <v>1</v>
      </c>
      <c r="CD80">
        <v>1</v>
      </c>
      <c r="CE80">
        <v>1</v>
      </c>
      <c r="CF80">
        <v>0</v>
      </c>
      <c r="CG80">
        <v>1</v>
      </c>
      <c r="CH80" s="237">
        <v>6.22083981337E-4</v>
      </c>
      <c r="CI80" s="194">
        <v>42545</v>
      </c>
      <c r="CJ80">
        <f t="shared" si="374"/>
        <v>-1</v>
      </c>
      <c r="CK80">
        <f t="shared" si="375"/>
        <v>-1</v>
      </c>
      <c r="CL80">
        <v>4</v>
      </c>
      <c r="CM80">
        <f t="shared" si="376"/>
        <v>1</v>
      </c>
      <c r="CN80">
        <v>3</v>
      </c>
      <c r="CO80" s="137">
        <v>128680</v>
      </c>
      <c r="CP80" s="137">
        <v>96510</v>
      </c>
      <c r="CQ80" s="188">
        <v>80.049766718445156</v>
      </c>
      <c r="CR80" s="188">
        <v>80.049766718445156</v>
      </c>
      <c r="CS80" s="188">
        <v>80.049766718445156</v>
      </c>
      <c r="CT80" s="188">
        <f t="shared" ref="CT80:CT92" si="539">IF(IF(CC80=CA80,1,0)=1,ABS(CO80*CH80),-ABS(CO80*CH80))</f>
        <v>-80.049766718445156</v>
      </c>
      <c r="CU80" s="188">
        <v>80.049766718445156</v>
      </c>
      <c r="CV80" s="188">
        <v>-80.049766718445156</v>
      </c>
      <c r="CW80" s="188">
        <v>80.049766718445156</v>
      </c>
      <c r="CX80" s="188">
        <f t="shared" si="377"/>
        <v>-80.049766718445156</v>
      </c>
      <c r="CY80" s="188">
        <v>80.049766718445156</v>
      </c>
      <c r="CZ80" s="188">
        <f t="shared" si="378"/>
        <v>80.049766718445156</v>
      </c>
      <c r="DA80" s="188">
        <f t="shared" si="379"/>
        <v>-80.049766718445156</v>
      </c>
      <c r="DB80" s="188">
        <v>80.049766718445156</v>
      </c>
      <c r="DD80">
        <v>1</v>
      </c>
      <c r="DE80" s="228">
        <v>1</v>
      </c>
      <c r="DF80" s="228">
        <v>-1</v>
      </c>
      <c r="DG80" s="228">
        <v>1</v>
      </c>
      <c r="DH80" s="203">
        <v>1</v>
      </c>
      <c r="DI80" s="229">
        <v>6</v>
      </c>
      <c r="DJ80">
        <f t="shared" si="380"/>
        <v>-1</v>
      </c>
      <c r="DK80">
        <v>1</v>
      </c>
      <c r="DL80" s="203">
        <v>-1</v>
      </c>
      <c r="DM80">
        <v>0</v>
      </c>
      <c r="DN80">
        <v>0</v>
      </c>
      <c r="DO80">
        <v>1</v>
      </c>
      <c r="DP80">
        <v>0</v>
      </c>
      <c r="DQ80" s="237">
        <v>-5.9061237177500002E-3</v>
      </c>
      <c r="DR80" s="194">
        <v>42545</v>
      </c>
      <c r="DS80">
        <f t="shared" si="381"/>
        <v>-1</v>
      </c>
      <c r="DT80">
        <f t="shared" si="382"/>
        <v>-1</v>
      </c>
      <c r="DU80">
        <v>4</v>
      </c>
      <c r="DV80">
        <f t="shared" si="383"/>
        <v>1</v>
      </c>
      <c r="DW80">
        <v>3</v>
      </c>
      <c r="DX80" s="137">
        <v>127920</v>
      </c>
      <c r="DY80" s="137">
        <v>95940</v>
      </c>
      <c r="DZ80" s="188">
        <v>-755.51134597457997</v>
      </c>
      <c r="EA80" s="188">
        <v>-755.51134597457997</v>
      </c>
      <c r="EB80" s="188">
        <v>-755.51134597457997</v>
      </c>
      <c r="EC80" s="188">
        <f t="shared" ref="EC80:EC92" si="540">IF(IF(DL80=DJ80,1,0)=1,ABS(DX80*DQ80),-ABS(DX80*DQ80))</f>
        <v>755.51134597457997</v>
      </c>
      <c r="ED80" s="188">
        <v>-755.51134597457997</v>
      </c>
      <c r="EE80" s="188">
        <v>755.51134597457997</v>
      </c>
      <c r="EF80" s="188">
        <v>-755.51134597457997</v>
      </c>
      <c r="EG80" s="188">
        <f t="shared" si="384"/>
        <v>755.51134597457997</v>
      </c>
      <c r="EH80" s="188">
        <v>-755.51134597457997</v>
      </c>
      <c r="EI80" s="188">
        <f t="shared" si="385"/>
        <v>-755.51134597457997</v>
      </c>
      <c r="EJ80" s="188">
        <f t="shared" si="386"/>
        <v>755.51134597457997</v>
      </c>
      <c r="EK80" s="188">
        <v>755.51134597457997</v>
      </c>
      <c r="EM80">
        <v>-1</v>
      </c>
      <c r="EN80" s="228">
        <v>1</v>
      </c>
      <c r="EO80" s="228">
        <v>-1</v>
      </c>
      <c r="EP80" s="228">
        <v>1</v>
      </c>
      <c r="EQ80" s="203">
        <v>1</v>
      </c>
      <c r="ER80" s="229">
        <v>7</v>
      </c>
      <c r="ES80">
        <f t="shared" si="387"/>
        <v>1</v>
      </c>
      <c r="ET80">
        <v>1</v>
      </c>
      <c r="EU80" s="203">
        <v>-1</v>
      </c>
      <c r="EV80">
        <v>0</v>
      </c>
      <c r="EW80">
        <v>0</v>
      </c>
      <c r="EX80">
        <v>1</v>
      </c>
      <c r="EY80">
        <v>0</v>
      </c>
      <c r="EZ80" s="237">
        <v>-1.6572858036300001E-2</v>
      </c>
      <c r="FA80" s="194">
        <v>42545</v>
      </c>
      <c r="FB80">
        <f t="shared" si="388"/>
        <v>1</v>
      </c>
      <c r="FC80">
        <f t="shared" si="389"/>
        <v>1</v>
      </c>
      <c r="FD80">
        <v>4</v>
      </c>
      <c r="FE80">
        <f t="shared" si="390"/>
        <v>1</v>
      </c>
      <c r="FF80">
        <v>4</v>
      </c>
      <c r="FG80" s="137">
        <v>125800</v>
      </c>
      <c r="FH80" s="137">
        <v>125800</v>
      </c>
      <c r="FI80" s="188">
        <v>-2084.8655409665403</v>
      </c>
      <c r="FJ80" s="188">
        <v>2084.8655409665403</v>
      </c>
      <c r="FK80" s="188">
        <v>-2084.8655409665403</v>
      </c>
      <c r="FL80" s="188">
        <f t="shared" ref="FL80:FL92" si="541">IF(IF(EU80=ES80,1,0)=1,ABS(FG80*EZ80),-ABS(FG80*EZ80))</f>
        <v>-2084.8655409665403</v>
      </c>
      <c r="FM80" s="188">
        <v>-2084.8655409665403</v>
      </c>
      <c r="FN80" s="188">
        <v>2084.8655409665403</v>
      </c>
      <c r="FO80" s="188">
        <v>-2084.8655409665403</v>
      </c>
      <c r="FP80" s="188">
        <f t="shared" si="391"/>
        <v>-2084.8655409665403</v>
      </c>
      <c r="FQ80" s="188">
        <v>-2084.8655409665403</v>
      </c>
      <c r="FR80" s="188">
        <f t="shared" si="392"/>
        <v>-2084.8655409665403</v>
      </c>
      <c r="FS80" s="188">
        <f t="shared" si="393"/>
        <v>-2084.8655409665403</v>
      </c>
      <c r="FT80" s="188">
        <v>2084.8655409665403</v>
      </c>
      <c r="FV80">
        <v>-1</v>
      </c>
      <c r="FW80" s="228">
        <v>1</v>
      </c>
      <c r="FX80" s="228">
        <v>-1</v>
      </c>
      <c r="FY80" s="228">
        <v>1</v>
      </c>
      <c r="FZ80" s="203">
        <v>1</v>
      </c>
      <c r="GA80" s="229">
        <v>8</v>
      </c>
      <c r="GB80">
        <f t="shared" si="394"/>
        <v>1</v>
      </c>
      <c r="GC80">
        <v>1</v>
      </c>
      <c r="GD80">
        <v>1</v>
      </c>
      <c r="GE80">
        <v>1</v>
      </c>
      <c r="GF80">
        <v>1</v>
      </c>
      <c r="GG80">
        <v>0</v>
      </c>
      <c r="GH80">
        <v>1</v>
      </c>
      <c r="GI80">
        <v>1.1446740858500001E-2</v>
      </c>
      <c r="GJ80" s="194">
        <v>42545</v>
      </c>
      <c r="GK80">
        <f t="shared" si="395"/>
        <v>1</v>
      </c>
      <c r="GL80">
        <f t="shared" si="396"/>
        <v>1</v>
      </c>
      <c r="GM80">
        <v>4</v>
      </c>
      <c r="GN80">
        <f t="shared" si="397"/>
        <v>1</v>
      </c>
      <c r="GO80">
        <v>5</v>
      </c>
      <c r="GP80" s="137">
        <v>127240.00000000001</v>
      </c>
      <c r="GQ80" s="137">
        <v>159050.00000000003</v>
      </c>
      <c r="GR80" s="188">
        <v>1456.4833068355404</v>
      </c>
      <c r="GS80" s="188">
        <v>-1456.4833068355404</v>
      </c>
      <c r="GT80" s="188">
        <v>1456.4833068355404</v>
      </c>
      <c r="GU80" s="188">
        <f t="shared" ref="GU80:GU92" si="542">IF(IF(GD80=GB80,1,0)=1,ABS(GP80*GI80),-ABS(GP80*GI80))</f>
        <v>1456.4833068355404</v>
      </c>
      <c r="GV80" s="188">
        <v>1456.4833068355404</v>
      </c>
      <c r="GW80" s="188">
        <v>-1456.4833068355404</v>
      </c>
      <c r="GX80" s="188">
        <v>1456.4833068355404</v>
      </c>
      <c r="GY80" s="188">
        <f t="shared" si="398"/>
        <v>1456.4833068355404</v>
      </c>
      <c r="GZ80" s="188">
        <v>1456.4833068355404</v>
      </c>
      <c r="HA80" s="188">
        <f t="shared" si="399"/>
        <v>1456.4833068355404</v>
      </c>
      <c r="HB80" s="188">
        <f t="shared" si="400"/>
        <v>1456.4833068355404</v>
      </c>
      <c r="HC80" s="188">
        <v>1456.4833068355404</v>
      </c>
      <c r="HE80">
        <v>1</v>
      </c>
      <c r="HF80">
        <v>1</v>
      </c>
      <c r="HG80">
        <v>-1</v>
      </c>
      <c r="HH80">
        <v>1</v>
      </c>
      <c r="HI80">
        <v>1</v>
      </c>
      <c r="HJ80">
        <v>-1</v>
      </c>
      <c r="HK80">
        <f t="shared" si="401"/>
        <v>-1</v>
      </c>
      <c r="HL80">
        <v>-1</v>
      </c>
      <c r="HM80" s="203">
        <v>1</v>
      </c>
      <c r="HN80">
        <v>1</v>
      </c>
      <c r="HO80">
        <v>1</v>
      </c>
      <c r="HP80">
        <v>0</v>
      </c>
      <c r="HQ80">
        <v>0</v>
      </c>
      <c r="HR80" s="237"/>
      <c r="HS80" s="194">
        <v>42545</v>
      </c>
      <c r="HT80">
        <f t="shared" si="402"/>
        <v>-1</v>
      </c>
      <c r="HU80">
        <f t="shared" si="403"/>
        <v>-1</v>
      </c>
      <c r="HV80">
        <v>4</v>
      </c>
      <c r="HW80">
        <f t="shared" si="404"/>
        <v>1</v>
      </c>
      <c r="HX80">
        <v>5</v>
      </c>
      <c r="HY80" s="137">
        <v>127240.00000000001</v>
      </c>
      <c r="HZ80" s="137">
        <v>159050.00000000003</v>
      </c>
      <c r="IA80" s="188">
        <v>0</v>
      </c>
      <c r="IB80" s="188">
        <v>0</v>
      </c>
      <c r="IC80" s="188">
        <v>0</v>
      </c>
      <c r="ID80" s="188">
        <f t="shared" ref="ID80:ID92" si="543">IF(IF(HM80=HK80,1,0)=1,ABS(HY80*HR80),-ABS(HY80*HR80))</f>
        <v>0</v>
      </c>
      <c r="IE80" s="188">
        <v>0</v>
      </c>
      <c r="IF80" s="188">
        <v>0</v>
      </c>
      <c r="IG80" s="188">
        <v>0</v>
      </c>
      <c r="IH80" s="188">
        <f t="shared" si="405"/>
        <v>0</v>
      </c>
      <c r="II80" s="188">
        <v>0</v>
      </c>
      <c r="IJ80" s="188">
        <f t="shared" si="406"/>
        <v>0</v>
      </c>
      <c r="IK80" s="188">
        <f t="shared" si="407"/>
        <v>0</v>
      </c>
      <c r="IL80" s="188">
        <v>0</v>
      </c>
      <c r="IN80">
        <v>1</v>
      </c>
      <c r="IO80" s="228">
        <v>1</v>
      </c>
      <c r="IP80" s="228">
        <v>-1</v>
      </c>
      <c r="IQ80" s="228">
        <v>1</v>
      </c>
      <c r="IR80" s="203">
        <v>1</v>
      </c>
      <c r="IS80" s="229">
        <v>-1</v>
      </c>
      <c r="IT80">
        <f t="shared" si="408"/>
        <v>-1</v>
      </c>
      <c r="IU80">
        <v>-1</v>
      </c>
      <c r="IV80" s="203">
        <v>1</v>
      </c>
      <c r="IW80">
        <v>1</v>
      </c>
      <c r="IX80">
        <v>1</v>
      </c>
      <c r="IY80">
        <v>0</v>
      </c>
      <c r="IZ80">
        <v>0</v>
      </c>
      <c r="JA80" s="237">
        <v>2.2634391700700002E-2</v>
      </c>
      <c r="JB80" s="194">
        <v>42545</v>
      </c>
      <c r="JC80">
        <f t="shared" si="409"/>
        <v>-1</v>
      </c>
      <c r="JD80">
        <f t="shared" si="410"/>
        <v>-1</v>
      </c>
      <c r="JE80">
        <v>4</v>
      </c>
      <c r="JF80">
        <f t="shared" si="411"/>
        <v>1</v>
      </c>
      <c r="JG80">
        <v>5</v>
      </c>
      <c r="JH80" s="137">
        <v>130120</v>
      </c>
      <c r="JI80" s="137">
        <v>162650</v>
      </c>
      <c r="JJ80" s="188">
        <v>2945.1870480950843</v>
      </c>
      <c r="JK80" s="188">
        <v>2945.1870480950843</v>
      </c>
      <c r="JL80" s="188">
        <v>2945.1870480950843</v>
      </c>
      <c r="JM80" s="188">
        <f t="shared" ref="JM80:JM92" si="544">IF(IF(IV80=IT80,1,0)=1,ABS(JH80*JA80),-ABS(JH80*JA80))</f>
        <v>-2945.1870480950843</v>
      </c>
      <c r="JN80" s="188">
        <v>-2945.1870480950843</v>
      </c>
      <c r="JO80" s="188">
        <v>-2945.1870480950843</v>
      </c>
      <c r="JP80" s="188">
        <v>2945.1870480950843</v>
      </c>
      <c r="JQ80" s="188">
        <f t="shared" si="412"/>
        <v>-2945.1870480950843</v>
      </c>
      <c r="JR80" s="188">
        <v>2945.1870480950843</v>
      </c>
      <c r="JS80" s="188">
        <f t="shared" si="413"/>
        <v>2945.1870480950843</v>
      </c>
      <c r="JT80" s="188">
        <f t="shared" si="414"/>
        <v>-2945.1870480950843</v>
      </c>
      <c r="JU80" s="188">
        <v>2945.1870480950843</v>
      </c>
      <c r="JW80">
        <v>1</v>
      </c>
      <c r="JX80" s="228">
        <v>-1</v>
      </c>
      <c r="JY80" s="228">
        <v>-1</v>
      </c>
      <c r="JZ80" s="228">
        <v>-1</v>
      </c>
      <c r="KA80" s="203">
        <v>-1</v>
      </c>
      <c r="KB80" s="229">
        <v>-1</v>
      </c>
      <c r="KC80">
        <f t="shared" si="415"/>
        <v>-1</v>
      </c>
      <c r="KD80">
        <v>1</v>
      </c>
      <c r="KE80" s="203">
        <v>1</v>
      </c>
      <c r="KF80">
        <v>0</v>
      </c>
      <c r="KG80">
        <v>0</v>
      </c>
      <c r="KH80">
        <v>1</v>
      </c>
      <c r="KI80">
        <v>1</v>
      </c>
      <c r="KJ80" s="237">
        <v>7.6852136489399996E-3</v>
      </c>
      <c r="KK80" s="194">
        <v>42545</v>
      </c>
      <c r="KL80">
        <f t="shared" si="416"/>
        <v>1</v>
      </c>
      <c r="KM80">
        <f t="shared" si="417"/>
        <v>-1</v>
      </c>
      <c r="KN80">
        <v>4</v>
      </c>
      <c r="KO80">
        <f t="shared" si="418"/>
        <v>-1</v>
      </c>
      <c r="KP80">
        <v>3</v>
      </c>
      <c r="KQ80" s="137">
        <v>131120</v>
      </c>
      <c r="KR80" s="137">
        <v>98340</v>
      </c>
      <c r="KS80" s="188">
        <v>-1007.6852136490128</v>
      </c>
      <c r="KT80" s="188">
        <v>1007.6852136490128</v>
      </c>
      <c r="KU80" s="188">
        <v>-1007.6852136490128</v>
      </c>
      <c r="KV80" s="188">
        <f t="shared" ref="KV80:KV92" si="545">IF(IF(KE80=KC80,1,0)=1,ABS(KQ80*KJ80),-ABS(KQ80*KJ80))</f>
        <v>-1007.6852136490128</v>
      </c>
      <c r="KW80" s="188">
        <v>1007.6852136490128</v>
      </c>
      <c r="KX80" s="188">
        <v>-1007.6852136490128</v>
      </c>
      <c r="KY80" s="188">
        <v>-1007.6852136490128</v>
      </c>
      <c r="KZ80" s="188">
        <f t="shared" si="419"/>
        <v>1007.6852136490128</v>
      </c>
      <c r="LA80" s="188">
        <v>1007.6852136490128</v>
      </c>
      <c r="LB80" s="188">
        <f t="shared" si="420"/>
        <v>-1007.6852136490128</v>
      </c>
      <c r="LC80" s="188">
        <f t="shared" si="421"/>
        <v>-1007.6852136490128</v>
      </c>
      <c r="LD80" s="188">
        <v>1007.6852136490128</v>
      </c>
      <c r="LF80">
        <v>1</v>
      </c>
      <c r="LG80" s="228">
        <v>1</v>
      </c>
      <c r="LH80" s="228">
        <v>-1</v>
      </c>
      <c r="LI80" s="228">
        <v>1</v>
      </c>
      <c r="LJ80" s="203">
        <v>-1</v>
      </c>
      <c r="LK80" s="229">
        <v>-1</v>
      </c>
      <c r="LL80">
        <f t="shared" si="422"/>
        <v>-1</v>
      </c>
      <c r="LM80">
        <v>1</v>
      </c>
      <c r="LN80" s="203">
        <v>-1</v>
      </c>
      <c r="LO80">
        <v>1</v>
      </c>
      <c r="LP80">
        <v>1</v>
      </c>
      <c r="LQ80">
        <v>0</v>
      </c>
      <c r="LR80">
        <v>0</v>
      </c>
      <c r="LS80" s="237">
        <v>-3.0506406345299998E-4</v>
      </c>
      <c r="LT80" s="194">
        <v>42545</v>
      </c>
      <c r="LU80">
        <f t="shared" si="423"/>
        <v>-1</v>
      </c>
      <c r="LV80">
        <f t="shared" si="424"/>
        <v>-1</v>
      </c>
      <c r="LW80">
        <v>4</v>
      </c>
      <c r="LX80">
        <f t="shared" si="425"/>
        <v>-1</v>
      </c>
      <c r="LY80">
        <v>3</v>
      </c>
      <c r="LZ80" s="137">
        <v>131080</v>
      </c>
      <c r="MA80" s="137">
        <v>98310</v>
      </c>
      <c r="MB80" s="188">
        <v>-39.987797437419239</v>
      </c>
      <c r="MC80" s="188">
        <v>-39.987797437419239</v>
      </c>
      <c r="MD80" s="188">
        <v>39.987797437419239</v>
      </c>
      <c r="ME80" s="188">
        <f t="shared" ref="ME80:ME92" si="546">IF(IF(LN80=LL80,1,0)=1,ABS(LZ80*LS80),-ABS(LZ80*LS80))</f>
        <v>39.987797437419239</v>
      </c>
      <c r="MF80" s="188">
        <v>-39.987797437419239</v>
      </c>
      <c r="MG80" s="188">
        <v>39.987797437419239</v>
      </c>
      <c r="MH80" s="188">
        <v>-39.987797437419239</v>
      </c>
      <c r="MI80" s="188">
        <f t="shared" si="426"/>
        <v>39.987797437419239</v>
      </c>
      <c r="MJ80" s="188">
        <v>-39.987797437419239</v>
      </c>
      <c r="MK80" s="188">
        <f t="shared" si="427"/>
        <v>39.987797437419239</v>
      </c>
      <c r="ML80" s="188">
        <f t="shared" si="428"/>
        <v>39.987797437419239</v>
      </c>
      <c r="MM80" s="188">
        <v>39.987797437419239</v>
      </c>
      <c r="MO80">
        <v>-1</v>
      </c>
      <c r="MP80" s="228">
        <v>1</v>
      </c>
      <c r="MQ80" s="228">
        <v>-1</v>
      </c>
      <c r="MR80" s="203">
        <v>1</v>
      </c>
      <c r="MS80" s="203">
        <v>-1</v>
      </c>
      <c r="MT80" s="229">
        <v>-2</v>
      </c>
      <c r="MU80">
        <f t="shared" si="429"/>
        <v>1</v>
      </c>
      <c r="MV80">
        <v>1</v>
      </c>
      <c r="MW80" s="203">
        <v>1</v>
      </c>
      <c r="MX80">
        <v>0</v>
      </c>
      <c r="MY80">
        <v>0</v>
      </c>
      <c r="MZ80">
        <v>1</v>
      </c>
      <c r="NA80">
        <v>1</v>
      </c>
      <c r="NB80" s="237">
        <v>6.1031431187099998E-4</v>
      </c>
      <c r="NC80" s="194">
        <v>42545</v>
      </c>
      <c r="ND80">
        <f t="shared" si="430"/>
        <v>1</v>
      </c>
      <c r="NE80">
        <f t="shared" si="431"/>
        <v>1</v>
      </c>
      <c r="NF80">
        <v>4</v>
      </c>
      <c r="NG80">
        <f t="shared" si="432"/>
        <v>1</v>
      </c>
      <c r="NH80">
        <v>3</v>
      </c>
      <c r="NI80" s="137">
        <v>131160</v>
      </c>
      <c r="NJ80" s="137">
        <v>98370</v>
      </c>
      <c r="NK80" s="188">
        <v>80.048825145000365</v>
      </c>
      <c r="NL80" s="188">
        <v>-80.048825145000365</v>
      </c>
      <c r="NM80" s="188">
        <v>-80.048825145000365</v>
      </c>
      <c r="NN80" s="188">
        <f t="shared" ref="NN80:NN92" si="547">IF(IF(MW80=MU80,1,0)=1,ABS(NI80*NB80),-ABS(NI80*NB80))</f>
        <v>80.048825145000365</v>
      </c>
      <c r="NO80" s="188">
        <v>80.048825145000365</v>
      </c>
      <c r="NP80" s="188">
        <v>-80.048825145000365</v>
      </c>
      <c r="NQ80" s="188">
        <v>80.048825145000365</v>
      </c>
      <c r="NR80" s="188">
        <f t="shared" si="433"/>
        <v>80.048825145000365</v>
      </c>
      <c r="NS80" s="188">
        <v>80.048825145000365</v>
      </c>
      <c r="NT80" s="188">
        <f t="shared" si="434"/>
        <v>80.048825145000365</v>
      </c>
      <c r="NU80" s="188">
        <f t="shared" si="435"/>
        <v>80.048825145000365</v>
      </c>
      <c r="NV80" s="188">
        <v>80.048825145000365</v>
      </c>
      <c r="NX80">
        <v>1</v>
      </c>
      <c r="NY80" s="228">
        <v>1</v>
      </c>
      <c r="NZ80" s="228">
        <v>-1</v>
      </c>
      <c r="OA80" s="228">
        <v>1</v>
      </c>
      <c r="OB80" s="203">
        <v>-1</v>
      </c>
      <c r="OC80" s="229">
        <v>-3</v>
      </c>
      <c r="OD80">
        <f t="shared" si="436"/>
        <v>-1</v>
      </c>
      <c r="OE80">
        <v>1</v>
      </c>
      <c r="OF80" s="203">
        <v>1</v>
      </c>
      <c r="OG80">
        <v>0</v>
      </c>
      <c r="OH80">
        <v>0</v>
      </c>
      <c r="OI80">
        <v>1</v>
      </c>
      <c r="OJ80">
        <v>1</v>
      </c>
      <c r="OK80">
        <v>1.1893870082299999E-2</v>
      </c>
      <c r="OL80" s="194">
        <v>42545</v>
      </c>
      <c r="OM80">
        <f t="shared" si="437"/>
        <v>-1</v>
      </c>
      <c r="ON80">
        <f t="shared" si="438"/>
        <v>-1</v>
      </c>
      <c r="OO80">
        <v>4</v>
      </c>
      <c r="OP80">
        <f t="shared" si="439"/>
        <v>-1</v>
      </c>
      <c r="OQ80">
        <v>3</v>
      </c>
      <c r="OR80" s="137">
        <v>134040</v>
      </c>
      <c r="OS80" s="137">
        <v>100530</v>
      </c>
      <c r="OT80" s="188">
        <v>1594.2543458314919</v>
      </c>
      <c r="OU80" s="188">
        <v>1594.2543458314919</v>
      </c>
      <c r="OV80" s="188">
        <v>-1594.2543458314919</v>
      </c>
      <c r="OW80" s="188">
        <f t="shared" ref="OW80:OW92" si="548">IF(IF(OF80=OD80,1,0)=1,ABS(OR80*OK80),-ABS(OR80*OK80))</f>
        <v>-1594.2543458314919</v>
      </c>
      <c r="OX80" s="188">
        <v>1594.2543458314919</v>
      </c>
      <c r="OY80" s="188">
        <v>-1594.2543458314919</v>
      </c>
      <c r="OZ80" s="188">
        <v>1594.2543458314919</v>
      </c>
      <c r="PA80" s="188">
        <f t="shared" si="440"/>
        <v>-1594.2543458314919</v>
      </c>
      <c r="PB80" s="188">
        <v>1594.2543458314919</v>
      </c>
      <c r="PC80" s="188">
        <f t="shared" si="441"/>
        <v>-1594.2543458314919</v>
      </c>
      <c r="PD80" s="188">
        <f t="shared" si="442"/>
        <v>-1594.2543458314919</v>
      </c>
      <c r="PE80" s="188">
        <v>1594.2543458314919</v>
      </c>
      <c r="PG80">
        <v>1</v>
      </c>
      <c r="PH80" s="228">
        <v>1</v>
      </c>
      <c r="PI80" s="228">
        <v>-1</v>
      </c>
      <c r="PJ80" s="228">
        <v>1</v>
      </c>
      <c r="PK80" s="203">
        <v>-1</v>
      </c>
      <c r="PL80" s="229">
        <v>-1</v>
      </c>
      <c r="PM80">
        <f t="shared" si="347"/>
        <v>-1</v>
      </c>
      <c r="PN80">
        <v>1</v>
      </c>
      <c r="PO80" s="203">
        <v>1</v>
      </c>
      <c r="PP80">
        <v>0</v>
      </c>
      <c r="PQ80">
        <v>0</v>
      </c>
      <c r="PR80">
        <v>1</v>
      </c>
      <c r="PS80">
        <v>1</v>
      </c>
      <c r="PT80" s="237">
        <v>9.9457504520799999E-3</v>
      </c>
      <c r="PU80" s="194">
        <v>42545</v>
      </c>
      <c r="PV80">
        <f t="shared" si="443"/>
        <v>-1</v>
      </c>
      <c r="PW80">
        <f t="shared" si="444"/>
        <v>-1</v>
      </c>
      <c r="PX80">
        <v>4</v>
      </c>
      <c r="PY80">
        <f t="shared" si="445"/>
        <v>-1</v>
      </c>
      <c r="PZ80">
        <v>3</v>
      </c>
      <c r="QA80" s="137">
        <v>134720</v>
      </c>
      <c r="QB80" s="137">
        <v>101040</v>
      </c>
      <c r="QC80" s="188">
        <v>1339.8915009042175</v>
      </c>
      <c r="QD80" s="188">
        <v>1339.8915009042175</v>
      </c>
      <c r="QE80" s="188">
        <v>-1339.8915009042175</v>
      </c>
      <c r="QF80" s="188">
        <f t="shared" ref="QF80:QF92" si="549">IF(IF(PO80=PM80,1,0)=1,ABS(QA80*PT80),-ABS(QA80*PT80))</f>
        <v>-1339.8915009042175</v>
      </c>
      <c r="QG80" s="188">
        <v>1339.8915009042175</v>
      </c>
      <c r="QH80" s="188">
        <v>-1339.8915009042175</v>
      </c>
      <c r="QI80" s="188">
        <v>1339.8915009042175</v>
      </c>
      <c r="QJ80" s="188">
        <f t="shared" si="446"/>
        <v>-1339.8915009042175</v>
      </c>
      <c r="QK80" s="188">
        <v>1339.8915009042175</v>
      </c>
      <c r="QL80" s="188">
        <f t="shared" si="447"/>
        <v>-1339.8915009042175</v>
      </c>
      <c r="QM80" s="188">
        <f t="shared" si="448"/>
        <v>-1339.8915009042175</v>
      </c>
      <c r="QN80" s="188">
        <v>1339.8915009042175</v>
      </c>
      <c r="QP80">
        <v>1</v>
      </c>
      <c r="QQ80" s="228">
        <v>1</v>
      </c>
      <c r="QR80" s="228">
        <v>-1</v>
      </c>
      <c r="QS80" s="228">
        <v>1</v>
      </c>
      <c r="QT80" s="203">
        <v>-1</v>
      </c>
      <c r="QU80" s="229">
        <v>15</v>
      </c>
      <c r="QV80">
        <f t="shared" si="348"/>
        <v>-1</v>
      </c>
      <c r="QW80">
        <v>-1</v>
      </c>
      <c r="QX80">
        <v>1</v>
      </c>
      <c r="QY80">
        <v>0</v>
      </c>
      <c r="QZ80">
        <v>0</v>
      </c>
      <c r="RA80">
        <v>1</v>
      </c>
      <c r="RB80">
        <v>0</v>
      </c>
      <c r="RC80">
        <v>5.0731125037299998E-3</v>
      </c>
      <c r="RD80" s="194">
        <v>42545</v>
      </c>
      <c r="RE80">
        <f t="shared" si="449"/>
        <v>-1</v>
      </c>
      <c r="RF80">
        <f t="shared" si="450"/>
        <v>-1</v>
      </c>
      <c r="RG80">
        <v>4</v>
      </c>
      <c r="RH80">
        <f t="shared" si="451"/>
        <v>-1</v>
      </c>
      <c r="RI80">
        <v>3</v>
      </c>
      <c r="RJ80" s="137">
        <v>134720</v>
      </c>
      <c r="RK80" s="137">
        <v>101040</v>
      </c>
      <c r="RL80" s="188">
        <v>683.44971650250557</v>
      </c>
      <c r="RM80" s="188">
        <v>683.44971650250557</v>
      </c>
      <c r="RN80" s="188">
        <v>-683.44971650250557</v>
      </c>
      <c r="RO80" s="188">
        <f t="shared" ref="RO80:RO92" si="550">IF(IF(QX80=QV80,1,0)=1,ABS(RJ80*RC80),-ABS(RJ80*RC80))</f>
        <v>-683.44971650250557</v>
      </c>
      <c r="RP80" s="188">
        <v>-683.44971650250557</v>
      </c>
      <c r="RQ80" s="188">
        <v>-683.44971650250557</v>
      </c>
      <c r="RR80" s="188">
        <v>683.44971650250557</v>
      </c>
      <c r="RS80" s="188">
        <f t="shared" si="452"/>
        <v>-683.44971650250557</v>
      </c>
      <c r="RT80" s="188">
        <v>683.44971650250557</v>
      </c>
      <c r="RU80" s="188">
        <f t="shared" si="453"/>
        <v>-683.44971650250557</v>
      </c>
      <c r="RV80" s="188">
        <f t="shared" si="454"/>
        <v>-683.44971650250557</v>
      </c>
      <c r="RW80" s="188">
        <v>683.44971650250557</v>
      </c>
      <c r="RY80">
        <v>1</v>
      </c>
      <c r="RZ80">
        <v>1</v>
      </c>
      <c r="SA80">
        <v>-1</v>
      </c>
      <c r="SB80">
        <v>1</v>
      </c>
      <c r="SC80">
        <v>-1</v>
      </c>
      <c r="SD80">
        <v>16</v>
      </c>
      <c r="SE80">
        <f t="shared" si="455"/>
        <v>-1</v>
      </c>
      <c r="SF80">
        <v>-1</v>
      </c>
      <c r="SG80">
        <v>-1</v>
      </c>
      <c r="SH80">
        <v>1</v>
      </c>
      <c r="SI80">
        <v>1</v>
      </c>
      <c r="SJ80">
        <v>0</v>
      </c>
      <c r="SK80">
        <v>1</v>
      </c>
      <c r="SL80">
        <v>-3.5629453681700002E-3</v>
      </c>
      <c r="SM80" s="194">
        <v>42545</v>
      </c>
      <c r="SN80">
        <f t="shared" si="456"/>
        <v>-1</v>
      </c>
      <c r="SO80">
        <f t="shared" si="457"/>
        <v>-1</v>
      </c>
      <c r="SP80">
        <v>4</v>
      </c>
      <c r="SQ80">
        <f t="shared" si="458"/>
        <v>-1</v>
      </c>
      <c r="SR80">
        <v>3</v>
      </c>
      <c r="SS80" s="137">
        <v>135360</v>
      </c>
      <c r="ST80" s="137">
        <v>101520</v>
      </c>
      <c r="SU80" s="188">
        <v>-482.2802850354912</v>
      </c>
      <c r="SV80" s="188">
        <v>-482.2802850354912</v>
      </c>
      <c r="SW80" s="188">
        <v>482.2802850354912</v>
      </c>
      <c r="SX80" s="188">
        <f t="shared" ref="SX80:SX92" si="551">IF(IF(SG80=SE80,1,0)=1,ABS(SS80*SL80),-ABS(SS80*SL80))</f>
        <v>482.2802850354912</v>
      </c>
      <c r="SY80" s="188">
        <v>482.2802850354912</v>
      </c>
      <c r="SZ80" s="188">
        <v>482.2802850354912</v>
      </c>
      <c r="TA80" s="188">
        <v>-482.2802850354912</v>
      </c>
      <c r="TB80" s="188">
        <f t="shared" si="459"/>
        <v>482.2802850354912</v>
      </c>
      <c r="TC80" s="188">
        <v>-482.2802850354912</v>
      </c>
      <c r="TD80" s="188">
        <f t="shared" si="460"/>
        <v>482.2802850354912</v>
      </c>
      <c r="TE80" s="188">
        <f t="shared" si="461"/>
        <v>482.2802850354912</v>
      </c>
      <c r="TF80" s="188">
        <v>482.2802850354912</v>
      </c>
      <c r="TH80">
        <v>-1</v>
      </c>
      <c r="TI80" s="228">
        <v>1</v>
      </c>
      <c r="TJ80" s="228">
        <v>-1</v>
      </c>
      <c r="TK80" s="228">
        <v>1</v>
      </c>
      <c r="TL80" s="203">
        <v>-1</v>
      </c>
      <c r="TM80" s="229">
        <v>17</v>
      </c>
      <c r="TN80">
        <f t="shared" si="462"/>
        <v>-1</v>
      </c>
      <c r="TO80">
        <v>-1</v>
      </c>
      <c r="TP80">
        <v>1</v>
      </c>
      <c r="TQ80">
        <v>0</v>
      </c>
      <c r="TR80">
        <v>0</v>
      </c>
      <c r="TS80">
        <v>1</v>
      </c>
      <c r="TT80">
        <v>0</v>
      </c>
      <c r="TU80">
        <v>8.3432657926099992E-3</v>
      </c>
      <c r="TV80" s="194">
        <v>42545</v>
      </c>
      <c r="TW80">
        <f t="shared" si="463"/>
        <v>-1</v>
      </c>
      <c r="TX80">
        <f t="shared" si="464"/>
        <v>-1</v>
      </c>
      <c r="TY80">
        <v>4</v>
      </c>
      <c r="TZ80">
        <f t="shared" si="465"/>
        <v>1</v>
      </c>
      <c r="UA80">
        <v>3</v>
      </c>
      <c r="UB80" s="137">
        <v>135360</v>
      </c>
      <c r="UC80" s="137">
        <v>101520</v>
      </c>
      <c r="UD80" s="188">
        <v>1129.3444576876896</v>
      </c>
      <c r="UE80" s="188">
        <v>-1129.3444576876896</v>
      </c>
      <c r="UF80" s="188">
        <v>-1129.3444576876896</v>
      </c>
      <c r="UG80" s="188">
        <f t="shared" ref="UG80:UG92" si="552">IF(IF(TP80=TN80,1,0)=1,ABS(UB80*TU80),-ABS(UB80*TU80))</f>
        <v>-1129.3444576876896</v>
      </c>
      <c r="UH80" s="188">
        <v>-1129.3444576876896</v>
      </c>
      <c r="UI80" s="188">
        <v>-1129.3444576876896</v>
      </c>
      <c r="UJ80" s="188">
        <v>1129.3444576876896</v>
      </c>
      <c r="UK80" s="188">
        <f t="shared" si="466"/>
        <v>-1129.3444576876896</v>
      </c>
      <c r="UL80" s="188">
        <v>1129.3444576876896</v>
      </c>
      <c r="UM80" s="188">
        <f t="shared" si="467"/>
        <v>1129.3444576876896</v>
      </c>
      <c r="UN80" s="188">
        <f t="shared" si="468"/>
        <v>-1129.3444576876896</v>
      </c>
      <c r="UO80" s="188">
        <v>1129.3444576876896</v>
      </c>
      <c r="UQ80">
        <v>1</v>
      </c>
      <c r="UR80" s="228">
        <v>1</v>
      </c>
      <c r="US80" s="228">
        <v>-1</v>
      </c>
      <c r="UT80" s="228">
        <v>1</v>
      </c>
      <c r="UU80" s="203">
        <v>-1</v>
      </c>
      <c r="UV80" s="229">
        <v>18</v>
      </c>
      <c r="UW80">
        <f t="shared" si="469"/>
        <v>-1</v>
      </c>
      <c r="UX80">
        <v>-1</v>
      </c>
      <c r="UY80" s="203">
        <v>-1</v>
      </c>
      <c r="UZ80">
        <v>1</v>
      </c>
      <c r="VA80">
        <v>1</v>
      </c>
      <c r="VB80">
        <v>1</v>
      </c>
      <c r="VC80">
        <v>1</v>
      </c>
      <c r="VD80" s="237">
        <v>-7.3877068557899996E-3</v>
      </c>
      <c r="VE80" s="194">
        <v>42545</v>
      </c>
      <c r="VF80">
        <f t="shared" si="470"/>
        <v>-1</v>
      </c>
      <c r="VG80">
        <f t="shared" si="471"/>
        <v>-1</v>
      </c>
      <c r="VH80">
        <v>5</v>
      </c>
      <c r="VI80">
        <v>-1</v>
      </c>
      <c r="VJ80">
        <v>4</v>
      </c>
      <c r="VK80" s="137">
        <v>167950</v>
      </c>
      <c r="VL80" s="137">
        <v>134360</v>
      </c>
      <c r="VM80" s="188">
        <v>-1240.7653664299305</v>
      </c>
      <c r="VN80" s="188">
        <v>-1240.7653664299305</v>
      </c>
      <c r="VO80" s="188">
        <v>1240.7653664299305</v>
      </c>
      <c r="VP80" s="188">
        <f t="shared" ref="VP80:VP92" si="553">IF(IF(UY80=UW80,1,0)=1,ABS(VK80*VD80),-ABS(VK80*VD80))</f>
        <v>1240.7653664299305</v>
      </c>
      <c r="VQ80" s="188">
        <v>1240.7653664299305</v>
      </c>
      <c r="VR80" s="188">
        <v>1240.7653664299305</v>
      </c>
      <c r="VS80" s="188">
        <v>-1240.7653664299305</v>
      </c>
      <c r="VT80" s="188">
        <f t="shared" si="472"/>
        <v>1240.7653664299305</v>
      </c>
      <c r="VU80" s="188">
        <v>-1240.7653664299305</v>
      </c>
      <c r="VV80" s="188">
        <v>1240.7653664299305</v>
      </c>
      <c r="VW80" s="188">
        <f t="shared" si="473"/>
        <v>1240.7653664299305</v>
      </c>
      <c r="VX80" s="188">
        <v>1240.7653664299305</v>
      </c>
      <c r="VZ80">
        <v>-1</v>
      </c>
      <c r="WA80" s="228">
        <v>1</v>
      </c>
      <c r="WB80" s="228">
        <v>-1</v>
      </c>
      <c r="WC80" s="228">
        <v>1</v>
      </c>
      <c r="WD80" s="203">
        <v>-1</v>
      </c>
      <c r="WE80" s="229">
        <v>19</v>
      </c>
      <c r="WF80">
        <f t="shared" si="474"/>
        <v>-1</v>
      </c>
      <c r="WG80">
        <v>-1</v>
      </c>
      <c r="WH80" s="203">
        <v>-1</v>
      </c>
      <c r="WI80">
        <v>1</v>
      </c>
      <c r="WJ80">
        <v>1</v>
      </c>
      <c r="WK80">
        <v>1</v>
      </c>
      <c r="WL80">
        <v>1</v>
      </c>
      <c r="WM80" s="237">
        <v>-1.48853825543E-3</v>
      </c>
      <c r="WN80" s="194">
        <v>42545</v>
      </c>
      <c r="WO80">
        <f t="shared" si="475"/>
        <v>-1</v>
      </c>
      <c r="WP80">
        <f t="shared" si="476"/>
        <v>-1</v>
      </c>
      <c r="WQ80">
        <v>5</v>
      </c>
      <c r="WR80">
        <v>1</v>
      </c>
      <c r="WS80">
        <v>6</v>
      </c>
      <c r="WT80" s="137">
        <v>168950</v>
      </c>
      <c r="WU80" s="137">
        <v>202740</v>
      </c>
      <c r="WV80" s="188">
        <v>-251.48853825489851</v>
      </c>
      <c r="WW80" s="188">
        <v>251.48853825489851</v>
      </c>
      <c r="WX80" s="188">
        <v>251.48853825489851</v>
      </c>
      <c r="WY80" s="188">
        <f t="shared" si="477"/>
        <v>251.48853825489851</v>
      </c>
      <c r="WZ80" s="188">
        <v>251.48853825489851</v>
      </c>
      <c r="XA80" s="188">
        <v>251.48853825489851</v>
      </c>
      <c r="XB80" s="188">
        <v>-251.48853825489851</v>
      </c>
      <c r="XC80" s="188">
        <f t="shared" si="478"/>
        <v>251.48853825489851</v>
      </c>
      <c r="XD80" s="188">
        <v>-251.48853825489851</v>
      </c>
      <c r="XE80" s="188">
        <v>-251.48853825489851</v>
      </c>
      <c r="XF80" s="188">
        <f t="shared" si="479"/>
        <v>251.48853825489851</v>
      </c>
      <c r="XG80" s="188">
        <v>251.48853825489851</v>
      </c>
      <c r="XI80">
        <v>-1</v>
      </c>
      <c r="XJ80" s="228">
        <v>1</v>
      </c>
      <c r="XK80" s="228">
        <v>-1</v>
      </c>
      <c r="XL80" s="228">
        <v>1</v>
      </c>
      <c r="XM80" s="203">
        <v>-1</v>
      </c>
      <c r="XN80" s="229">
        <v>-7</v>
      </c>
      <c r="XO80">
        <f t="shared" si="480"/>
        <v>1</v>
      </c>
      <c r="XP80">
        <v>1</v>
      </c>
      <c r="XQ80" s="203">
        <v>1</v>
      </c>
      <c r="XR80">
        <v>0</v>
      </c>
      <c r="XS80">
        <v>0</v>
      </c>
      <c r="XT80">
        <v>1</v>
      </c>
      <c r="XU80">
        <v>1</v>
      </c>
      <c r="XV80" s="237">
        <v>7.4537865235499998E-3</v>
      </c>
      <c r="XW80" s="194">
        <v>42565</v>
      </c>
      <c r="XX80">
        <f t="shared" si="481"/>
        <v>1</v>
      </c>
      <c r="XY80">
        <f t="shared" si="482"/>
        <v>1</v>
      </c>
      <c r="XZ80">
        <v>5</v>
      </c>
      <c r="YA80">
        <v>1</v>
      </c>
      <c r="YB80">
        <v>6</v>
      </c>
      <c r="YC80" s="137">
        <v>168950</v>
      </c>
      <c r="YD80" s="137">
        <v>202740</v>
      </c>
      <c r="YE80" s="188">
        <v>1259.3172331537726</v>
      </c>
      <c r="YF80" s="188">
        <v>-1259.3172331537726</v>
      </c>
      <c r="YG80" s="188">
        <v>-1259.3172331537726</v>
      </c>
      <c r="YH80" s="188">
        <f t="shared" si="483"/>
        <v>1259.3172331537726</v>
      </c>
      <c r="YI80" s="188">
        <v>1259.3172331537726</v>
      </c>
      <c r="YJ80" s="188">
        <v>-1259.3172331537726</v>
      </c>
      <c r="YK80" s="188">
        <v>1259.3172331537726</v>
      </c>
      <c r="YL80" s="188">
        <f t="shared" si="484"/>
        <v>1259.3172331537726</v>
      </c>
      <c r="YM80" s="188">
        <v>1259.3172331537726</v>
      </c>
      <c r="YN80" s="188">
        <v>1259.3172331537726</v>
      </c>
      <c r="YO80" s="188">
        <f t="shared" si="485"/>
        <v>1259.3172331537726</v>
      </c>
      <c r="YP80" s="188">
        <v>1259.3172331537726</v>
      </c>
      <c r="YR80">
        <v>1</v>
      </c>
      <c r="YS80" s="228">
        <v>1</v>
      </c>
      <c r="YT80" s="228">
        <v>1</v>
      </c>
      <c r="YU80" s="228">
        <v>1</v>
      </c>
      <c r="YV80" s="203">
        <v>-1</v>
      </c>
      <c r="YW80" s="229">
        <v>-9</v>
      </c>
      <c r="YX80">
        <v>1</v>
      </c>
      <c r="YY80">
        <v>1</v>
      </c>
      <c r="YZ80" s="203">
        <v>1</v>
      </c>
      <c r="ZA80">
        <v>1</v>
      </c>
      <c r="ZB80">
        <v>0</v>
      </c>
      <c r="ZC80">
        <v>1</v>
      </c>
      <c r="ZD80">
        <v>1</v>
      </c>
      <c r="ZE80" s="237">
        <v>1.7756732761200001E-3</v>
      </c>
      <c r="ZF80" s="194">
        <v>42565</v>
      </c>
      <c r="ZG80">
        <f t="shared" si="486"/>
        <v>-1</v>
      </c>
      <c r="ZH80">
        <f t="shared" si="487"/>
        <v>-1</v>
      </c>
      <c r="ZI80">
        <v>5</v>
      </c>
      <c r="ZJ80">
        <v>-1</v>
      </c>
      <c r="ZK80">
        <v>4</v>
      </c>
      <c r="ZL80" s="137">
        <v>168950</v>
      </c>
      <c r="ZM80" s="137">
        <v>135160</v>
      </c>
      <c r="ZN80" s="188">
        <v>300.00000000047402</v>
      </c>
      <c r="ZO80" s="188">
        <v>-300.00000000047402</v>
      </c>
      <c r="ZP80" s="188">
        <v>300.00000000047402</v>
      </c>
      <c r="ZQ80" s="188">
        <v>-300.00000000047402</v>
      </c>
      <c r="ZR80" s="188">
        <v>300.00000000047402</v>
      </c>
      <c r="ZS80" s="188">
        <v>300.00000000047402</v>
      </c>
      <c r="ZT80" s="188">
        <v>300.00000000047402</v>
      </c>
      <c r="ZU80" s="188">
        <v>300.00000000047402</v>
      </c>
      <c r="ZV80" s="188">
        <f t="shared" si="488"/>
        <v>-300.00000000047402</v>
      </c>
      <c r="ZW80" s="188">
        <v>300.00000000047402</v>
      </c>
      <c r="ZX80" s="188">
        <f t="shared" si="489"/>
        <v>-300.00000000047402</v>
      </c>
      <c r="ZY80" s="188">
        <v>300.00000000047402</v>
      </c>
      <c r="AAA80">
        <f t="shared" si="490"/>
        <v>1</v>
      </c>
      <c r="AAB80" s="228">
        <v>-1</v>
      </c>
      <c r="AAC80" s="228">
        <v>-1</v>
      </c>
      <c r="AAD80" s="228">
        <v>1</v>
      </c>
      <c r="AAE80" s="203">
        <v>-1</v>
      </c>
      <c r="AAF80" s="229">
        <v>-9</v>
      </c>
      <c r="AAG80">
        <f t="shared" si="491"/>
        <v>-1</v>
      </c>
      <c r="AAH80">
        <f t="shared" si="492"/>
        <v>1</v>
      </c>
      <c r="AAI80" s="203">
        <v>1</v>
      </c>
      <c r="AAJ80">
        <f t="shared" si="493"/>
        <v>0</v>
      </c>
      <c r="AAK80">
        <f t="shared" si="355"/>
        <v>0</v>
      </c>
      <c r="AAL80">
        <f t="shared" ref="AAL80:AAL92" si="554">IF(AAI80=AAG80,1,0)</f>
        <v>0</v>
      </c>
      <c r="AAM80">
        <f t="shared" si="494"/>
        <v>1</v>
      </c>
      <c r="AAN80" s="237">
        <v>5.9084194919499997E-3</v>
      </c>
      <c r="AAO80" s="194">
        <v>42565</v>
      </c>
      <c r="AAP80">
        <f t="shared" si="495"/>
        <v>-1</v>
      </c>
      <c r="AAQ80">
        <f t="shared" si="496"/>
        <v>-1</v>
      </c>
      <c r="AAR80">
        <f>VLOOKUP($A80,'FuturesInfo (3)'!$A$2:$V$80,22)</f>
        <v>5</v>
      </c>
      <c r="AAS80">
        <f t="shared" si="497"/>
        <v>-1</v>
      </c>
      <c r="AAT80">
        <f t="shared" si="498"/>
        <v>4</v>
      </c>
      <c r="AAU80" s="137">
        <f>VLOOKUP($A80,'FuturesInfo (3)'!$A$2:$O$80,15)*AAR80</f>
        <v>168000</v>
      </c>
      <c r="AAV80" s="137">
        <f>VLOOKUP($A80,'FuturesInfo (3)'!$A$2:$O$80,15)*AAT80</f>
        <v>134400</v>
      </c>
      <c r="AAW80" s="188">
        <f t="shared" si="352"/>
        <v>-992.61447464759999</v>
      </c>
      <c r="AAX80" s="188">
        <f t="shared" si="356"/>
        <v>-992.61447464759999</v>
      </c>
      <c r="AAY80" s="188">
        <f t="shared" si="499"/>
        <v>992.61447464759999</v>
      </c>
      <c r="AAZ80" s="188">
        <f t="shared" si="500"/>
        <v>-992.61447464759999</v>
      </c>
      <c r="ABA80" s="188">
        <f t="shared" si="501"/>
        <v>-992.61447464759999</v>
      </c>
      <c r="ABB80" s="188">
        <f t="shared" si="349"/>
        <v>992.61447464759999</v>
      </c>
      <c r="ABC80" s="188">
        <f t="shared" si="502"/>
        <v>-992.61447464759999</v>
      </c>
      <c r="ABD80" s="188">
        <f t="shared" ref="ABD80:ABD92" si="555">IF(IF(AAD80=AAI80,1,0)=1,ABS(AAU80*AAN80),-ABS(AAU80*AAN80))</f>
        <v>992.61447464759999</v>
      </c>
      <c r="ABE80" s="188">
        <f t="shared" si="503"/>
        <v>-992.61447464759999</v>
      </c>
      <c r="ABF80" s="188">
        <f>IF(IF(sym!$Q69=AAI80,1,0)=1,ABS(AAU80*AAN80),-ABS(AAU80*AAN80))</f>
        <v>992.61447464759999</v>
      </c>
      <c r="ABG80" s="188">
        <f t="shared" si="504"/>
        <v>-992.61447464759999</v>
      </c>
      <c r="ABH80" s="188">
        <f t="shared" si="505"/>
        <v>992.61447464759999</v>
      </c>
      <c r="ABJ80">
        <f t="shared" si="506"/>
        <v>1</v>
      </c>
      <c r="ABK80" s="228">
        <v>-1</v>
      </c>
      <c r="ABL80" s="228">
        <v>-1</v>
      </c>
      <c r="ABM80" s="228">
        <v>1</v>
      </c>
      <c r="ABN80" s="203">
        <v>-1</v>
      </c>
      <c r="ABO80" s="229">
        <v>-10</v>
      </c>
      <c r="ABP80">
        <f t="shared" si="507"/>
        <v>-1</v>
      </c>
      <c r="ABQ80">
        <f t="shared" si="508"/>
        <v>1</v>
      </c>
      <c r="ABR80" s="203"/>
      <c r="ABS80">
        <f t="shared" si="509"/>
        <v>0</v>
      </c>
      <c r="ABT80">
        <f t="shared" si="357"/>
        <v>0</v>
      </c>
      <c r="ABU80">
        <f t="shared" ref="ABU80:ABU92" si="556">IF(ABR80=ABP80,1,0)</f>
        <v>0</v>
      </c>
      <c r="ABV80">
        <f t="shared" si="510"/>
        <v>0</v>
      </c>
      <c r="ABW80" s="237"/>
      <c r="ABX80" s="194">
        <v>42565</v>
      </c>
      <c r="ABY80">
        <f t="shared" si="511"/>
        <v>-1</v>
      </c>
      <c r="ABZ80">
        <f t="shared" si="512"/>
        <v>-1</v>
      </c>
      <c r="ACA80">
        <f>VLOOKUP($A80,'FuturesInfo (3)'!$A$2:$V$80,22)</f>
        <v>5</v>
      </c>
      <c r="ACB80">
        <f t="shared" si="513"/>
        <v>-1</v>
      </c>
      <c r="ACC80">
        <f t="shared" si="514"/>
        <v>4</v>
      </c>
      <c r="ACD80" s="137">
        <f>VLOOKUP($A80,'FuturesInfo (3)'!$A$2:$O$80,15)*ACA80</f>
        <v>168000</v>
      </c>
      <c r="ACE80" s="137">
        <f>VLOOKUP($A80,'FuturesInfo (3)'!$A$2:$O$80,15)*ACC80</f>
        <v>134400</v>
      </c>
      <c r="ACF80" s="188">
        <f t="shared" si="353"/>
        <v>0</v>
      </c>
      <c r="ACG80" s="188">
        <f t="shared" si="358"/>
        <v>0</v>
      </c>
      <c r="ACH80" s="188">
        <f t="shared" si="515"/>
        <v>0</v>
      </c>
      <c r="ACI80" s="188">
        <f t="shared" si="516"/>
        <v>0</v>
      </c>
      <c r="ACJ80" s="188">
        <f t="shared" si="517"/>
        <v>0</v>
      </c>
      <c r="ACK80" s="188">
        <f t="shared" si="350"/>
        <v>0</v>
      </c>
      <c r="ACL80" s="188">
        <f t="shared" si="518"/>
        <v>0</v>
      </c>
      <c r="ACM80" s="188">
        <f t="shared" ref="ACM80:ACM92" si="557">IF(IF(ABM80=ABR80,1,0)=1,ABS(ACD80*ABW80),-ABS(ACD80*ABW80))</f>
        <v>0</v>
      </c>
      <c r="ACN80" s="188">
        <f t="shared" si="519"/>
        <v>0</v>
      </c>
      <c r="ACO80" s="188">
        <f>IF(IF(sym!$Q69=ABR80,1,0)=1,ABS(ACD80*ABW80),-ABS(ACD80*ABW80))</f>
        <v>0</v>
      </c>
      <c r="ACP80" s="188">
        <f t="shared" si="520"/>
        <v>0</v>
      </c>
      <c r="ACQ80" s="188">
        <f t="shared" si="521"/>
        <v>0</v>
      </c>
      <c r="ACT80">
        <f t="shared" si="522"/>
        <v>0</v>
      </c>
      <c r="ACU80" s="228"/>
      <c r="ACV80" s="228"/>
      <c r="ACW80" s="228"/>
      <c r="ACX80" s="203"/>
      <c r="ACY80" s="229"/>
      <c r="ACZ80">
        <f t="shared" si="523"/>
        <v>-1</v>
      </c>
      <c r="ADA80">
        <f t="shared" si="524"/>
        <v>0</v>
      </c>
      <c r="ADB80" s="203"/>
      <c r="ADC80">
        <f t="shared" si="525"/>
        <v>1</v>
      </c>
      <c r="ADD80">
        <f t="shared" si="359"/>
        <v>1</v>
      </c>
      <c r="ADE80">
        <f t="shared" ref="ADE80:ADE92" si="558">IF(ADB80=ACZ80,1,0)</f>
        <v>0</v>
      </c>
      <c r="ADF80">
        <f t="shared" si="526"/>
        <v>1</v>
      </c>
      <c r="ADG80" s="237"/>
      <c r="ADH80" s="194"/>
      <c r="ADI80">
        <f t="shared" si="527"/>
        <v>-1</v>
      </c>
      <c r="ADJ80">
        <f t="shared" si="528"/>
        <v>-1</v>
      </c>
      <c r="ADK80">
        <f>VLOOKUP($A80,'FuturesInfo (3)'!$A$2:$V$80,22)</f>
        <v>5</v>
      </c>
      <c r="ADL80">
        <f t="shared" si="529"/>
        <v>-1</v>
      </c>
      <c r="ADM80">
        <f t="shared" si="530"/>
        <v>4</v>
      </c>
      <c r="ADN80" s="137">
        <f>VLOOKUP($A80,'FuturesInfo (3)'!$A$2:$O$80,15)*ADK80</f>
        <v>168000</v>
      </c>
      <c r="ADO80" s="137">
        <f>VLOOKUP($A80,'FuturesInfo (3)'!$A$2:$O$80,15)*ADM80</f>
        <v>134400</v>
      </c>
      <c r="ADP80" s="188">
        <f t="shared" si="354"/>
        <v>0</v>
      </c>
      <c r="ADQ80" s="188">
        <f t="shared" si="360"/>
        <v>0</v>
      </c>
      <c r="ADR80" s="188">
        <f t="shared" si="531"/>
        <v>0</v>
      </c>
      <c r="ADS80" s="188">
        <f t="shared" si="532"/>
        <v>0</v>
      </c>
      <c r="ADT80" s="188">
        <f t="shared" si="533"/>
        <v>0</v>
      </c>
      <c r="ADU80" s="188">
        <f t="shared" si="351"/>
        <v>0</v>
      </c>
      <c r="ADV80" s="188">
        <f t="shared" si="534"/>
        <v>0</v>
      </c>
      <c r="ADW80" s="188">
        <f t="shared" ref="ADW80:ADW92" si="559">IF(IF(ACW80=ADB80,1,0)=1,ABS(ADN80*ADG80),-ABS(ADN80*ADG80))</f>
        <v>0</v>
      </c>
      <c r="ADX80" s="188">
        <f t="shared" si="535"/>
        <v>0</v>
      </c>
      <c r="ADY80" s="188">
        <f>IF(IF(sym!$Q69=ADB80,1,0)=1,ABS(ADN80*ADG80),-ABS(ADN80*ADG80))</f>
        <v>0</v>
      </c>
      <c r="ADZ80" s="188">
        <f t="shared" si="536"/>
        <v>0</v>
      </c>
      <c r="AEA80" s="188">
        <f t="shared" si="537"/>
        <v>0</v>
      </c>
    </row>
    <row r="81" spans="1:807"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f t="shared" si="361"/>
        <v>-1</v>
      </c>
      <c r="T81">
        <f t="shared" si="362"/>
        <v>1</v>
      </c>
      <c r="U81">
        <v>2</v>
      </c>
      <c r="V81">
        <f t="shared" si="363"/>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f t="shared" si="364"/>
        <v>-807.39359488934076</v>
      </c>
      <c r="AG81" s="188">
        <v>807.39359488934076</v>
      </c>
      <c r="AH81" s="188">
        <f t="shared" si="365"/>
        <v>807.39359488934076</v>
      </c>
      <c r="AI81" s="188">
        <v>-807.39359488934076</v>
      </c>
      <c r="AJ81" s="188">
        <v>807.39359488934076</v>
      </c>
      <c r="AL81">
        <v>1</v>
      </c>
      <c r="AM81" s="228">
        <v>-1</v>
      </c>
      <c r="AN81" s="228">
        <v>-1</v>
      </c>
      <c r="AO81" s="228">
        <v>-1</v>
      </c>
      <c r="AP81" s="203">
        <v>1</v>
      </c>
      <c r="AQ81" s="229">
        <v>5</v>
      </c>
      <c r="AR81">
        <f t="shared" si="366"/>
        <v>-1</v>
      </c>
      <c r="AS81">
        <v>1</v>
      </c>
      <c r="AT81" s="203">
        <v>1</v>
      </c>
      <c r="AU81">
        <v>0</v>
      </c>
      <c r="AV81">
        <v>1</v>
      </c>
      <c r="AW81">
        <v>0</v>
      </c>
      <c r="AX81">
        <v>1</v>
      </c>
      <c r="AY81" s="237">
        <v>5.9544658493900001E-3</v>
      </c>
      <c r="AZ81" s="194">
        <v>42544</v>
      </c>
      <c r="BA81">
        <f t="shared" si="367"/>
        <v>1</v>
      </c>
      <c r="BB81">
        <f t="shared" si="368"/>
        <v>-1</v>
      </c>
      <c r="BC81">
        <v>2</v>
      </c>
      <c r="BD81">
        <f t="shared" si="369"/>
        <v>-1</v>
      </c>
      <c r="BE81">
        <v>2</v>
      </c>
      <c r="BF81" s="137">
        <v>63692.81519999999</v>
      </c>
      <c r="BG81" s="137">
        <v>63692.81519999999</v>
      </c>
      <c r="BH81" s="188">
        <v>-379.25669295990826</v>
      </c>
      <c r="BI81" s="188">
        <v>379.25669295990826</v>
      </c>
      <c r="BJ81" s="188">
        <v>379.25669295990826</v>
      </c>
      <c r="BK81" s="188">
        <f t="shared" si="538"/>
        <v>-379.25669295990826</v>
      </c>
      <c r="BL81" s="188">
        <v>379.25669295990826</v>
      </c>
      <c r="BM81" s="188">
        <v>-379.25669295990826</v>
      </c>
      <c r="BN81" s="188">
        <v>-379.25669295990826</v>
      </c>
      <c r="BO81" s="188">
        <f t="shared" si="370"/>
        <v>379.25669295990826</v>
      </c>
      <c r="BP81" s="188">
        <v>379.25669295990826</v>
      </c>
      <c r="BQ81" s="188">
        <f t="shared" si="371"/>
        <v>-379.25669295990826</v>
      </c>
      <c r="BR81" s="188">
        <f t="shared" si="372"/>
        <v>-379.25669295990826</v>
      </c>
      <c r="BS81" s="188">
        <v>379.25669295990826</v>
      </c>
      <c r="BU81">
        <v>1</v>
      </c>
      <c r="BV81" s="228">
        <v>1</v>
      </c>
      <c r="BW81" s="228">
        <v>-1</v>
      </c>
      <c r="BX81" s="228">
        <v>1</v>
      </c>
      <c r="BY81" s="203">
        <v>-1</v>
      </c>
      <c r="BZ81" s="229">
        <v>6</v>
      </c>
      <c r="CA81">
        <f t="shared" si="373"/>
        <v>-1</v>
      </c>
      <c r="CB81">
        <v>-1</v>
      </c>
      <c r="CC81" s="203">
        <v>-1</v>
      </c>
      <c r="CD81">
        <v>0</v>
      </c>
      <c r="CE81">
        <v>1</v>
      </c>
      <c r="CF81">
        <v>0</v>
      </c>
      <c r="CG81">
        <v>1</v>
      </c>
      <c r="CH81" s="237">
        <v>-5.2228412256299997E-3</v>
      </c>
      <c r="CI81" s="194">
        <v>42548</v>
      </c>
      <c r="CJ81">
        <f t="shared" si="374"/>
        <v>-1</v>
      </c>
      <c r="CK81">
        <f t="shared" si="375"/>
        <v>-1</v>
      </c>
      <c r="CL81">
        <v>3</v>
      </c>
      <c r="CM81">
        <f t="shared" si="376"/>
        <v>-1</v>
      </c>
      <c r="CN81">
        <v>2</v>
      </c>
      <c r="CO81" s="137">
        <v>95596.64850000001</v>
      </c>
      <c r="CP81" s="137">
        <v>63731.099000000009</v>
      </c>
      <c r="CQ81" s="188">
        <v>-499.28611681786032</v>
      </c>
      <c r="CR81" s="188">
        <v>-499.28611681786032</v>
      </c>
      <c r="CS81" s="188">
        <v>499.28611681786032</v>
      </c>
      <c r="CT81" s="188">
        <f t="shared" si="539"/>
        <v>499.28611681786032</v>
      </c>
      <c r="CU81" s="188">
        <v>499.28611681786032</v>
      </c>
      <c r="CV81" s="188">
        <v>499.28611681786032</v>
      </c>
      <c r="CW81" s="188">
        <v>-499.28611681786032</v>
      </c>
      <c r="CX81" s="188">
        <f t="shared" si="377"/>
        <v>499.28611681786032</v>
      </c>
      <c r="CY81" s="188">
        <v>-499.28611681786032</v>
      </c>
      <c r="CZ81" s="188">
        <f t="shared" si="378"/>
        <v>499.28611681786032</v>
      </c>
      <c r="DA81" s="188">
        <f t="shared" si="379"/>
        <v>499.28611681786032</v>
      </c>
      <c r="DB81" s="188">
        <v>499.28611681786032</v>
      </c>
      <c r="DD81">
        <v>-1</v>
      </c>
      <c r="DE81" s="228">
        <v>1</v>
      </c>
      <c r="DF81" s="228">
        <v>-1</v>
      </c>
      <c r="DG81" s="228">
        <v>1</v>
      </c>
      <c r="DH81" s="203">
        <v>-1</v>
      </c>
      <c r="DI81" s="229">
        <v>7</v>
      </c>
      <c r="DJ81">
        <f t="shared" si="380"/>
        <v>-1</v>
      </c>
      <c r="DK81">
        <v>-1</v>
      </c>
      <c r="DL81" s="203">
        <v>-1</v>
      </c>
      <c r="DM81">
        <v>0</v>
      </c>
      <c r="DN81">
        <v>1</v>
      </c>
      <c r="DO81">
        <v>0</v>
      </c>
      <c r="DP81">
        <v>1</v>
      </c>
      <c r="DQ81" s="237">
        <v>-1.7500875043800001E-2</v>
      </c>
      <c r="DR81" s="194">
        <v>42548</v>
      </c>
      <c r="DS81">
        <f t="shared" si="381"/>
        <v>-1</v>
      </c>
      <c r="DT81">
        <f t="shared" si="382"/>
        <v>-1</v>
      </c>
      <c r="DU81">
        <v>3</v>
      </c>
      <c r="DV81">
        <f t="shared" si="383"/>
        <v>1</v>
      </c>
      <c r="DW81">
        <v>4</v>
      </c>
      <c r="DX81" s="137">
        <v>93377.942700000014</v>
      </c>
      <c r="DY81" s="137">
        <v>124503.92360000001</v>
      </c>
      <c r="DZ81" s="188">
        <v>-1634.1957070398166</v>
      </c>
      <c r="EA81" s="188">
        <v>1634.1957070398166</v>
      </c>
      <c r="EB81" s="188">
        <v>1634.1957070398166</v>
      </c>
      <c r="EC81" s="188">
        <f t="shared" si="540"/>
        <v>1634.1957070398166</v>
      </c>
      <c r="ED81" s="188">
        <v>1634.1957070398166</v>
      </c>
      <c r="EE81" s="188">
        <v>1634.1957070398166</v>
      </c>
      <c r="EF81" s="188">
        <v>-1634.1957070398166</v>
      </c>
      <c r="EG81" s="188">
        <f t="shared" si="384"/>
        <v>1634.1957070398166</v>
      </c>
      <c r="EH81" s="188">
        <v>-1634.1957070398166</v>
      </c>
      <c r="EI81" s="188">
        <f t="shared" si="385"/>
        <v>-1634.1957070398166</v>
      </c>
      <c r="EJ81" s="188">
        <f t="shared" si="386"/>
        <v>1634.1957070398166</v>
      </c>
      <c r="EK81" s="188">
        <v>1634.1957070398166</v>
      </c>
      <c r="EM81">
        <v>-1</v>
      </c>
      <c r="EN81" s="228">
        <v>-1</v>
      </c>
      <c r="EO81" s="228">
        <v>1</v>
      </c>
      <c r="EP81" s="228">
        <v>-1</v>
      </c>
      <c r="EQ81" s="203">
        <v>-1</v>
      </c>
      <c r="ER81" s="229">
        <v>8</v>
      </c>
      <c r="ES81">
        <f t="shared" si="387"/>
        <v>1</v>
      </c>
      <c r="ET81">
        <v>-1</v>
      </c>
      <c r="EU81" s="203">
        <v>-1</v>
      </c>
      <c r="EV81">
        <v>1</v>
      </c>
      <c r="EW81">
        <v>1</v>
      </c>
      <c r="EX81">
        <v>0</v>
      </c>
      <c r="EY81">
        <v>1</v>
      </c>
      <c r="EZ81" s="237">
        <v>-1.8881368008600002E-2</v>
      </c>
      <c r="FA81" s="194">
        <v>42548</v>
      </c>
      <c r="FB81">
        <f t="shared" si="388"/>
        <v>1</v>
      </c>
      <c r="FC81">
        <f t="shared" si="389"/>
        <v>1</v>
      </c>
      <c r="FD81">
        <v>3</v>
      </c>
      <c r="FE81">
        <f t="shared" si="390"/>
        <v>-1</v>
      </c>
      <c r="FF81">
        <v>3</v>
      </c>
      <c r="FG81" s="137">
        <v>91410.768000000011</v>
      </c>
      <c r="FH81" s="137">
        <v>91410.768000000011</v>
      </c>
      <c r="FI81" s="188">
        <v>1725.960350556757</v>
      </c>
      <c r="FJ81" s="188">
        <v>1725.960350556757</v>
      </c>
      <c r="FK81" s="188">
        <v>1725.960350556757</v>
      </c>
      <c r="FL81" s="188">
        <f t="shared" si="541"/>
        <v>-1725.960350556757</v>
      </c>
      <c r="FM81" s="188">
        <v>1725.960350556757</v>
      </c>
      <c r="FN81" s="188">
        <v>-1725.960350556757</v>
      </c>
      <c r="FO81" s="188">
        <v>1725.960350556757</v>
      </c>
      <c r="FP81" s="188">
        <f t="shared" si="391"/>
        <v>-1725.960350556757</v>
      </c>
      <c r="FQ81" s="188">
        <v>-1725.960350556757</v>
      </c>
      <c r="FR81" s="188">
        <f t="shared" si="392"/>
        <v>1725.960350556757</v>
      </c>
      <c r="FS81" s="188">
        <f t="shared" si="393"/>
        <v>-1725.960350556757</v>
      </c>
      <c r="FT81" s="188">
        <v>1725.960350556757</v>
      </c>
      <c r="FV81">
        <v>-1</v>
      </c>
      <c r="FW81" s="228">
        <v>-1</v>
      </c>
      <c r="FX81" s="228">
        <v>1</v>
      </c>
      <c r="FY81" s="228">
        <v>-1</v>
      </c>
      <c r="FZ81" s="203">
        <v>-1</v>
      </c>
      <c r="GA81" s="229">
        <v>-3</v>
      </c>
      <c r="GB81">
        <f t="shared" si="394"/>
        <v>1</v>
      </c>
      <c r="GC81">
        <v>1</v>
      </c>
      <c r="GD81">
        <v>1</v>
      </c>
      <c r="GE81">
        <v>0</v>
      </c>
      <c r="GF81">
        <v>0</v>
      </c>
      <c r="GG81">
        <v>1</v>
      </c>
      <c r="GH81">
        <v>1</v>
      </c>
      <c r="GI81">
        <v>7.2621641249099997E-3</v>
      </c>
      <c r="GJ81" s="194">
        <v>42548</v>
      </c>
      <c r="GK81">
        <f t="shared" si="395"/>
        <v>1</v>
      </c>
      <c r="GL81">
        <f t="shared" si="396"/>
        <v>1</v>
      </c>
      <c r="GM81">
        <v>3</v>
      </c>
      <c r="GN81">
        <f t="shared" si="397"/>
        <v>-1</v>
      </c>
      <c r="GO81">
        <v>4</v>
      </c>
      <c r="GP81" s="137">
        <v>92074.608000000007</v>
      </c>
      <c r="GQ81" s="137">
        <v>122766.144</v>
      </c>
      <c r="GR81" s="188">
        <v>-668.66091503275129</v>
      </c>
      <c r="GS81" s="188">
        <v>-668.66091503275129</v>
      </c>
      <c r="GT81" s="188">
        <v>-668.66091503275129</v>
      </c>
      <c r="GU81" s="188">
        <f t="shared" si="542"/>
        <v>668.66091503275129</v>
      </c>
      <c r="GV81" s="188">
        <v>668.66091503275129</v>
      </c>
      <c r="GW81" s="188">
        <v>668.66091503275129</v>
      </c>
      <c r="GX81" s="188">
        <v>-668.66091503275129</v>
      </c>
      <c r="GY81" s="188">
        <f t="shared" si="398"/>
        <v>668.66091503275129</v>
      </c>
      <c r="GZ81" s="188">
        <v>668.66091503275129</v>
      </c>
      <c r="HA81" s="188">
        <f t="shared" si="399"/>
        <v>-668.66091503275129</v>
      </c>
      <c r="HB81" s="188">
        <f t="shared" si="400"/>
        <v>668.66091503275129</v>
      </c>
      <c r="HC81" s="188">
        <v>668.66091503275129</v>
      </c>
      <c r="HE81">
        <v>1</v>
      </c>
      <c r="HF81">
        <v>1</v>
      </c>
      <c r="HG81">
        <v>1</v>
      </c>
      <c r="HH81">
        <v>1</v>
      </c>
      <c r="HI81">
        <v>-1</v>
      </c>
      <c r="HJ81">
        <v>4</v>
      </c>
      <c r="HK81">
        <f t="shared" si="401"/>
        <v>-1</v>
      </c>
      <c r="HL81">
        <v>-1</v>
      </c>
      <c r="HM81" s="203">
        <v>1</v>
      </c>
      <c r="HN81">
        <v>1</v>
      </c>
      <c r="HO81">
        <v>0</v>
      </c>
      <c r="HP81">
        <v>1</v>
      </c>
      <c r="HQ81">
        <v>0</v>
      </c>
      <c r="HR81" s="237">
        <v>2.0908435472200001E-2</v>
      </c>
      <c r="HS81" s="194">
        <v>42552</v>
      </c>
      <c r="HT81">
        <f t="shared" si="402"/>
        <v>-1</v>
      </c>
      <c r="HU81">
        <f t="shared" si="403"/>
        <v>-1</v>
      </c>
      <c r="HV81">
        <v>3</v>
      </c>
      <c r="HW81">
        <f t="shared" si="404"/>
        <v>-1</v>
      </c>
      <c r="HX81">
        <v>4</v>
      </c>
      <c r="HY81" s="137">
        <v>93914.783999999985</v>
      </c>
      <c r="HZ81" s="137">
        <v>125219.71199999998</v>
      </c>
      <c r="IA81" s="188">
        <v>1963.6112011496007</v>
      </c>
      <c r="IB81" s="188">
        <v>1963.6112011496007</v>
      </c>
      <c r="IC81" s="188">
        <v>-1963.6112011496007</v>
      </c>
      <c r="ID81" s="188">
        <f t="shared" si="543"/>
        <v>-1963.6112011496007</v>
      </c>
      <c r="IE81" s="188">
        <v>-1963.6112011496007</v>
      </c>
      <c r="IF81" s="188">
        <v>1963.6112011496007</v>
      </c>
      <c r="IG81" s="188">
        <v>1963.6112011496007</v>
      </c>
      <c r="IH81" s="188">
        <f t="shared" si="405"/>
        <v>-1963.6112011496007</v>
      </c>
      <c r="II81" s="188">
        <v>1963.6112011496007</v>
      </c>
      <c r="IJ81" s="188">
        <f t="shared" si="406"/>
        <v>-1963.6112011496007</v>
      </c>
      <c r="IK81" s="188">
        <f t="shared" si="407"/>
        <v>-1963.6112011496007</v>
      </c>
      <c r="IL81" s="188">
        <v>1963.6112011496007</v>
      </c>
      <c r="IN81">
        <v>1</v>
      </c>
      <c r="IO81" s="228">
        <v>-1</v>
      </c>
      <c r="IP81" s="228">
        <v>-1</v>
      </c>
      <c r="IQ81" s="228">
        <v>-1</v>
      </c>
      <c r="IR81" s="203">
        <v>-1</v>
      </c>
      <c r="IS81" s="229">
        <v>-5</v>
      </c>
      <c r="IT81">
        <f t="shared" si="408"/>
        <v>-1</v>
      </c>
      <c r="IU81">
        <v>1</v>
      </c>
      <c r="IV81" s="203">
        <v>1</v>
      </c>
      <c r="IW81">
        <v>0</v>
      </c>
      <c r="IX81">
        <v>0</v>
      </c>
      <c r="IY81">
        <v>1</v>
      </c>
      <c r="IZ81">
        <v>1</v>
      </c>
      <c r="JA81" s="237">
        <v>1.6242937853099999E-2</v>
      </c>
      <c r="JB81" s="194">
        <v>42552</v>
      </c>
      <c r="JC81">
        <f t="shared" si="409"/>
        <v>1</v>
      </c>
      <c r="JD81">
        <f t="shared" si="410"/>
        <v>-1</v>
      </c>
      <c r="JE81">
        <v>3</v>
      </c>
      <c r="JF81">
        <f t="shared" si="411"/>
        <v>-1</v>
      </c>
      <c r="JG81">
        <v>2</v>
      </c>
      <c r="JH81" s="137">
        <v>95474.771999999997</v>
      </c>
      <c r="JI81" s="137">
        <v>63649.847999999998</v>
      </c>
      <c r="JJ81" s="188">
        <v>-1550.790788134892</v>
      </c>
      <c r="JK81" s="188">
        <v>1550.790788134892</v>
      </c>
      <c r="JL81" s="188">
        <v>-1550.790788134892</v>
      </c>
      <c r="JM81" s="188">
        <f t="shared" si="544"/>
        <v>-1550.790788134892</v>
      </c>
      <c r="JN81" s="188">
        <v>1550.790788134892</v>
      </c>
      <c r="JO81" s="188">
        <v>-1550.790788134892</v>
      </c>
      <c r="JP81" s="188">
        <v>-1550.790788134892</v>
      </c>
      <c r="JQ81" s="188">
        <f t="shared" si="412"/>
        <v>1550.790788134892</v>
      </c>
      <c r="JR81" s="188">
        <v>1550.790788134892</v>
      </c>
      <c r="JS81" s="188">
        <f t="shared" si="413"/>
        <v>-1550.790788134892</v>
      </c>
      <c r="JT81" s="188">
        <f t="shared" si="414"/>
        <v>-1550.790788134892</v>
      </c>
      <c r="JU81" s="188">
        <v>1550.790788134892</v>
      </c>
      <c r="JW81">
        <v>1</v>
      </c>
      <c r="JX81" s="228">
        <v>-1</v>
      </c>
      <c r="JY81" s="228">
        <v>-1</v>
      </c>
      <c r="JZ81" s="228">
        <v>-1</v>
      </c>
      <c r="KA81" s="203">
        <v>-1</v>
      </c>
      <c r="KB81" s="229">
        <v>3</v>
      </c>
      <c r="KC81">
        <f t="shared" si="415"/>
        <v>-1</v>
      </c>
      <c r="KD81">
        <v>-1</v>
      </c>
      <c r="KE81" s="203">
        <v>1</v>
      </c>
      <c r="KF81">
        <v>0</v>
      </c>
      <c r="KG81">
        <v>0</v>
      </c>
      <c r="KH81">
        <v>1</v>
      </c>
      <c r="KI81">
        <v>0</v>
      </c>
      <c r="KJ81" s="237">
        <v>1.7720639332899999E-2</v>
      </c>
      <c r="KK81" s="194">
        <v>42552</v>
      </c>
      <c r="KL81">
        <f t="shared" si="416"/>
        <v>-1</v>
      </c>
      <c r="KM81">
        <f t="shared" si="417"/>
        <v>-1</v>
      </c>
      <c r="KN81">
        <v>3</v>
      </c>
      <c r="KO81">
        <f t="shared" si="418"/>
        <v>-1</v>
      </c>
      <c r="KP81">
        <v>4</v>
      </c>
      <c r="KQ81" s="137">
        <v>97439.043000000005</v>
      </c>
      <c r="KR81" s="137">
        <v>129918.724</v>
      </c>
      <c r="KS81" s="188">
        <v>-1726.6821379459345</v>
      </c>
      <c r="KT81" s="188">
        <v>1726.6821379459345</v>
      </c>
      <c r="KU81" s="188">
        <v>-1726.6821379459345</v>
      </c>
      <c r="KV81" s="188">
        <f t="shared" si="545"/>
        <v>-1726.6821379459345</v>
      </c>
      <c r="KW81" s="188">
        <v>-1726.6821379459345</v>
      </c>
      <c r="KX81" s="188">
        <v>-1726.6821379459345</v>
      </c>
      <c r="KY81" s="188">
        <v>-1726.6821379459345</v>
      </c>
      <c r="KZ81" s="188">
        <f t="shared" si="419"/>
        <v>-1726.6821379459345</v>
      </c>
      <c r="LA81" s="188">
        <v>1726.6821379459345</v>
      </c>
      <c r="LB81" s="188">
        <f t="shared" si="420"/>
        <v>-1726.6821379459345</v>
      </c>
      <c r="LC81" s="188">
        <f t="shared" si="421"/>
        <v>-1726.6821379459345</v>
      </c>
      <c r="LD81" s="188">
        <v>1726.6821379459345</v>
      </c>
      <c r="LF81">
        <v>1</v>
      </c>
      <c r="LG81" s="228">
        <v>1</v>
      </c>
      <c r="LH81" s="228">
        <v>1</v>
      </c>
      <c r="LI81" s="228">
        <v>1</v>
      </c>
      <c r="LJ81" s="203">
        <v>-1</v>
      </c>
      <c r="LK81" s="229">
        <v>-4</v>
      </c>
      <c r="LL81">
        <f t="shared" si="422"/>
        <v>1</v>
      </c>
      <c r="LM81">
        <v>1</v>
      </c>
      <c r="LN81" s="203">
        <v>-1</v>
      </c>
      <c r="LO81">
        <v>0</v>
      </c>
      <c r="LP81">
        <v>1</v>
      </c>
      <c r="LQ81">
        <v>0</v>
      </c>
      <c r="LR81">
        <v>0</v>
      </c>
      <c r="LS81" s="237">
        <v>-3.4141345169000001E-4</v>
      </c>
      <c r="LT81" s="194">
        <v>42557</v>
      </c>
      <c r="LU81">
        <f t="shared" si="423"/>
        <v>-1</v>
      </c>
      <c r="LV81">
        <f t="shared" si="424"/>
        <v>-1</v>
      </c>
      <c r="LW81">
        <v>3</v>
      </c>
      <c r="LX81">
        <f t="shared" si="425"/>
        <v>-1</v>
      </c>
      <c r="LY81">
        <v>2</v>
      </c>
      <c r="LZ81" s="137">
        <v>97414.56</v>
      </c>
      <c r="MA81" s="137">
        <v>64943.040000000001</v>
      </c>
      <c r="MB81" s="188">
        <v>-33.258641174462603</v>
      </c>
      <c r="MC81" s="188">
        <v>-33.258641174462603</v>
      </c>
      <c r="MD81" s="188">
        <v>33.258641174462603</v>
      </c>
      <c r="ME81" s="188">
        <f t="shared" si="546"/>
        <v>-33.258641174462603</v>
      </c>
      <c r="MF81" s="188">
        <v>-33.258641174462603</v>
      </c>
      <c r="MG81" s="188">
        <v>-33.258641174462603</v>
      </c>
      <c r="MH81" s="188">
        <v>-33.258641174462603</v>
      </c>
      <c r="MI81" s="188">
        <f t="shared" si="426"/>
        <v>33.258641174462603</v>
      </c>
      <c r="MJ81" s="188">
        <v>-33.258641174462603</v>
      </c>
      <c r="MK81" s="188">
        <f t="shared" si="427"/>
        <v>33.258641174462603</v>
      </c>
      <c r="ML81" s="188">
        <f t="shared" si="428"/>
        <v>33.258641174462603</v>
      </c>
      <c r="MM81" s="188">
        <v>33.258641174462603</v>
      </c>
      <c r="MO81">
        <v>-1</v>
      </c>
      <c r="MP81" s="228">
        <v>1</v>
      </c>
      <c r="MQ81" s="228">
        <v>1</v>
      </c>
      <c r="MR81" s="203">
        <v>1</v>
      </c>
      <c r="MS81" s="203">
        <v>-1</v>
      </c>
      <c r="MT81" s="229">
        <v>-5</v>
      </c>
      <c r="MU81">
        <f t="shared" si="429"/>
        <v>1</v>
      </c>
      <c r="MV81">
        <v>1</v>
      </c>
      <c r="MW81" s="203">
        <v>1</v>
      </c>
      <c r="MX81">
        <v>1</v>
      </c>
      <c r="MY81">
        <v>0</v>
      </c>
      <c r="MZ81">
        <v>1</v>
      </c>
      <c r="NA81">
        <v>1</v>
      </c>
      <c r="NB81" s="237">
        <v>1.1953551912600001E-2</v>
      </c>
      <c r="NC81" s="194">
        <v>42557</v>
      </c>
      <c r="ND81">
        <f t="shared" si="430"/>
        <v>1</v>
      </c>
      <c r="NE81">
        <f t="shared" si="431"/>
        <v>1</v>
      </c>
      <c r="NF81">
        <v>3</v>
      </c>
      <c r="NG81">
        <f t="shared" si="432"/>
        <v>1</v>
      </c>
      <c r="NH81">
        <v>2</v>
      </c>
      <c r="NI81" s="137">
        <v>98819.012999999977</v>
      </c>
      <c r="NJ81" s="137">
        <v>65879.34199999999</v>
      </c>
      <c r="NK81" s="188">
        <v>1181.2382018473941</v>
      </c>
      <c r="NL81" s="188">
        <v>-1181.2382018473941</v>
      </c>
      <c r="NM81" s="188">
        <v>-1181.2382018473941</v>
      </c>
      <c r="NN81" s="188">
        <f t="shared" si="547"/>
        <v>1181.2382018473941</v>
      </c>
      <c r="NO81" s="188">
        <v>1181.2382018473941</v>
      </c>
      <c r="NP81" s="188">
        <v>1181.2382018473941</v>
      </c>
      <c r="NQ81" s="188">
        <v>1181.2382018473941</v>
      </c>
      <c r="NR81" s="188">
        <f t="shared" si="433"/>
        <v>1181.2382018473941</v>
      </c>
      <c r="NS81" s="188">
        <v>1181.2382018473941</v>
      </c>
      <c r="NT81" s="188">
        <f t="shared" si="434"/>
        <v>1181.2382018473941</v>
      </c>
      <c r="NU81" s="188">
        <f t="shared" si="435"/>
        <v>1181.2382018473941</v>
      </c>
      <c r="NV81" s="188">
        <v>1181.2382018473941</v>
      </c>
      <c r="NX81">
        <v>1</v>
      </c>
      <c r="NY81" s="228">
        <v>1</v>
      </c>
      <c r="NZ81" s="228">
        <v>-1</v>
      </c>
      <c r="OA81" s="228">
        <v>1</v>
      </c>
      <c r="OB81" s="203">
        <v>-1</v>
      </c>
      <c r="OC81" s="229">
        <v>-6</v>
      </c>
      <c r="OD81">
        <f t="shared" si="436"/>
        <v>-1</v>
      </c>
      <c r="OE81">
        <v>1</v>
      </c>
      <c r="OF81" s="203">
        <v>-1</v>
      </c>
      <c r="OG81">
        <v>1</v>
      </c>
      <c r="OH81">
        <v>1</v>
      </c>
      <c r="OI81">
        <v>0</v>
      </c>
      <c r="OJ81">
        <v>0</v>
      </c>
      <c r="OK81">
        <v>-4.72494093824E-3</v>
      </c>
      <c r="OL81" s="194">
        <v>42557</v>
      </c>
      <c r="OM81">
        <f t="shared" si="437"/>
        <v>-1</v>
      </c>
      <c r="ON81">
        <f t="shared" si="438"/>
        <v>-1</v>
      </c>
      <c r="OO81">
        <v>3</v>
      </c>
      <c r="OP81">
        <f t="shared" si="439"/>
        <v>-1</v>
      </c>
      <c r="OQ81">
        <v>2</v>
      </c>
      <c r="OR81" s="137">
        <v>97540.475999999995</v>
      </c>
      <c r="OS81" s="137">
        <v>65026.983999999997</v>
      </c>
      <c r="OT81" s="188">
        <v>-460.87298818781619</v>
      </c>
      <c r="OU81" s="188">
        <v>-460.87298818781619</v>
      </c>
      <c r="OV81" s="188">
        <v>460.87298818781619</v>
      </c>
      <c r="OW81" s="188">
        <f t="shared" si="548"/>
        <v>460.87298818781619</v>
      </c>
      <c r="OX81" s="188">
        <v>-460.87298818781619</v>
      </c>
      <c r="OY81" s="188">
        <v>460.87298818781619</v>
      </c>
      <c r="OZ81" s="188">
        <v>-460.87298818781619</v>
      </c>
      <c r="PA81" s="188">
        <f t="shared" si="440"/>
        <v>460.87298818781619</v>
      </c>
      <c r="PB81" s="188">
        <v>-460.87298818781619</v>
      </c>
      <c r="PC81" s="188">
        <f t="shared" si="441"/>
        <v>460.87298818781619</v>
      </c>
      <c r="PD81" s="188">
        <f t="shared" si="442"/>
        <v>460.87298818781619</v>
      </c>
      <c r="PE81" s="188">
        <v>460.87298818781619</v>
      </c>
      <c r="PG81">
        <v>-1</v>
      </c>
      <c r="PH81" s="228">
        <v>1</v>
      </c>
      <c r="PI81" s="228">
        <v>1</v>
      </c>
      <c r="PJ81" s="228">
        <v>1</v>
      </c>
      <c r="PK81" s="203">
        <v>-1</v>
      </c>
      <c r="PL81" s="229">
        <v>-7</v>
      </c>
      <c r="PM81">
        <f t="shared" ref="PM81:PM92" si="560">IF(PI81+PN81+-1*PG81&gt;0,1,-1)</f>
        <v>1</v>
      </c>
      <c r="PN81">
        <v>1</v>
      </c>
      <c r="PO81" s="203">
        <v>-1</v>
      </c>
      <c r="PP81">
        <v>0</v>
      </c>
      <c r="PQ81">
        <v>1</v>
      </c>
      <c r="PR81">
        <v>0</v>
      </c>
      <c r="PS81">
        <v>0</v>
      </c>
      <c r="PT81" s="237">
        <v>-3.39097999322E-4</v>
      </c>
      <c r="PU81" s="194">
        <v>42557</v>
      </c>
      <c r="PV81">
        <f t="shared" si="443"/>
        <v>1</v>
      </c>
      <c r="PW81">
        <f t="shared" si="444"/>
        <v>1</v>
      </c>
      <c r="PX81">
        <v>3</v>
      </c>
      <c r="PY81">
        <f t="shared" si="445"/>
        <v>1</v>
      </c>
      <c r="PZ81">
        <v>2</v>
      </c>
      <c r="QA81" s="137">
        <v>96792.963000000003</v>
      </c>
      <c r="QB81" s="137">
        <v>64528.642</v>
      </c>
      <c r="QC81" s="188">
        <v>-32.822300101748375</v>
      </c>
      <c r="QD81" s="188">
        <v>32.822300101748375</v>
      </c>
      <c r="QE81" s="188">
        <v>32.822300101748375</v>
      </c>
      <c r="QF81" s="188">
        <f t="shared" si="549"/>
        <v>-32.822300101748375</v>
      </c>
      <c r="QG81" s="188">
        <v>-32.822300101748375</v>
      </c>
      <c r="QH81" s="188">
        <v>-32.822300101748375</v>
      </c>
      <c r="QI81" s="188">
        <v>-32.822300101748375</v>
      </c>
      <c r="QJ81" s="188">
        <f t="shared" si="446"/>
        <v>-32.822300101748375</v>
      </c>
      <c r="QK81" s="188">
        <v>-32.822300101748375</v>
      </c>
      <c r="QL81" s="188">
        <f t="shared" si="447"/>
        <v>-32.822300101748375</v>
      </c>
      <c r="QM81" s="188">
        <f t="shared" si="448"/>
        <v>-32.822300101748375</v>
      </c>
      <c r="QN81" s="188">
        <v>32.822300101748375</v>
      </c>
      <c r="QP81">
        <v>-1</v>
      </c>
      <c r="QQ81" s="228">
        <v>1</v>
      </c>
      <c r="QR81" s="228">
        <v>1</v>
      </c>
      <c r="QS81" s="228">
        <v>1</v>
      </c>
      <c r="QT81" s="203">
        <v>-1</v>
      </c>
      <c r="QU81" s="229">
        <v>-8</v>
      </c>
      <c r="QV81">
        <f t="shared" ref="QV81:QV92" si="561">IF(QR81+QW81+-1*QP81&gt;0,1,-1)</f>
        <v>1</v>
      </c>
      <c r="QW81">
        <v>1</v>
      </c>
      <c r="QX81">
        <v>-1</v>
      </c>
      <c r="QY81">
        <v>0</v>
      </c>
      <c r="QZ81">
        <v>1</v>
      </c>
      <c r="RA81">
        <v>0</v>
      </c>
      <c r="RB81">
        <v>0</v>
      </c>
      <c r="RC81">
        <v>-7.1234735413799998E-3</v>
      </c>
      <c r="RD81" s="194">
        <v>42557</v>
      </c>
      <c r="RE81">
        <f t="shared" si="449"/>
        <v>1</v>
      </c>
      <c r="RF81">
        <f t="shared" si="450"/>
        <v>1</v>
      </c>
      <c r="RG81">
        <v>3</v>
      </c>
      <c r="RH81">
        <f t="shared" si="451"/>
        <v>1</v>
      </c>
      <c r="RI81">
        <v>2</v>
      </c>
      <c r="RJ81" s="137">
        <v>96792.963000000003</v>
      </c>
      <c r="RK81" s="137">
        <v>64528.642</v>
      </c>
      <c r="RL81" s="188">
        <v>-689.50211092227335</v>
      </c>
      <c r="RM81" s="188">
        <v>689.50211092227335</v>
      </c>
      <c r="RN81" s="188">
        <v>689.50211092227335</v>
      </c>
      <c r="RO81" s="188">
        <f t="shared" si="550"/>
        <v>-689.50211092227335</v>
      </c>
      <c r="RP81" s="188">
        <v>-689.50211092227335</v>
      </c>
      <c r="RQ81" s="188">
        <v>-689.50211092227335</v>
      </c>
      <c r="RR81" s="188">
        <v>-689.50211092227335</v>
      </c>
      <c r="RS81" s="188">
        <f t="shared" si="452"/>
        <v>-689.50211092227335</v>
      </c>
      <c r="RT81" s="188">
        <v>-689.50211092227335</v>
      </c>
      <c r="RU81" s="188">
        <f t="shared" si="453"/>
        <v>-689.50211092227335</v>
      </c>
      <c r="RV81" s="188">
        <f t="shared" si="454"/>
        <v>-689.50211092227335</v>
      </c>
      <c r="RW81" s="188">
        <v>689.50211092227335</v>
      </c>
      <c r="RY81">
        <v>-1</v>
      </c>
      <c r="RZ81">
        <v>1</v>
      </c>
      <c r="SA81">
        <v>1</v>
      </c>
      <c r="SB81">
        <v>1</v>
      </c>
      <c r="SC81">
        <v>-1</v>
      </c>
      <c r="SD81">
        <v>-9</v>
      </c>
      <c r="SE81">
        <f t="shared" si="455"/>
        <v>1</v>
      </c>
      <c r="SF81">
        <v>1</v>
      </c>
      <c r="SG81">
        <v>1</v>
      </c>
      <c r="SH81">
        <v>1</v>
      </c>
      <c r="SI81">
        <v>0</v>
      </c>
      <c r="SJ81">
        <v>1</v>
      </c>
      <c r="SK81">
        <v>1</v>
      </c>
      <c r="SL81">
        <v>1.22992825419E-2</v>
      </c>
      <c r="SM81" s="194">
        <v>42557</v>
      </c>
      <c r="SN81">
        <f t="shared" si="456"/>
        <v>1</v>
      </c>
      <c r="SO81">
        <f t="shared" si="457"/>
        <v>1</v>
      </c>
      <c r="SP81">
        <v>4</v>
      </c>
      <c r="SQ81">
        <f t="shared" si="458"/>
        <v>1</v>
      </c>
      <c r="SR81">
        <v>3</v>
      </c>
      <c r="SS81" s="137">
        <v>130856.56800000001</v>
      </c>
      <c r="ST81" s="137">
        <v>98142.426000000007</v>
      </c>
      <c r="SU81" s="188">
        <v>1609.4419022953505</v>
      </c>
      <c r="SV81" s="188">
        <v>-1609.4419022953505</v>
      </c>
      <c r="SW81" s="188">
        <v>-1609.4419022953505</v>
      </c>
      <c r="SX81" s="188">
        <f t="shared" si="551"/>
        <v>1609.4419022953505</v>
      </c>
      <c r="SY81" s="188">
        <v>1609.4419022953505</v>
      </c>
      <c r="SZ81" s="188">
        <v>1609.4419022953505</v>
      </c>
      <c r="TA81" s="188">
        <v>1609.4419022953505</v>
      </c>
      <c r="TB81" s="188">
        <f t="shared" si="459"/>
        <v>1609.4419022953505</v>
      </c>
      <c r="TC81" s="188">
        <v>1609.4419022953505</v>
      </c>
      <c r="TD81" s="188">
        <f t="shared" si="460"/>
        <v>1609.4419022953505</v>
      </c>
      <c r="TE81" s="188">
        <f t="shared" si="461"/>
        <v>1609.4419022953505</v>
      </c>
      <c r="TF81" s="188">
        <v>1609.4419022953505</v>
      </c>
      <c r="TH81">
        <v>1</v>
      </c>
      <c r="TI81" s="228">
        <v>1</v>
      </c>
      <c r="TJ81" s="228">
        <v>-1</v>
      </c>
      <c r="TK81" s="228">
        <v>1</v>
      </c>
      <c r="TL81" s="203">
        <v>-1</v>
      </c>
      <c r="TM81" s="229">
        <v>-10</v>
      </c>
      <c r="TN81">
        <f t="shared" si="462"/>
        <v>-1</v>
      </c>
      <c r="TO81">
        <v>1</v>
      </c>
      <c r="TP81">
        <v>1</v>
      </c>
      <c r="TQ81">
        <v>0</v>
      </c>
      <c r="TR81">
        <v>0</v>
      </c>
      <c r="TS81">
        <v>1</v>
      </c>
      <c r="TT81">
        <v>1</v>
      </c>
      <c r="TU81">
        <v>1.34998312521E-3</v>
      </c>
      <c r="TV81" s="194">
        <v>42557</v>
      </c>
      <c r="TW81">
        <f t="shared" si="463"/>
        <v>-1</v>
      </c>
      <c r="TX81">
        <f t="shared" si="464"/>
        <v>-1</v>
      </c>
      <c r="TY81">
        <v>4</v>
      </c>
      <c r="TZ81">
        <f t="shared" si="465"/>
        <v>-1</v>
      </c>
      <c r="UA81">
        <v>3</v>
      </c>
      <c r="UB81" s="137">
        <v>130856.56800000001</v>
      </c>
      <c r="UC81" s="137">
        <v>98142.426000000007</v>
      </c>
      <c r="UD81" s="188">
        <v>176.6541586228949</v>
      </c>
      <c r="UE81" s="188">
        <v>176.6541586228949</v>
      </c>
      <c r="UF81" s="188">
        <v>-176.6541586228949</v>
      </c>
      <c r="UG81" s="188">
        <f t="shared" si="552"/>
        <v>-176.6541586228949</v>
      </c>
      <c r="UH81" s="188">
        <v>176.6541586228949</v>
      </c>
      <c r="UI81" s="188">
        <v>-176.6541586228949</v>
      </c>
      <c r="UJ81" s="188">
        <v>176.6541586228949</v>
      </c>
      <c r="UK81" s="188">
        <f t="shared" si="466"/>
        <v>-176.6541586228949</v>
      </c>
      <c r="UL81" s="188">
        <v>176.6541586228949</v>
      </c>
      <c r="UM81" s="188">
        <f t="shared" si="467"/>
        <v>-176.6541586228949</v>
      </c>
      <c r="UN81" s="188">
        <f t="shared" si="468"/>
        <v>-176.6541586228949</v>
      </c>
      <c r="UO81" s="188">
        <v>176.6541586228949</v>
      </c>
      <c r="UQ81">
        <v>1</v>
      </c>
      <c r="UR81" s="228">
        <v>1</v>
      </c>
      <c r="US81" s="228">
        <v>1</v>
      </c>
      <c r="UT81" s="228">
        <v>1</v>
      </c>
      <c r="UU81" s="203">
        <v>1</v>
      </c>
      <c r="UV81" s="229">
        <v>-11</v>
      </c>
      <c r="UW81">
        <f t="shared" si="469"/>
        <v>-1</v>
      </c>
      <c r="UX81">
        <v>-1</v>
      </c>
      <c r="UY81" s="203">
        <v>-1</v>
      </c>
      <c r="UZ81">
        <v>0</v>
      </c>
      <c r="VA81">
        <v>0</v>
      </c>
      <c r="VB81">
        <v>1</v>
      </c>
      <c r="VC81">
        <v>1</v>
      </c>
      <c r="VD81" s="237">
        <v>-6.7408156386899998E-4</v>
      </c>
      <c r="VE81" s="194">
        <v>42557</v>
      </c>
      <c r="VF81">
        <f t="shared" si="470"/>
        <v>-1</v>
      </c>
      <c r="VG81">
        <f t="shared" si="471"/>
        <v>-1</v>
      </c>
      <c r="VH81">
        <v>4</v>
      </c>
      <c r="VI81">
        <v>1</v>
      </c>
      <c r="VJ81">
        <v>5</v>
      </c>
      <c r="VK81" s="137">
        <v>130187.22</v>
      </c>
      <c r="VL81" s="137">
        <v>162734.02499999999</v>
      </c>
      <c r="VM81" s="188">
        <v>-87.756804853357551</v>
      </c>
      <c r="VN81" s="188">
        <v>-87.756804853357551</v>
      </c>
      <c r="VO81" s="188">
        <v>-87.756804853357551</v>
      </c>
      <c r="VP81" s="188">
        <f t="shared" si="553"/>
        <v>87.756804853357551</v>
      </c>
      <c r="VQ81" s="188">
        <v>87.756804853357551</v>
      </c>
      <c r="VR81" s="188">
        <v>-87.756804853357551</v>
      </c>
      <c r="VS81" s="188">
        <v>-87.756804853357551</v>
      </c>
      <c r="VT81" s="188">
        <f t="shared" si="472"/>
        <v>87.756804853357551</v>
      </c>
      <c r="VU81" s="188">
        <v>-87.756804853357551</v>
      </c>
      <c r="VV81" s="188">
        <v>-87.756804853357551</v>
      </c>
      <c r="VW81" s="188">
        <f t="shared" si="473"/>
        <v>87.756804853357551</v>
      </c>
      <c r="VX81" s="188">
        <v>87.756804853357551</v>
      </c>
      <c r="VZ81">
        <v>-1</v>
      </c>
      <c r="WA81" s="228">
        <v>1</v>
      </c>
      <c r="WB81" s="228">
        <v>-1</v>
      </c>
      <c r="WC81" s="228">
        <v>1</v>
      </c>
      <c r="WD81" s="203">
        <v>-1</v>
      </c>
      <c r="WE81" s="229">
        <v>-12</v>
      </c>
      <c r="WF81">
        <f t="shared" si="474"/>
        <v>1</v>
      </c>
      <c r="WG81">
        <v>1</v>
      </c>
      <c r="WH81" s="203">
        <v>-1</v>
      </c>
      <c r="WI81">
        <v>1</v>
      </c>
      <c r="WJ81">
        <v>1</v>
      </c>
      <c r="WK81">
        <v>0</v>
      </c>
      <c r="WL81">
        <v>0</v>
      </c>
      <c r="WM81" s="237">
        <v>-3.37268128162E-4</v>
      </c>
      <c r="WN81" s="194">
        <v>42557</v>
      </c>
      <c r="WO81">
        <f t="shared" si="475"/>
        <v>1</v>
      </c>
      <c r="WP81">
        <f t="shared" si="476"/>
        <v>1</v>
      </c>
      <c r="WQ81">
        <v>4</v>
      </c>
      <c r="WR81">
        <v>1</v>
      </c>
      <c r="WS81">
        <v>5</v>
      </c>
      <c r="WT81" s="137">
        <v>130785.56400000001</v>
      </c>
      <c r="WU81" s="137">
        <v>163481.95500000002</v>
      </c>
      <c r="WV81" s="188">
        <v>-44.109802360891457</v>
      </c>
      <c r="WW81" s="188">
        <v>44.109802360891457</v>
      </c>
      <c r="WX81" s="188">
        <v>44.109802360891457</v>
      </c>
      <c r="WY81" s="188">
        <f t="shared" si="477"/>
        <v>-44.109802360891457</v>
      </c>
      <c r="WZ81" s="188">
        <v>-44.109802360891457</v>
      </c>
      <c r="XA81" s="188">
        <v>44.109802360891457</v>
      </c>
      <c r="XB81" s="188">
        <v>-44.109802360891457</v>
      </c>
      <c r="XC81" s="188">
        <f t="shared" si="478"/>
        <v>-44.109802360891457</v>
      </c>
      <c r="XD81" s="188">
        <v>-44.109802360891457</v>
      </c>
      <c r="XE81" s="188">
        <v>-44.109802360891457</v>
      </c>
      <c r="XF81" s="188">
        <f t="shared" si="479"/>
        <v>-44.109802360891457</v>
      </c>
      <c r="XG81" s="188">
        <v>44.109802360891457</v>
      </c>
      <c r="XI81">
        <v>-1</v>
      </c>
      <c r="XJ81" s="228">
        <v>1</v>
      </c>
      <c r="XK81" s="228">
        <v>-1</v>
      </c>
      <c r="XL81" s="228">
        <v>1</v>
      </c>
      <c r="XM81" s="203">
        <v>1</v>
      </c>
      <c r="XN81" s="229">
        <v>-13</v>
      </c>
      <c r="XO81">
        <f t="shared" si="480"/>
        <v>-1</v>
      </c>
      <c r="XP81">
        <v>-1</v>
      </c>
      <c r="XQ81" s="203">
        <v>1</v>
      </c>
      <c r="XR81">
        <v>0</v>
      </c>
      <c r="XS81">
        <v>1</v>
      </c>
      <c r="XT81">
        <v>1</v>
      </c>
      <c r="XU81">
        <v>0</v>
      </c>
      <c r="XV81" s="237">
        <v>4.3859649122799998E-3</v>
      </c>
      <c r="XW81" s="194">
        <v>42557</v>
      </c>
      <c r="XX81">
        <f t="shared" si="481"/>
        <v>-1</v>
      </c>
      <c r="XY81">
        <f t="shared" si="482"/>
        <v>-1</v>
      </c>
      <c r="XZ81">
        <v>4</v>
      </c>
      <c r="YA81">
        <v>1</v>
      </c>
      <c r="YB81">
        <v>5</v>
      </c>
      <c r="YC81" s="137">
        <v>130785.56400000001</v>
      </c>
      <c r="YD81" s="137">
        <v>163481.95500000002</v>
      </c>
      <c r="YE81" s="188">
        <v>573.62089473675042</v>
      </c>
      <c r="YF81" s="188">
        <v>-573.62089473675042</v>
      </c>
      <c r="YG81" s="188">
        <v>573.62089473675042</v>
      </c>
      <c r="YH81" s="188">
        <f t="shared" si="483"/>
        <v>-573.62089473675042</v>
      </c>
      <c r="YI81" s="188">
        <v>-573.62089473675042</v>
      </c>
      <c r="YJ81" s="188">
        <v>-573.62089473675042</v>
      </c>
      <c r="YK81" s="188">
        <v>573.62089473675042</v>
      </c>
      <c r="YL81" s="188">
        <f t="shared" si="484"/>
        <v>-573.62089473675042</v>
      </c>
      <c r="YM81" s="188">
        <v>573.62089473675042</v>
      </c>
      <c r="YN81" s="188">
        <v>573.62089473675042</v>
      </c>
      <c r="YO81" s="188">
        <f t="shared" si="485"/>
        <v>-573.62089473675042</v>
      </c>
      <c r="YP81" s="188">
        <v>573.62089473675042</v>
      </c>
      <c r="YR81">
        <v>1</v>
      </c>
      <c r="YS81" s="228">
        <v>1</v>
      </c>
      <c r="YT81" s="228">
        <v>-1</v>
      </c>
      <c r="YU81" s="228">
        <v>1</v>
      </c>
      <c r="YV81" s="203">
        <v>1</v>
      </c>
      <c r="YW81" s="229">
        <v>-15</v>
      </c>
      <c r="YX81">
        <v>-1</v>
      </c>
      <c r="YY81">
        <v>-1</v>
      </c>
      <c r="YZ81" s="203">
        <v>1</v>
      </c>
      <c r="ZA81">
        <v>0</v>
      </c>
      <c r="ZB81">
        <v>1</v>
      </c>
      <c r="ZC81">
        <v>0</v>
      </c>
      <c r="ZD81">
        <v>0</v>
      </c>
      <c r="ZE81" s="237">
        <v>5.3745381256300002E-3</v>
      </c>
      <c r="ZF81" s="194">
        <v>42557</v>
      </c>
      <c r="ZG81">
        <f t="shared" si="486"/>
        <v>-1</v>
      </c>
      <c r="ZH81">
        <f t="shared" si="487"/>
        <v>-1</v>
      </c>
      <c r="ZI81">
        <v>4</v>
      </c>
      <c r="ZJ81">
        <v>1</v>
      </c>
      <c r="ZK81">
        <v>5</v>
      </c>
      <c r="ZL81" s="137">
        <v>130785.56400000001</v>
      </c>
      <c r="ZM81" s="137">
        <v>163481.95500000002</v>
      </c>
      <c r="ZN81" s="188">
        <v>702.91200000002254</v>
      </c>
      <c r="ZO81" s="188">
        <v>702.91200000002254</v>
      </c>
      <c r="ZP81" s="188">
        <v>702.91200000002254</v>
      </c>
      <c r="ZQ81" s="188">
        <v>702.91200000002254</v>
      </c>
      <c r="ZR81" s="188">
        <v>-702.91200000002254</v>
      </c>
      <c r="ZS81" s="188">
        <v>-702.91200000002254</v>
      </c>
      <c r="ZT81" s="188">
        <v>-702.91200000002254</v>
      </c>
      <c r="ZU81" s="188">
        <v>702.91200000002254</v>
      </c>
      <c r="ZV81" s="188">
        <f t="shared" si="488"/>
        <v>-702.91200000002254</v>
      </c>
      <c r="ZW81" s="188">
        <v>702.91200000002254</v>
      </c>
      <c r="ZX81" s="188">
        <f t="shared" si="489"/>
        <v>-702.91200000002254</v>
      </c>
      <c r="ZY81" s="188">
        <v>702.91200000002254</v>
      </c>
      <c r="AAA81">
        <f t="shared" si="490"/>
        <v>1</v>
      </c>
      <c r="AAB81" s="228">
        <v>1</v>
      </c>
      <c r="AAC81" s="228">
        <v>1</v>
      </c>
      <c r="AAD81" s="228">
        <v>1</v>
      </c>
      <c r="AAE81" s="203">
        <v>1</v>
      </c>
      <c r="AAF81" s="229">
        <v>-15</v>
      </c>
      <c r="AAG81">
        <f t="shared" si="491"/>
        <v>-1</v>
      </c>
      <c r="AAH81">
        <f t="shared" si="492"/>
        <v>-1</v>
      </c>
      <c r="AAI81" s="203">
        <v>-1</v>
      </c>
      <c r="AAJ81">
        <f t="shared" si="493"/>
        <v>0</v>
      </c>
      <c r="AAK81">
        <f t="shared" si="355"/>
        <v>0</v>
      </c>
      <c r="AAL81">
        <f t="shared" si="554"/>
        <v>1</v>
      </c>
      <c r="AAM81">
        <f t="shared" si="494"/>
        <v>1</v>
      </c>
      <c r="AAN81" s="237">
        <v>-7.6845973939200004E-3</v>
      </c>
      <c r="AAO81" s="194">
        <v>42557</v>
      </c>
      <c r="AAP81">
        <f t="shared" si="495"/>
        <v>-1</v>
      </c>
      <c r="AAQ81">
        <f t="shared" si="496"/>
        <v>-1</v>
      </c>
      <c r="AAR81">
        <f>VLOOKUP($A81,'FuturesInfo (3)'!$A$2:$V$80,22)</f>
        <v>4</v>
      </c>
      <c r="AAS81">
        <f t="shared" si="497"/>
        <v>1</v>
      </c>
      <c r="AAT81">
        <f t="shared" si="498"/>
        <v>5</v>
      </c>
      <c r="AAU81" s="137">
        <f>VLOOKUP($A81,'FuturesInfo (3)'!$A$2:$O$80,15)*AAR81</f>
        <v>130478.04000000001</v>
      </c>
      <c r="AAV81" s="137">
        <f>VLOOKUP($A81,'FuturesInfo (3)'!$A$2:$O$80,15)*AAT81</f>
        <v>163097.55000000002</v>
      </c>
      <c r="AAW81" s="188">
        <f t="shared" si="352"/>
        <v>-1002.6712061477896</v>
      </c>
      <c r="AAX81" s="188">
        <f t="shared" si="356"/>
        <v>-1002.6712061477896</v>
      </c>
      <c r="AAY81" s="188">
        <f t="shared" si="499"/>
        <v>-1002.6712061477896</v>
      </c>
      <c r="AAZ81" s="188">
        <f t="shared" si="500"/>
        <v>-1002.6712061477896</v>
      </c>
      <c r="ABA81" s="188">
        <f t="shared" si="501"/>
        <v>1002.6712061477896</v>
      </c>
      <c r="ABB81" s="188">
        <f t="shared" si="349"/>
        <v>1002.6712061477896</v>
      </c>
      <c r="ABC81" s="188">
        <f t="shared" si="502"/>
        <v>-1002.6712061477896</v>
      </c>
      <c r="ABD81" s="188">
        <f t="shared" si="555"/>
        <v>-1002.6712061477896</v>
      </c>
      <c r="ABE81" s="188">
        <f t="shared" si="503"/>
        <v>1002.6712061477896</v>
      </c>
      <c r="ABF81" s="188">
        <f>IF(IF(sym!$Q70=AAI81,1,0)=1,ABS(AAU81*AAN81),-ABS(AAU81*AAN81))</f>
        <v>-1002.6712061477896</v>
      </c>
      <c r="ABG81" s="188">
        <f t="shared" si="504"/>
        <v>1002.6712061477896</v>
      </c>
      <c r="ABH81" s="188">
        <f t="shared" si="505"/>
        <v>1002.6712061477896</v>
      </c>
      <c r="ABJ81">
        <f t="shared" si="506"/>
        <v>-1</v>
      </c>
      <c r="ABK81" s="228">
        <v>1</v>
      </c>
      <c r="ABL81" s="228">
        <v>-1</v>
      </c>
      <c r="ABM81" s="228">
        <v>1</v>
      </c>
      <c r="ABN81" s="203">
        <v>-1</v>
      </c>
      <c r="ABO81" s="229">
        <v>-16</v>
      </c>
      <c r="ABP81">
        <f t="shared" si="507"/>
        <v>1</v>
      </c>
      <c r="ABQ81">
        <f t="shared" si="508"/>
        <v>1</v>
      </c>
      <c r="ABR81" s="203"/>
      <c r="ABS81">
        <f t="shared" si="509"/>
        <v>0</v>
      </c>
      <c r="ABT81">
        <f t="shared" si="357"/>
        <v>0</v>
      </c>
      <c r="ABU81">
        <f t="shared" si="556"/>
        <v>0</v>
      </c>
      <c r="ABV81">
        <f t="shared" si="510"/>
        <v>0</v>
      </c>
      <c r="ABW81" s="237"/>
      <c r="ABX81" s="194">
        <v>42557</v>
      </c>
      <c r="ABY81">
        <f t="shared" si="511"/>
        <v>1</v>
      </c>
      <c r="ABZ81">
        <f t="shared" si="512"/>
        <v>1</v>
      </c>
      <c r="ACA81">
        <f>VLOOKUP($A81,'FuturesInfo (3)'!$A$2:$V$80,22)</f>
        <v>4</v>
      </c>
      <c r="ACB81">
        <f t="shared" si="513"/>
        <v>1</v>
      </c>
      <c r="ACC81">
        <f t="shared" si="514"/>
        <v>5</v>
      </c>
      <c r="ACD81" s="137">
        <f>VLOOKUP($A81,'FuturesInfo (3)'!$A$2:$O$80,15)*ACA81</f>
        <v>130478.04000000001</v>
      </c>
      <c r="ACE81" s="137">
        <f>VLOOKUP($A81,'FuturesInfo (3)'!$A$2:$O$80,15)*ACC81</f>
        <v>163097.55000000002</v>
      </c>
      <c r="ACF81" s="188">
        <f t="shared" si="353"/>
        <v>0</v>
      </c>
      <c r="ACG81" s="188">
        <f t="shared" si="358"/>
        <v>0</v>
      </c>
      <c r="ACH81" s="188">
        <f t="shared" si="515"/>
        <v>0</v>
      </c>
      <c r="ACI81" s="188">
        <f t="shared" si="516"/>
        <v>0</v>
      </c>
      <c r="ACJ81" s="188">
        <f t="shared" si="517"/>
        <v>0</v>
      </c>
      <c r="ACK81" s="188">
        <f t="shared" si="350"/>
        <v>0</v>
      </c>
      <c r="ACL81" s="188">
        <f t="shared" si="518"/>
        <v>0</v>
      </c>
      <c r="ACM81" s="188">
        <f t="shared" si="557"/>
        <v>0</v>
      </c>
      <c r="ACN81" s="188">
        <f t="shared" si="519"/>
        <v>0</v>
      </c>
      <c r="ACO81" s="188">
        <f>IF(IF(sym!$Q70=ABR81,1,0)=1,ABS(ACD81*ABW81),-ABS(ACD81*ABW81))</f>
        <v>0</v>
      </c>
      <c r="ACP81" s="188">
        <f t="shared" si="520"/>
        <v>0</v>
      </c>
      <c r="ACQ81" s="188">
        <f t="shared" si="521"/>
        <v>0</v>
      </c>
      <c r="ACT81">
        <f t="shared" si="522"/>
        <v>0</v>
      </c>
      <c r="ACU81" s="228"/>
      <c r="ACV81" s="228"/>
      <c r="ACW81" s="228"/>
      <c r="ACX81" s="203"/>
      <c r="ACY81" s="229"/>
      <c r="ACZ81">
        <f t="shared" si="523"/>
        <v>-1</v>
      </c>
      <c r="ADA81">
        <f t="shared" si="524"/>
        <v>0</v>
      </c>
      <c r="ADB81" s="203"/>
      <c r="ADC81">
        <f t="shared" si="525"/>
        <v>1</v>
      </c>
      <c r="ADD81">
        <f t="shared" si="359"/>
        <v>1</v>
      </c>
      <c r="ADE81">
        <f t="shared" si="558"/>
        <v>0</v>
      </c>
      <c r="ADF81">
        <f t="shared" si="526"/>
        <v>1</v>
      </c>
      <c r="ADG81" s="237"/>
      <c r="ADH81" s="194"/>
      <c r="ADI81">
        <f t="shared" si="527"/>
        <v>-1</v>
      </c>
      <c r="ADJ81">
        <f t="shared" si="528"/>
        <v>-1</v>
      </c>
      <c r="ADK81">
        <f>VLOOKUP($A81,'FuturesInfo (3)'!$A$2:$V$80,22)</f>
        <v>4</v>
      </c>
      <c r="ADL81">
        <f t="shared" si="529"/>
        <v>-1</v>
      </c>
      <c r="ADM81">
        <f t="shared" si="530"/>
        <v>3</v>
      </c>
      <c r="ADN81" s="137">
        <f>VLOOKUP($A81,'FuturesInfo (3)'!$A$2:$O$80,15)*ADK81</f>
        <v>130478.04000000001</v>
      </c>
      <c r="ADO81" s="137">
        <f>VLOOKUP($A81,'FuturesInfo (3)'!$A$2:$O$80,15)*ADM81</f>
        <v>97858.53</v>
      </c>
      <c r="ADP81" s="188">
        <f t="shared" si="354"/>
        <v>0</v>
      </c>
      <c r="ADQ81" s="188">
        <f t="shared" si="360"/>
        <v>0</v>
      </c>
      <c r="ADR81" s="188">
        <f t="shared" si="531"/>
        <v>0</v>
      </c>
      <c r="ADS81" s="188">
        <f t="shared" si="532"/>
        <v>0</v>
      </c>
      <c r="ADT81" s="188">
        <f t="shared" si="533"/>
        <v>0</v>
      </c>
      <c r="ADU81" s="188">
        <f t="shared" si="351"/>
        <v>0</v>
      </c>
      <c r="ADV81" s="188">
        <f t="shared" si="534"/>
        <v>0</v>
      </c>
      <c r="ADW81" s="188">
        <f t="shared" si="559"/>
        <v>0</v>
      </c>
      <c r="ADX81" s="188">
        <f t="shared" si="535"/>
        <v>0</v>
      </c>
      <c r="ADY81" s="188">
        <f>IF(IF(sym!$Q70=ADB81,1,0)=1,ABS(ADN81*ADG81),-ABS(ADN81*ADG81))</f>
        <v>0</v>
      </c>
      <c r="ADZ81" s="188">
        <f t="shared" si="536"/>
        <v>0</v>
      </c>
      <c r="AEA81" s="188">
        <f t="shared" si="537"/>
        <v>0</v>
      </c>
    </row>
    <row r="82" spans="1:807"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f t="shared" si="361"/>
        <v>-1</v>
      </c>
      <c r="T82">
        <f t="shared" si="362"/>
        <v>-1</v>
      </c>
      <c r="U82">
        <v>1</v>
      </c>
      <c r="V82">
        <f t="shared" si="363"/>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f t="shared" si="364"/>
        <v>-1859.6599061161244</v>
      </c>
      <c r="AG82" s="188">
        <v>1859.6599061161244</v>
      </c>
      <c r="AH82" s="188">
        <f t="shared" si="365"/>
        <v>1859.6599061161244</v>
      </c>
      <c r="AI82" s="188">
        <v>-1859.6599061161244</v>
      </c>
      <c r="AJ82" s="188">
        <v>1859.6599061161244</v>
      </c>
      <c r="AL82">
        <v>1</v>
      </c>
      <c r="AM82" s="228">
        <v>1</v>
      </c>
      <c r="AN82" s="228">
        <v>-1</v>
      </c>
      <c r="AO82" s="228">
        <v>1</v>
      </c>
      <c r="AP82" s="203">
        <v>1</v>
      </c>
      <c r="AQ82" s="229">
        <v>-3</v>
      </c>
      <c r="AR82">
        <f t="shared" si="366"/>
        <v>-1</v>
      </c>
      <c r="AS82">
        <v>-1</v>
      </c>
      <c r="AT82" s="203">
        <v>1</v>
      </c>
      <c r="AU82">
        <v>1</v>
      </c>
      <c r="AV82">
        <v>1</v>
      </c>
      <c r="AW82">
        <v>0</v>
      </c>
      <c r="AX82">
        <v>0</v>
      </c>
      <c r="AY82" s="237">
        <v>5.9264423914899998E-3</v>
      </c>
      <c r="AZ82" s="194">
        <v>42544</v>
      </c>
      <c r="BA82">
        <f t="shared" si="367"/>
        <v>-1</v>
      </c>
      <c r="BB82">
        <f t="shared" si="368"/>
        <v>-1</v>
      </c>
      <c r="BC82">
        <v>1</v>
      </c>
      <c r="BD82">
        <f t="shared" si="369"/>
        <v>1</v>
      </c>
      <c r="BE82">
        <v>1</v>
      </c>
      <c r="BF82" s="137">
        <v>115420</v>
      </c>
      <c r="BG82" s="137">
        <v>115420</v>
      </c>
      <c r="BH82" s="188">
        <v>684.02998082577574</v>
      </c>
      <c r="BI82" s="188">
        <v>684.02998082577574</v>
      </c>
      <c r="BJ82" s="188">
        <v>684.02998082577574</v>
      </c>
      <c r="BK82" s="188">
        <f t="shared" si="538"/>
        <v>-684.02998082577574</v>
      </c>
      <c r="BL82" s="188">
        <v>-684.02998082577574</v>
      </c>
      <c r="BM82" s="188">
        <v>-684.02998082577574</v>
      </c>
      <c r="BN82" s="188">
        <v>684.02998082577574</v>
      </c>
      <c r="BO82" s="188">
        <f t="shared" si="370"/>
        <v>-684.02998082577574</v>
      </c>
      <c r="BP82" s="188">
        <v>684.02998082577574</v>
      </c>
      <c r="BQ82" s="188">
        <f t="shared" si="371"/>
        <v>684.02998082577574</v>
      </c>
      <c r="BR82" s="188">
        <f t="shared" si="372"/>
        <v>-684.02998082577574</v>
      </c>
      <c r="BS82" s="188">
        <v>684.02998082577574</v>
      </c>
      <c r="BU82">
        <v>1</v>
      </c>
      <c r="BV82" s="228">
        <v>1</v>
      </c>
      <c r="BW82" s="228">
        <v>-1</v>
      </c>
      <c r="BX82" s="228">
        <v>1</v>
      </c>
      <c r="BY82" s="203">
        <v>1</v>
      </c>
      <c r="BZ82" s="229">
        <v>-4</v>
      </c>
      <c r="CA82">
        <f t="shared" si="373"/>
        <v>-1</v>
      </c>
      <c r="CB82">
        <v>-1</v>
      </c>
      <c r="CC82" s="203">
        <v>1</v>
      </c>
      <c r="CD82">
        <v>1</v>
      </c>
      <c r="CE82">
        <v>1</v>
      </c>
      <c r="CF82">
        <v>0</v>
      </c>
      <c r="CG82">
        <v>0</v>
      </c>
      <c r="CH82" s="237">
        <v>0</v>
      </c>
      <c r="CI82" s="194">
        <v>42548</v>
      </c>
      <c r="CJ82">
        <f t="shared" si="374"/>
        <v>-1</v>
      </c>
      <c r="CK82">
        <f t="shared" si="375"/>
        <v>-1</v>
      </c>
      <c r="CL82">
        <v>1</v>
      </c>
      <c r="CM82">
        <f t="shared" si="376"/>
        <v>1</v>
      </c>
      <c r="CN82">
        <v>1</v>
      </c>
      <c r="CO82" s="137">
        <v>115420</v>
      </c>
      <c r="CP82" s="137">
        <v>115420</v>
      </c>
      <c r="CQ82" s="188">
        <v>0</v>
      </c>
      <c r="CR82" s="188">
        <v>0</v>
      </c>
      <c r="CS82" s="188">
        <v>0</v>
      </c>
      <c r="CT82" s="188">
        <f t="shared" si="539"/>
        <v>0</v>
      </c>
      <c r="CU82" s="188">
        <v>0</v>
      </c>
      <c r="CV82" s="188">
        <v>0</v>
      </c>
      <c r="CW82" s="188">
        <v>0</v>
      </c>
      <c r="CX82" s="188">
        <f t="shared" si="377"/>
        <v>0</v>
      </c>
      <c r="CY82" s="188">
        <v>0</v>
      </c>
      <c r="CZ82" s="188">
        <f t="shared" si="378"/>
        <v>0</v>
      </c>
      <c r="DA82" s="188">
        <f t="shared" si="379"/>
        <v>0</v>
      </c>
      <c r="DB82" s="188">
        <v>0</v>
      </c>
      <c r="DD82">
        <v>1</v>
      </c>
      <c r="DE82" s="228">
        <v>1</v>
      </c>
      <c r="DF82" s="228">
        <v>1</v>
      </c>
      <c r="DG82" s="228">
        <v>1</v>
      </c>
      <c r="DH82" s="203">
        <v>-1</v>
      </c>
      <c r="DI82" s="229">
        <v>-5</v>
      </c>
      <c r="DJ82">
        <f t="shared" si="380"/>
        <v>1</v>
      </c>
      <c r="DK82">
        <v>1</v>
      </c>
      <c r="DL82" s="203">
        <v>-1</v>
      </c>
      <c r="DM82">
        <v>0</v>
      </c>
      <c r="DN82">
        <v>1</v>
      </c>
      <c r="DO82">
        <v>0</v>
      </c>
      <c r="DP82">
        <v>0</v>
      </c>
      <c r="DQ82" s="237">
        <v>-1.6288338242900002E-2</v>
      </c>
      <c r="DR82" s="194">
        <v>42548</v>
      </c>
      <c r="DS82">
        <f t="shared" si="381"/>
        <v>-1</v>
      </c>
      <c r="DT82">
        <f t="shared" si="382"/>
        <v>-1</v>
      </c>
      <c r="DU82">
        <v>1</v>
      </c>
      <c r="DV82">
        <f t="shared" si="383"/>
        <v>-1</v>
      </c>
      <c r="DW82">
        <v>1</v>
      </c>
      <c r="DX82" s="137">
        <v>113540.00000000001</v>
      </c>
      <c r="DY82" s="137">
        <v>113540.00000000001</v>
      </c>
      <c r="DZ82" s="188">
        <v>-1849.3779240988665</v>
      </c>
      <c r="EA82" s="188">
        <v>-1849.3779240988665</v>
      </c>
      <c r="EB82" s="188">
        <v>1849.3779240988665</v>
      </c>
      <c r="EC82" s="188">
        <f t="shared" si="540"/>
        <v>-1849.3779240988665</v>
      </c>
      <c r="ED82" s="188">
        <v>-1849.3779240988665</v>
      </c>
      <c r="EE82" s="188">
        <v>-1849.3779240988665</v>
      </c>
      <c r="EF82" s="188">
        <v>-1849.3779240988665</v>
      </c>
      <c r="EG82" s="188">
        <f t="shared" si="384"/>
        <v>1849.3779240988665</v>
      </c>
      <c r="EH82" s="188">
        <v>-1849.3779240988665</v>
      </c>
      <c r="EI82" s="188">
        <f t="shared" si="385"/>
        <v>1849.3779240988665</v>
      </c>
      <c r="EJ82" s="188">
        <f t="shared" si="386"/>
        <v>1849.3779240988665</v>
      </c>
      <c r="EK82" s="188">
        <v>1849.3779240988665</v>
      </c>
      <c r="EM82">
        <v>-1</v>
      </c>
      <c r="EN82" s="228">
        <v>1</v>
      </c>
      <c r="EO82" s="228">
        <v>1</v>
      </c>
      <c r="EP82" s="228">
        <v>1</v>
      </c>
      <c r="EQ82" s="203">
        <v>-1</v>
      </c>
      <c r="ER82" s="229">
        <v>-6</v>
      </c>
      <c r="ES82">
        <f t="shared" si="387"/>
        <v>1</v>
      </c>
      <c r="ET82">
        <v>1</v>
      </c>
      <c r="EU82" s="203">
        <v>1</v>
      </c>
      <c r="EV82">
        <v>1</v>
      </c>
      <c r="EW82">
        <v>0</v>
      </c>
      <c r="EX82">
        <v>1</v>
      </c>
      <c r="EY82">
        <v>1</v>
      </c>
      <c r="EZ82" s="237">
        <v>7.8386471728000007E-3</v>
      </c>
      <c r="FA82" s="194">
        <v>42548</v>
      </c>
      <c r="FB82">
        <f t="shared" si="388"/>
        <v>1</v>
      </c>
      <c r="FC82">
        <f t="shared" si="389"/>
        <v>1</v>
      </c>
      <c r="FD82">
        <v>1</v>
      </c>
      <c r="FE82">
        <f t="shared" si="390"/>
        <v>1</v>
      </c>
      <c r="FF82">
        <v>1</v>
      </c>
      <c r="FG82" s="137">
        <v>114430</v>
      </c>
      <c r="FH82" s="137">
        <v>114430</v>
      </c>
      <c r="FI82" s="188">
        <v>896.97639598350406</v>
      </c>
      <c r="FJ82" s="188">
        <v>-896.97639598350406</v>
      </c>
      <c r="FK82" s="188">
        <v>-896.97639598350406</v>
      </c>
      <c r="FL82" s="188">
        <f t="shared" si="541"/>
        <v>896.97639598350406</v>
      </c>
      <c r="FM82" s="188">
        <v>896.97639598350406</v>
      </c>
      <c r="FN82" s="188">
        <v>896.97639598350406</v>
      </c>
      <c r="FO82" s="188">
        <v>896.97639598350406</v>
      </c>
      <c r="FP82" s="188">
        <f t="shared" si="391"/>
        <v>896.97639598350406</v>
      </c>
      <c r="FQ82" s="188">
        <v>896.97639598350406</v>
      </c>
      <c r="FR82" s="188">
        <f t="shared" si="392"/>
        <v>896.97639598350406</v>
      </c>
      <c r="FS82" s="188">
        <f t="shared" si="393"/>
        <v>896.97639598350406</v>
      </c>
      <c r="FT82" s="188">
        <v>896.97639598350406</v>
      </c>
      <c r="FV82">
        <v>1</v>
      </c>
      <c r="FW82" s="228">
        <v>1</v>
      </c>
      <c r="FX82" s="228">
        <v>1</v>
      </c>
      <c r="FY82" s="228">
        <v>1</v>
      </c>
      <c r="FZ82" s="203">
        <v>-1</v>
      </c>
      <c r="GA82" s="229">
        <v>-7</v>
      </c>
      <c r="GB82">
        <f t="shared" si="394"/>
        <v>1</v>
      </c>
      <c r="GC82">
        <v>1</v>
      </c>
      <c r="GD82">
        <v>1</v>
      </c>
      <c r="GE82">
        <v>1</v>
      </c>
      <c r="GF82">
        <v>0</v>
      </c>
      <c r="GG82">
        <v>1</v>
      </c>
      <c r="GH82">
        <v>1</v>
      </c>
      <c r="GI82">
        <v>1.57301406974E-3</v>
      </c>
      <c r="GJ82" s="194">
        <v>42548</v>
      </c>
      <c r="GK82">
        <f t="shared" si="395"/>
        <v>-1</v>
      </c>
      <c r="GL82">
        <f t="shared" si="396"/>
        <v>-1</v>
      </c>
      <c r="GM82">
        <v>1</v>
      </c>
      <c r="GN82">
        <f t="shared" si="397"/>
        <v>-1</v>
      </c>
      <c r="GO82">
        <v>1</v>
      </c>
      <c r="GP82" s="137">
        <v>114609.99999999999</v>
      </c>
      <c r="GQ82" s="137">
        <v>114609.99999999999</v>
      </c>
      <c r="GR82" s="188">
        <v>180.28314253290137</v>
      </c>
      <c r="GS82" s="188">
        <v>180.28314253290137</v>
      </c>
      <c r="GT82" s="188">
        <v>-180.28314253290137</v>
      </c>
      <c r="GU82" s="188">
        <f t="shared" si="542"/>
        <v>180.28314253290137</v>
      </c>
      <c r="GV82" s="188">
        <v>180.28314253290137</v>
      </c>
      <c r="GW82" s="188">
        <v>180.28314253290137</v>
      </c>
      <c r="GX82" s="188">
        <v>180.28314253290137</v>
      </c>
      <c r="GY82" s="188">
        <f t="shared" si="398"/>
        <v>-180.28314253290137</v>
      </c>
      <c r="GZ82" s="188">
        <v>180.28314253290137</v>
      </c>
      <c r="HA82" s="188">
        <f t="shared" si="399"/>
        <v>-180.28314253290137</v>
      </c>
      <c r="HB82" s="188">
        <f t="shared" si="400"/>
        <v>-180.28314253290137</v>
      </c>
      <c r="HC82" s="188">
        <v>180.28314253290137</v>
      </c>
      <c r="HE82">
        <v>1</v>
      </c>
      <c r="HF82">
        <v>1</v>
      </c>
      <c r="HG82">
        <v>1</v>
      </c>
      <c r="HH82">
        <v>1</v>
      </c>
      <c r="HI82">
        <v>1</v>
      </c>
      <c r="HJ82">
        <v>8</v>
      </c>
      <c r="HK82">
        <f t="shared" si="401"/>
        <v>1</v>
      </c>
      <c r="HL82">
        <v>1</v>
      </c>
      <c r="HM82" s="203">
        <v>1</v>
      </c>
      <c r="HN82">
        <v>1</v>
      </c>
      <c r="HO82">
        <v>1</v>
      </c>
      <c r="HP82">
        <v>0</v>
      </c>
      <c r="HQ82">
        <v>1</v>
      </c>
      <c r="HR82" s="237">
        <v>2.3907163423800001E-2</v>
      </c>
      <c r="HS82" s="194">
        <v>42548</v>
      </c>
      <c r="HT82">
        <f t="shared" si="402"/>
        <v>-1</v>
      </c>
      <c r="HU82">
        <f t="shared" si="403"/>
        <v>1</v>
      </c>
      <c r="HV82">
        <v>1</v>
      </c>
      <c r="HW82">
        <f t="shared" si="404"/>
        <v>1</v>
      </c>
      <c r="HX82">
        <v>1</v>
      </c>
      <c r="HY82" s="137">
        <v>117350</v>
      </c>
      <c r="HZ82" s="137">
        <v>117350</v>
      </c>
      <c r="IA82" s="188">
        <v>2805.5056277829299</v>
      </c>
      <c r="IB82" s="188">
        <v>2805.5056277829299</v>
      </c>
      <c r="IC82" s="188">
        <v>2805.5056277829299</v>
      </c>
      <c r="ID82" s="188">
        <f t="shared" si="543"/>
        <v>2805.5056277829299</v>
      </c>
      <c r="IE82" s="188">
        <v>2805.5056277829299</v>
      </c>
      <c r="IF82" s="188">
        <v>2805.5056277829299</v>
      </c>
      <c r="IG82" s="188">
        <v>2805.5056277829299</v>
      </c>
      <c r="IH82" s="188">
        <f t="shared" si="405"/>
        <v>-2805.5056277829299</v>
      </c>
      <c r="II82" s="188">
        <v>2805.5056277829299</v>
      </c>
      <c r="IJ82" s="188">
        <f t="shared" si="406"/>
        <v>2805.5056277829299</v>
      </c>
      <c r="IK82" s="188">
        <f t="shared" si="407"/>
        <v>2805.5056277829299</v>
      </c>
      <c r="IL82" s="188">
        <v>2805.5056277829299</v>
      </c>
      <c r="IN82">
        <v>1</v>
      </c>
      <c r="IO82" s="228">
        <v>1</v>
      </c>
      <c r="IP82" s="228">
        <v>-1</v>
      </c>
      <c r="IQ82" s="228">
        <v>1</v>
      </c>
      <c r="IR82" s="203">
        <v>1</v>
      </c>
      <c r="IS82" s="229">
        <v>9</v>
      </c>
      <c r="IT82">
        <f t="shared" si="408"/>
        <v>-1</v>
      </c>
      <c r="IU82">
        <v>1</v>
      </c>
      <c r="IV82" s="203">
        <v>1</v>
      </c>
      <c r="IW82">
        <v>1</v>
      </c>
      <c r="IX82">
        <v>1</v>
      </c>
      <c r="IY82">
        <v>0</v>
      </c>
      <c r="IZ82">
        <v>1</v>
      </c>
      <c r="JA82" s="237">
        <v>1.1930123561999999E-2</v>
      </c>
      <c r="JB82" s="194">
        <v>42548</v>
      </c>
      <c r="JC82">
        <f t="shared" si="409"/>
        <v>-1</v>
      </c>
      <c r="JD82">
        <f t="shared" si="410"/>
        <v>-1</v>
      </c>
      <c r="JE82">
        <v>1</v>
      </c>
      <c r="JF82">
        <f t="shared" si="411"/>
        <v>1</v>
      </c>
      <c r="JG82">
        <v>1</v>
      </c>
      <c r="JH82" s="137">
        <v>118750</v>
      </c>
      <c r="JI82" s="137">
        <v>118750</v>
      </c>
      <c r="JJ82" s="188">
        <v>1416.7021729875</v>
      </c>
      <c r="JK82" s="188">
        <v>1416.7021729875</v>
      </c>
      <c r="JL82" s="188">
        <v>1416.7021729875</v>
      </c>
      <c r="JM82" s="188">
        <f t="shared" si="544"/>
        <v>-1416.7021729875</v>
      </c>
      <c r="JN82" s="188">
        <v>1416.7021729875</v>
      </c>
      <c r="JO82" s="188">
        <v>-1416.7021729875</v>
      </c>
      <c r="JP82" s="188">
        <v>1416.7021729875</v>
      </c>
      <c r="JQ82" s="188">
        <f t="shared" si="412"/>
        <v>-1416.7021729875</v>
      </c>
      <c r="JR82" s="188">
        <v>1416.7021729875</v>
      </c>
      <c r="JS82" s="188">
        <f t="shared" si="413"/>
        <v>1416.7021729875</v>
      </c>
      <c r="JT82" s="188">
        <f t="shared" si="414"/>
        <v>-1416.7021729875</v>
      </c>
      <c r="JU82" s="188">
        <v>1416.7021729875</v>
      </c>
      <c r="JW82">
        <v>1</v>
      </c>
      <c r="JX82" s="228">
        <v>1</v>
      </c>
      <c r="JY82" s="228">
        <v>-1</v>
      </c>
      <c r="JZ82" s="228">
        <v>1</v>
      </c>
      <c r="KA82" s="203">
        <v>-1</v>
      </c>
      <c r="KB82" s="229">
        <v>-3</v>
      </c>
      <c r="KC82">
        <f t="shared" si="415"/>
        <v>-1</v>
      </c>
      <c r="KD82">
        <v>1</v>
      </c>
      <c r="KE82" s="203">
        <v>1</v>
      </c>
      <c r="KF82">
        <v>1</v>
      </c>
      <c r="KG82">
        <v>0</v>
      </c>
      <c r="KH82">
        <v>1</v>
      </c>
      <c r="KI82">
        <v>1</v>
      </c>
      <c r="KJ82" s="237">
        <v>1.19578947368E-2</v>
      </c>
      <c r="KK82" s="194">
        <v>42548</v>
      </c>
      <c r="KL82">
        <f t="shared" si="416"/>
        <v>-1</v>
      </c>
      <c r="KM82">
        <f t="shared" si="417"/>
        <v>-1</v>
      </c>
      <c r="KN82">
        <v>1</v>
      </c>
      <c r="KO82">
        <f t="shared" si="418"/>
        <v>-1</v>
      </c>
      <c r="KP82">
        <v>1</v>
      </c>
      <c r="KQ82" s="137">
        <v>120170</v>
      </c>
      <c r="KR82" s="137">
        <v>120170</v>
      </c>
      <c r="KS82" s="188">
        <v>1436.9802105212559</v>
      </c>
      <c r="KT82" s="188">
        <v>1436.9802105212559</v>
      </c>
      <c r="KU82" s="188">
        <v>-1436.9802105212559</v>
      </c>
      <c r="KV82" s="188">
        <f t="shared" si="545"/>
        <v>-1436.9802105212559</v>
      </c>
      <c r="KW82" s="188">
        <v>1436.9802105212559</v>
      </c>
      <c r="KX82" s="188">
        <v>-1436.9802105212559</v>
      </c>
      <c r="KY82" s="188">
        <v>1436.9802105212559</v>
      </c>
      <c r="KZ82" s="188">
        <f t="shared" si="419"/>
        <v>-1436.9802105212559</v>
      </c>
      <c r="LA82" s="188">
        <v>1436.9802105212559</v>
      </c>
      <c r="LB82" s="188">
        <f t="shared" si="420"/>
        <v>-1436.9802105212559</v>
      </c>
      <c r="LC82" s="188">
        <f t="shared" si="421"/>
        <v>-1436.9802105212559</v>
      </c>
      <c r="LD82" s="188">
        <v>1436.9802105212559</v>
      </c>
      <c r="LF82">
        <v>1</v>
      </c>
      <c r="LG82" s="228">
        <v>1</v>
      </c>
      <c r="LH82" s="228">
        <v>-1</v>
      </c>
      <c r="LI82" s="228">
        <v>1</v>
      </c>
      <c r="LJ82" s="203">
        <v>-1</v>
      </c>
      <c r="LK82" s="229">
        <v>11</v>
      </c>
      <c r="LL82">
        <f t="shared" si="422"/>
        <v>-1</v>
      </c>
      <c r="LM82">
        <v>-1</v>
      </c>
      <c r="LN82" s="203">
        <v>-1</v>
      </c>
      <c r="LO82">
        <v>1</v>
      </c>
      <c r="LP82">
        <v>1</v>
      </c>
      <c r="LQ82">
        <v>0</v>
      </c>
      <c r="LR82">
        <v>1</v>
      </c>
      <c r="LS82" s="237">
        <v>-2.2468170092400002E-3</v>
      </c>
      <c r="LT82" s="194">
        <v>42548</v>
      </c>
      <c r="LU82">
        <f t="shared" si="423"/>
        <v>-1</v>
      </c>
      <c r="LV82">
        <f t="shared" si="424"/>
        <v>-1</v>
      </c>
      <c r="LW82">
        <v>1</v>
      </c>
      <c r="LX82">
        <f t="shared" si="425"/>
        <v>-1</v>
      </c>
      <c r="LY82">
        <v>1</v>
      </c>
      <c r="LZ82" s="137">
        <v>119900</v>
      </c>
      <c r="MA82" s="137">
        <v>119900</v>
      </c>
      <c r="MB82" s="188">
        <v>-269.39335940787601</v>
      </c>
      <c r="MC82" s="188">
        <v>-269.39335940787601</v>
      </c>
      <c r="MD82" s="188">
        <v>269.39335940787601</v>
      </c>
      <c r="ME82" s="188">
        <f t="shared" si="546"/>
        <v>269.39335940787601</v>
      </c>
      <c r="MF82" s="188">
        <v>269.39335940787601</v>
      </c>
      <c r="MG82" s="188">
        <v>269.39335940787601</v>
      </c>
      <c r="MH82" s="188">
        <v>-269.39335940787601</v>
      </c>
      <c r="MI82" s="188">
        <f t="shared" si="426"/>
        <v>269.39335940787601</v>
      </c>
      <c r="MJ82" s="188">
        <v>-269.39335940787601</v>
      </c>
      <c r="MK82" s="188">
        <f t="shared" si="427"/>
        <v>269.39335940787601</v>
      </c>
      <c r="ML82" s="188">
        <f t="shared" si="428"/>
        <v>269.39335940787601</v>
      </c>
      <c r="MM82" s="188">
        <v>269.39335940787601</v>
      </c>
      <c r="MO82">
        <v>-1</v>
      </c>
      <c r="MP82" s="228">
        <v>-1</v>
      </c>
      <c r="MQ82" s="228">
        <v>1</v>
      </c>
      <c r="MR82" s="203">
        <v>-1</v>
      </c>
      <c r="MS82" s="203">
        <v>-1</v>
      </c>
      <c r="MT82" s="229">
        <v>-5</v>
      </c>
      <c r="MU82">
        <f t="shared" si="429"/>
        <v>1</v>
      </c>
      <c r="MV82">
        <v>1</v>
      </c>
      <c r="MW82" s="203">
        <v>1</v>
      </c>
      <c r="MX82">
        <v>1</v>
      </c>
      <c r="MY82">
        <v>0</v>
      </c>
      <c r="MZ82">
        <v>1</v>
      </c>
      <c r="NA82">
        <v>1</v>
      </c>
      <c r="NB82" s="237">
        <v>5.0041701417799999E-4</v>
      </c>
      <c r="NC82" s="194">
        <v>42557</v>
      </c>
      <c r="ND82">
        <f t="shared" si="430"/>
        <v>1</v>
      </c>
      <c r="NE82">
        <f t="shared" si="431"/>
        <v>1</v>
      </c>
      <c r="NF82">
        <v>1</v>
      </c>
      <c r="NG82">
        <f t="shared" si="432"/>
        <v>-1</v>
      </c>
      <c r="NH82">
        <v>1</v>
      </c>
      <c r="NI82" s="137">
        <v>119959.99999999999</v>
      </c>
      <c r="NJ82" s="137">
        <v>119959.99999999999</v>
      </c>
      <c r="NK82" s="188">
        <v>-60.03002502079287</v>
      </c>
      <c r="NL82" s="188">
        <v>-60.03002502079287</v>
      </c>
      <c r="NM82" s="188">
        <v>-60.03002502079287</v>
      </c>
      <c r="NN82" s="188">
        <f t="shared" si="547"/>
        <v>60.03002502079287</v>
      </c>
      <c r="NO82" s="188">
        <v>60.03002502079287</v>
      </c>
      <c r="NP82" s="188">
        <v>60.03002502079287</v>
      </c>
      <c r="NQ82" s="188">
        <v>-60.03002502079287</v>
      </c>
      <c r="NR82" s="188">
        <f t="shared" si="433"/>
        <v>60.03002502079287</v>
      </c>
      <c r="NS82" s="188">
        <v>60.03002502079287</v>
      </c>
      <c r="NT82" s="188">
        <f t="shared" si="434"/>
        <v>-60.03002502079287</v>
      </c>
      <c r="NU82" s="188">
        <f t="shared" si="435"/>
        <v>60.03002502079287</v>
      </c>
      <c r="NV82" s="188">
        <v>60.03002502079287</v>
      </c>
      <c r="NX82">
        <v>1</v>
      </c>
      <c r="NY82" s="228">
        <v>-1</v>
      </c>
      <c r="NZ82" s="228">
        <v>-1</v>
      </c>
      <c r="OA82" s="228">
        <v>1</v>
      </c>
      <c r="OB82" s="203">
        <v>-1</v>
      </c>
      <c r="OC82" s="229">
        <v>-6</v>
      </c>
      <c r="OD82">
        <f t="shared" si="436"/>
        <v>-1</v>
      </c>
      <c r="OE82">
        <v>1</v>
      </c>
      <c r="OF82" s="203">
        <v>1</v>
      </c>
      <c r="OG82">
        <v>0</v>
      </c>
      <c r="OH82">
        <v>0</v>
      </c>
      <c r="OI82">
        <v>1</v>
      </c>
      <c r="OJ82">
        <v>1</v>
      </c>
      <c r="OK82">
        <v>2.0006668889600001E-3</v>
      </c>
      <c r="OL82" s="194">
        <v>42557</v>
      </c>
      <c r="OM82">
        <f t="shared" si="437"/>
        <v>-1</v>
      </c>
      <c r="ON82">
        <f t="shared" si="438"/>
        <v>-1</v>
      </c>
      <c r="OO82">
        <v>1</v>
      </c>
      <c r="OP82">
        <f t="shared" si="439"/>
        <v>-1</v>
      </c>
      <c r="OQ82">
        <v>1</v>
      </c>
      <c r="OR82" s="137">
        <v>120420</v>
      </c>
      <c r="OS82" s="137">
        <v>120420</v>
      </c>
      <c r="OT82" s="188">
        <v>-240.92030676856322</v>
      </c>
      <c r="OU82" s="188">
        <v>240.92030676856322</v>
      </c>
      <c r="OV82" s="188">
        <v>-240.92030676856322</v>
      </c>
      <c r="OW82" s="188">
        <f t="shared" si="548"/>
        <v>-240.92030676856322</v>
      </c>
      <c r="OX82" s="188">
        <v>240.92030676856322</v>
      </c>
      <c r="OY82" s="188">
        <v>-240.92030676856322</v>
      </c>
      <c r="OZ82" s="188">
        <v>240.92030676856322</v>
      </c>
      <c r="PA82" s="188">
        <f t="shared" si="440"/>
        <v>-240.92030676856322</v>
      </c>
      <c r="PB82" s="188">
        <v>240.92030676856322</v>
      </c>
      <c r="PC82" s="188">
        <f t="shared" si="441"/>
        <v>-240.92030676856322</v>
      </c>
      <c r="PD82" s="188">
        <f t="shared" si="442"/>
        <v>-240.92030676856322</v>
      </c>
      <c r="PE82" s="188">
        <v>240.92030676856322</v>
      </c>
      <c r="PG82">
        <v>1</v>
      </c>
      <c r="PH82" s="228">
        <v>-1</v>
      </c>
      <c r="PI82" s="228">
        <v>-1</v>
      </c>
      <c r="PJ82" s="228">
        <v>1</v>
      </c>
      <c r="PK82" s="203">
        <v>-1</v>
      </c>
      <c r="PL82" s="229">
        <v>-7</v>
      </c>
      <c r="PM82">
        <f t="shared" si="560"/>
        <v>-1</v>
      </c>
      <c r="PN82">
        <v>1</v>
      </c>
      <c r="PO82" s="203">
        <v>1</v>
      </c>
      <c r="PP82">
        <v>0</v>
      </c>
      <c r="PQ82">
        <v>0</v>
      </c>
      <c r="PR82">
        <v>1</v>
      </c>
      <c r="PS82">
        <v>1</v>
      </c>
      <c r="PT82" s="237">
        <v>1.8302828619000001E-3</v>
      </c>
      <c r="PU82" s="194">
        <v>42557</v>
      </c>
      <c r="PV82">
        <f t="shared" si="443"/>
        <v>-1</v>
      </c>
      <c r="PW82">
        <f t="shared" si="444"/>
        <v>-1</v>
      </c>
      <c r="PX82">
        <v>1</v>
      </c>
      <c r="PY82">
        <f t="shared" si="445"/>
        <v>-1</v>
      </c>
      <c r="PZ82">
        <v>1</v>
      </c>
      <c r="QA82" s="137">
        <v>119900</v>
      </c>
      <c r="QB82" s="137">
        <v>119900</v>
      </c>
      <c r="QC82" s="188">
        <v>-219.45091514181001</v>
      </c>
      <c r="QD82" s="188">
        <v>219.45091514181001</v>
      </c>
      <c r="QE82" s="188">
        <v>-219.45091514181001</v>
      </c>
      <c r="QF82" s="188">
        <f t="shared" si="549"/>
        <v>-219.45091514181001</v>
      </c>
      <c r="QG82" s="188">
        <v>219.45091514181001</v>
      </c>
      <c r="QH82" s="188">
        <v>-219.45091514181001</v>
      </c>
      <c r="QI82" s="188">
        <v>219.45091514181001</v>
      </c>
      <c r="QJ82" s="188">
        <f t="shared" si="446"/>
        <v>-219.45091514181001</v>
      </c>
      <c r="QK82" s="188">
        <v>219.45091514181001</v>
      </c>
      <c r="QL82" s="188">
        <f t="shared" si="447"/>
        <v>-219.45091514181001</v>
      </c>
      <c r="QM82" s="188">
        <f t="shared" si="448"/>
        <v>-219.45091514181001</v>
      </c>
      <c r="QN82" s="188">
        <v>219.45091514181001</v>
      </c>
      <c r="QP82">
        <v>1</v>
      </c>
      <c r="QQ82" s="228">
        <v>-1</v>
      </c>
      <c r="QR82" s="228">
        <v>-1</v>
      </c>
      <c r="QS82" s="228">
        <v>1</v>
      </c>
      <c r="QT82" s="203">
        <v>-1</v>
      </c>
      <c r="QU82" s="229">
        <v>-8</v>
      </c>
      <c r="QV82">
        <f t="shared" si="561"/>
        <v>-1</v>
      </c>
      <c r="QW82">
        <v>1</v>
      </c>
      <c r="QX82">
        <v>-1</v>
      </c>
      <c r="QY82">
        <v>1</v>
      </c>
      <c r="QZ82">
        <v>1</v>
      </c>
      <c r="RA82">
        <v>0</v>
      </c>
      <c r="RB82">
        <v>0</v>
      </c>
      <c r="RC82">
        <v>-4.3182195648599998E-3</v>
      </c>
      <c r="RD82" s="194">
        <v>42557</v>
      </c>
      <c r="RE82">
        <f t="shared" si="449"/>
        <v>-1</v>
      </c>
      <c r="RF82">
        <f t="shared" si="450"/>
        <v>-1</v>
      </c>
      <c r="RG82">
        <v>1</v>
      </c>
      <c r="RH82">
        <f t="shared" si="451"/>
        <v>-1</v>
      </c>
      <c r="RI82">
        <v>1</v>
      </c>
      <c r="RJ82" s="137">
        <v>119900</v>
      </c>
      <c r="RK82" s="137">
        <v>119900</v>
      </c>
      <c r="RL82" s="188">
        <v>517.75452582671403</v>
      </c>
      <c r="RM82" s="188">
        <v>-517.75452582671403</v>
      </c>
      <c r="RN82" s="188">
        <v>517.75452582671403</v>
      </c>
      <c r="RO82" s="188">
        <f t="shared" si="550"/>
        <v>517.75452582671403</v>
      </c>
      <c r="RP82" s="188">
        <v>-517.75452582671403</v>
      </c>
      <c r="RQ82" s="188">
        <v>517.75452582671403</v>
      </c>
      <c r="RR82" s="188">
        <v>-517.75452582671403</v>
      </c>
      <c r="RS82" s="188">
        <f t="shared" si="452"/>
        <v>517.75452582671403</v>
      </c>
      <c r="RT82" s="188">
        <v>-517.75452582671403</v>
      </c>
      <c r="RU82" s="188">
        <f t="shared" si="453"/>
        <v>517.75452582671403</v>
      </c>
      <c r="RV82" s="188">
        <f t="shared" si="454"/>
        <v>517.75452582671403</v>
      </c>
      <c r="RW82" s="188">
        <v>517.75452582671403</v>
      </c>
      <c r="RY82">
        <v>-1</v>
      </c>
      <c r="RZ82">
        <v>1</v>
      </c>
      <c r="SA82">
        <v>1</v>
      </c>
      <c r="SB82">
        <v>1</v>
      </c>
      <c r="SC82">
        <v>-1</v>
      </c>
      <c r="SD82">
        <v>-9</v>
      </c>
      <c r="SE82">
        <f t="shared" si="455"/>
        <v>1</v>
      </c>
      <c r="SF82">
        <v>1</v>
      </c>
      <c r="SG82">
        <v>1</v>
      </c>
      <c r="SH82">
        <v>1</v>
      </c>
      <c r="SI82">
        <v>0</v>
      </c>
      <c r="SJ82">
        <v>1</v>
      </c>
      <c r="SK82">
        <v>1</v>
      </c>
      <c r="SL82">
        <v>6.8390325271099998E-3</v>
      </c>
      <c r="SM82" s="194">
        <v>42557</v>
      </c>
      <c r="SN82">
        <f t="shared" si="456"/>
        <v>1</v>
      </c>
      <c r="SO82">
        <f t="shared" si="457"/>
        <v>1</v>
      </c>
      <c r="SP82">
        <v>2</v>
      </c>
      <c r="SQ82">
        <f t="shared" si="458"/>
        <v>1</v>
      </c>
      <c r="SR82">
        <v>2</v>
      </c>
      <c r="SS82" s="137">
        <v>239819.99999999997</v>
      </c>
      <c r="ST82" s="137">
        <v>239819.99999999997</v>
      </c>
      <c r="SU82" s="188">
        <v>1640.13678065152</v>
      </c>
      <c r="SV82" s="188">
        <v>-1640.13678065152</v>
      </c>
      <c r="SW82" s="188">
        <v>-1640.13678065152</v>
      </c>
      <c r="SX82" s="188">
        <f t="shared" si="551"/>
        <v>1640.13678065152</v>
      </c>
      <c r="SY82" s="188">
        <v>1640.13678065152</v>
      </c>
      <c r="SZ82" s="188">
        <v>1640.13678065152</v>
      </c>
      <c r="TA82" s="188">
        <v>1640.13678065152</v>
      </c>
      <c r="TB82" s="188">
        <f t="shared" si="459"/>
        <v>1640.13678065152</v>
      </c>
      <c r="TC82" s="188">
        <v>1640.13678065152</v>
      </c>
      <c r="TD82" s="188">
        <f t="shared" si="460"/>
        <v>1640.13678065152</v>
      </c>
      <c r="TE82" s="188">
        <f t="shared" si="461"/>
        <v>1640.13678065152</v>
      </c>
      <c r="TF82" s="188">
        <v>1640.13678065152</v>
      </c>
      <c r="TH82">
        <v>1</v>
      </c>
      <c r="TI82" s="228">
        <v>1</v>
      </c>
      <c r="TJ82" s="228">
        <v>-1</v>
      </c>
      <c r="TK82" s="228">
        <v>1</v>
      </c>
      <c r="TL82" s="203">
        <v>-1</v>
      </c>
      <c r="TM82" s="229">
        <v>-17</v>
      </c>
      <c r="TN82">
        <f t="shared" si="462"/>
        <v>-1</v>
      </c>
      <c r="TO82">
        <v>1</v>
      </c>
      <c r="TP82">
        <v>-1</v>
      </c>
      <c r="TQ82">
        <v>1</v>
      </c>
      <c r="TR82">
        <v>1</v>
      </c>
      <c r="TS82">
        <v>0</v>
      </c>
      <c r="TT82">
        <v>0</v>
      </c>
      <c r="TU82">
        <v>-6.7097415507000003E-3</v>
      </c>
      <c r="TV82" s="194">
        <v>42548</v>
      </c>
      <c r="TW82">
        <f t="shared" si="463"/>
        <v>-1</v>
      </c>
      <c r="TX82">
        <f t="shared" si="464"/>
        <v>-1</v>
      </c>
      <c r="TY82">
        <v>2</v>
      </c>
      <c r="TZ82">
        <f t="shared" si="465"/>
        <v>-1</v>
      </c>
      <c r="UA82">
        <v>2</v>
      </c>
      <c r="UB82" s="137">
        <v>239819.99999999997</v>
      </c>
      <c r="UC82" s="137">
        <v>239819.99999999997</v>
      </c>
      <c r="UD82" s="188">
        <v>-1609.1302186888738</v>
      </c>
      <c r="UE82" s="188">
        <v>-1609.1302186888738</v>
      </c>
      <c r="UF82" s="188">
        <v>1609.1302186888738</v>
      </c>
      <c r="UG82" s="188">
        <f t="shared" si="552"/>
        <v>1609.1302186888738</v>
      </c>
      <c r="UH82" s="188">
        <v>-1609.1302186888738</v>
      </c>
      <c r="UI82" s="188">
        <v>1609.1302186888738</v>
      </c>
      <c r="UJ82" s="188">
        <v>-1609.1302186888738</v>
      </c>
      <c r="UK82" s="188">
        <f t="shared" si="466"/>
        <v>1609.1302186888738</v>
      </c>
      <c r="UL82" s="188">
        <v>-1609.1302186888738</v>
      </c>
      <c r="UM82" s="188">
        <f t="shared" si="467"/>
        <v>1609.1302186888738</v>
      </c>
      <c r="UN82" s="188">
        <f t="shared" si="468"/>
        <v>1609.1302186888738</v>
      </c>
      <c r="UO82" s="188">
        <v>1609.1302186888738</v>
      </c>
      <c r="UQ82">
        <v>-1</v>
      </c>
      <c r="UR82" s="228">
        <v>1</v>
      </c>
      <c r="US82" s="228">
        <v>-1</v>
      </c>
      <c r="UT82" s="228">
        <v>1</v>
      </c>
      <c r="UU82" s="203">
        <v>-1</v>
      </c>
      <c r="UV82" s="229">
        <v>-18</v>
      </c>
      <c r="UW82">
        <f t="shared" si="469"/>
        <v>1</v>
      </c>
      <c r="UX82">
        <v>1</v>
      </c>
      <c r="UY82" s="203">
        <v>1</v>
      </c>
      <c r="UZ82">
        <v>0</v>
      </c>
      <c r="VA82">
        <v>0</v>
      </c>
      <c r="VB82">
        <v>1</v>
      </c>
      <c r="VC82">
        <v>1</v>
      </c>
      <c r="VD82" s="237">
        <v>9.0067550663000002E-3</v>
      </c>
      <c r="VE82" s="194">
        <v>42548</v>
      </c>
      <c r="VF82">
        <f t="shared" si="470"/>
        <v>1</v>
      </c>
      <c r="VG82">
        <f t="shared" si="471"/>
        <v>1</v>
      </c>
      <c r="VH82">
        <v>2</v>
      </c>
      <c r="VI82">
        <v>1</v>
      </c>
      <c r="VJ82">
        <v>3</v>
      </c>
      <c r="VK82" s="137">
        <v>241980.00000000003</v>
      </c>
      <c r="VL82" s="137">
        <v>362970.00000000006</v>
      </c>
      <c r="VM82" s="188">
        <v>2179.4545909432745</v>
      </c>
      <c r="VN82" s="188">
        <v>-2179.4545909432745</v>
      </c>
      <c r="VO82" s="188">
        <v>-2179.4545909432745</v>
      </c>
      <c r="VP82" s="188">
        <f t="shared" si="553"/>
        <v>2179.4545909432745</v>
      </c>
      <c r="VQ82" s="188">
        <v>2179.4545909432745</v>
      </c>
      <c r="VR82" s="188">
        <v>-2179.4545909432745</v>
      </c>
      <c r="VS82" s="188">
        <v>2179.4545909432745</v>
      </c>
      <c r="VT82" s="188">
        <f t="shared" si="472"/>
        <v>2179.4545909432745</v>
      </c>
      <c r="VU82" s="188">
        <v>2179.4545909432745</v>
      </c>
      <c r="VV82" s="188">
        <v>2179.4545909432745</v>
      </c>
      <c r="VW82" s="188">
        <f t="shared" si="473"/>
        <v>2179.4545909432745</v>
      </c>
      <c r="VX82" s="188">
        <v>2179.4545909432745</v>
      </c>
      <c r="VZ82">
        <v>1</v>
      </c>
      <c r="WA82" s="228">
        <v>1</v>
      </c>
      <c r="WB82" s="228">
        <v>-1</v>
      </c>
      <c r="WC82" s="228">
        <v>1</v>
      </c>
      <c r="WD82" s="203">
        <v>-1</v>
      </c>
      <c r="WE82" s="229">
        <v>-19</v>
      </c>
      <c r="WF82">
        <f t="shared" si="474"/>
        <v>-1</v>
      </c>
      <c r="WG82">
        <v>1</v>
      </c>
      <c r="WH82" s="203">
        <v>-1</v>
      </c>
      <c r="WI82">
        <v>1</v>
      </c>
      <c r="WJ82">
        <v>1</v>
      </c>
      <c r="WK82">
        <v>1</v>
      </c>
      <c r="WL82">
        <v>0</v>
      </c>
      <c r="WM82" s="237">
        <v>-2.31424084635E-3</v>
      </c>
      <c r="WN82" s="194">
        <v>42548</v>
      </c>
      <c r="WO82">
        <f t="shared" si="475"/>
        <v>-1</v>
      </c>
      <c r="WP82">
        <f t="shared" si="476"/>
        <v>-1</v>
      </c>
      <c r="WQ82">
        <v>2</v>
      </c>
      <c r="WR82">
        <v>-1</v>
      </c>
      <c r="WS82">
        <v>2</v>
      </c>
      <c r="WT82" s="137">
        <v>242800</v>
      </c>
      <c r="WU82" s="137">
        <v>242800</v>
      </c>
      <c r="WV82" s="188">
        <v>-561.89767749377995</v>
      </c>
      <c r="WW82" s="188">
        <v>-561.89767749377995</v>
      </c>
      <c r="WX82" s="188">
        <v>561.89767749377995</v>
      </c>
      <c r="WY82" s="188">
        <f t="shared" si="477"/>
        <v>561.89767749377995</v>
      </c>
      <c r="WZ82" s="188">
        <v>-561.89767749377995</v>
      </c>
      <c r="XA82" s="188">
        <v>561.89767749377995</v>
      </c>
      <c r="XB82" s="188">
        <v>-561.89767749377995</v>
      </c>
      <c r="XC82" s="188">
        <f t="shared" si="478"/>
        <v>561.89767749377995</v>
      </c>
      <c r="XD82" s="188">
        <v>-561.89767749377995</v>
      </c>
      <c r="XE82" s="188">
        <v>561.89767749377995</v>
      </c>
      <c r="XF82" s="188">
        <f t="shared" si="479"/>
        <v>561.89767749377995</v>
      </c>
      <c r="XG82" s="188">
        <v>561.89767749377995</v>
      </c>
      <c r="XI82">
        <v>-1</v>
      </c>
      <c r="XJ82" s="228">
        <v>1</v>
      </c>
      <c r="XK82" s="228">
        <v>-1</v>
      </c>
      <c r="XL82" s="228">
        <v>1</v>
      </c>
      <c r="XM82" s="203">
        <v>1</v>
      </c>
      <c r="XN82" s="229">
        <v>-20</v>
      </c>
      <c r="XO82">
        <f t="shared" si="480"/>
        <v>-1</v>
      </c>
      <c r="XP82">
        <v>-1</v>
      </c>
      <c r="XQ82" s="203">
        <v>1</v>
      </c>
      <c r="XR82">
        <v>0</v>
      </c>
      <c r="XS82">
        <v>1</v>
      </c>
      <c r="XT82">
        <v>1</v>
      </c>
      <c r="XU82">
        <v>0</v>
      </c>
      <c r="XV82" s="237">
        <v>5.71617927264E-3</v>
      </c>
      <c r="XW82" s="194">
        <v>42548</v>
      </c>
      <c r="XX82">
        <f t="shared" si="481"/>
        <v>-1</v>
      </c>
      <c r="XY82">
        <f t="shared" si="482"/>
        <v>-1</v>
      </c>
      <c r="XZ82">
        <v>2</v>
      </c>
      <c r="YA82">
        <v>1</v>
      </c>
      <c r="YB82">
        <v>3</v>
      </c>
      <c r="YC82" s="137">
        <v>242800</v>
      </c>
      <c r="YD82" s="137">
        <v>364200</v>
      </c>
      <c r="YE82" s="188">
        <v>1387.8883273969921</v>
      </c>
      <c r="YF82" s="188">
        <v>-1387.8883273969921</v>
      </c>
      <c r="YG82" s="188">
        <v>1387.8883273969921</v>
      </c>
      <c r="YH82" s="188">
        <f t="shared" si="483"/>
        <v>-1387.8883273969921</v>
      </c>
      <c r="YI82" s="188">
        <v>-1387.8883273969921</v>
      </c>
      <c r="YJ82" s="188">
        <v>-1387.8883273969921</v>
      </c>
      <c r="YK82" s="188">
        <v>1387.8883273969921</v>
      </c>
      <c r="YL82" s="188">
        <f t="shared" si="484"/>
        <v>-1387.8883273969921</v>
      </c>
      <c r="YM82" s="188">
        <v>1387.8883273969921</v>
      </c>
      <c r="YN82" s="188">
        <v>1387.8883273969921</v>
      </c>
      <c r="YO82" s="188">
        <f t="shared" si="485"/>
        <v>-1387.8883273969921</v>
      </c>
      <c r="YP82" s="188">
        <v>1387.8883273969921</v>
      </c>
      <c r="YR82">
        <v>1</v>
      </c>
      <c r="YS82" s="228">
        <v>1</v>
      </c>
      <c r="YT82" s="228">
        <v>-1</v>
      </c>
      <c r="YU82" s="228">
        <v>1</v>
      </c>
      <c r="YV82" s="203">
        <v>-1</v>
      </c>
      <c r="YW82" s="229">
        <v>-22</v>
      </c>
      <c r="YX82">
        <v>-1</v>
      </c>
      <c r="YY82">
        <v>1</v>
      </c>
      <c r="YZ82" s="203">
        <v>1</v>
      </c>
      <c r="ZA82">
        <v>0</v>
      </c>
      <c r="ZB82">
        <v>0</v>
      </c>
      <c r="ZC82">
        <v>0</v>
      </c>
      <c r="ZD82">
        <v>1</v>
      </c>
      <c r="ZE82" s="237">
        <v>1.56507413509E-3</v>
      </c>
      <c r="ZF82" s="194">
        <v>42548</v>
      </c>
      <c r="ZG82">
        <f t="shared" si="486"/>
        <v>-1</v>
      </c>
      <c r="ZH82">
        <f t="shared" si="487"/>
        <v>-1</v>
      </c>
      <c r="ZI82">
        <v>2</v>
      </c>
      <c r="ZJ82">
        <v>-1</v>
      </c>
      <c r="ZK82">
        <v>2</v>
      </c>
      <c r="ZL82" s="137">
        <v>242800</v>
      </c>
      <c r="ZM82" s="137">
        <v>242800</v>
      </c>
      <c r="ZN82" s="188">
        <v>379.99999999985198</v>
      </c>
      <c r="ZO82" s="188">
        <v>-379.99999999985198</v>
      </c>
      <c r="ZP82" s="188">
        <v>379.99999999985198</v>
      </c>
      <c r="ZQ82" s="188">
        <v>-379.99999999985198</v>
      </c>
      <c r="ZR82" s="188">
        <v>-379.99999999985198</v>
      </c>
      <c r="ZS82" s="188">
        <v>379.99999999985198</v>
      </c>
      <c r="ZT82" s="188">
        <v>-379.99999999985198</v>
      </c>
      <c r="ZU82" s="188">
        <v>379.99999999985198</v>
      </c>
      <c r="ZV82" s="188">
        <f t="shared" si="488"/>
        <v>-379.99999999985198</v>
      </c>
      <c r="ZW82" s="188">
        <v>379.99999999985198</v>
      </c>
      <c r="ZX82" s="188">
        <f t="shared" si="489"/>
        <v>-379.99999999985198</v>
      </c>
      <c r="ZY82" s="188">
        <v>379.99999999985198</v>
      </c>
      <c r="AAA82">
        <f t="shared" si="490"/>
        <v>1</v>
      </c>
      <c r="AAB82" s="228">
        <v>1</v>
      </c>
      <c r="AAC82" s="228">
        <v>-1</v>
      </c>
      <c r="AAD82" s="228">
        <v>1</v>
      </c>
      <c r="AAE82" s="203">
        <v>-1</v>
      </c>
      <c r="AAF82" s="229">
        <v>-22</v>
      </c>
      <c r="AAG82">
        <f t="shared" si="491"/>
        <v>-1</v>
      </c>
      <c r="AAH82">
        <f t="shared" si="492"/>
        <v>1</v>
      </c>
      <c r="AAI82" s="203">
        <v>-1</v>
      </c>
      <c r="AAJ82">
        <f t="shared" si="493"/>
        <v>1</v>
      </c>
      <c r="AAK82">
        <f t="shared" si="355"/>
        <v>1</v>
      </c>
      <c r="AAL82">
        <f t="shared" si="554"/>
        <v>1</v>
      </c>
      <c r="AAM82">
        <f t="shared" si="494"/>
        <v>0</v>
      </c>
      <c r="AAN82" s="237">
        <v>-1.9738465334299998E-3</v>
      </c>
      <c r="AAO82" s="194">
        <v>42548</v>
      </c>
      <c r="AAP82">
        <f t="shared" si="495"/>
        <v>-1</v>
      </c>
      <c r="AAQ82">
        <f t="shared" si="496"/>
        <v>-1</v>
      </c>
      <c r="AAR82">
        <f>VLOOKUP($A82,'FuturesInfo (3)'!$A$2:$V$80,22)</f>
        <v>2</v>
      </c>
      <c r="AAS82">
        <f t="shared" si="497"/>
        <v>-1</v>
      </c>
      <c r="AAT82">
        <f t="shared" si="498"/>
        <v>2</v>
      </c>
      <c r="AAU82" s="137">
        <f>VLOOKUP($A82,'FuturesInfo (3)'!$A$2:$O$80,15)*AAR82</f>
        <v>242700</v>
      </c>
      <c r="AAV82" s="137">
        <f>VLOOKUP($A82,'FuturesInfo (3)'!$A$2:$O$80,15)*AAT82</f>
        <v>242700</v>
      </c>
      <c r="AAW82" s="188">
        <f t="shared" si="352"/>
        <v>-479.05255366346097</v>
      </c>
      <c r="AAX82" s="188">
        <f t="shared" si="356"/>
        <v>479.05255366346097</v>
      </c>
      <c r="AAY82" s="188">
        <f t="shared" si="499"/>
        <v>-479.05255366346097</v>
      </c>
      <c r="AAZ82" s="188">
        <f t="shared" si="500"/>
        <v>479.05255366346097</v>
      </c>
      <c r="ABA82" s="188">
        <f t="shared" si="501"/>
        <v>479.05255366346097</v>
      </c>
      <c r="ABB82" s="188">
        <f t="shared" si="349"/>
        <v>-479.05255366346097</v>
      </c>
      <c r="ABC82" s="188">
        <f t="shared" si="502"/>
        <v>479.05255366346097</v>
      </c>
      <c r="ABD82" s="188">
        <f t="shared" si="555"/>
        <v>-479.05255366346097</v>
      </c>
      <c r="ABE82" s="188">
        <f t="shared" si="503"/>
        <v>479.05255366346097</v>
      </c>
      <c r="ABF82" s="188">
        <f>IF(IF(sym!$Q71=AAI82,1,0)=1,ABS(AAU82*AAN82),-ABS(AAU82*AAN82))</f>
        <v>-479.05255366346097</v>
      </c>
      <c r="ABG82" s="188">
        <f t="shared" si="504"/>
        <v>479.05255366346097</v>
      </c>
      <c r="ABH82" s="188">
        <f t="shared" si="505"/>
        <v>479.05255366346097</v>
      </c>
      <c r="ABJ82">
        <f t="shared" si="506"/>
        <v>-1</v>
      </c>
      <c r="ABK82" s="228">
        <v>1</v>
      </c>
      <c r="ABL82" s="228">
        <v>-1</v>
      </c>
      <c r="ABM82" s="228">
        <v>1</v>
      </c>
      <c r="ABN82" s="203">
        <v>-1</v>
      </c>
      <c r="ABO82" s="229">
        <v>-16</v>
      </c>
      <c r="ABP82">
        <f t="shared" si="507"/>
        <v>1</v>
      </c>
      <c r="ABQ82">
        <f t="shared" si="508"/>
        <v>1</v>
      </c>
      <c r="ABR82" s="203"/>
      <c r="ABS82">
        <f t="shared" si="509"/>
        <v>0</v>
      </c>
      <c r="ABT82">
        <f t="shared" si="357"/>
        <v>0</v>
      </c>
      <c r="ABU82">
        <f t="shared" si="556"/>
        <v>0</v>
      </c>
      <c r="ABV82">
        <f t="shared" si="510"/>
        <v>0</v>
      </c>
      <c r="ABW82" s="237"/>
      <c r="ABX82" s="194">
        <v>42557</v>
      </c>
      <c r="ABY82">
        <f t="shared" si="511"/>
        <v>1</v>
      </c>
      <c r="ABZ82">
        <f t="shared" si="512"/>
        <v>1</v>
      </c>
      <c r="ACA82">
        <f>VLOOKUP($A82,'FuturesInfo (3)'!$A$2:$V$80,22)</f>
        <v>2</v>
      </c>
      <c r="ACB82">
        <f t="shared" si="513"/>
        <v>1</v>
      </c>
      <c r="ACC82">
        <f t="shared" si="514"/>
        <v>3</v>
      </c>
      <c r="ACD82" s="137">
        <f>VLOOKUP($A82,'FuturesInfo (3)'!$A$2:$O$80,15)*ACA82</f>
        <v>242700</v>
      </c>
      <c r="ACE82" s="137">
        <f>VLOOKUP($A82,'FuturesInfo (3)'!$A$2:$O$80,15)*ACC82</f>
        <v>364050</v>
      </c>
      <c r="ACF82" s="188">
        <f t="shared" si="353"/>
        <v>0</v>
      </c>
      <c r="ACG82" s="188">
        <f t="shared" si="358"/>
        <v>0</v>
      </c>
      <c r="ACH82" s="188">
        <f t="shared" si="515"/>
        <v>0</v>
      </c>
      <c r="ACI82" s="188">
        <f t="shared" si="516"/>
        <v>0</v>
      </c>
      <c r="ACJ82" s="188">
        <f t="shared" si="517"/>
        <v>0</v>
      </c>
      <c r="ACK82" s="188">
        <f t="shared" si="350"/>
        <v>0</v>
      </c>
      <c r="ACL82" s="188">
        <f t="shared" si="518"/>
        <v>0</v>
      </c>
      <c r="ACM82" s="188">
        <f t="shared" si="557"/>
        <v>0</v>
      </c>
      <c r="ACN82" s="188">
        <f t="shared" si="519"/>
        <v>0</v>
      </c>
      <c r="ACO82" s="188">
        <f>IF(IF(sym!$Q71=ABR82,1,0)=1,ABS(ACD82*ABW82),-ABS(ACD82*ABW82))</f>
        <v>0</v>
      </c>
      <c r="ACP82" s="188">
        <f t="shared" si="520"/>
        <v>0</v>
      </c>
      <c r="ACQ82" s="188">
        <f t="shared" si="521"/>
        <v>0</v>
      </c>
      <c r="ACT82">
        <f t="shared" si="522"/>
        <v>0</v>
      </c>
      <c r="ACU82" s="228"/>
      <c r="ACV82" s="228"/>
      <c r="ACW82" s="228"/>
      <c r="ACX82" s="203"/>
      <c r="ACY82" s="229"/>
      <c r="ACZ82">
        <f t="shared" si="523"/>
        <v>-1</v>
      </c>
      <c r="ADA82">
        <f t="shared" si="524"/>
        <v>0</v>
      </c>
      <c r="ADB82" s="203"/>
      <c r="ADC82">
        <f t="shared" si="525"/>
        <v>1</v>
      </c>
      <c r="ADD82">
        <f t="shared" si="359"/>
        <v>1</v>
      </c>
      <c r="ADE82">
        <f t="shared" si="558"/>
        <v>0</v>
      </c>
      <c r="ADF82">
        <f t="shared" si="526"/>
        <v>1</v>
      </c>
      <c r="ADG82" s="237"/>
      <c r="ADH82" s="194"/>
      <c r="ADI82">
        <f t="shared" si="527"/>
        <v>-1</v>
      </c>
      <c r="ADJ82">
        <f t="shared" si="528"/>
        <v>-1</v>
      </c>
      <c r="ADK82">
        <f>VLOOKUP($A82,'FuturesInfo (3)'!$A$2:$V$80,22)</f>
        <v>2</v>
      </c>
      <c r="ADL82">
        <f t="shared" si="529"/>
        <v>-1</v>
      </c>
      <c r="ADM82">
        <f t="shared" si="530"/>
        <v>2</v>
      </c>
      <c r="ADN82" s="137">
        <f>VLOOKUP($A82,'FuturesInfo (3)'!$A$2:$O$80,15)*ADK82</f>
        <v>242700</v>
      </c>
      <c r="ADO82" s="137">
        <f>VLOOKUP($A82,'FuturesInfo (3)'!$A$2:$O$80,15)*ADM82</f>
        <v>242700</v>
      </c>
      <c r="ADP82" s="188">
        <f t="shared" si="354"/>
        <v>0</v>
      </c>
      <c r="ADQ82" s="188">
        <f t="shared" si="360"/>
        <v>0</v>
      </c>
      <c r="ADR82" s="188">
        <f t="shared" si="531"/>
        <v>0</v>
      </c>
      <c r="ADS82" s="188">
        <f t="shared" si="532"/>
        <v>0</v>
      </c>
      <c r="ADT82" s="188">
        <f t="shared" si="533"/>
        <v>0</v>
      </c>
      <c r="ADU82" s="188">
        <f t="shared" si="351"/>
        <v>0</v>
      </c>
      <c r="ADV82" s="188">
        <f t="shared" si="534"/>
        <v>0</v>
      </c>
      <c r="ADW82" s="188">
        <f t="shared" si="559"/>
        <v>0</v>
      </c>
      <c r="ADX82" s="188">
        <f t="shared" si="535"/>
        <v>0</v>
      </c>
      <c r="ADY82" s="188">
        <f>IF(IF(sym!$Q71=ADB82,1,0)=1,ABS(ADN82*ADG82),-ABS(ADN82*ADG82))</f>
        <v>0</v>
      </c>
      <c r="ADZ82" s="188">
        <f t="shared" si="536"/>
        <v>0</v>
      </c>
      <c r="AEA82" s="188">
        <f t="shared" si="537"/>
        <v>0</v>
      </c>
    </row>
    <row r="83" spans="1:807"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f t="shared" si="361"/>
        <v>-1</v>
      </c>
      <c r="T83">
        <f t="shared" si="362"/>
        <v>1</v>
      </c>
      <c r="U83">
        <v>7</v>
      </c>
      <c r="V83">
        <f t="shared" si="363"/>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f t="shared" si="364"/>
        <v>-985.00654940057109</v>
      </c>
      <c r="AG83" s="188">
        <v>-985.00654940057109</v>
      </c>
      <c r="AH83" s="188">
        <f t="shared" si="365"/>
        <v>985.00654940057109</v>
      </c>
      <c r="AI83" s="188">
        <v>-985.00654940057109</v>
      </c>
      <c r="AJ83" s="188">
        <v>985.00654940057109</v>
      </c>
      <c r="AL83">
        <v>1</v>
      </c>
      <c r="AM83" s="228">
        <v>1</v>
      </c>
      <c r="AN83" s="228">
        <v>1</v>
      </c>
      <c r="AO83" s="228">
        <v>1</v>
      </c>
      <c r="AP83" s="203">
        <v>1</v>
      </c>
      <c r="AQ83" s="229">
        <v>9</v>
      </c>
      <c r="AR83">
        <f t="shared" si="366"/>
        <v>1</v>
      </c>
      <c r="AS83">
        <v>1</v>
      </c>
      <c r="AT83" s="203">
        <v>-1</v>
      </c>
      <c r="AU83">
        <v>0</v>
      </c>
      <c r="AV83">
        <v>0</v>
      </c>
      <c r="AW83">
        <v>1</v>
      </c>
      <c r="AX83">
        <v>0</v>
      </c>
      <c r="AY83" s="237">
        <v>-2.8496117403999999E-4</v>
      </c>
      <c r="AZ83" s="194">
        <v>42544</v>
      </c>
      <c r="BA83">
        <f t="shared" si="367"/>
        <v>-1</v>
      </c>
      <c r="BB83">
        <f t="shared" si="368"/>
        <v>1</v>
      </c>
      <c r="BC83">
        <v>7</v>
      </c>
      <c r="BD83">
        <f t="shared" si="369"/>
        <v>1</v>
      </c>
      <c r="BE83">
        <v>5</v>
      </c>
      <c r="BF83" s="137">
        <v>1534859.375</v>
      </c>
      <c r="BG83" s="137">
        <v>1096328.125</v>
      </c>
      <c r="BH83" s="188">
        <v>-437.37532948630059</v>
      </c>
      <c r="BI83" s="188">
        <v>-437.37532948630059</v>
      </c>
      <c r="BJ83" s="188">
        <v>-437.37532948630059</v>
      </c>
      <c r="BK83" s="188">
        <f t="shared" si="538"/>
        <v>-437.37532948630059</v>
      </c>
      <c r="BL83" s="188">
        <v>-437.37532948630059</v>
      </c>
      <c r="BM83" s="188">
        <v>-437.37532948630059</v>
      </c>
      <c r="BN83" s="188">
        <v>-437.37532948630059</v>
      </c>
      <c r="BO83" s="188">
        <f t="shared" si="370"/>
        <v>437.37532948630059</v>
      </c>
      <c r="BP83" s="188">
        <v>437.37532948630059</v>
      </c>
      <c r="BQ83" s="188">
        <f t="shared" si="371"/>
        <v>-437.37532948630059</v>
      </c>
      <c r="BR83" s="188">
        <f t="shared" si="372"/>
        <v>-437.37532948630059</v>
      </c>
      <c r="BS83" s="188">
        <v>437.37532948630059</v>
      </c>
      <c r="BU83">
        <v>-1</v>
      </c>
      <c r="BV83" s="228">
        <v>1</v>
      </c>
      <c r="BW83" s="228">
        <v>1</v>
      </c>
      <c r="BX83" s="228">
        <v>1</v>
      </c>
      <c r="BY83" s="203">
        <v>1</v>
      </c>
      <c r="BZ83" s="229">
        <v>10</v>
      </c>
      <c r="CA83">
        <f t="shared" si="373"/>
        <v>1</v>
      </c>
      <c r="CB83">
        <v>1</v>
      </c>
      <c r="CC83" s="203">
        <v>-1</v>
      </c>
      <c r="CD83">
        <v>0</v>
      </c>
      <c r="CE83">
        <v>0</v>
      </c>
      <c r="CF83">
        <v>1</v>
      </c>
      <c r="CG83">
        <v>0</v>
      </c>
      <c r="CH83" s="237"/>
      <c r="CI83" s="194">
        <v>42544</v>
      </c>
      <c r="CJ83">
        <f t="shared" si="374"/>
        <v>1</v>
      </c>
      <c r="CK83">
        <f t="shared" si="375"/>
        <v>1</v>
      </c>
      <c r="CL83">
        <v>8</v>
      </c>
      <c r="CM83">
        <f t="shared" si="376"/>
        <v>1</v>
      </c>
      <c r="CN83">
        <v>10</v>
      </c>
      <c r="CO83" s="137">
        <v>1754125</v>
      </c>
      <c r="CP83" s="137">
        <v>2192656.25</v>
      </c>
      <c r="CQ83" s="188">
        <v>0</v>
      </c>
      <c r="CR83" s="188">
        <v>0</v>
      </c>
      <c r="CS83" s="188">
        <v>0</v>
      </c>
      <c r="CT83" s="188">
        <f t="shared" si="539"/>
        <v>0</v>
      </c>
      <c r="CU83" s="188">
        <v>0</v>
      </c>
      <c r="CV83" s="188">
        <v>0</v>
      </c>
      <c r="CW83" s="188">
        <v>0</v>
      </c>
      <c r="CX83" s="188">
        <f t="shared" si="377"/>
        <v>0</v>
      </c>
      <c r="CY83" s="188">
        <v>0</v>
      </c>
      <c r="CZ83" s="188">
        <f t="shared" si="378"/>
        <v>0</v>
      </c>
      <c r="DA83" s="188">
        <f t="shared" si="379"/>
        <v>0</v>
      </c>
      <c r="DB83" s="188">
        <v>0</v>
      </c>
      <c r="DD83">
        <v>-1</v>
      </c>
      <c r="DE83" s="228">
        <v>1</v>
      </c>
      <c r="DF83" s="228">
        <v>1</v>
      </c>
      <c r="DG83" s="228">
        <v>1</v>
      </c>
      <c r="DH83" s="203">
        <v>1</v>
      </c>
      <c r="DI83" s="229">
        <v>10</v>
      </c>
      <c r="DJ83">
        <f t="shared" si="380"/>
        <v>1</v>
      </c>
      <c r="DK83">
        <v>1</v>
      </c>
      <c r="DL83" s="203">
        <v>1</v>
      </c>
      <c r="DM83">
        <v>1</v>
      </c>
      <c r="DN83">
        <v>1</v>
      </c>
      <c r="DO83">
        <v>0</v>
      </c>
      <c r="DP83">
        <v>1</v>
      </c>
      <c r="DQ83" s="237">
        <v>7.1260600014300005E-4</v>
      </c>
      <c r="DR83" s="194">
        <v>42544</v>
      </c>
      <c r="DS83">
        <f t="shared" si="381"/>
        <v>1</v>
      </c>
      <c r="DT83">
        <f t="shared" si="382"/>
        <v>1</v>
      </c>
      <c r="DU83">
        <v>8</v>
      </c>
      <c r="DV83">
        <f t="shared" si="383"/>
        <v>1</v>
      </c>
      <c r="DW83">
        <v>10</v>
      </c>
      <c r="DX83" s="137">
        <v>1755375</v>
      </c>
      <c r="DY83" s="137">
        <v>2194218.75</v>
      </c>
      <c r="DZ83" s="188">
        <v>1250.8907575010187</v>
      </c>
      <c r="EA83" s="188">
        <v>-1250.8907575010187</v>
      </c>
      <c r="EB83" s="188">
        <v>1250.8907575010187</v>
      </c>
      <c r="EC83" s="188">
        <f t="shared" si="540"/>
        <v>1250.8907575010187</v>
      </c>
      <c r="ED83" s="188">
        <v>1250.8907575010187</v>
      </c>
      <c r="EE83" s="188">
        <v>1250.8907575010187</v>
      </c>
      <c r="EF83" s="188">
        <v>1250.8907575010187</v>
      </c>
      <c r="EG83" s="188">
        <f t="shared" si="384"/>
        <v>1250.8907575010187</v>
      </c>
      <c r="EH83" s="188">
        <v>-1250.8907575010187</v>
      </c>
      <c r="EI83" s="188">
        <f t="shared" si="385"/>
        <v>1250.8907575010187</v>
      </c>
      <c r="EJ83" s="188">
        <f t="shared" si="386"/>
        <v>1250.8907575010187</v>
      </c>
      <c r="EK83" s="188">
        <v>1250.8907575010187</v>
      </c>
      <c r="EM83">
        <v>1</v>
      </c>
      <c r="EN83" s="228">
        <v>1</v>
      </c>
      <c r="EO83" s="228">
        <v>-1</v>
      </c>
      <c r="EP83" s="228">
        <v>1</v>
      </c>
      <c r="EQ83" s="203">
        <v>1</v>
      </c>
      <c r="ER83" s="229">
        <v>11</v>
      </c>
      <c r="ES83">
        <f t="shared" si="387"/>
        <v>-1</v>
      </c>
      <c r="ET83">
        <v>1</v>
      </c>
      <c r="EU83" s="203">
        <v>-1</v>
      </c>
      <c r="EV83">
        <v>0</v>
      </c>
      <c r="EW83">
        <v>0</v>
      </c>
      <c r="EX83">
        <v>1</v>
      </c>
      <c r="EY83">
        <v>0</v>
      </c>
      <c r="EZ83" s="237">
        <v>-5.6967884355199996E-4</v>
      </c>
      <c r="FA83" s="194">
        <v>42544</v>
      </c>
      <c r="FB83">
        <f t="shared" si="388"/>
        <v>-1</v>
      </c>
      <c r="FC83">
        <f t="shared" si="389"/>
        <v>-1</v>
      </c>
      <c r="FD83">
        <v>7</v>
      </c>
      <c r="FE83">
        <f t="shared" si="390"/>
        <v>1</v>
      </c>
      <c r="FF83">
        <v>7</v>
      </c>
      <c r="FG83" s="137">
        <v>1535078.125</v>
      </c>
      <c r="FH83" s="137">
        <v>1535078.125</v>
      </c>
      <c r="FI83" s="188">
        <v>-874.50153101197247</v>
      </c>
      <c r="FJ83" s="188">
        <v>-874.50153101197247</v>
      </c>
      <c r="FK83" s="188">
        <v>-874.50153101197247</v>
      </c>
      <c r="FL83" s="188">
        <f t="shared" si="541"/>
        <v>874.50153101197247</v>
      </c>
      <c r="FM83" s="188">
        <v>-874.50153101197247</v>
      </c>
      <c r="FN83" s="188">
        <v>874.50153101197247</v>
      </c>
      <c r="FO83" s="188">
        <v>-874.50153101197247</v>
      </c>
      <c r="FP83" s="188">
        <f t="shared" si="391"/>
        <v>874.50153101197247</v>
      </c>
      <c r="FQ83" s="188">
        <v>874.50153101197247</v>
      </c>
      <c r="FR83" s="188">
        <f t="shared" si="392"/>
        <v>-874.50153101197247</v>
      </c>
      <c r="FS83" s="188">
        <f t="shared" si="393"/>
        <v>874.50153101197247</v>
      </c>
      <c r="FT83" s="188">
        <v>874.50153101197247</v>
      </c>
      <c r="FV83">
        <v>-1</v>
      </c>
      <c r="FW83" s="228">
        <v>1</v>
      </c>
      <c r="FX83" s="228">
        <v>-1</v>
      </c>
      <c r="FY83" s="228">
        <v>1</v>
      </c>
      <c r="FZ83" s="203">
        <v>1</v>
      </c>
      <c r="GA83" s="229">
        <v>12</v>
      </c>
      <c r="GB83">
        <f t="shared" si="394"/>
        <v>1</v>
      </c>
      <c r="GC83">
        <v>1</v>
      </c>
      <c r="GD83">
        <v>-1</v>
      </c>
      <c r="GE83">
        <v>0</v>
      </c>
      <c r="GF83">
        <v>0</v>
      </c>
      <c r="GG83">
        <v>1</v>
      </c>
      <c r="GH83">
        <v>0</v>
      </c>
      <c r="GI83">
        <v>-1.4250089063099999E-4</v>
      </c>
      <c r="GJ83" s="194">
        <v>42544</v>
      </c>
      <c r="GK83">
        <f t="shared" si="395"/>
        <v>1</v>
      </c>
      <c r="GL83">
        <f t="shared" si="396"/>
        <v>1</v>
      </c>
      <c r="GM83">
        <v>7</v>
      </c>
      <c r="GN83">
        <f t="shared" si="397"/>
        <v>1</v>
      </c>
      <c r="GO83">
        <v>9</v>
      </c>
      <c r="GP83" s="137">
        <v>1534859.375</v>
      </c>
      <c r="GQ83" s="137">
        <v>1973390.625</v>
      </c>
      <c r="GR83" s="188">
        <v>-218.71882793084001</v>
      </c>
      <c r="GS83" s="188">
        <v>218.71882793084001</v>
      </c>
      <c r="GT83" s="188">
        <v>-218.71882793084001</v>
      </c>
      <c r="GU83" s="188">
        <f t="shared" si="542"/>
        <v>-218.71882793084001</v>
      </c>
      <c r="GV83" s="188">
        <v>-218.71882793084001</v>
      </c>
      <c r="GW83" s="188">
        <v>218.71882793084001</v>
      </c>
      <c r="GX83" s="188">
        <v>-218.71882793084001</v>
      </c>
      <c r="GY83" s="188">
        <f t="shared" si="398"/>
        <v>-218.71882793084001</v>
      </c>
      <c r="GZ83" s="188">
        <v>218.71882793084001</v>
      </c>
      <c r="HA83" s="188">
        <f t="shared" si="399"/>
        <v>-218.71882793084001</v>
      </c>
      <c r="HB83" s="188">
        <f t="shared" si="400"/>
        <v>-218.71882793084001</v>
      </c>
      <c r="HC83" s="188">
        <v>218.71882793084001</v>
      </c>
      <c r="HE83">
        <v>-1</v>
      </c>
      <c r="HF83">
        <v>-1</v>
      </c>
      <c r="HG83">
        <v>1</v>
      </c>
      <c r="HH83">
        <v>-1</v>
      </c>
      <c r="HI83">
        <v>1</v>
      </c>
      <c r="HJ83">
        <v>13</v>
      </c>
      <c r="HK83">
        <f t="shared" si="401"/>
        <v>1</v>
      </c>
      <c r="HL83">
        <v>1</v>
      </c>
      <c r="HM83" s="203">
        <v>-1</v>
      </c>
      <c r="HN83">
        <v>1</v>
      </c>
      <c r="HO83">
        <v>0</v>
      </c>
      <c r="HP83">
        <v>1</v>
      </c>
      <c r="HQ83">
        <v>0</v>
      </c>
      <c r="HR83" s="237">
        <v>-3.5630300007099999E-4</v>
      </c>
      <c r="HS83" s="194">
        <v>42544</v>
      </c>
      <c r="HT83">
        <f t="shared" si="402"/>
        <v>1</v>
      </c>
      <c r="HU83">
        <f t="shared" si="403"/>
        <v>1</v>
      </c>
      <c r="HV83">
        <v>7</v>
      </c>
      <c r="HW83">
        <f t="shared" si="404"/>
        <v>1</v>
      </c>
      <c r="HX83">
        <v>9</v>
      </c>
      <c r="HY83" s="137">
        <v>1534312.5</v>
      </c>
      <c r="HZ83" s="137">
        <v>1972687.5</v>
      </c>
      <c r="IA83" s="188">
        <v>546.68014679643613</v>
      </c>
      <c r="IB83" s="188">
        <v>546.68014679643613</v>
      </c>
      <c r="IC83" s="188">
        <v>-546.68014679643613</v>
      </c>
      <c r="ID83" s="188">
        <f t="shared" si="543"/>
        <v>-546.68014679643613</v>
      </c>
      <c r="IE83" s="188">
        <v>-546.68014679643613</v>
      </c>
      <c r="IF83" s="188">
        <v>-546.68014679643613</v>
      </c>
      <c r="IG83" s="188">
        <v>546.68014679643613</v>
      </c>
      <c r="IH83" s="188">
        <f t="shared" si="405"/>
        <v>-546.68014679643613</v>
      </c>
      <c r="II83" s="188">
        <v>546.68014679643613</v>
      </c>
      <c r="IJ83" s="188">
        <f t="shared" si="406"/>
        <v>-546.68014679643613</v>
      </c>
      <c r="IK83" s="188">
        <f t="shared" si="407"/>
        <v>-546.68014679643613</v>
      </c>
      <c r="IL83" s="188">
        <v>546.68014679643613</v>
      </c>
      <c r="IN83">
        <v>-1</v>
      </c>
      <c r="IO83" s="228">
        <v>-1</v>
      </c>
      <c r="IP83" s="228">
        <v>-1</v>
      </c>
      <c r="IQ83" s="228">
        <v>-1</v>
      </c>
      <c r="IR83" s="203">
        <v>1</v>
      </c>
      <c r="IS83" s="229">
        <v>14</v>
      </c>
      <c r="IT83">
        <f t="shared" si="408"/>
        <v>1</v>
      </c>
      <c r="IU83">
        <v>1</v>
      </c>
      <c r="IV83" s="203">
        <v>-1</v>
      </c>
      <c r="IW83">
        <v>1</v>
      </c>
      <c r="IX83">
        <v>0</v>
      </c>
      <c r="IY83">
        <v>1</v>
      </c>
      <c r="IZ83">
        <v>0</v>
      </c>
      <c r="JA83" s="237">
        <v>-7.8414599372699997E-4</v>
      </c>
      <c r="JB83" s="194">
        <v>42544</v>
      </c>
      <c r="JC83">
        <f t="shared" si="409"/>
        <v>1</v>
      </c>
      <c r="JD83">
        <f t="shared" si="410"/>
        <v>1</v>
      </c>
      <c r="JE83">
        <v>7</v>
      </c>
      <c r="JF83">
        <f t="shared" si="411"/>
        <v>1</v>
      </c>
      <c r="JG83">
        <v>5</v>
      </c>
      <c r="JH83" s="137">
        <v>1533109.375</v>
      </c>
      <c r="JI83" s="137">
        <v>1095078.125</v>
      </c>
      <c r="JJ83" s="188">
        <v>1202.1815743515549</v>
      </c>
      <c r="JK83" s="188">
        <v>1202.1815743515549</v>
      </c>
      <c r="JL83" s="188">
        <v>-1202.1815743515549</v>
      </c>
      <c r="JM83" s="188">
        <f t="shared" si="544"/>
        <v>-1202.1815743515549</v>
      </c>
      <c r="JN83" s="188">
        <v>-1202.1815743515549</v>
      </c>
      <c r="JO83" s="188">
        <v>1202.1815743515549</v>
      </c>
      <c r="JP83" s="188">
        <v>1202.1815743515549</v>
      </c>
      <c r="JQ83" s="188">
        <f t="shared" si="412"/>
        <v>-1202.1815743515549</v>
      </c>
      <c r="JR83" s="188">
        <v>1202.1815743515549</v>
      </c>
      <c r="JS83" s="188">
        <f t="shared" si="413"/>
        <v>-1202.1815743515549</v>
      </c>
      <c r="JT83" s="188">
        <f t="shared" si="414"/>
        <v>-1202.1815743515549</v>
      </c>
      <c r="JU83" s="188">
        <v>1202.1815743515549</v>
      </c>
      <c r="JW83">
        <v>-1</v>
      </c>
      <c r="JX83" s="228">
        <v>-1</v>
      </c>
      <c r="JY83" s="228">
        <v>-1</v>
      </c>
      <c r="JZ83" s="228">
        <v>-1</v>
      </c>
      <c r="KA83" s="203">
        <v>1</v>
      </c>
      <c r="KB83" s="229">
        <v>-4</v>
      </c>
      <c r="KC83">
        <f t="shared" si="415"/>
        <v>-1</v>
      </c>
      <c r="KD83">
        <v>-1</v>
      </c>
      <c r="KE83" s="203">
        <v>-1</v>
      </c>
      <c r="KF83">
        <v>1</v>
      </c>
      <c r="KG83">
        <v>0</v>
      </c>
      <c r="KH83">
        <v>1</v>
      </c>
      <c r="KI83">
        <v>1</v>
      </c>
      <c r="KJ83" s="237">
        <v>-6.4207747734899997E-4</v>
      </c>
      <c r="KK83" s="194">
        <v>42556</v>
      </c>
      <c r="KL83">
        <f t="shared" si="416"/>
        <v>1</v>
      </c>
      <c r="KM83">
        <f t="shared" si="417"/>
        <v>1</v>
      </c>
      <c r="KN83">
        <v>7</v>
      </c>
      <c r="KO83">
        <f t="shared" si="418"/>
        <v>1</v>
      </c>
      <c r="KP83">
        <v>9</v>
      </c>
      <c r="KQ83" s="137">
        <v>1532125</v>
      </c>
      <c r="KR83" s="137">
        <v>1969875</v>
      </c>
      <c r="KS83" s="188">
        <v>983.74295498333652</v>
      </c>
      <c r="KT83" s="188">
        <v>983.74295498333652</v>
      </c>
      <c r="KU83" s="188">
        <v>-983.74295498333652</v>
      </c>
      <c r="KV83" s="188">
        <f t="shared" si="545"/>
        <v>983.74295498333652</v>
      </c>
      <c r="KW83" s="188">
        <v>983.74295498333652</v>
      </c>
      <c r="KX83" s="188">
        <v>983.74295498333652</v>
      </c>
      <c r="KY83" s="188">
        <v>983.74295498333652</v>
      </c>
      <c r="KZ83" s="188">
        <f t="shared" si="419"/>
        <v>-983.74295498333652</v>
      </c>
      <c r="LA83" s="188">
        <v>983.74295498333652</v>
      </c>
      <c r="LB83" s="188">
        <f t="shared" si="420"/>
        <v>-983.74295498333652</v>
      </c>
      <c r="LC83" s="188">
        <f t="shared" si="421"/>
        <v>-983.74295498333652</v>
      </c>
      <c r="LD83" s="188">
        <v>983.74295498333652</v>
      </c>
      <c r="LF83">
        <v>-1</v>
      </c>
      <c r="LG83" s="228">
        <v>-1</v>
      </c>
      <c r="LH83" s="228">
        <v>-1</v>
      </c>
      <c r="LI83" s="228">
        <v>-1</v>
      </c>
      <c r="LJ83" s="203">
        <v>1</v>
      </c>
      <c r="LK83" s="229">
        <v>-5</v>
      </c>
      <c r="LL83">
        <f t="shared" si="422"/>
        <v>-1</v>
      </c>
      <c r="LM83">
        <v>-1</v>
      </c>
      <c r="LN83" s="203">
        <v>1</v>
      </c>
      <c r="LO83">
        <v>0</v>
      </c>
      <c r="LP83">
        <v>1</v>
      </c>
      <c r="LQ83">
        <v>0</v>
      </c>
      <c r="LR83">
        <v>0</v>
      </c>
      <c r="LS83" s="237">
        <v>2.8555111364899998E-4</v>
      </c>
      <c r="LT83" s="194">
        <v>42556</v>
      </c>
      <c r="LU83">
        <f t="shared" si="423"/>
        <v>1</v>
      </c>
      <c r="LV83">
        <f t="shared" si="424"/>
        <v>1</v>
      </c>
      <c r="LW83">
        <v>8</v>
      </c>
      <c r="LX83">
        <f t="shared" si="425"/>
        <v>1</v>
      </c>
      <c r="LY83">
        <v>6</v>
      </c>
      <c r="LZ83" s="137">
        <v>1751500</v>
      </c>
      <c r="MA83" s="137">
        <v>1313625</v>
      </c>
      <c r="MB83" s="188">
        <v>-500.14277555622346</v>
      </c>
      <c r="MC83" s="188">
        <v>-500.14277555622346</v>
      </c>
      <c r="MD83" s="188">
        <v>500.14277555622346</v>
      </c>
      <c r="ME83" s="188">
        <f t="shared" si="546"/>
        <v>-500.14277555622346</v>
      </c>
      <c r="MF83" s="188">
        <v>-500.14277555622346</v>
      </c>
      <c r="MG83" s="188">
        <v>-500.14277555622346</v>
      </c>
      <c r="MH83" s="188">
        <v>-500.14277555622346</v>
      </c>
      <c r="MI83" s="188">
        <f t="shared" si="426"/>
        <v>500.14277555622346</v>
      </c>
      <c r="MJ83" s="188">
        <v>-500.14277555622346</v>
      </c>
      <c r="MK83" s="188">
        <f t="shared" si="427"/>
        <v>500.14277555622346</v>
      </c>
      <c r="ML83" s="188">
        <f t="shared" si="428"/>
        <v>500.14277555622346</v>
      </c>
      <c r="MM83" s="188">
        <v>500.14277555622346</v>
      </c>
      <c r="MO83">
        <v>1</v>
      </c>
      <c r="MP83" s="228">
        <v>-1</v>
      </c>
      <c r="MQ83" s="228">
        <v>-1</v>
      </c>
      <c r="MR83" s="203">
        <v>1</v>
      </c>
      <c r="MS83" s="203">
        <v>1</v>
      </c>
      <c r="MT83" s="229">
        <v>-6</v>
      </c>
      <c r="MU83">
        <f t="shared" si="429"/>
        <v>-1</v>
      </c>
      <c r="MV83">
        <v>-1</v>
      </c>
      <c r="MW83" s="203">
        <v>-1</v>
      </c>
      <c r="MX83">
        <v>1</v>
      </c>
      <c r="MY83">
        <v>0</v>
      </c>
      <c r="MZ83">
        <v>1</v>
      </c>
      <c r="NA83">
        <v>1</v>
      </c>
      <c r="NB83" s="237">
        <v>-4.2820439623200002E-4</v>
      </c>
      <c r="NC83" s="194">
        <v>42556</v>
      </c>
      <c r="ND83">
        <f t="shared" si="430"/>
        <v>-1</v>
      </c>
      <c r="NE83">
        <f t="shared" si="431"/>
        <v>-1</v>
      </c>
      <c r="NF83">
        <v>8</v>
      </c>
      <c r="NG83">
        <f t="shared" si="432"/>
        <v>-1</v>
      </c>
      <c r="NH83">
        <v>6</v>
      </c>
      <c r="NI83" s="137">
        <v>1750750</v>
      </c>
      <c r="NJ83" s="137">
        <v>1313062.5</v>
      </c>
      <c r="NK83" s="188">
        <v>749.67884670317403</v>
      </c>
      <c r="NL83" s="188">
        <v>-749.67884670317403</v>
      </c>
      <c r="NM83" s="188">
        <v>-749.67884670317403</v>
      </c>
      <c r="NN83" s="188">
        <f t="shared" si="547"/>
        <v>749.67884670317403</v>
      </c>
      <c r="NO83" s="188">
        <v>749.67884670317403</v>
      </c>
      <c r="NP83" s="188">
        <v>749.67884670317403</v>
      </c>
      <c r="NQ83" s="188">
        <v>-749.67884670317403</v>
      </c>
      <c r="NR83" s="188">
        <f t="shared" si="433"/>
        <v>749.67884670317403</v>
      </c>
      <c r="NS83" s="188">
        <v>749.67884670317403</v>
      </c>
      <c r="NT83" s="188">
        <f t="shared" si="434"/>
        <v>749.67884670317403</v>
      </c>
      <c r="NU83" s="188">
        <f t="shared" si="435"/>
        <v>749.67884670317403</v>
      </c>
      <c r="NV83" s="188">
        <v>749.67884670317403</v>
      </c>
      <c r="NX83">
        <v>-1</v>
      </c>
      <c r="NY83" s="228">
        <v>1</v>
      </c>
      <c r="NZ83" s="228">
        <v>1</v>
      </c>
      <c r="OA83" s="228">
        <v>-1</v>
      </c>
      <c r="OB83" s="203">
        <v>1</v>
      </c>
      <c r="OC83" s="229">
        <v>-7</v>
      </c>
      <c r="OD83">
        <f t="shared" si="436"/>
        <v>1</v>
      </c>
      <c r="OE83">
        <v>-1</v>
      </c>
      <c r="OF83" s="203">
        <v>-1</v>
      </c>
      <c r="OG83">
        <v>0</v>
      </c>
      <c r="OH83">
        <v>0</v>
      </c>
      <c r="OI83">
        <v>1</v>
      </c>
      <c r="OJ83">
        <v>1</v>
      </c>
      <c r="OK83">
        <v>-7.1397972297600003E-4</v>
      </c>
      <c r="OL83" s="194">
        <v>42556</v>
      </c>
      <c r="OM83">
        <f t="shared" si="437"/>
        <v>1</v>
      </c>
      <c r="ON83">
        <f t="shared" si="438"/>
        <v>1</v>
      </c>
      <c r="OO83">
        <v>8</v>
      </c>
      <c r="OP83">
        <f t="shared" si="439"/>
        <v>1</v>
      </c>
      <c r="OQ83">
        <v>6</v>
      </c>
      <c r="OR83" s="137">
        <v>1749875</v>
      </c>
      <c r="OS83" s="137">
        <v>1312406.25</v>
      </c>
      <c r="OT83" s="188">
        <v>-1249.375267742628</v>
      </c>
      <c r="OU83" s="188">
        <v>1249.375267742628</v>
      </c>
      <c r="OV83" s="188">
        <v>-1249.375267742628</v>
      </c>
      <c r="OW83" s="188">
        <f t="shared" si="548"/>
        <v>-1249.375267742628</v>
      </c>
      <c r="OX83" s="188">
        <v>1249.375267742628</v>
      </c>
      <c r="OY83" s="188">
        <v>-1249.375267742628</v>
      </c>
      <c r="OZ83" s="188">
        <v>1249.375267742628</v>
      </c>
      <c r="PA83" s="188">
        <f t="shared" si="440"/>
        <v>-1249.375267742628</v>
      </c>
      <c r="PB83" s="188">
        <v>1249.375267742628</v>
      </c>
      <c r="PC83" s="188">
        <f t="shared" si="441"/>
        <v>-1249.375267742628</v>
      </c>
      <c r="PD83" s="188">
        <f t="shared" si="442"/>
        <v>-1249.375267742628</v>
      </c>
      <c r="PE83" s="188">
        <v>1249.375267742628</v>
      </c>
      <c r="PG83">
        <v>-1</v>
      </c>
      <c r="PH83" s="228">
        <v>1</v>
      </c>
      <c r="PI83" s="228">
        <v>1</v>
      </c>
      <c r="PJ83" s="228">
        <v>-1</v>
      </c>
      <c r="PK83" s="203">
        <v>1</v>
      </c>
      <c r="PL83" s="229">
        <v>-8</v>
      </c>
      <c r="PM83">
        <f t="shared" si="560"/>
        <v>1</v>
      </c>
      <c r="PN83">
        <v>-1</v>
      </c>
      <c r="PO83" s="203">
        <v>1</v>
      </c>
      <c r="PP83">
        <v>1</v>
      </c>
      <c r="PQ83">
        <v>1</v>
      </c>
      <c r="PR83">
        <v>0</v>
      </c>
      <c r="PS83">
        <v>0</v>
      </c>
      <c r="PT83" s="237">
        <v>2.1434695627299999E-4</v>
      </c>
      <c r="PU83" s="194">
        <v>42556</v>
      </c>
      <c r="PV83">
        <f t="shared" si="443"/>
        <v>1</v>
      </c>
      <c r="PW83">
        <f t="shared" si="444"/>
        <v>1</v>
      </c>
      <c r="PX83">
        <v>8</v>
      </c>
      <c r="PY83">
        <f t="shared" si="445"/>
        <v>1</v>
      </c>
      <c r="PZ83">
        <v>6</v>
      </c>
      <c r="QA83" s="137">
        <v>1750000</v>
      </c>
      <c r="QB83" s="137">
        <v>1312500</v>
      </c>
      <c r="QC83" s="188">
        <v>375.10717347775</v>
      </c>
      <c r="QD83" s="188">
        <v>-375.10717347775</v>
      </c>
      <c r="QE83" s="188">
        <v>375.10717347775</v>
      </c>
      <c r="QF83" s="188">
        <f t="shared" si="549"/>
        <v>375.10717347775</v>
      </c>
      <c r="QG83" s="188">
        <v>-375.10717347775</v>
      </c>
      <c r="QH83" s="188">
        <v>375.10717347775</v>
      </c>
      <c r="QI83" s="188">
        <v>-375.10717347775</v>
      </c>
      <c r="QJ83" s="188">
        <f t="shared" si="446"/>
        <v>375.10717347775</v>
      </c>
      <c r="QK83" s="188">
        <v>-375.10717347775</v>
      </c>
      <c r="QL83" s="188">
        <f t="shared" si="447"/>
        <v>375.10717347775</v>
      </c>
      <c r="QM83" s="188">
        <f t="shared" si="448"/>
        <v>375.10717347775</v>
      </c>
      <c r="QN83" s="188">
        <v>375.10717347775</v>
      </c>
      <c r="QP83">
        <v>1</v>
      </c>
      <c r="QQ83" s="228">
        <v>1</v>
      </c>
      <c r="QR83" s="228">
        <v>1</v>
      </c>
      <c r="QS83" s="228">
        <v>-1</v>
      </c>
      <c r="QT83" s="203">
        <v>1</v>
      </c>
      <c r="QU83" s="229">
        <v>-9</v>
      </c>
      <c r="QV83">
        <f t="shared" si="561"/>
        <v>-1</v>
      </c>
      <c r="QW83">
        <v>-1</v>
      </c>
      <c r="QX83">
        <v>1</v>
      </c>
      <c r="QY83">
        <v>1</v>
      </c>
      <c r="QZ83">
        <v>1</v>
      </c>
      <c r="RA83">
        <v>0</v>
      </c>
      <c r="RB83">
        <v>0</v>
      </c>
      <c r="RC83" s="267">
        <v>7.1433673833900006E-5</v>
      </c>
      <c r="RD83" s="194">
        <v>42556</v>
      </c>
      <c r="RE83">
        <f t="shared" si="449"/>
        <v>-1</v>
      </c>
      <c r="RF83">
        <f t="shared" si="450"/>
        <v>-1</v>
      </c>
      <c r="RG83">
        <v>8</v>
      </c>
      <c r="RH83">
        <f t="shared" si="451"/>
        <v>1</v>
      </c>
      <c r="RI83">
        <v>6</v>
      </c>
      <c r="RJ83" s="137">
        <v>1750000</v>
      </c>
      <c r="RK83" s="137">
        <v>1312500</v>
      </c>
      <c r="RL83" s="188">
        <v>125.008929209325</v>
      </c>
      <c r="RM83" s="188">
        <v>125.008929209325</v>
      </c>
      <c r="RN83" s="188">
        <v>125.008929209325</v>
      </c>
      <c r="RO83" s="188">
        <f t="shared" si="550"/>
        <v>-125.008929209325</v>
      </c>
      <c r="RP83" s="188">
        <v>-125.008929209325</v>
      </c>
      <c r="RQ83" s="188">
        <v>125.008929209325</v>
      </c>
      <c r="RR83" s="188">
        <v>-125.008929209325</v>
      </c>
      <c r="RS83" s="188">
        <f t="shared" si="452"/>
        <v>-125.008929209325</v>
      </c>
      <c r="RT83" s="188">
        <v>-125.008929209325</v>
      </c>
      <c r="RU83" s="188">
        <f t="shared" si="453"/>
        <v>125.008929209325</v>
      </c>
      <c r="RV83" s="188">
        <f t="shared" si="454"/>
        <v>-125.008929209325</v>
      </c>
      <c r="RW83" s="188">
        <v>125.008929209325</v>
      </c>
      <c r="RY83">
        <v>1</v>
      </c>
      <c r="RZ83">
        <v>1</v>
      </c>
      <c r="SA83">
        <v>1</v>
      </c>
      <c r="SB83">
        <v>-1</v>
      </c>
      <c r="SC83">
        <v>1</v>
      </c>
      <c r="SD83">
        <v>-10</v>
      </c>
      <c r="SE83">
        <f t="shared" si="455"/>
        <v>-1</v>
      </c>
      <c r="SF83">
        <v>-1</v>
      </c>
      <c r="SG83">
        <v>-1</v>
      </c>
      <c r="SH83">
        <v>0</v>
      </c>
      <c r="SI83">
        <v>0</v>
      </c>
      <c r="SJ83">
        <v>1</v>
      </c>
      <c r="SK83">
        <v>1</v>
      </c>
      <c r="SL83">
        <v>-4.2857142857100002E-4</v>
      </c>
      <c r="SM83" s="194">
        <v>42556</v>
      </c>
      <c r="SN83">
        <f t="shared" si="456"/>
        <v>-1</v>
      </c>
      <c r="SO83">
        <f t="shared" si="457"/>
        <v>-1</v>
      </c>
      <c r="SP83">
        <v>8</v>
      </c>
      <c r="SQ83">
        <f t="shared" si="458"/>
        <v>1</v>
      </c>
      <c r="SR83">
        <v>6</v>
      </c>
      <c r="SS83" s="137">
        <v>1750250</v>
      </c>
      <c r="ST83" s="137">
        <v>1312687.5</v>
      </c>
      <c r="SU83" s="188">
        <v>-750.10714285639278</v>
      </c>
      <c r="SV83" s="188">
        <v>-750.10714285639278</v>
      </c>
      <c r="SW83" s="188">
        <v>-750.10714285639278</v>
      </c>
      <c r="SX83" s="188">
        <f t="shared" si="551"/>
        <v>750.10714285639278</v>
      </c>
      <c r="SY83" s="188">
        <v>750.10714285639278</v>
      </c>
      <c r="SZ83" s="188">
        <v>-750.10714285639278</v>
      </c>
      <c r="TA83" s="188">
        <v>750.10714285639278</v>
      </c>
      <c r="TB83" s="188">
        <f t="shared" si="459"/>
        <v>750.10714285639278</v>
      </c>
      <c r="TC83" s="188">
        <v>750.10714285639278</v>
      </c>
      <c r="TD83" s="188">
        <f t="shared" si="460"/>
        <v>-750.10714285639278</v>
      </c>
      <c r="TE83" s="188">
        <f t="shared" si="461"/>
        <v>750.10714285639278</v>
      </c>
      <c r="TF83" s="188">
        <v>750.10714285639278</v>
      </c>
      <c r="TH83">
        <v>-1</v>
      </c>
      <c r="TI83" s="228">
        <v>1</v>
      </c>
      <c r="TJ83" s="228">
        <v>1</v>
      </c>
      <c r="TK83" s="228">
        <v>-1</v>
      </c>
      <c r="TL83" s="203">
        <v>1</v>
      </c>
      <c r="TM83" s="229">
        <v>-11</v>
      </c>
      <c r="TN83">
        <f t="shared" si="462"/>
        <v>1</v>
      </c>
      <c r="TO83">
        <v>-1</v>
      </c>
      <c r="TP83">
        <v>1</v>
      </c>
      <c r="TQ83">
        <v>1</v>
      </c>
      <c r="TR83">
        <v>1</v>
      </c>
      <c r="TS83">
        <v>0</v>
      </c>
      <c r="TT83">
        <v>0</v>
      </c>
      <c r="TU83">
        <v>5.7167357438899999E-4</v>
      </c>
      <c r="TV83" s="194">
        <v>42556</v>
      </c>
      <c r="TW83">
        <f t="shared" si="463"/>
        <v>1</v>
      </c>
      <c r="TX83">
        <f t="shared" si="464"/>
        <v>1</v>
      </c>
      <c r="TY83">
        <v>8</v>
      </c>
      <c r="TZ83">
        <f t="shared" si="465"/>
        <v>1</v>
      </c>
      <c r="UA83">
        <v>6</v>
      </c>
      <c r="UB83" s="137">
        <v>1750250</v>
      </c>
      <c r="UC83" s="137">
        <v>1312687.5</v>
      </c>
      <c r="UD83" s="188">
        <v>1000.5716735743472</v>
      </c>
      <c r="UE83" s="188">
        <v>-1000.5716735743472</v>
      </c>
      <c r="UF83" s="188">
        <v>1000.5716735743472</v>
      </c>
      <c r="UG83" s="188">
        <f t="shared" si="552"/>
        <v>1000.5716735743472</v>
      </c>
      <c r="UH83" s="188">
        <v>-1000.5716735743472</v>
      </c>
      <c r="UI83" s="188">
        <v>1000.5716735743472</v>
      </c>
      <c r="UJ83" s="188">
        <v>-1000.5716735743472</v>
      </c>
      <c r="UK83" s="188">
        <f t="shared" si="466"/>
        <v>1000.5716735743472</v>
      </c>
      <c r="UL83" s="188">
        <v>-1000.5716735743472</v>
      </c>
      <c r="UM83" s="188">
        <f t="shared" si="467"/>
        <v>1000.5716735743472</v>
      </c>
      <c r="UN83" s="188">
        <f t="shared" si="468"/>
        <v>1000.5716735743472</v>
      </c>
      <c r="UO83" s="188">
        <v>1000.5716735743472</v>
      </c>
      <c r="UQ83">
        <v>1</v>
      </c>
      <c r="UR83" s="228">
        <v>-1</v>
      </c>
      <c r="US83" s="228">
        <v>1</v>
      </c>
      <c r="UT83" s="228">
        <v>-1</v>
      </c>
      <c r="UU83" s="203">
        <v>1</v>
      </c>
      <c r="UV83" s="229">
        <v>-12</v>
      </c>
      <c r="UW83">
        <f t="shared" si="469"/>
        <v>-1</v>
      </c>
      <c r="UX83">
        <v>-1</v>
      </c>
      <c r="UY83" s="203">
        <v>-1</v>
      </c>
      <c r="UZ83">
        <v>0</v>
      </c>
      <c r="VA83">
        <v>0</v>
      </c>
      <c r="VB83">
        <v>1</v>
      </c>
      <c r="VC83">
        <v>1</v>
      </c>
      <c r="VD83" s="237">
        <v>-3.57091844022E-4</v>
      </c>
      <c r="VE83" s="194">
        <v>42556</v>
      </c>
      <c r="VF83">
        <f t="shared" si="470"/>
        <v>-1</v>
      </c>
      <c r="VG83">
        <f t="shared" si="471"/>
        <v>-1</v>
      </c>
      <c r="VH83">
        <v>10</v>
      </c>
      <c r="VI83">
        <v>-1</v>
      </c>
      <c r="VJ83">
        <v>8</v>
      </c>
      <c r="VK83" s="137">
        <v>2187031.25</v>
      </c>
      <c r="VL83" s="137">
        <v>1749625</v>
      </c>
      <c r="VM83" s="188">
        <v>780.97102199623964</v>
      </c>
      <c r="VN83" s="188">
        <v>-780.97102199623964</v>
      </c>
      <c r="VO83" s="188">
        <v>-780.97102199623964</v>
      </c>
      <c r="VP83" s="188">
        <f t="shared" si="553"/>
        <v>780.97102199623964</v>
      </c>
      <c r="VQ83" s="188">
        <v>780.97102199623964</v>
      </c>
      <c r="VR83" s="188">
        <v>-780.97102199623964</v>
      </c>
      <c r="VS83" s="188">
        <v>780.97102199623964</v>
      </c>
      <c r="VT83" s="188">
        <f t="shared" si="472"/>
        <v>780.97102199623964</v>
      </c>
      <c r="VU83" s="188">
        <v>780.97102199623964</v>
      </c>
      <c r="VV83" s="188">
        <v>780.97102199623964</v>
      </c>
      <c r="VW83" s="188">
        <f t="shared" si="473"/>
        <v>780.97102199623964</v>
      </c>
      <c r="VX83" s="188">
        <v>780.97102199623964</v>
      </c>
      <c r="VZ83">
        <v>-1</v>
      </c>
      <c r="WA83" s="228">
        <v>-1</v>
      </c>
      <c r="WB83" s="228">
        <v>-1</v>
      </c>
      <c r="WC83" s="228">
        <v>-1</v>
      </c>
      <c r="WD83" s="203">
        <v>1</v>
      </c>
      <c r="WE83" s="229">
        <v>-13</v>
      </c>
      <c r="WF83">
        <f t="shared" si="474"/>
        <v>-1</v>
      </c>
      <c r="WG83">
        <v>-1</v>
      </c>
      <c r="WH83" s="203">
        <v>-1</v>
      </c>
      <c r="WI83">
        <v>1</v>
      </c>
      <c r="WJ83">
        <v>0</v>
      </c>
      <c r="WK83">
        <v>1</v>
      </c>
      <c r="WL83">
        <v>1</v>
      </c>
      <c r="WM83" s="237">
        <v>-5.0010716582100001E-4</v>
      </c>
      <c r="WN83" s="194">
        <v>42556</v>
      </c>
      <c r="WO83">
        <f t="shared" si="475"/>
        <v>1</v>
      </c>
      <c r="WP83">
        <f t="shared" si="476"/>
        <v>1</v>
      </c>
      <c r="WQ83">
        <v>10</v>
      </c>
      <c r="WR83">
        <v>1</v>
      </c>
      <c r="WS83">
        <v>13</v>
      </c>
      <c r="WT83" s="137">
        <v>2185937.5</v>
      </c>
      <c r="WU83" s="137">
        <v>2841718.75</v>
      </c>
      <c r="WV83" s="188">
        <v>1093.2030077868421</v>
      </c>
      <c r="WW83" s="188">
        <v>1093.2030077868421</v>
      </c>
      <c r="WX83" s="188">
        <v>-1093.2030077868421</v>
      </c>
      <c r="WY83" s="188">
        <f t="shared" si="477"/>
        <v>1093.2030077868421</v>
      </c>
      <c r="WZ83" s="188">
        <v>1093.2030077868421</v>
      </c>
      <c r="XA83" s="188">
        <v>1093.2030077868421</v>
      </c>
      <c r="XB83" s="188">
        <v>1093.2030077868421</v>
      </c>
      <c r="XC83" s="188">
        <f t="shared" si="478"/>
        <v>-1093.2030077868421</v>
      </c>
      <c r="XD83" s="188">
        <v>1093.2030077868421</v>
      </c>
      <c r="XE83" s="188">
        <v>-1093.2030077868421</v>
      </c>
      <c r="XF83" s="188">
        <f t="shared" si="479"/>
        <v>-1093.2030077868421</v>
      </c>
      <c r="XG83" s="188">
        <v>1093.2030077868421</v>
      </c>
      <c r="XI83">
        <v>-1</v>
      </c>
      <c r="XJ83" s="228">
        <v>-1</v>
      </c>
      <c r="XK83" s="228">
        <v>1</v>
      </c>
      <c r="XL83" s="228">
        <v>-1</v>
      </c>
      <c r="XM83" s="203">
        <v>1</v>
      </c>
      <c r="XN83" s="229">
        <v>-14</v>
      </c>
      <c r="XO83">
        <f t="shared" si="480"/>
        <v>1</v>
      </c>
      <c r="XP83">
        <v>-1</v>
      </c>
      <c r="XQ83" s="203">
        <v>1</v>
      </c>
      <c r="XR83">
        <v>1</v>
      </c>
      <c r="XS83">
        <v>1</v>
      </c>
      <c r="XT83">
        <v>0</v>
      </c>
      <c r="XU83">
        <v>0</v>
      </c>
      <c r="XV83" s="237">
        <v>0</v>
      </c>
      <c r="XW83" s="194">
        <v>42556</v>
      </c>
      <c r="XX83">
        <f t="shared" si="481"/>
        <v>1</v>
      </c>
      <c r="XY83">
        <f t="shared" si="482"/>
        <v>1</v>
      </c>
      <c r="XZ83">
        <v>10</v>
      </c>
      <c r="YA83">
        <v>1</v>
      </c>
      <c r="YB83">
        <v>13</v>
      </c>
      <c r="YC83" s="137">
        <v>2185937.5</v>
      </c>
      <c r="YD83" s="137">
        <v>2841718.75</v>
      </c>
      <c r="YE83" s="188">
        <v>0</v>
      </c>
      <c r="YF83" s="188">
        <v>0</v>
      </c>
      <c r="YG83" s="188">
        <v>0</v>
      </c>
      <c r="YH83" s="188">
        <f t="shared" si="483"/>
        <v>0</v>
      </c>
      <c r="YI83" s="188">
        <v>0</v>
      </c>
      <c r="YJ83" s="188">
        <v>0</v>
      </c>
      <c r="YK83" s="188">
        <v>0</v>
      </c>
      <c r="YL83" s="188">
        <f t="shared" si="484"/>
        <v>0</v>
      </c>
      <c r="YM83" s="188">
        <v>0</v>
      </c>
      <c r="YN83" s="188">
        <v>0</v>
      </c>
      <c r="YO83" s="188">
        <f t="shared" si="485"/>
        <v>0</v>
      </c>
      <c r="YP83" s="188">
        <v>0</v>
      </c>
      <c r="YR83">
        <v>1</v>
      </c>
      <c r="YS83" s="228">
        <v>-1</v>
      </c>
      <c r="YT83" s="228">
        <v>1</v>
      </c>
      <c r="YU83" s="228">
        <v>-1</v>
      </c>
      <c r="YV83" s="203">
        <v>1</v>
      </c>
      <c r="YW83" s="229">
        <v>-16</v>
      </c>
      <c r="YX83">
        <v>-1</v>
      </c>
      <c r="YY83">
        <v>-1</v>
      </c>
      <c r="YZ83" s="203">
        <v>1</v>
      </c>
      <c r="ZA83">
        <v>1</v>
      </c>
      <c r="ZB83">
        <v>1</v>
      </c>
      <c r="ZC83">
        <v>0</v>
      </c>
      <c r="ZD83">
        <v>0</v>
      </c>
      <c r="ZE83" s="237">
        <v>7.1479628305900003E-4</v>
      </c>
      <c r="ZF83" s="194">
        <v>42556</v>
      </c>
      <c r="ZG83">
        <f t="shared" si="486"/>
        <v>-1</v>
      </c>
      <c r="ZH83">
        <f t="shared" si="487"/>
        <v>-1</v>
      </c>
      <c r="ZI83">
        <v>10</v>
      </c>
      <c r="ZJ83">
        <v>-1</v>
      </c>
      <c r="ZK83">
        <v>8</v>
      </c>
      <c r="ZL83" s="137">
        <v>2185937.5</v>
      </c>
      <c r="ZM83" s="137">
        <v>1748750</v>
      </c>
      <c r="ZN83" s="188">
        <v>-1562.4999999992829</v>
      </c>
      <c r="ZO83" s="188">
        <v>-1562.4999999992829</v>
      </c>
      <c r="ZP83" s="188">
        <v>1562.4999999992829</v>
      </c>
      <c r="ZQ83" s="188">
        <v>1562.4999999992829</v>
      </c>
      <c r="ZR83" s="188">
        <v>-1562.4999999992829</v>
      </c>
      <c r="ZS83" s="188">
        <v>-1562.4999999992829</v>
      </c>
      <c r="ZT83" s="188">
        <v>1562.4999999992829</v>
      </c>
      <c r="ZU83" s="188">
        <v>-1562.4999999992829</v>
      </c>
      <c r="ZV83" s="188">
        <f t="shared" si="488"/>
        <v>-1562.4999999992829</v>
      </c>
      <c r="ZW83" s="188">
        <v>-1562.4999999992829</v>
      </c>
      <c r="ZX83" s="188">
        <f t="shared" si="489"/>
        <v>-1562.4999999992829</v>
      </c>
      <c r="ZY83" s="188">
        <v>1562.4999999992829</v>
      </c>
      <c r="AAA83">
        <f t="shared" si="490"/>
        <v>1</v>
      </c>
      <c r="AAB83" s="228">
        <v>-1</v>
      </c>
      <c r="AAC83" s="228">
        <v>1</v>
      </c>
      <c r="AAD83" s="228">
        <v>-1</v>
      </c>
      <c r="AAE83" s="203">
        <v>1</v>
      </c>
      <c r="AAF83" s="229">
        <v>-16</v>
      </c>
      <c r="AAG83">
        <f t="shared" si="491"/>
        <v>-1</v>
      </c>
      <c r="AAH83">
        <f t="shared" si="492"/>
        <v>-1</v>
      </c>
      <c r="AAI83" s="203">
        <v>1</v>
      </c>
      <c r="AAJ83">
        <f t="shared" si="493"/>
        <v>1</v>
      </c>
      <c r="AAK83">
        <f t="shared" si="355"/>
        <v>1</v>
      </c>
      <c r="AAL83">
        <f t="shared" si="554"/>
        <v>0</v>
      </c>
      <c r="AAM83">
        <f t="shared" si="494"/>
        <v>0</v>
      </c>
      <c r="AAN83" s="237">
        <v>7.1428571428499999E-5</v>
      </c>
      <c r="AAO83" s="194">
        <v>42556</v>
      </c>
      <c r="AAP83">
        <f t="shared" si="495"/>
        <v>-1</v>
      </c>
      <c r="AAQ83">
        <f t="shared" si="496"/>
        <v>-1</v>
      </c>
      <c r="AAR83">
        <f>VLOOKUP($A83,'FuturesInfo (3)'!$A$2:$V$80,22)</f>
        <v>11</v>
      </c>
      <c r="AAS83">
        <f t="shared" si="497"/>
        <v>-1</v>
      </c>
      <c r="AAT83">
        <f t="shared" si="498"/>
        <v>8</v>
      </c>
      <c r="AAU83" s="137">
        <f>VLOOKUP($A83,'FuturesInfo (3)'!$A$2:$O$80,15)*AAR83</f>
        <v>2406421.875</v>
      </c>
      <c r="AAV83" s="137">
        <f>VLOOKUP($A83,'FuturesInfo (3)'!$A$2:$O$80,15)*AAT83</f>
        <v>1750125</v>
      </c>
      <c r="AAW83" s="188">
        <f t="shared" si="352"/>
        <v>-171.88727678554238</v>
      </c>
      <c r="AAX83" s="188">
        <f t="shared" si="356"/>
        <v>-171.88727678554238</v>
      </c>
      <c r="AAY83" s="188">
        <f t="shared" si="499"/>
        <v>171.88727678554238</v>
      </c>
      <c r="AAZ83" s="188">
        <f t="shared" si="500"/>
        <v>171.88727678554238</v>
      </c>
      <c r="ABA83" s="188">
        <f t="shared" si="501"/>
        <v>-171.88727678554238</v>
      </c>
      <c r="ABB83" s="188">
        <f t="shared" si="349"/>
        <v>-171.88727678554238</v>
      </c>
      <c r="ABC83" s="188">
        <f t="shared" si="502"/>
        <v>171.88727678554238</v>
      </c>
      <c r="ABD83" s="188">
        <f t="shared" si="555"/>
        <v>-171.88727678554238</v>
      </c>
      <c r="ABE83" s="188">
        <f t="shared" si="503"/>
        <v>-171.88727678554238</v>
      </c>
      <c r="ABF83" s="188">
        <f>IF(IF(sym!$Q72=AAI83,1,0)=1,ABS(AAU83*AAN83),-ABS(AAU83*AAN83))</f>
        <v>-171.88727678554238</v>
      </c>
      <c r="ABG83" s="188">
        <f t="shared" si="504"/>
        <v>-171.88727678554238</v>
      </c>
      <c r="ABH83" s="188">
        <f t="shared" si="505"/>
        <v>171.88727678554238</v>
      </c>
      <c r="ABJ83">
        <f t="shared" si="506"/>
        <v>1</v>
      </c>
      <c r="ABK83" s="228">
        <v>-1</v>
      </c>
      <c r="ABL83" s="228">
        <v>1</v>
      </c>
      <c r="ABM83" s="228">
        <v>-1</v>
      </c>
      <c r="ABN83" s="203">
        <v>1</v>
      </c>
      <c r="ABO83" s="229">
        <v>-17</v>
      </c>
      <c r="ABP83">
        <f t="shared" si="507"/>
        <v>-1</v>
      </c>
      <c r="ABQ83">
        <f t="shared" si="508"/>
        <v>-1</v>
      </c>
      <c r="ABR83" s="203"/>
      <c r="ABS83">
        <f t="shared" si="509"/>
        <v>0</v>
      </c>
      <c r="ABT83">
        <f t="shared" si="357"/>
        <v>0</v>
      </c>
      <c r="ABU83">
        <f t="shared" si="556"/>
        <v>0</v>
      </c>
      <c r="ABV83">
        <f t="shared" si="510"/>
        <v>0</v>
      </c>
      <c r="ABW83" s="237"/>
      <c r="ABX83" s="194">
        <v>42556</v>
      </c>
      <c r="ABY83">
        <f t="shared" si="511"/>
        <v>-1</v>
      </c>
      <c r="ABZ83">
        <f t="shared" si="512"/>
        <v>-1</v>
      </c>
      <c r="ACA83">
        <f>VLOOKUP($A83,'FuturesInfo (3)'!$A$2:$V$80,22)</f>
        <v>11</v>
      </c>
      <c r="ACB83">
        <f t="shared" si="513"/>
        <v>-1</v>
      </c>
      <c r="ACC83">
        <f t="shared" si="514"/>
        <v>8</v>
      </c>
      <c r="ACD83" s="137">
        <f>VLOOKUP($A83,'FuturesInfo (3)'!$A$2:$O$80,15)*ACA83</f>
        <v>2406421.875</v>
      </c>
      <c r="ACE83" s="137">
        <f>VLOOKUP($A83,'FuturesInfo (3)'!$A$2:$O$80,15)*ACC83</f>
        <v>1750125</v>
      </c>
      <c r="ACF83" s="188">
        <f t="shared" si="353"/>
        <v>0</v>
      </c>
      <c r="ACG83" s="188">
        <f t="shared" si="358"/>
        <v>0</v>
      </c>
      <c r="ACH83" s="188">
        <f t="shared" si="515"/>
        <v>0</v>
      </c>
      <c r="ACI83" s="188">
        <f t="shared" si="516"/>
        <v>0</v>
      </c>
      <c r="ACJ83" s="188">
        <f t="shared" si="517"/>
        <v>0</v>
      </c>
      <c r="ACK83" s="188">
        <f t="shared" si="350"/>
        <v>0</v>
      </c>
      <c r="ACL83" s="188">
        <f t="shared" si="518"/>
        <v>0</v>
      </c>
      <c r="ACM83" s="188">
        <f t="shared" si="557"/>
        <v>0</v>
      </c>
      <c r="ACN83" s="188">
        <f t="shared" si="519"/>
        <v>0</v>
      </c>
      <c r="ACO83" s="188">
        <f>IF(IF(sym!$Q72=ABR83,1,0)=1,ABS(ACD83*ABW83),-ABS(ACD83*ABW83))</f>
        <v>0</v>
      </c>
      <c r="ACP83" s="188">
        <f t="shared" si="520"/>
        <v>0</v>
      </c>
      <c r="ACQ83" s="188">
        <f t="shared" si="521"/>
        <v>0</v>
      </c>
      <c r="ACT83">
        <f t="shared" si="522"/>
        <v>0</v>
      </c>
      <c r="ACU83" s="228"/>
      <c r="ACV83" s="228"/>
      <c r="ACW83" s="228"/>
      <c r="ACX83" s="203"/>
      <c r="ACY83" s="229"/>
      <c r="ACZ83">
        <f t="shared" si="523"/>
        <v>-1</v>
      </c>
      <c r="ADA83">
        <f t="shared" si="524"/>
        <v>0</v>
      </c>
      <c r="ADB83" s="203"/>
      <c r="ADC83">
        <f t="shared" si="525"/>
        <v>1</v>
      </c>
      <c r="ADD83">
        <f t="shared" si="359"/>
        <v>1</v>
      </c>
      <c r="ADE83">
        <f t="shared" si="558"/>
        <v>0</v>
      </c>
      <c r="ADF83">
        <f t="shared" si="526"/>
        <v>1</v>
      </c>
      <c r="ADG83" s="237"/>
      <c r="ADH83" s="194"/>
      <c r="ADI83">
        <f t="shared" si="527"/>
        <v>-1</v>
      </c>
      <c r="ADJ83">
        <f t="shared" si="528"/>
        <v>-1</v>
      </c>
      <c r="ADK83">
        <f>VLOOKUP($A83,'FuturesInfo (3)'!$A$2:$V$80,22)</f>
        <v>11</v>
      </c>
      <c r="ADL83">
        <f t="shared" si="529"/>
        <v>-1</v>
      </c>
      <c r="ADM83">
        <f t="shared" si="530"/>
        <v>8</v>
      </c>
      <c r="ADN83" s="137">
        <f>VLOOKUP($A83,'FuturesInfo (3)'!$A$2:$O$80,15)*ADK83</f>
        <v>2406421.875</v>
      </c>
      <c r="ADO83" s="137">
        <f>VLOOKUP($A83,'FuturesInfo (3)'!$A$2:$O$80,15)*ADM83</f>
        <v>1750125</v>
      </c>
      <c r="ADP83" s="188">
        <f t="shared" si="354"/>
        <v>0</v>
      </c>
      <c r="ADQ83" s="188">
        <f t="shared" si="360"/>
        <v>0</v>
      </c>
      <c r="ADR83" s="188">
        <f t="shared" si="531"/>
        <v>0</v>
      </c>
      <c r="ADS83" s="188">
        <f t="shared" si="532"/>
        <v>0</v>
      </c>
      <c r="ADT83" s="188">
        <f t="shared" si="533"/>
        <v>0</v>
      </c>
      <c r="ADU83" s="188">
        <f t="shared" si="351"/>
        <v>0</v>
      </c>
      <c r="ADV83" s="188">
        <f t="shared" si="534"/>
        <v>0</v>
      </c>
      <c r="ADW83" s="188">
        <f t="shared" si="559"/>
        <v>0</v>
      </c>
      <c r="ADX83" s="188">
        <f t="shared" si="535"/>
        <v>0</v>
      </c>
      <c r="ADY83" s="188">
        <f>IF(IF(sym!$Q72=ADB83,1,0)=1,ABS(ADN83*ADG83),-ABS(ADN83*ADG83))</f>
        <v>0</v>
      </c>
      <c r="ADZ83" s="188">
        <f t="shared" si="536"/>
        <v>0</v>
      </c>
      <c r="AEA83" s="188">
        <f t="shared" si="537"/>
        <v>0</v>
      </c>
    </row>
    <row r="84" spans="1:807"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f t="shared" si="361"/>
        <v>-1</v>
      </c>
      <c r="T84">
        <f t="shared" si="362"/>
        <v>1</v>
      </c>
      <c r="U84">
        <v>3</v>
      </c>
      <c r="V84">
        <f t="shared" si="363"/>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f t="shared" si="364"/>
        <v>234.23739138095399</v>
      </c>
      <c r="AG84" s="188">
        <v>234.23739138095399</v>
      </c>
      <c r="AH84" s="188">
        <f t="shared" si="365"/>
        <v>-234.23739138095399</v>
      </c>
      <c r="AI84" s="188">
        <v>-234.23739138095399</v>
      </c>
      <c r="AJ84" s="188">
        <v>234.23739138095399</v>
      </c>
      <c r="AL84">
        <v>-1</v>
      </c>
      <c r="AM84" s="228">
        <v>1</v>
      </c>
      <c r="AN84" s="228">
        <v>1</v>
      </c>
      <c r="AO84" s="228">
        <v>1</v>
      </c>
      <c r="AP84" s="203">
        <v>1</v>
      </c>
      <c r="AQ84" s="229">
        <v>5</v>
      </c>
      <c r="AR84">
        <f t="shared" si="366"/>
        <v>1</v>
      </c>
      <c r="AS84">
        <v>1</v>
      </c>
      <c r="AT84" s="203">
        <v>1</v>
      </c>
      <c r="AU84">
        <v>1</v>
      </c>
      <c r="AV84">
        <v>1</v>
      </c>
      <c r="AW84">
        <v>0</v>
      </c>
      <c r="AX84">
        <v>1</v>
      </c>
      <c r="AY84" s="237">
        <v>7.0497003877299997E-4</v>
      </c>
      <c r="AZ84" s="194">
        <v>42544</v>
      </c>
      <c r="BA84">
        <f t="shared" si="367"/>
        <v>1</v>
      </c>
      <c r="BB84">
        <f t="shared" si="368"/>
        <v>1</v>
      </c>
      <c r="BC84">
        <v>3</v>
      </c>
      <c r="BD84">
        <f t="shared" si="369"/>
        <v>1</v>
      </c>
      <c r="BE84">
        <v>4</v>
      </c>
      <c r="BF84" s="137">
        <v>399234.375</v>
      </c>
      <c r="BG84" s="137">
        <v>532312.5</v>
      </c>
      <c r="BH84" s="188">
        <v>281.4482728232644</v>
      </c>
      <c r="BI84" s="188">
        <v>-281.4482728232644</v>
      </c>
      <c r="BJ84" s="188">
        <v>281.4482728232644</v>
      </c>
      <c r="BK84" s="188">
        <f t="shared" si="538"/>
        <v>281.4482728232644</v>
      </c>
      <c r="BL84" s="188">
        <v>281.4482728232644</v>
      </c>
      <c r="BM84" s="188">
        <v>281.4482728232644</v>
      </c>
      <c r="BN84" s="188">
        <v>281.4482728232644</v>
      </c>
      <c r="BO84" s="188">
        <f t="shared" si="370"/>
        <v>281.4482728232644</v>
      </c>
      <c r="BP84" s="188">
        <v>-281.4482728232644</v>
      </c>
      <c r="BQ84" s="188">
        <f t="shared" si="371"/>
        <v>281.4482728232644</v>
      </c>
      <c r="BR84" s="188">
        <f t="shared" si="372"/>
        <v>281.4482728232644</v>
      </c>
      <c r="BS84" s="188">
        <v>281.4482728232644</v>
      </c>
      <c r="BU84">
        <v>1</v>
      </c>
      <c r="BV84" s="228">
        <v>1</v>
      </c>
      <c r="BW84" s="228">
        <v>1</v>
      </c>
      <c r="BX84" s="228">
        <v>1</v>
      </c>
      <c r="BY84" s="203">
        <v>1</v>
      </c>
      <c r="BZ84" s="229">
        <v>6</v>
      </c>
      <c r="CA84">
        <f t="shared" si="373"/>
        <v>1</v>
      </c>
      <c r="CB84">
        <v>1</v>
      </c>
      <c r="CC84" s="203">
        <v>1</v>
      </c>
      <c r="CD84">
        <v>1</v>
      </c>
      <c r="CE84">
        <v>1</v>
      </c>
      <c r="CF84">
        <v>0</v>
      </c>
      <c r="CG84">
        <v>1</v>
      </c>
      <c r="CH84" s="237"/>
      <c r="CI84" s="194">
        <v>42544</v>
      </c>
      <c r="CJ84">
        <f t="shared" si="374"/>
        <v>-1</v>
      </c>
      <c r="CK84">
        <f t="shared" si="375"/>
        <v>1</v>
      </c>
      <c r="CL84">
        <v>3</v>
      </c>
      <c r="CM84">
        <f t="shared" si="376"/>
        <v>1</v>
      </c>
      <c r="CN84">
        <v>4</v>
      </c>
      <c r="CO84" s="137">
        <v>399234.375</v>
      </c>
      <c r="CP84" s="137">
        <v>532312.5</v>
      </c>
      <c r="CQ84" s="188">
        <v>0</v>
      </c>
      <c r="CR84" s="188">
        <v>0</v>
      </c>
      <c r="CS84" s="188">
        <v>0</v>
      </c>
      <c r="CT84" s="188">
        <f t="shared" si="539"/>
        <v>0</v>
      </c>
      <c r="CU84" s="188">
        <v>0</v>
      </c>
      <c r="CV84" s="188">
        <v>0</v>
      </c>
      <c r="CW84" s="188">
        <v>0</v>
      </c>
      <c r="CX84" s="188">
        <f t="shared" si="377"/>
        <v>0</v>
      </c>
      <c r="CY84" s="188">
        <v>0</v>
      </c>
      <c r="CZ84" s="188">
        <f t="shared" si="378"/>
        <v>0</v>
      </c>
      <c r="DA84" s="188">
        <f t="shared" si="379"/>
        <v>0</v>
      </c>
      <c r="DB84" s="188">
        <v>0</v>
      </c>
      <c r="DD84">
        <v>1</v>
      </c>
      <c r="DE84" s="228">
        <v>1</v>
      </c>
      <c r="DF84" s="228">
        <v>1</v>
      </c>
      <c r="DG84" s="228">
        <v>1</v>
      </c>
      <c r="DH84" s="203">
        <v>1</v>
      </c>
      <c r="DI84" s="229">
        <v>6</v>
      </c>
      <c r="DJ84">
        <f t="shared" si="380"/>
        <v>1</v>
      </c>
      <c r="DK84">
        <v>1</v>
      </c>
      <c r="DL84" s="203">
        <v>1</v>
      </c>
      <c r="DM84">
        <v>1</v>
      </c>
      <c r="DN84">
        <v>1</v>
      </c>
      <c r="DO84">
        <v>0</v>
      </c>
      <c r="DP84">
        <v>1</v>
      </c>
      <c r="DQ84" s="237">
        <v>6.1054361864500001E-3</v>
      </c>
      <c r="DR84" s="194">
        <v>42544</v>
      </c>
      <c r="DS84">
        <f t="shared" si="381"/>
        <v>-1</v>
      </c>
      <c r="DT84">
        <f t="shared" si="382"/>
        <v>1</v>
      </c>
      <c r="DU84">
        <v>3</v>
      </c>
      <c r="DV84">
        <f t="shared" si="383"/>
        <v>1</v>
      </c>
      <c r="DW84">
        <v>2</v>
      </c>
      <c r="DX84" s="137">
        <v>401671.875</v>
      </c>
      <c r="DY84" s="137">
        <v>267781.25</v>
      </c>
      <c r="DZ84" s="188">
        <v>2452.3820007042209</v>
      </c>
      <c r="EA84" s="188">
        <v>2452.3820007042209</v>
      </c>
      <c r="EB84" s="188">
        <v>2452.3820007042209</v>
      </c>
      <c r="EC84" s="188">
        <f t="shared" si="540"/>
        <v>2452.3820007042209</v>
      </c>
      <c r="ED84" s="188">
        <v>2452.3820007042209</v>
      </c>
      <c r="EE84" s="188">
        <v>2452.3820007042209</v>
      </c>
      <c r="EF84" s="188">
        <v>2452.3820007042209</v>
      </c>
      <c r="EG84" s="188">
        <f t="shared" si="384"/>
        <v>-2452.3820007042209</v>
      </c>
      <c r="EH84" s="188">
        <v>-2452.3820007042209</v>
      </c>
      <c r="EI84" s="188">
        <f t="shared" si="385"/>
        <v>2452.3820007042209</v>
      </c>
      <c r="EJ84" s="188">
        <f t="shared" si="386"/>
        <v>2452.3820007042209</v>
      </c>
      <c r="EK84" s="188">
        <v>2452.3820007042209</v>
      </c>
      <c r="EM84">
        <v>1</v>
      </c>
      <c r="EN84" s="228">
        <v>-1</v>
      </c>
      <c r="EO84" s="228">
        <v>1</v>
      </c>
      <c r="EP84" s="228">
        <v>-1</v>
      </c>
      <c r="EQ84" s="203">
        <v>1</v>
      </c>
      <c r="ER84" s="229">
        <v>7</v>
      </c>
      <c r="ES84">
        <f t="shared" si="387"/>
        <v>1</v>
      </c>
      <c r="ET84">
        <v>1</v>
      </c>
      <c r="EU84" s="203">
        <v>-1</v>
      </c>
      <c r="EV84">
        <v>1</v>
      </c>
      <c r="EW84">
        <v>0</v>
      </c>
      <c r="EX84">
        <v>1</v>
      </c>
      <c r="EY84">
        <v>0</v>
      </c>
      <c r="EZ84" s="237">
        <v>-1.6337962422699999E-3</v>
      </c>
      <c r="FA84" s="194">
        <v>42544</v>
      </c>
      <c r="FB84">
        <f t="shared" si="388"/>
        <v>1</v>
      </c>
      <c r="FC84">
        <f t="shared" si="389"/>
        <v>1</v>
      </c>
      <c r="FD84">
        <v>3</v>
      </c>
      <c r="FE84">
        <f t="shared" si="390"/>
        <v>-1</v>
      </c>
      <c r="FF84">
        <v>3</v>
      </c>
      <c r="FG84" s="137">
        <v>401015.625</v>
      </c>
      <c r="FH84" s="137">
        <v>401015.625</v>
      </c>
      <c r="FI84" s="188">
        <v>655.17782121655546</v>
      </c>
      <c r="FJ84" s="188">
        <v>-655.17782121655546</v>
      </c>
      <c r="FK84" s="188">
        <v>-655.17782121655546</v>
      </c>
      <c r="FL84" s="188">
        <f t="shared" si="541"/>
        <v>-655.17782121655546</v>
      </c>
      <c r="FM84" s="188">
        <v>-655.17782121655546</v>
      </c>
      <c r="FN84" s="188">
        <v>-655.17782121655546</v>
      </c>
      <c r="FO84" s="188">
        <v>655.17782121655546</v>
      </c>
      <c r="FP84" s="188">
        <f t="shared" si="391"/>
        <v>-655.17782121655546</v>
      </c>
      <c r="FQ84" s="188">
        <v>655.17782121655546</v>
      </c>
      <c r="FR84" s="188">
        <f t="shared" si="392"/>
        <v>655.17782121655546</v>
      </c>
      <c r="FS84" s="188">
        <f t="shared" si="393"/>
        <v>-655.17782121655546</v>
      </c>
      <c r="FT84" s="188">
        <v>655.17782121655546</v>
      </c>
      <c r="FV84">
        <v>-1</v>
      </c>
      <c r="FW84" s="228">
        <v>-1</v>
      </c>
      <c r="FX84" s="228">
        <v>1</v>
      </c>
      <c r="FY84" s="228">
        <v>-1</v>
      </c>
      <c r="FZ84" s="203">
        <v>1</v>
      </c>
      <c r="GA84" s="229">
        <v>8</v>
      </c>
      <c r="GB84">
        <f t="shared" si="394"/>
        <v>1</v>
      </c>
      <c r="GC84">
        <v>1</v>
      </c>
      <c r="GD84">
        <v>1</v>
      </c>
      <c r="GE84">
        <v>0</v>
      </c>
      <c r="GF84">
        <v>1</v>
      </c>
      <c r="GG84">
        <v>0</v>
      </c>
      <c r="GH84">
        <v>1</v>
      </c>
      <c r="GI84">
        <v>1.16890707189E-4</v>
      </c>
      <c r="GJ84" s="194">
        <v>42544</v>
      </c>
      <c r="GK84">
        <f t="shared" si="395"/>
        <v>1</v>
      </c>
      <c r="GL84">
        <f t="shared" si="396"/>
        <v>1</v>
      </c>
      <c r="GM84">
        <v>3</v>
      </c>
      <c r="GN84">
        <f t="shared" si="397"/>
        <v>1</v>
      </c>
      <c r="GO84">
        <v>4</v>
      </c>
      <c r="GP84" s="137">
        <v>401062.5</v>
      </c>
      <c r="GQ84" s="137">
        <v>534750</v>
      </c>
      <c r="GR84" s="188">
        <v>-46.880479251988312</v>
      </c>
      <c r="GS84" s="188">
        <v>-46.880479251988312</v>
      </c>
      <c r="GT84" s="188">
        <v>46.880479251988312</v>
      </c>
      <c r="GU84" s="188">
        <f t="shared" si="542"/>
        <v>46.880479251988312</v>
      </c>
      <c r="GV84" s="188">
        <v>46.880479251988312</v>
      </c>
      <c r="GW84" s="188">
        <v>46.880479251988312</v>
      </c>
      <c r="GX84" s="188">
        <v>-46.880479251988312</v>
      </c>
      <c r="GY84" s="188">
        <f t="shared" si="398"/>
        <v>46.880479251988312</v>
      </c>
      <c r="GZ84" s="188">
        <v>-46.880479251988312</v>
      </c>
      <c r="HA84" s="188">
        <f t="shared" si="399"/>
        <v>46.880479251988312</v>
      </c>
      <c r="HB84" s="188">
        <f t="shared" si="400"/>
        <v>46.880479251988312</v>
      </c>
      <c r="HC84" s="188">
        <v>46.880479251988312</v>
      </c>
      <c r="HE84">
        <v>1</v>
      </c>
      <c r="HF84">
        <v>1</v>
      </c>
      <c r="HG84">
        <v>1</v>
      </c>
      <c r="HH84">
        <v>1</v>
      </c>
      <c r="HI84">
        <v>1</v>
      </c>
      <c r="HJ84">
        <v>9</v>
      </c>
      <c r="HK84">
        <f t="shared" si="401"/>
        <v>1</v>
      </c>
      <c r="HL84">
        <v>1</v>
      </c>
      <c r="HM84" s="203">
        <v>1</v>
      </c>
      <c r="HN84">
        <v>1</v>
      </c>
      <c r="HO84">
        <v>1</v>
      </c>
      <c r="HP84">
        <v>0</v>
      </c>
      <c r="HQ84">
        <v>1</v>
      </c>
      <c r="HR84" s="237">
        <v>8.1813931743799999E-4</v>
      </c>
      <c r="HS84" s="194">
        <v>42544</v>
      </c>
      <c r="HT84">
        <f t="shared" si="402"/>
        <v>-1</v>
      </c>
      <c r="HU84">
        <f t="shared" si="403"/>
        <v>1</v>
      </c>
      <c r="HV84">
        <v>3</v>
      </c>
      <c r="HW84">
        <f t="shared" si="404"/>
        <v>1</v>
      </c>
      <c r="HX84">
        <v>4</v>
      </c>
      <c r="HY84" s="137">
        <v>401390.625</v>
      </c>
      <c r="HZ84" s="137">
        <v>535187.5</v>
      </c>
      <c r="IA84" s="188">
        <v>328.39345196351223</v>
      </c>
      <c r="IB84" s="188">
        <v>328.39345196351223</v>
      </c>
      <c r="IC84" s="188">
        <v>328.39345196351223</v>
      </c>
      <c r="ID84" s="188">
        <f t="shared" si="543"/>
        <v>328.39345196351223</v>
      </c>
      <c r="IE84" s="188">
        <v>328.39345196351223</v>
      </c>
      <c r="IF84" s="188">
        <v>328.39345196351223</v>
      </c>
      <c r="IG84" s="188">
        <v>328.39345196351223</v>
      </c>
      <c r="IH84" s="188">
        <f t="shared" si="405"/>
        <v>-328.39345196351223</v>
      </c>
      <c r="II84" s="188">
        <v>-328.39345196351223</v>
      </c>
      <c r="IJ84" s="188">
        <f t="shared" si="406"/>
        <v>328.39345196351223</v>
      </c>
      <c r="IK84" s="188">
        <f t="shared" si="407"/>
        <v>328.39345196351223</v>
      </c>
      <c r="IL84" s="188">
        <v>328.39345196351223</v>
      </c>
      <c r="IN84">
        <v>1</v>
      </c>
      <c r="IO84" s="228">
        <v>1</v>
      </c>
      <c r="IP84" s="228">
        <v>-1</v>
      </c>
      <c r="IQ84" s="228">
        <v>1</v>
      </c>
      <c r="IR84" s="203">
        <v>1</v>
      </c>
      <c r="IS84" s="229">
        <v>10</v>
      </c>
      <c r="IT84">
        <f t="shared" si="408"/>
        <v>-1</v>
      </c>
      <c r="IU84">
        <v>1</v>
      </c>
      <c r="IV84" s="203">
        <v>-1</v>
      </c>
      <c r="IW84">
        <v>0</v>
      </c>
      <c r="IX84">
        <v>0</v>
      </c>
      <c r="IY84">
        <v>1</v>
      </c>
      <c r="IZ84">
        <v>0</v>
      </c>
      <c r="JA84" s="237">
        <v>-4.7880415742099997E-3</v>
      </c>
      <c r="JB84" s="194">
        <v>42544</v>
      </c>
      <c r="JC84">
        <f t="shared" si="409"/>
        <v>-1</v>
      </c>
      <c r="JD84">
        <f t="shared" si="410"/>
        <v>-1</v>
      </c>
      <c r="JE84">
        <v>3</v>
      </c>
      <c r="JF84">
        <f t="shared" si="411"/>
        <v>1</v>
      </c>
      <c r="JG84">
        <v>2</v>
      </c>
      <c r="JH84" s="137">
        <v>399468.75</v>
      </c>
      <c r="JI84" s="137">
        <v>266312.5</v>
      </c>
      <c r="JJ84" s="188">
        <v>-1912.6729825977009</v>
      </c>
      <c r="JK84" s="188">
        <v>-1912.6729825977009</v>
      </c>
      <c r="JL84" s="188">
        <v>-1912.6729825977009</v>
      </c>
      <c r="JM84" s="188">
        <f t="shared" si="544"/>
        <v>1912.6729825977009</v>
      </c>
      <c r="JN84" s="188">
        <v>-1912.6729825977009</v>
      </c>
      <c r="JO84" s="188">
        <v>1912.6729825977009</v>
      </c>
      <c r="JP84" s="188">
        <v>-1912.6729825977009</v>
      </c>
      <c r="JQ84" s="188">
        <f t="shared" si="412"/>
        <v>1912.6729825977009</v>
      </c>
      <c r="JR84" s="188">
        <v>1912.6729825977009</v>
      </c>
      <c r="JS84" s="188">
        <f t="shared" si="413"/>
        <v>-1912.6729825977009</v>
      </c>
      <c r="JT84" s="188">
        <f t="shared" si="414"/>
        <v>1912.6729825977009</v>
      </c>
      <c r="JU84" s="188">
        <v>1912.6729825977009</v>
      </c>
      <c r="JW84">
        <v>-1</v>
      </c>
      <c r="JX84" s="228">
        <v>-1</v>
      </c>
      <c r="JY84" s="228">
        <v>1</v>
      </c>
      <c r="JZ84" s="228">
        <v>-1</v>
      </c>
      <c r="KA84" s="203">
        <v>1</v>
      </c>
      <c r="KB84" s="229">
        <v>11</v>
      </c>
      <c r="KC84">
        <f t="shared" si="415"/>
        <v>1</v>
      </c>
      <c r="KD84">
        <v>1</v>
      </c>
      <c r="KE84" s="203">
        <v>-1</v>
      </c>
      <c r="KF84">
        <v>1</v>
      </c>
      <c r="KG84">
        <v>0</v>
      </c>
      <c r="KH84">
        <v>1</v>
      </c>
      <c r="KI84">
        <v>0</v>
      </c>
      <c r="KJ84" s="237">
        <v>-4.8110772119200002E-3</v>
      </c>
      <c r="KK84" s="194">
        <v>42544</v>
      </c>
      <c r="KL84">
        <f t="shared" si="416"/>
        <v>1</v>
      </c>
      <c r="KM84">
        <f t="shared" si="417"/>
        <v>1</v>
      </c>
      <c r="KN84">
        <v>3</v>
      </c>
      <c r="KO84">
        <f t="shared" si="418"/>
        <v>1</v>
      </c>
      <c r="KP84">
        <v>2</v>
      </c>
      <c r="KQ84" s="137">
        <v>397546.875</v>
      </c>
      <c r="KR84" s="137">
        <v>265031.25</v>
      </c>
      <c r="KS84" s="188">
        <v>1912.6287109825089</v>
      </c>
      <c r="KT84" s="188">
        <v>1912.6287109825089</v>
      </c>
      <c r="KU84" s="188">
        <v>-1912.6287109825089</v>
      </c>
      <c r="KV84" s="188">
        <f t="shared" si="545"/>
        <v>-1912.6287109825089</v>
      </c>
      <c r="KW84" s="188">
        <v>-1912.6287109825089</v>
      </c>
      <c r="KX84" s="188">
        <v>-1912.6287109825089</v>
      </c>
      <c r="KY84" s="188">
        <v>1912.6287109825089</v>
      </c>
      <c r="KZ84" s="188">
        <f t="shared" si="419"/>
        <v>-1912.6287109825089</v>
      </c>
      <c r="LA84" s="188">
        <v>1912.6287109825089</v>
      </c>
      <c r="LB84" s="188">
        <f t="shared" si="420"/>
        <v>-1912.6287109825089</v>
      </c>
      <c r="LC84" s="188">
        <f t="shared" si="421"/>
        <v>-1912.6287109825089</v>
      </c>
      <c r="LD84" s="188">
        <v>1912.6287109825089</v>
      </c>
      <c r="LF84">
        <v>-1</v>
      </c>
      <c r="LG84" s="228">
        <v>1</v>
      </c>
      <c r="LH84" s="228">
        <v>1</v>
      </c>
      <c r="LI84" s="228">
        <v>-1</v>
      </c>
      <c r="LJ84" s="203">
        <v>1</v>
      </c>
      <c r="LK84" s="229">
        <v>-5</v>
      </c>
      <c r="LL84">
        <f t="shared" si="422"/>
        <v>1</v>
      </c>
      <c r="LM84">
        <v>-1</v>
      </c>
      <c r="LN84" s="203">
        <v>1</v>
      </c>
      <c r="LO84">
        <v>1</v>
      </c>
      <c r="LP84">
        <v>1</v>
      </c>
      <c r="LQ84">
        <v>0</v>
      </c>
      <c r="LR84">
        <v>0</v>
      </c>
      <c r="LS84" s="237">
        <v>2.3582124749399998E-3</v>
      </c>
      <c r="LT84" s="194">
        <v>42556</v>
      </c>
      <c r="LU84">
        <f t="shared" si="423"/>
        <v>1</v>
      </c>
      <c r="LV84">
        <f t="shared" si="424"/>
        <v>1</v>
      </c>
      <c r="LW84">
        <v>3</v>
      </c>
      <c r="LX84">
        <f t="shared" si="425"/>
        <v>1</v>
      </c>
      <c r="LY84">
        <v>2</v>
      </c>
      <c r="LZ84" s="137">
        <v>398484.375</v>
      </c>
      <c r="MA84" s="137">
        <v>265656.25</v>
      </c>
      <c r="MB84" s="188">
        <v>939.71082419366894</v>
      </c>
      <c r="MC84" s="188">
        <v>-939.71082419366894</v>
      </c>
      <c r="MD84" s="188">
        <v>939.71082419366894</v>
      </c>
      <c r="ME84" s="188">
        <f t="shared" si="546"/>
        <v>939.71082419366894</v>
      </c>
      <c r="MF84" s="188">
        <v>-939.71082419366894</v>
      </c>
      <c r="MG84" s="188">
        <v>939.71082419366894</v>
      </c>
      <c r="MH84" s="188">
        <v>-939.71082419366894</v>
      </c>
      <c r="MI84" s="188">
        <f t="shared" si="426"/>
        <v>939.71082419366894</v>
      </c>
      <c r="MJ84" s="188">
        <v>-939.71082419366894</v>
      </c>
      <c r="MK84" s="188">
        <f t="shared" si="427"/>
        <v>939.71082419366894</v>
      </c>
      <c r="ML84" s="188">
        <f t="shared" si="428"/>
        <v>939.71082419366894</v>
      </c>
      <c r="MM84" s="188">
        <v>939.71082419366894</v>
      </c>
      <c r="MO84">
        <v>1</v>
      </c>
      <c r="MP84" s="228">
        <v>1</v>
      </c>
      <c r="MQ84" s="228">
        <v>1</v>
      </c>
      <c r="MR84" s="203">
        <v>1</v>
      </c>
      <c r="MS84" s="203">
        <v>1</v>
      </c>
      <c r="MT84" s="229">
        <v>-6</v>
      </c>
      <c r="MU84">
        <f t="shared" si="429"/>
        <v>-1</v>
      </c>
      <c r="MV84">
        <v>-1</v>
      </c>
      <c r="MW84" s="203">
        <v>-1</v>
      </c>
      <c r="MX84">
        <v>0</v>
      </c>
      <c r="MY84">
        <v>0</v>
      </c>
      <c r="MZ84">
        <v>1</v>
      </c>
      <c r="NA84">
        <v>1</v>
      </c>
      <c r="NB84" s="237">
        <v>-3.2937301493899999E-3</v>
      </c>
      <c r="NC84" s="194">
        <v>42556</v>
      </c>
      <c r="ND84">
        <f t="shared" si="430"/>
        <v>-1</v>
      </c>
      <c r="NE84">
        <f t="shared" si="431"/>
        <v>-1</v>
      </c>
      <c r="NF84">
        <v>3</v>
      </c>
      <c r="NG84">
        <f t="shared" si="432"/>
        <v>1</v>
      </c>
      <c r="NH84">
        <v>2</v>
      </c>
      <c r="NI84" s="137">
        <v>397171.875</v>
      </c>
      <c r="NJ84" s="137">
        <v>264781.25</v>
      </c>
      <c r="NK84" s="188">
        <v>-1308.1769791772563</v>
      </c>
      <c r="NL84" s="188">
        <v>-1308.1769791772563</v>
      </c>
      <c r="NM84" s="188">
        <v>-1308.1769791772563</v>
      </c>
      <c r="NN84" s="188">
        <f t="shared" si="547"/>
        <v>1308.1769791772563</v>
      </c>
      <c r="NO84" s="188">
        <v>1308.1769791772563</v>
      </c>
      <c r="NP84" s="188">
        <v>-1308.1769791772563</v>
      </c>
      <c r="NQ84" s="188">
        <v>-1308.1769791772563</v>
      </c>
      <c r="NR84" s="188">
        <f t="shared" si="433"/>
        <v>1308.1769791772563</v>
      </c>
      <c r="NS84" s="188">
        <v>1308.1769791772563</v>
      </c>
      <c r="NT84" s="188">
        <f t="shared" si="434"/>
        <v>-1308.1769791772563</v>
      </c>
      <c r="NU84" s="188">
        <f t="shared" si="435"/>
        <v>1308.1769791772563</v>
      </c>
      <c r="NV84" s="188">
        <v>1308.1769791772563</v>
      </c>
      <c r="NX84">
        <v>-1</v>
      </c>
      <c r="NY84" s="228">
        <v>1</v>
      </c>
      <c r="NZ84" s="228">
        <v>1</v>
      </c>
      <c r="OA84" s="228">
        <v>-1</v>
      </c>
      <c r="OB84" s="203">
        <v>1</v>
      </c>
      <c r="OC84" s="229">
        <v>-7</v>
      </c>
      <c r="OD84">
        <f t="shared" si="436"/>
        <v>1</v>
      </c>
      <c r="OE84">
        <v>-1</v>
      </c>
      <c r="OF84" s="203">
        <v>-1</v>
      </c>
      <c r="OG84">
        <v>0</v>
      </c>
      <c r="OH84">
        <v>0</v>
      </c>
      <c r="OI84">
        <v>1</v>
      </c>
      <c r="OJ84">
        <v>1</v>
      </c>
      <c r="OK84">
        <v>-3.8947244187400002E-3</v>
      </c>
      <c r="OL84" s="194">
        <v>42556</v>
      </c>
      <c r="OM84">
        <f t="shared" si="437"/>
        <v>1</v>
      </c>
      <c r="ON84">
        <f t="shared" si="438"/>
        <v>1</v>
      </c>
      <c r="OO84">
        <v>3</v>
      </c>
      <c r="OP84">
        <f t="shared" si="439"/>
        <v>1</v>
      </c>
      <c r="OQ84">
        <v>2</v>
      </c>
      <c r="OR84" s="137">
        <v>396093.75</v>
      </c>
      <c r="OS84" s="137">
        <v>264062.5</v>
      </c>
      <c r="OT84" s="188">
        <v>-1542.6760002352969</v>
      </c>
      <c r="OU84" s="188">
        <v>1542.6760002352969</v>
      </c>
      <c r="OV84" s="188">
        <v>-1542.6760002352969</v>
      </c>
      <c r="OW84" s="188">
        <f t="shared" si="548"/>
        <v>-1542.6760002352969</v>
      </c>
      <c r="OX84" s="188">
        <v>1542.6760002352969</v>
      </c>
      <c r="OY84" s="188">
        <v>-1542.6760002352969</v>
      </c>
      <c r="OZ84" s="188">
        <v>1542.6760002352969</v>
      </c>
      <c r="PA84" s="188">
        <f t="shared" si="440"/>
        <v>-1542.6760002352969</v>
      </c>
      <c r="PB84" s="188">
        <v>1542.6760002352969</v>
      </c>
      <c r="PC84" s="188">
        <f t="shared" si="441"/>
        <v>-1542.6760002352969</v>
      </c>
      <c r="PD84" s="188">
        <f t="shared" si="442"/>
        <v>-1542.6760002352969</v>
      </c>
      <c r="PE84" s="188">
        <v>1542.6760002352969</v>
      </c>
      <c r="PG84">
        <v>-1</v>
      </c>
      <c r="PH84" s="228">
        <v>1</v>
      </c>
      <c r="PI84" s="228">
        <v>1</v>
      </c>
      <c r="PJ84" s="228">
        <v>-1</v>
      </c>
      <c r="PK84" s="203">
        <v>1</v>
      </c>
      <c r="PL84" s="229">
        <v>-8</v>
      </c>
      <c r="PM84">
        <f t="shared" si="560"/>
        <v>1</v>
      </c>
      <c r="PN84">
        <v>-1</v>
      </c>
      <c r="PO84" s="203">
        <v>1</v>
      </c>
      <c r="PP84">
        <v>1</v>
      </c>
      <c r="PQ84">
        <v>1</v>
      </c>
      <c r="PR84">
        <v>0</v>
      </c>
      <c r="PS84">
        <v>0</v>
      </c>
      <c r="PT84" s="237">
        <v>1.18483412322E-3</v>
      </c>
      <c r="PU84" s="194">
        <v>42556</v>
      </c>
      <c r="PV84">
        <f t="shared" si="443"/>
        <v>1</v>
      </c>
      <c r="PW84">
        <f t="shared" si="444"/>
        <v>1</v>
      </c>
      <c r="PX84">
        <v>3</v>
      </c>
      <c r="PY84">
        <f t="shared" si="445"/>
        <v>1</v>
      </c>
      <c r="PZ84">
        <v>2</v>
      </c>
      <c r="QA84" s="137">
        <v>396703.125</v>
      </c>
      <c r="QB84" s="137">
        <v>264468.75</v>
      </c>
      <c r="QC84" s="188">
        <v>470.02739928800906</v>
      </c>
      <c r="QD84" s="188">
        <v>-470.02739928800906</v>
      </c>
      <c r="QE84" s="188">
        <v>470.02739928800906</v>
      </c>
      <c r="QF84" s="188">
        <f t="shared" si="549"/>
        <v>470.02739928800906</v>
      </c>
      <c r="QG84" s="188">
        <v>-470.02739928800906</v>
      </c>
      <c r="QH84" s="188">
        <v>470.02739928800906</v>
      </c>
      <c r="QI84" s="188">
        <v>-470.02739928800906</v>
      </c>
      <c r="QJ84" s="188">
        <f t="shared" si="446"/>
        <v>470.02739928800906</v>
      </c>
      <c r="QK84" s="188">
        <v>-470.02739928800906</v>
      </c>
      <c r="QL84" s="188">
        <f t="shared" si="447"/>
        <v>470.02739928800906</v>
      </c>
      <c r="QM84" s="188">
        <f t="shared" si="448"/>
        <v>470.02739928800906</v>
      </c>
      <c r="QN84" s="188">
        <v>470.02739928800906</v>
      </c>
      <c r="QP84">
        <v>1</v>
      </c>
      <c r="QQ84" s="228">
        <v>1</v>
      </c>
      <c r="QR84" s="228">
        <v>1</v>
      </c>
      <c r="QS84" s="228">
        <v>1</v>
      </c>
      <c r="QT84" s="203">
        <v>1</v>
      </c>
      <c r="QU84" s="229">
        <v>-9</v>
      </c>
      <c r="QV84">
        <f t="shared" si="561"/>
        <v>-1</v>
      </c>
      <c r="QW84">
        <v>-1</v>
      </c>
      <c r="QX84">
        <v>1</v>
      </c>
      <c r="QY84">
        <v>1</v>
      </c>
      <c r="QZ84">
        <v>1</v>
      </c>
      <c r="RA84">
        <v>0</v>
      </c>
      <c r="RB84">
        <v>0</v>
      </c>
      <c r="RC84">
        <v>1.53846153846E-3</v>
      </c>
      <c r="RD84" s="194">
        <v>42556</v>
      </c>
      <c r="RE84">
        <f t="shared" si="449"/>
        <v>-1</v>
      </c>
      <c r="RF84">
        <f t="shared" si="450"/>
        <v>-1</v>
      </c>
      <c r="RG84">
        <v>3</v>
      </c>
      <c r="RH84">
        <f t="shared" si="451"/>
        <v>1</v>
      </c>
      <c r="RI84">
        <v>2</v>
      </c>
      <c r="RJ84" s="137">
        <v>396703.125</v>
      </c>
      <c r="RK84" s="137">
        <v>264468.75</v>
      </c>
      <c r="RL84" s="188">
        <v>610.31249999938973</v>
      </c>
      <c r="RM84" s="188">
        <v>610.31249999938973</v>
      </c>
      <c r="RN84" s="188">
        <v>610.31249999938973</v>
      </c>
      <c r="RO84" s="188">
        <f t="shared" si="550"/>
        <v>-610.31249999938973</v>
      </c>
      <c r="RP84" s="188">
        <v>-610.31249999938973</v>
      </c>
      <c r="RQ84" s="188">
        <v>610.31249999938973</v>
      </c>
      <c r="RR84" s="188">
        <v>610.31249999938973</v>
      </c>
      <c r="RS84" s="188">
        <f t="shared" si="452"/>
        <v>-610.31249999938973</v>
      </c>
      <c r="RT84" s="188">
        <v>-610.31249999938973</v>
      </c>
      <c r="RU84" s="188">
        <f t="shared" si="453"/>
        <v>610.31249999938973</v>
      </c>
      <c r="RV84" s="188">
        <f t="shared" si="454"/>
        <v>-610.31249999938973</v>
      </c>
      <c r="RW84" s="188">
        <v>610.31249999938973</v>
      </c>
      <c r="RY84">
        <v>1</v>
      </c>
      <c r="RZ84">
        <v>1</v>
      </c>
      <c r="SA84">
        <v>1</v>
      </c>
      <c r="SB84">
        <v>-1</v>
      </c>
      <c r="SC84">
        <v>1</v>
      </c>
      <c r="SD84">
        <v>-10</v>
      </c>
      <c r="SE84">
        <f t="shared" si="455"/>
        <v>-1</v>
      </c>
      <c r="SF84">
        <v>-1</v>
      </c>
      <c r="SG84">
        <v>-1</v>
      </c>
      <c r="SH84">
        <v>0</v>
      </c>
      <c r="SI84">
        <v>0</v>
      </c>
      <c r="SJ84">
        <v>1</v>
      </c>
      <c r="SK84">
        <v>1</v>
      </c>
      <c r="SL84">
        <v>-1.8905825357399999E-3</v>
      </c>
      <c r="SM84" s="194">
        <v>42556</v>
      </c>
      <c r="SN84">
        <f t="shared" si="456"/>
        <v>-1</v>
      </c>
      <c r="SO84">
        <f t="shared" si="457"/>
        <v>-1</v>
      </c>
      <c r="SP84">
        <v>3</v>
      </c>
      <c r="SQ84">
        <f t="shared" si="458"/>
        <v>1</v>
      </c>
      <c r="SR84">
        <v>2</v>
      </c>
      <c r="SS84" s="137">
        <v>396703.125</v>
      </c>
      <c r="ST84" s="137">
        <v>264468.75</v>
      </c>
      <c r="SU84" s="188">
        <v>-749.99999999848217</v>
      </c>
      <c r="SV84" s="188">
        <v>-749.99999999848217</v>
      </c>
      <c r="SW84" s="188">
        <v>-749.99999999848217</v>
      </c>
      <c r="SX84" s="188">
        <f t="shared" si="551"/>
        <v>749.99999999848217</v>
      </c>
      <c r="SY84" s="188">
        <v>749.99999999848217</v>
      </c>
      <c r="SZ84" s="188">
        <v>-749.99999999848217</v>
      </c>
      <c r="TA84" s="188">
        <v>749.99999999848217</v>
      </c>
      <c r="TB84" s="188">
        <f t="shared" si="459"/>
        <v>749.99999999848217</v>
      </c>
      <c r="TC84" s="188">
        <v>749.99999999848217</v>
      </c>
      <c r="TD84" s="188">
        <f t="shared" si="460"/>
        <v>-749.99999999848217</v>
      </c>
      <c r="TE84" s="188">
        <f t="shared" si="461"/>
        <v>749.99999999848217</v>
      </c>
      <c r="TF84" s="188">
        <v>749.99999999848217</v>
      </c>
      <c r="TH84">
        <v>-1</v>
      </c>
      <c r="TI84" s="228">
        <v>-1</v>
      </c>
      <c r="TJ84" s="228">
        <v>-1</v>
      </c>
      <c r="TK84" s="228">
        <v>-1</v>
      </c>
      <c r="TL84" s="203">
        <v>1</v>
      </c>
      <c r="TM84" s="229">
        <v>-11</v>
      </c>
      <c r="TN84">
        <f t="shared" si="462"/>
        <v>-1</v>
      </c>
      <c r="TO84">
        <v>-1</v>
      </c>
      <c r="TP84">
        <v>1</v>
      </c>
      <c r="TQ84">
        <v>0</v>
      </c>
      <c r="TR84">
        <v>1</v>
      </c>
      <c r="TS84">
        <v>0</v>
      </c>
      <c r="TT84">
        <v>0</v>
      </c>
      <c r="TU84">
        <v>1.8941636083799999E-3</v>
      </c>
      <c r="TV84" s="194">
        <v>42556</v>
      </c>
      <c r="TW84">
        <f t="shared" si="463"/>
        <v>1</v>
      </c>
      <c r="TX84">
        <f t="shared" si="464"/>
        <v>1</v>
      </c>
      <c r="TY84">
        <v>3</v>
      </c>
      <c r="TZ84">
        <f t="shared" si="465"/>
        <v>1</v>
      </c>
      <c r="UA84">
        <v>2</v>
      </c>
      <c r="UB84" s="137">
        <v>396703.125</v>
      </c>
      <c r="UC84" s="137">
        <v>264468.75</v>
      </c>
      <c r="UD84" s="188">
        <v>-751.42062270562212</v>
      </c>
      <c r="UE84" s="188">
        <v>-751.42062270562212</v>
      </c>
      <c r="UF84" s="188">
        <v>751.42062270562212</v>
      </c>
      <c r="UG84" s="188">
        <f t="shared" si="552"/>
        <v>-751.42062270562212</v>
      </c>
      <c r="UH84" s="188">
        <v>-751.42062270562212</v>
      </c>
      <c r="UI84" s="188">
        <v>-751.42062270562212</v>
      </c>
      <c r="UJ84" s="188">
        <v>-751.42062270562212</v>
      </c>
      <c r="UK84" s="188">
        <f t="shared" si="466"/>
        <v>751.42062270562212</v>
      </c>
      <c r="UL84" s="188">
        <v>-751.42062270562212</v>
      </c>
      <c r="UM84" s="188">
        <f t="shared" si="467"/>
        <v>751.42062270562212</v>
      </c>
      <c r="UN84" s="188">
        <f t="shared" si="468"/>
        <v>751.42062270562212</v>
      </c>
      <c r="UO84" s="188">
        <v>751.42062270562212</v>
      </c>
      <c r="UQ84">
        <v>1</v>
      </c>
      <c r="UR84" s="228">
        <v>1</v>
      </c>
      <c r="US84" s="228">
        <v>1</v>
      </c>
      <c r="UT84" s="228">
        <v>-1</v>
      </c>
      <c r="UU84" s="203">
        <v>1</v>
      </c>
      <c r="UV84" s="229">
        <v>-12</v>
      </c>
      <c r="UW84">
        <f t="shared" si="469"/>
        <v>-1</v>
      </c>
      <c r="UX84">
        <v>-1</v>
      </c>
      <c r="UY84" s="203">
        <v>-1</v>
      </c>
      <c r="UZ84">
        <v>0</v>
      </c>
      <c r="VA84">
        <v>0</v>
      </c>
      <c r="VB84">
        <v>1</v>
      </c>
      <c r="VC84">
        <v>1</v>
      </c>
      <c r="VD84" s="237">
        <v>-8.2712985938800001E-4</v>
      </c>
      <c r="VE84" s="194">
        <v>42556</v>
      </c>
      <c r="VF84">
        <f t="shared" si="470"/>
        <v>-1</v>
      </c>
      <c r="VG84">
        <f t="shared" si="471"/>
        <v>-1</v>
      </c>
      <c r="VH84">
        <v>3</v>
      </c>
      <c r="VI84">
        <v>1</v>
      </c>
      <c r="VJ84">
        <v>4</v>
      </c>
      <c r="VK84" s="137">
        <v>396375</v>
      </c>
      <c r="VL84" s="137">
        <v>528500</v>
      </c>
      <c r="VM84" s="188">
        <v>-327.85359801491853</v>
      </c>
      <c r="VN84" s="188">
        <v>-327.85359801491853</v>
      </c>
      <c r="VO84" s="188">
        <v>-327.85359801491853</v>
      </c>
      <c r="VP84" s="188">
        <f t="shared" si="553"/>
        <v>327.85359801491853</v>
      </c>
      <c r="VQ84" s="188">
        <v>327.85359801491853</v>
      </c>
      <c r="VR84" s="188">
        <v>-327.85359801491853</v>
      </c>
      <c r="VS84" s="188">
        <v>327.85359801491853</v>
      </c>
      <c r="VT84" s="188">
        <f t="shared" si="472"/>
        <v>327.85359801491853</v>
      </c>
      <c r="VU84" s="188">
        <v>327.85359801491853</v>
      </c>
      <c r="VV84" s="188">
        <v>-327.85359801491853</v>
      </c>
      <c r="VW84" s="188">
        <f t="shared" si="473"/>
        <v>327.85359801491853</v>
      </c>
      <c r="VX84" s="188">
        <v>327.85359801491853</v>
      </c>
      <c r="VZ84">
        <v>-1</v>
      </c>
      <c r="WA84" s="228">
        <v>-1</v>
      </c>
      <c r="WB84" s="228">
        <v>1</v>
      </c>
      <c r="WC84" s="228">
        <v>-1</v>
      </c>
      <c r="WD84" s="203">
        <v>1</v>
      </c>
      <c r="WE84" s="229">
        <v>-13</v>
      </c>
      <c r="WF84">
        <f t="shared" si="474"/>
        <v>1</v>
      </c>
      <c r="WG84">
        <v>-1</v>
      </c>
      <c r="WH84" s="203">
        <v>-1</v>
      </c>
      <c r="WI84">
        <v>0</v>
      </c>
      <c r="WJ84">
        <v>0</v>
      </c>
      <c r="WK84">
        <v>0</v>
      </c>
      <c r="WL84">
        <v>1</v>
      </c>
      <c r="WM84" s="237">
        <v>-4.7303689687800001E-4</v>
      </c>
      <c r="WN84" s="194">
        <v>42556</v>
      </c>
      <c r="WO84">
        <f t="shared" si="475"/>
        <v>1</v>
      </c>
      <c r="WP84">
        <f t="shared" si="476"/>
        <v>1</v>
      </c>
      <c r="WQ84">
        <v>4</v>
      </c>
      <c r="WR84">
        <v>1</v>
      </c>
      <c r="WS84">
        <v>5</v>
      </c>
      <c r="WT84" s="137">
        <v>528500</v>
      </c>
      <c r="WU84" s="137">
        <v>660625</v>
      </c>
      <c r="WV84" s="188">
        <v>250.00000000002299</v>
      </c>
      <c r="WW84" s="188">
        <v>250.00000000002299</v>
      </c>
      <c r="WX84" s="188">
        <v>-250.00000000002299</v>
      </c>
      <c r="WY84" s="188">
        <f t="shared" si="477"/>
        <v>-250.00000000002299</v>
      </c>
      <c r="WZ84" s="188">
        <v>250.00000000002299</v>
      </c>
      <c r="XA84" s="188">
        <v>-250.00000000002299</v>
      </c>
      <c r="XB84" s="188">
        <v>250.00000000002299</v>
      </c>
      <c r="XC84" s="188">
        <f t="shared" si="478"/>
        <v>-250.00000000002299</v>
      </c>
      <c r="XD84" s="188">
        <v>250.00000000002299</v>
      </c>
      <c r="XE84" s="188">
        <v>-250.00000000002299</v>
      </c>
      <c r="XF84" s="188">
        <f t="shared" si="479"/>
        <v>-250.00000000002299</v>
      </c>
      <c r="XG84" s="188">
        <v>250.00000000002299</v>
      </c>
      <c r="XI84">
        <v>-1</v>
      </c>
      <c r="XJ84" s="228">
        <v>-1</v>
      </c>
      <c r="XK84" s="228">
        <v>1</v>
      </c>
      <c r="XL84" s="228">
        <v>-1</v>
      </c>
      <c r="XM84" s="203">
        <v>1</v>
      </c>
      <c r="XN84" s="229">
        <v>-14</v>
      </c>
      <c r="XO84">
        <f t="shared" si="480"/>
        <v>1</v>
      </c>
      <c r="XP84">
        <v>-1</v>
      </c>
      <c r="XQ84" s="203">
        <v>1</v>
      </c>
      <c r="XR84">
        <v>1</v>
      </c>
      <c r="XS84">
        <v>1</v>
      </c>
      <c r="XT84">
        <v>0</v>
      </c>
      <c r="XU84">
        <v>0</v>
      </c>
      <c r="XV84" s="237">
        <v>4.7326076668199998E-4</v>
      </c>
      <c r="XW84" s="194">
        <v>42556</v>
      </c>
      <c r="XX84">
        <f t="shared" si="481"/>
        <v>1</v>
      </c>
      <c r="XY84">
        <f t="shared" si="482"/>
        <v>1</v>
      </c>
      <c r="XZ84">
        <v>4</v>
      </c>
      <c r="YA84">
        <v>1</v>
      </c>
      <c r="YB84">
        <v>5</v>
      </c>
      <c r="YC84" s="137">
        <v>528500</v>
      </c>
      <c r="YD84" s="137">
        <v>660625</v>
      </c>
      <c r="YE84" s="188">
        <v>-250.11831519143698</v>
      </c>
      <c r="YF84" s="188">
        <v>-250.11831519143698</v>
      </c>
      <c r="YG84" s="188">
        <v>250.11831519143698</v>
      </c>
      <c r="YH84" s="188">
        <f t="shared" si="483"/>
        <v>250.11831519143698</v>
      </c>
      <c r="YI84" s="188">
        <v>-250.11831519143698</v>
      </c>
      <c r="YJ84" s="188">
        <v>250.11831519143698</v>
      </c>
      <c r="YK84" s="188">
        <v>-250.11831519143698</v>
      </c>
      <c r="YL84" s="188">
        <f t="shared" si="484"/>
        <v>250.11831519143698</v>
      </c>
      <c r="YM84" s="188">
        <v>-250.11831519143698</v>
      </c>
      <c r="YN84" s="188">
        <v>250.11831519143698</v>
      </c>
      <c r="YO84" s="188">
        <f t="shared" si="485"/>
        <v>250.11831519143698</v>
      </c>
      <c r="YP84" s="188">
        <v>250.11831519143698</v>
      </c>
      <c r="YR84">
        <v>1</v>
      </c>
      <c r="YS84" s="228">
        <v>-1</v>
      </c>
      <c r="YT84" s="228">
        <v>1</v>
      </c>
      <c r="YU84" s="228">
        <v>-1</v>
      </c>
      <c r="YV84" s="203">
        <v>1</v>
      </c>
      <c r="YW84" s="229">
        <v>-16</v>
      </c>
      <c r="YX84">
        <v>-1</v>
      </c>
      <c r="YY84">
        <v>-1</v>
      </c>
      <c r="YZ84" s="203">
        <v>1</v>
      </c>
      <c r="ZA84">
        <v>1</v>
      </c>
      <c r="ZB84">
        <v>1</v>
      </c>
      <c r="ZC84">
        <v>0</v>
      </c>
      <c r="ZD84">
        <v>0</v>
      </c>
      <c r="ZE84" s="237">
        <v>3.19299905393E-3</v>
      </c>
      <c r="ZF84" s="194">
        <v>42556</v>
      </c>
      <c r="ZG84">
        <f t="shared" si="486"/>
        <v>-1</v>
      </c>
      <c r="ZH84">
        <f t="shared" si="487"/>
        <v>-1</v>
      </c>
      <c r="ZI84">
        <v>4</v>
      </c>
      <c r="ZJ84">
        <v>-1</v>
      </c>
      <c r="ZK84">
        <v>3</v>
      </c>
      <c r="ZL84" s="137">
        <v>528500</v>
      </c>
      <c r="ZM84" s="137">
        <v>396375</v>
      </c>
      <c r="ZN84" s="188">
        <v>-1687.500000002005</v>
      </c>
      <c r="ZO84" s="188">
        <v>-1687.500000002005</v>
      </c>
      <c r="ZP84" s="188">
        <v>1687.500000002005</v>
      </c>
      <c r="ZQ84" s="188">
        <v>1687.500000002005</v>
      </c>
      <c r="ZR84" s="188">
        <v>-1687.500000002005</v>
      </c>
      <c r="ZS84" s="188">
        <v>-1687.500000002005</v>
      </c>
      <c r="ZT84" s="188">
        <v>1687.500000002005</v>
      </c>
      <c r="ZU84" s="188">
        <v>-1687.500000002005</v>
      </c>
      <c r="ZV84" s="188">
        <f t="shared" si="488"/>
        <v>-1687.500000002005</v>
      </c>
      <c r="ZW84" s="188">
        <v>-1687.500000002005</v>
      </c>
      <c r="ZX84" s="188">
        <f t="shared" si="489"/>
        <v>-1687.500000002005</v>
      </c>
      <c r="ZY84" s="188">
        <v>1687.500000002005</v>
      </c>
      <c r="AAA84">
        <f t="shared" si="490"/>
        <v>1</v>
      </c>
      <c r="AAB84" s="228">
        <v>-1</v>
      </c>
      <c r="AAC84" s="228">
        <v>1</v>
      </c>
      <c r="AAD84" s="228">
        <v>-1</v>
      </c>
      <c r="AAE84" s="203">
        <v>1</v>
      </c>
      <c r="AAF84" s="229">
        <v>-16</v>
      </c>
      <c r="AAG84">
        <f t="shared" si="491"/>
        <v>-1</v>
      </c>
      <c r="AAH84">
        <f t="shared" si="492"/>
        <v>-1</v>
      </c>
      <c r="AAI84" s="203">
        <v>1</v>
      </c>
      <c r="AAJ84">
        <f t="shared" si="493"/>
        <v>1</v>
      </c>
      <c r="AAK84">
        <f t="shared" si="355"/>
        <v>1</v>
      </c>
      <c r="AAL84">
        <f t="shared" si="554"/>
        <v>0</v>
      </c>
      <c r="AAM84">
        <f t="shared" si="494"/>
        <v>0</v>
      </c>
      <c r="AAN84" s="237">
        <v>1.17882824473E-4</v>
      </c>
      <c r="AAO84" s="194">
        <v>42556</v>
      </c>
      <c r="AAP84">
        <f t="shared" si="495"/>
        <v>-1</v>
      </c>
      <c r="AAQ84">
        <f t="shared" si="496"/>
        <v>-1</v>
      </c>
      <c r="AAR84">
        <f>VLOOKUP($A84,'FuturesInfo (3)'!$A$2:$V$80,22)</f>
        <v>4</v>
      </c>
      <c r="AAS84">
        <f t="shared" si="497"/>
        <v>-1</v>
      </c>
      <c r="AAT84">
        <f t="shared" si="498"/>
        <v>3</v>
      </c>
      <c r="AAU84" s="137">
        <f>VLOOKUP($A84,'FuturesInfo (3)'!$A$2:$O$80,15)*AAR84</f>
        <v>530250</v>
      </c>
      <c r="AAV84" s="137">
        <f>VLOOKUP($A84,'FuturesInfo (3)'!$A$2:$O$80,15)*AAT84</f>
        <v>397687.5</v>
      </c>
      <c r="AAW84" s="188">
        <f t="shared" si="352"/>
        <v>-62.507367676808251</v>
      </c>
      <c r="AAX84" s="188">
        <f t="shared" si="356"/>
        <v>-62.507367676808251</v>
      </c>
      <c r="AAY84" s="188">
        <f t="shared" si="499"/>
        <v>62.507367676808251</v>
      </c>
      <c r="AAZ84" s="188">
        <f t="shared" si="500"/>
        <v>62.507367676808251</v>
      </c>
      <c r="ABA84" s="188">
        <f t="shared" si="501"/>
        <v>-62.507367676808251</v>
      </c>
      <c r="ABB84" s="188">
        <f t="shared" si="349"/>
        <v>-62.507367676808251</v>
      </c>
      <c r="ABC84" s="188">
        <f t="shared" si="502"/>
        <v>62.507367676808251</v>
      </c>
      <c r="ABD84" s="188">
        <f t="shared" si="555"/>
        <v>-62.507367676808251</v>
      </c>
      <c r="ABE84" s="188">
        <f t="shared" si="503"/>
        <v>-62.507367676808251</v>
      </c>
      <c r="ABF84" s="188">
        <f>IF(IF(sym!$Q73=AAI84,1,0)=1,ABS(AAU84*AAN84),-ABS(AAU84*AAN84))</f>
        <v>-62.507367676808251</v>
      </c>
      <c r="ABG84" s="188">
        <f t="shared" si="504"/>
        <v>-62.507367676808251</v>
      </c>
      <c r="ABH84" s="188">
        <f t="shared" si="505"/>
        <v>62.507367676808251</v>
      </c>
      <c r="ABJ84">
        <f t="shared" si="506"/>
        <v>1</v>
      </c>
      <c r="ABK84" s="228">
        <v>-1</v>
      </c>
      <c r="ABL84" s="228">
        <v>1</v>
      </c>
      <c r="ABM84" s="228">
        <v>-1</v>
      </c>
      <c r="ABN84" s="203">
        <v>1</v>
      </c>
      <c r="ABO84" s="229">
        <v>-17</v>
      </c>
      <c r="ABP84">
        <f t="shared" si="507"/>
        <v>-1</v>
      </c>
      <c r="ABQ84">
        <f t="shared" si="508"/>
        <v>-1</v>
      </c>
      <c r="ABR84" s="203"/>
      <c r="ABS84">
        <f t="shared" si="509"/>
        <v>0</v>
      </c>
      <c r="ABT84">
        <f t="shared" si="357"/>
        <v>0</v>
      </c>
      <c r="ABU84">
        <f t="shared" si="556"/>
        <v>0</v>
      </c>
      <c r="ABV84">
        <f t="shared" si="510"/>
        <v>0</v>
      </c>
      <c r="ABW84" s="237"/>
      <c r="ABX84" s="194">
        <v>42556</v>
      </c>
      <c r="ABY84">
        <f t="shared" si="511"/>
        <v>-1</v>
      </c>
      <c r="ABZ84">
        <f t="shared" si="512"/>
        <v>-1</v>
      </c>
      <c r="ACA84">
        <f>VLOOKUP($A84,'FuturesInfo (3)'!$A$2:$V$80,22)</f>
        <v>4</v>
      </c>
      <c r="ACB84">
        <f t="shared" si="513"/>
        <v>-1</v>
      </c>
      <c r="ACC84">
        <f t="shared" si="514"/>
        <v>3</v>
      </c>
      <c r="ACD84" s="137">
        <f>VLOOKUP($A84,'FuturesInfo (3)'!$A$2:$O$80,15)*ACA84</f>
        <v>530250</v>
      </c>
      <c r="ACE84" s="137">
        <f>VLOOKUP($A84,'FuturesInfo (3)'!$A$2:$O$80,15)*ACC84</f>
        <v>397687.5</v>
      </c>
      <c r="ACF84" s="188">
        <f t="shared" si="353"/>
        <v>0</v>
      </c>
      <c r="ACG84" s="188">
        <f t="shared" si="358"/>
        <v>0</v>
      </c>
      <c r="ACH84" s="188">
        <f t="shared" si="515"/>
        <v>0</v>
      </c>
      <c r="ACI84" s="188">
        <f t="shared" si="516"/>
        <v>0</v>
      </c>
      <c r="ACJ84" s="188">
        <f t="shared" si="517"/>
        <v>0</v>
      </c>
      <c r="ACK84" s="188">
        <f t="shared" si="350"/>
        <v>0</v>
      </c>
      <c r="ACL84" s="188">
        <f t="shared" si="518"/>
        <v>0</v>
      </c>
      <c r="ACM84" s="188">
        <f t="shared" si="557"/>
        <v>0</v>
      </c>
      <c r="ACN84" s="188">
        <f t="shared" si="519"/>
        <v>0</v>
      </c>
      <c r="ACO84" s="188">
        <f>IF(IF(sym!$Q73=ABR84,1,0)=1,ABS(ACD84*ABW84),-ABS(ACD84*ABW84))</f>
        <v>0</v>
      </c>
      <c r="ACP84" s="188">
        <f t="shared" si="520"/>
        <v>0</v>
      </c>
      <c r="ACQ84" s="188">
        <f t="shared" si="521"/>
        <v>0</v>
      </c>
      <c r="ACT84">
        <f t="shared" si="522"/>
        <v>0</v>
      </c>
      <c r="ACU84" s="228"/>
      <c r="ACV84" s="228"/>
      <c r="ACW84" s="228"/>
      <c r="ACX84" s="203"/>
      <c r="ACY84" s="229"/>
      <c r="ACZ84">
        <f t="shared" si="523"/>
        <v>-1</v>
      </c>
      <c r="ADA84">
        <f t="shared" si="524"/>
        <v>0</v>
      </c>
      <c r="ADB84" s="203"/>
      <c r="ADC84">
        <f t="shared" si="525"/>
        <v>1</v>
      </c>
      <c r="ADD84">
        <f t="shared" si="359"/>
        <v>1</v>
      </c>
      <c r="ADE84">
        <f t="shared" si="558"/>
        <v>0</v>
      </c>
      <c r="ADF84">
        <f t="shared" si="526"/>
        <v>1</v>
      </c>
      <c r="ADG84" s="237"/>
      <c r="ADH84" s="194"/>
      <c r="ADI84">
        <f t="shared" si="527"/>
        <v>-1</v>
      </c>
      <c r="ADJ84">
        <f t="shared" si="528"/>
        <v>-1</v>
      </c>
      <c r="ADK84">
        <f>VLOOKUP($A84,'FuturesInfo (3)'!$A$2:$V$80,22)</f>
        <v>4</v>
      </c>
      <c r="ADL84">
        <f t="shared" si="529"/>
        <v>-1</v>
      </c>
      <c r="ADM84">
        <f t="shared" si="530"/>
        <v>3</v>
      </c>
      <c r="ADN84" s="137">
        <f>VLOOKUP($A84,'FuturesInfo (3)'!$A$2:$O$80,15)*ADK84</f>
        <v>530250</v>
      </c>
      <c r="ADO84" s="137">
        <f>VLOOKUP($A84,'FuturesInfo (3)'!$A$2:$O$80,15)*ADM84</f>
        <v>397687.5</v>
      </c>
      <c r="ADP84" s="188">
        <f t="shared" si="354"/>
        <v>0</v>
      </c>
      <c r="ADQ84" s="188">
        <f t="shared" si="360"/>
        <v>0</v>
      </c>
      <c r="ADR84" s="188">
        <f t="shared" si="531"/>
        <v>0</v>
      </c>
      <c r="ADS84" s="188">
        <f t="shared" si="532"/>
        <v>0</v>
      </c>
      <c r="ADT84" s="188">
        <f t="shared" si="533"/>
        <v>0</v>
      </c>
      <c r="ADU84" s="188">
        <f t="shared" si="351"/>
        <v>0</v>
      </c>
      <c r="ADV84" s="188">
        <f t="shared" si="534"/>
        <v>0</v>
      </c>
      <c r="ADW84" s="188">
        <f t="shared" si="559"/>
        <v>0</v>
      </c>
      <c r="ADX84" s="188">
        <f t="shared" si="535"/>
        <v>0</v>
      </c>
      <c r="ADY84" s="188">
        <f>IF(IF(sym!$Q73=ADB84,1,0)=1,ABS(ADN84*ADG84),-ABS(ADN84*ADG84))</f>
        <v>0</v>
      </c>
      <c r="ADZ84" s="188">
        <f t="shared" si="536"/>
        <v>0</v>
      </c>
      <c r="AEA84" s="188">
        <f t="shared" si="537"/>
        <v>0</v>
      </c>
    </row>
    <row r="85" spans="1:807"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f t="shared" si="361"/>
        <v>-1</v>
      </c>
      <c r="T85">
        <f t="shared" si="362"/>
        <v>1</v>
      </c>
      <c r="U85">
        <v>1</v>
      </c>
      <c r="V85">
        <f t="shared" si="363"/>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f t="shared" si="364"/>
        <v>653.76061235616874</v>
      </c>
      <c r="AG85" s="188">
        <v>653.76061235616874</v>
      </c>
      <c r="AH85" s="188">
        <f t="shared" si="365"/>
        <v>-653.76061235616874</v>
      </c>
      <c r="AI85" s="188">
        <v>-653.76061235616874</v>
      </c>
      <c r="AJ85" s="188">
        <v>653.76061235616874</v>
      </c>
      <c r="AL85">
        <v>-1</v>
      </c>
      <c r="AM85" s="228">
        <v>1</v>
      </c>
      <c r="AN85" s="228">
        <v>1</v>
      </c>
      <c r="AO85" s="228">
        <v>1</v>
      </c>
      <c r="AP85" s="203">
        <v>1</v>
      </c>
      <c r="AQ85" s="229">
        <v>5</v>
      </c>
      <c r="AR85">
        <f t="shared" si="366"/>
        <v>1</v>
      </c>
      <c r="AS85">
        <v>1</v>
      </c>
      <c r="AT85" s="203">
        <v>1</v>
      </c>
      <c r="AU85">
        <v>1</v>
      </c>
      <c r="AV85">
        <v>1</v>
      </c>
      <c r="AW85">
        <v>0</v>
      </c>
      <c r="AX85">
        <v>1</v>
      </c>
      <c r="AY85" s="237">
        <v>7.79691749773E-3</v>
      </c>
      <c r="AZ85" s="194">
        <v>42544</v>
      </c>
      <c r="BA85">
        <f t="shared" si="367"/>
        <v>1</v>
      </c>
      <c r="BB85">
        <f t="shared" si="368"/>
        <v>1</v>
      </c>
      <c r="BC85">
        <v>1</v>
      </c>
      <c r="BD85">
        <f t="shared" si="369"/>
        <v>1</v>
      </c>
      <c r="BE85">
        <v>1</v>
      </c>
      <c r="BF85" s="137">
        <v>173687.5</v>
      </c>
      <c r="BG85" s="137">
        <v>173687.5</v>
      </c>
      <c r="BH85" s="188">
        <v>1354.2271078869794</v>
      </c>
      <c r="BI85" s="188">
        <v>-1354.2271078869794</v>
      </c>
      <c r="BJ85" s="188">
        <v>1354.2271078869794</v>
      </c>
      <c r="BK85" s="188">
        <f t="shared" si="538"/>
        <v>1354.2271078869794</v>
      </c>
      <c r="BL85" s="188">
        <v>1354.2271078869794</v>
      </c>
      <c r="BM85" s="188">
        <v>1354.2271078869794</v>
      </c>
      <c r="BN85" s="188">
        <v>1354.2271078869794</v>
      </c>
      <c r="BO85" s="188">
        <f t="shared" si="370"/>
        <v>1354.2271078869794</v>
      </c>
      <c r="BP85" s="188">
        <v>-1354.2271078869794</v>
      </c>
      <c r="BQ85" s="188">
        <f t="shared" si="371"/>
        <v>1354.2271078869794</v>
      </c>
      <c r="BR85" s="188">
        <f t="shared" si="372"/>
        <v>1354.2271078869794</v>
      </c>
      <c r="BS85" s="188">
        <v>1354.2271078869794</v>
      </c>
      <c r="BU85">
        <v>1</v>
      </c>
      <c r="BV85" s="228">
        <v>1</v>
      </c>
      <c r="BW85" s="228">
        <v>1</v>
      </c>
      <c r="BX85" s="228">
        <v>1</v>
      </c>
      <c r="BY85" s="203">
        <v>1</v>
      </c>
      <c r="BZ85" s="229">
        <v>6</v>
      </c>
      <c r="CA85">
        <f t="shared" si="373"/>
        <v>1</v>
      </c>
      <c r="CB85">
        <v>1</v>
      </c>
      <c r="CC85" s="203">
        <v>1</v>
      </c>
      <c r="CD85">
        <v>1</v>
      </c>
      <c r="CE85">
        <v>1</v>
      </c>
      <c r="CF85">
        <v>0</v>
      </c>
      <c r="CG85">
        <v>1</v>
      </c>
      <c r="CH85" s="237"/>
      <c r="CI85" s="194">
        <v>42544</v>
      </c>
      <c r="CJ85">
        <f t="shared" si="374"/>
        <v>-1</v>
      </c>
      <c r="CK85">
        <f t="shared" si="375"/>
        <v>1</v>
      </c>
      <c r="CL85">
        <v>2</v>
      </c>
      <c r="CM85">
        <f t="shared" si="376"/>
        <v>1</v>
      </c>
      <c r="CN85">
        <v>3</v>
      </c>
      <c r="CO85" s="137">
        <v>347375</v>
      </c>
      <c r="CP85" s="137">
        <v>521062.5</v>
      </c>
      <c r="CQ85" s="188">
        <v>0</v>
      </c>
      <c r="CR85" s="188">
        <v>0</v>
      </c>
      <c r="CS85" s="188">
        <v>0</v>
      </c>
      <c r="CT85" s="188">
        <f t="shared" si="539"/>
        <v>0</v>
      </c>
      <c r="CU85" s="188">
        <v>0</v>
      </c>
      <c r="CV85" s="188">
        <v>0</v>
      </c>
      <c r="CW85" s="188">
        <v>0</v>
      </c>
      <c r="CX85" s="188">
        <f t="shared" si="377"/>
        <v>0</v>
      </c>
      <c r="CY85" s="188">
        <v>0</v>
      </c>
      <c r="CZ85" s="188">
        <f t="shared" si="378"/>
        <v>0</v>
      </c>
      <c r="DA85" s="188">
        <f t="shared" si="379"/>
        <v>0</v>
      </c>
      <c r="DB85" s="188">
        <v>0</v>
      </c>
      <c r="DD85">
        <v>1</v>
      </c>
      <c r="DE85" s="228">
        <v>1</v>
      </c>
      <c r="DF85" s="228">
        <v>1</v>
      </c>
      <c r="DG85" s="228">
        <v>1</v>
      </c>
      <c r="DH85" s="203">
        <v>1</v>
      </c>
      <c r="DI85" s="229">
        <v>6</v>
      </c>
      <c r="DJ85">
        <f t="shared" si="380"/>
        <v>1</v>
      </c>
      <c r="DK85">
        <v>1</v>
      </c>
      <c r="DL85" s="203">
        <v>1</v>
      </c>
      <c r="DM85">
        <v>1</v>
      </c>
      <c r="DN85">
        <v>1</v>
      </c>
      <c r="DO85">
        <v>0</v>
      </c>
      <c r="DP85">
        <v>1</v>
      </c>
      <c r="DQ85" s="237">
        <v>1.47535084563E-2</v>
      </c>
      <c r="DR85" s="194">
        <v>42544</v>
      </c>
      <c r="DS85">
        <f t="shared" si="381"/>
        <v>-1</v>
      </c>
      <c r="DT85">
        <f t="shared" si="382"/>
        <v>1</v>
      </c>
      <c r="DU85">
        <v>2</v>
      </c>
      <c r="DV85">
        <f t="shared" si="383"/>
        <v>1</v>
      </c>
      <c r="DW85">
        <v>3</v>
      </c>
      <c r="DX85" s="137">
        <v>352500</v>
      </c>
      <c r="DY85" s="137">
        <v>528750</v>
      </c>
      <c r="DZ85" s="188">
        <v>5200.6117308457497</v>
      </c>
      <c r="EA85" s="188">
        <v>5200.6117308457497</v>
      </c>
      <c r="EB85" s="188">
        <v>5200.6117308457497</v>
      </c>
      <c r="EC85" s="188">
        <f t="shared" si="540"/>
        <v>5200.6117308457497</v>
      </c>
      <c r="ED85" s="188">
        <v>5200.6117308457497</v>
      </c>
      <c r="EE85" s="188">
        <v>5200.6117308457497</v>
      </c>
      <c r="EF85" s="188">
        <v>5200.6117308457497</v>
      </c>
      <c r="EG85" s="188">
        <f t="shared" si="384"/>
        <v>-5200.6117308457497</v>
      </c>
      <c r="EH85" s="188">
        <v>-5200.6117308457497</v>
      </c>
      <c r="EI85" s="188">
        <f t="shared" si="385"/>
        <v>5200.6117308457497</v>
      </c>
      <c r="EJ85" s="188">
        <f t="shared" si="386"/>
        <v>5200.6117308457497</v>
      </c>
      <c r="EK85" s="188">
        <v>5200.6117308457497</v>
      </c>
      <c r="EM85">
        <v>1</v>
      </c>
      <c r="EN85" s="228">
        <v>-1</v>
      </c>
      <c r="EO85" s="228">
        <v>-1</v>
      </c>
      <c r="EP85" s="228">
        <v>-1</v>
      </c>
      <c r="EQ85" s="203">
        <v>1</v>
      </c>
      <c r="ER85" s="229">
        <v>7</v>
      </c>
      <c r="ES85">
        <f t="shared" si="387"/>
        <v>-1</v>
      </c>
      <c r="ET85">
        <v>1</v>
      </c>
      <c r="EU85" s="203">
        <v>-1</v>
      </c>
      <c r="EV85">
        <v>1</v>
      </c>
      <c r="EW85">
        <v>0</v>
      </c>
      <c r="EX85">
        <v>1</v>
      </c>
      <c r="EY85">
        <v>0</v>
      </c>
      <c r="EZ85" s="237">
        <v>-2.1276595744699998E-3</v>
      </c>
      <c r="FA85" s="194">
        <v>42544</v>
      </c>
      <c r="FB85">
        <f t="shared" si="388"/>
        <v>1</v>
      </c>
      <c r="FC85">
        <f t="shared" si="389"/>
        <v>-1</v>
      </c>
      <c r="FD85">
        <v>2</v>
      </c>
      <c r="FE85">
        <f t="shared" si="390"/>
        <v>-1</v>
      </c>
      <c r="FF85">
        <v>2</v>
      </c>
      <c r="FG85" s="137">
        <v>351750</v>
      </c>
      <c r="FH85" s="137">
        <v>351750</v>
      </c>
      <c r="FI85" s="188">
        <v>748.40425531982248</v>
      </c>
      <c r="FJ85" s="188">
        <v>-748.40425531982248</v>
      </c>
      <c r="FK85" s="188">
        <v>-748.40425531982248</v>
      </c>
      <c r="FL85" s="188">
        <f t="shared" si="541"/>
        <v>748.40425531982248</v>
      </c>
      <c r="FM85" s="188">
        <v>-748.40425531982248</v>
      </c>
      <c r="FN85" s="188">
        <v>748.40425531982248</v>
      </c>
      <c r="FO85" s="188">
        <v>748.40425531982248</v>
      </c>
      <c r="FP85" s="188">
        <f t="shared" si="391"/>
        <v>-748.40425531982248</v>
      </c>
      <c r="FQ85" s="188">
        <v>748.40425531982248</v>
      </c>
      <c r="FR85" s="188">
        <f t="shared" si="392"/>
        <v>748.40425531982248</v>
      </c>
      <c r="FS85" s="188">
        <f t="shared" si="393"/>
        <v>748.40425531982248</v>
      </c>
      <c r="FT85" s="188">
        <v>748.40425531982248</v>
      </c>
      <c r="FV85">
        <v>-1</v>
      </c>
      <c r="FW85" s="228">
        <v>-1</v>
      </c>
      <c r="FX85" s="228">
        <v>-1</v>
      </c>
      <c r="FY85" s="228">
        <v>-1</v>
      </c>
      <c r="FZ85" s="203">
        <v>1</v>
      </c>
      <c r="GA85" s="229">
        <v>8</v>
      </c>
      <c r="GB85">
        <f t="shared" si="394"/>
        <v>1</v>
      </c>
      <c r="GC85">
        <v>1</v>
      </c>
      <c r="GD85">
        <v>1</v>
      </c>
      <c r="GE85">
        <v>0</v>
      </c>
      <c r="GF85">
        <v>1</v>
      </c>
      <c r="GG85">
        <v>0</v>
      </c>
      <c r="GH85">
        <v>1</v>
      </c>
      <c r="GI85">
        <v>2.13219616205E-3</v>
      </c>
      <c r="GJ85" s="194">
        <v>42544</v>
      </c>
      <c r="GK85">
        <f t="shared" si="395"/>
        <v>1</v>
      </c>
      <c r="GL85">
        <f t="shared" si="396"/>
        <v>1</v>
      </c>
      <c r="GM85">
        <v>2</v>
      </c>
      <c r="GN85">
        <f t="shared" si="397"/>
        <v>1</v>
      </c>
      <c r="GO85">
        <v>3</v>
      </c>
      <c r="GP85" s="137">
        <v>352500</v>
      </c>
      <c r="GQ85" s="137">
        <v>528750</v>
      </c>
      <c r="GR85" s="188">
        <v>-751.59914712262503</v>
      </c>
      <c r="GS85" s="188">
        <v>-751.59914712262503</v>
      </c>
      <c r="GT85" s="188">
        <v>751.59914712262503</v>
      </c>
      <c r="GU85" s="188">
        <f t="shared" si="542"/>
        <v>751.59914712262503</v>
      </c>
      <c r="GV85" s="188">
        <v>751.59914712262503</v>
      </c>
      <c r="GW85" s="188">
        <v>-751.59914712262503</v>
      </c>
      <c r="GX85" s="188">
        <v>-751.59914712262503</v>
      </c>
      <c r="GY85" s="188">
        <f t="shared" si="398"/>
        <v>751.59914712262503</v>
      </c>
      <c r="GZ85" s="188">
        <v>-751.59914712262503</v>
      </c>
      <c r="HA85" s="188">
        <f t="shared" si="399"/>
        <v>751.59914712262503</v>
      </c>
      <c r="HB85" s="188">
        <f t="shared" si="400"/>
        <v>751.59914712262503</v>
      </c>
      <c r="HC85" s="188">
        <v>751.59914712262503</v>
      </c>
      <c r="HE85">
        <v>1</v>
      </c>
      <c r="HF85">
        <v>-1</v>
      </c>
      <c r="HG85">
        <v>-1</v>
      </c>
      <c r="HH85">
        <v>1</v>
      </c>
      <c r="HI85">
        <v>1</v>
      </c>
      <c r="HJ85">
        <v>9</v>
      </c>
      <c r="HK85">
        <f t="shared" si="401"/>
        <v>-1</v>
      </c>
      <c r="HL85">
        <v>1</v>
      </c>
      <c r="HM85" s="203">
        <v>1</v>
      </c>
      <c r="HN85">
        <v>0</v>
      </c>
      <c r="HO85">
        <v>1</v>
      </c>
      <c r="HP85">
        <v>0</v>
      </c>
      <c r="HQ85">
        <v>1</v>
      </c>
      <c r="HR85" s="237">
        <v>3.90070921986E-3</v>
      </c>
      <c r="HS85" s="194">
        <v>42544</v>
      </c>
      <c r="HT85">
        <f t="shared" si="402"/>
        <v>-1</v>
      </c>
      <c r="HU85">
        <f t="shared" si="403"/>
        <v>-1</v>
      </c>
      <c r="HV85">
        <v>1</v>
      </c>
      <c r="HW85">
        <f t="shared" si="404"/>
        <v>-1</v>
      </c>
      <c r="HX85">
        <v>1</v>
      </c>
      <c r="HY85" s="137">
        <v>176937.5</v>
      </c>
      <c r="HZ85" s="137">
        <v>176937.5</v>
      </c>
      <c r="IA85" s="188">
        <v>-690.18173758897876</v>
      </c>
      <c r="IB85" s="188">
        <v>690.18173758897876</v>
      </c>
      <c r="IC85" s="188">
        <v>690.18173758897876</v>
      </c>
      <c r="ID85" s="188">
        <f t="shared" si="543"/>
        <v>-690.18173758897876</v>
      </c>
      <c r="IE85" s="188">
        <v>690.18173758897876</v>
      </c>
      <c r="IF85" s="188">
        <v>-690.18173758897876</v>
      </c>
      <c r="IG85" s="188">
        <v>690.18173758897876</v>
      </c>
      <c r="IH85" s="188">
        <f t="shared" si="405"/>
        <v>-690.18173758897876</v>
      </c>
      <c r="II85" s="188">
        <v>-690.18173758897876</v>
      </c>
      <c r="IJ85" s="188">
        <f t="shared" si="406"/>
        <v>-690.18173758897876</v>
      </c>
      <c r="IK85" s="188">
        <f t="shared" si="407"/>
        <v>-690.18173758897876</v>
      </c>
      <c r="IL85" s="188">
        <v>690.18173758897876</v>
      </c>
      <c r="IN85">
        <v>1</v>
      </c>
      <c r="IO85" s="228">
        <v>-1</v>
      </c>
      <c r="IP85" s="228">
        <v>-1</v>
      </c>
      <c r="IQ85" s="228">
        <v>1</v>
      </c>
      <c r="IR85" s="203">
        <v>1</v>
      </c>
      <c r="IS85" s="229">
        <v>10</v>
      </c>
      <c r="IT85">
        <f t="shared" si="408"/>
        <v>-1</v>
      </c>
      <c r="IU85">
        <v>1</v>
      </c>
      <c r="IV85" s="203">
        <v>-1</v>
      </c>
      <c r="IW85">
        <v>1</v>
      </c>
      <c r="IX85">
        <v>0</v>
      </c>
      <c r="IY85">
        <v>1</v>
      </c>
      <c r="IZ85">
        <v>0</v>
      </c>
      <c r="JA85" s="237">
        <v>-7.0646414694499997E-3</v>
      </c>
      <c r="JB85" s="194">
        <v>42544</v>
      </c>
      <c r="JC85">
        <f t="shared" si="409"/>
        <v>-1</v>
      </c>
      <c r="JD85">
        <f t="shared" si="410"/>
        <v>-1</v>
      </c>
      <c r="JE85">
        <v>1</v>
      </c>
      <c r="JF85">
        <f t="shared" si="411"/>
        <v>-1</v>
      </c>
      <c r="JG85">
        <v>1</v>
      </c>
      <c r="JH85" s="137">
        <v>175687.5</v>
      </c>
      <c r="JI85" s="137">
        <v>175687.5</v>
      </c>
      <c r="JJ85" s="188">
        <v>1241.1691981639967</v>
      </c>
      <c r="JK85" s="188">
        <v>-1241.1691981639967</v>
      </c>
      <c r="JL85" s="188">
        <v>-1241.1691981639967</v>
      </c>
      <c r="JM85" s="188">
        <f t="shared" si="544"/>
        <v>1241.1691981639967</v>
      </c>
      <c r="JN85" s="188">
        <v>-1241.1691981639967</v>
      </c>
      <c r="JO85" s="188">
        <v>1241.1691981639967</v>
      </c>
      <c r="JP85" s="188">
        <v>-1241.1691981639967</v>
      </c>
      <c r="JQ85" s="188">
        <f t="shared" si="412"/>
        <v>1241.1691981639967</v>
      </c>
      <c r="JR85" s="188">
        <v>1241.1691981639967</v>
      </c>
      <c r="JS85" s="188">
        <f t="shared" si="413"/>
        <v>1241.1691981639967</v>
      </c>
      <c r="JT85" s="188">
        <f t="shared" si="414"/>
        <v>1241.1691981639967</v>
      </c>
      <c r="JU85" s="188">
        <v>1241.1691981639967</v>
      </c>
      <c r="JW85">
        <v>-1</v>
      </c>
      <c r="JX85" s="228">
        <v>-1</v>
      </c>
      <c r="JY85" s="228">
        <v>-1</v>
      </c>
      <c r="JZ85" s="228">
        <v>-1</v>
      </c>
      <c r="KA85" s="203">
        <v>1</v>
      </c>
      <c r="KB85" s="229">
        <v>11</v>
      </c>
      <c r="KC85">
        <f t="shared" si="415"/>
        <v>1</v>
      </c>
      <c r="KD85">
        <v>1</v>
      </c>
      <c r="KE85" s="203">
        <v>-1</v>
      </c>
      <c r="KF85">
        <v>1</v>
      </c>
      <c r="KG85">
        <v>0</v>
      </c>
      <c r="KH85">
        <v>1</v>
      </c>
      <c r="KI85">
        <v>0</v>
      </c>
      <c r="KJ85" s="237">
        <v>-1.06723585912E-2</v>
      </c>
      <c r="KK85" s="194">
        <v>42544</v>
      </c>
      <c r="KL85">
        <f t="shared" si="416"/>
        <v>1</v>
      </c>
      <c r="KM85">
        <f t="shared" si="417"/>
        <v>1</v>
      </c>
      <c r="KN85">
        <v>1</v>
      </c>
      <c r="KO85">
        <f t="shared" si="418"/>
        <v>1</v>
      </c>
      <c r="KP85">
        <v>1</v>
      </c>
      <c r="KQ85" s="137">
        <v>173812.5</v>
      </c>
      <c r="KR85" s="137">
        <v>173812.5</v>
      </c>
      <c r="KS85" s="188">
        <v>1854.9893276329501</v>
      </c>
      <c r="KT85" s="188">
        <v>1854.9893276329501</v>
      </c>
      <c r="KU85" s="188">
        <v>-1854.9893276329501</v>
      </c>
      <c r="KV85" s="188">
        <f t="shared" si="545"/>
        <v>-1854.9893276329501</v>
      </c>
      <c r="KW85" s="188">
        <v>-1854.9893276329501</v>
      </c>
      <c r="KX85" s="188">
        <v>1854.9893276329501</v>
      </c>
      <c r="KY85" s="188">
        <v>1854.9893276329501</v>
      </c>
      <c r="KZ85" s="188">
        <f t="shared" si="419"/>
        <v>-1854.9893276329501</v>
      </c>
      <c r="LA85" s="188">
        <v>1854.9893276329501</v>
      </c>
      <c r="LB85" s="188">
        <f t="shared" si="420"/>
        <v>-1854.9893276329501</v>
      </c>
      <c r="LC85" s="188">
        <f t="shared" si="421"/>
        <v>-1854.9893276329501</v>
      </c>
      <c r="LD85" s="188">
        <v>1854.9893276329501</v>
      </c>
      <c r="LF85">
        <v>-1</v>
      </c>
      <c r="LG85" s="228">
        <v>1</v>
      </c>
      <c r="LH85" s="228">
        <v>-1</v>
      </c>
      <c r="LI85" s="228">
        <v>1</v>
      </c>
      <c r="LJ85" s="203">
        <v>1</v>
      </c>
      <c r="LK85" s="229">
        <v>-2</v>
      </c>
      <c r="LL85">
        <f t="shared" si="422"/>
        <v>-1</v>
      </c>
      <c r="LM85">
        <v>-1</v>
      </c>
      <c r="LN85" s="203">
        <v>1</v>
      </c>
      <c r="LO85">
        <v>0</v>
      </c>
      <c r="LP85">
        <v>1</v>
      </c>
      <c r="LQ85">
        <v>0</v>
      </c>
      <c r="LR85">
        <v>0</v>
      </c>
      <c r="LS85" s="237">
        <v>6.6522833513100003E-3</v>
      </c>
      <c r="LT85" s="194">
        <v>42544</v>
      </c>
      <c r="LU85">
        <f t="shared" si="423"/>
        <v>-1</v>
      </c>
      <c r="LV85">
        <f t="shared" si="424"/>
        <v>-1</v>
      </c>
      <c r="LW85">
        <v>1</v>
      </c>
      <c r="LX85">
        <f t="shared" si="425"/>
        <v>1</v>
      </c>
      <c r="LY85">
        <v>1</v>
      </c>
      <c r="LZ85" s="137">
        <v>174968.75</v>
      </c>
      <c r="MA85" s="137">
        <v>174968.75</v>
      </c>
      <c r="MB85" s="188">
        <v>1163.9417026245217</v>
      </c>
      <c r="MC85" s="188">
        <v>-1163.9417026245217</v>
      </c>
      <c r="MD85" s="188">
        <v>1163.9417026245217</v>
      </c>
      <c r="ME85" s="188">
        <f t="shared" si="546"/>
        <v>-1163.9417026245217</v>
      </c>
      <c r="MF85" s="188">
        <v>-1163.9417026245217</v>
      </c>
      <c r="MG85" s="188">
        <v>-1163.9417026245217</v>
      </c>
      <c r="MH85" s="188">
        <v>1163.9417026245217</v>
      </c>
      <c r="MI85" s="188">
        <f t="shared" si="426"/>
        <v>-1163.9417026245217</v>
      </c>
      <c r="MJ85" s="188">
        <v>-1163.9417026245217</v>
      </c>
      <c r="MK85" s="188">
        <f t="shared" si="427"/>
        <v>1163.9417026245217</v>
      </c>
      <c r="ML85" s="188">
        <f t="shared" si="428"/>
        <v>-1163.9417026245217</v>
      </c>
      <c r="MM85" s="188">
        <v>1163.9417026245217</v>
      </c>
      <c r="MO85">
        <v>1</v>
      </c>
      <c r="MP85" s="228">
        <v>1</v>
      </c>
      <c r="MQ85" s="228">
        <v>-1</v>
      </c>
      <c r="MR85" s="203">
        <v>1</v>
      </c>
      <c r="MS85" s="203">
        <v>1</v>
      </c>
      <c r="MT85" s="229">
        <v>-3</v>
      </c>
      <c r="MU85">
        <f t="shared" si="429"/>
        <v>-1</v>
      </c>
      <c r="MV85">
        <v>-1</v>
      </c>
      <c r="MW85" s="203">
        <v>-1</v>
      </c>
      <c r="MX85">
        <v>1</v>
      </c>
      <c r="MY85">
        <v>0</v>
      </c>
      <c r="MZ85">
        <v>1</v>
      </c>
      <c r="NA85">
        <v>1</v>
      </c>
      <c r="NB85" s="237">
        <v>-1.12520092874E-2</v>
      </c>
      <c r="NC85" s="194">
        <v>42544</v>
      </c>
      <c r="ND85">
        <f t="shared" si="430"/>
        <v>-1</v>
      </c>
      <c r="NE85">
        <f t="shared" si="431"/>
        <v>-1</v>
      </c>
      <c r="NF85">
        <v>1</v>
      </c>
      <c r="NG85">
        <f t="shared" si="432"/>
        <v>1</v>
      </c>
      <c r="NH85">
        <v>1</v>
      </c>
      <c r="NI85" s="137">
        <v>173000</v>
      </c>
      <c r="NJ85" s="137">
        <v>173000</v>
      </c>
      <c r="NK85" s="188">
        <v>-1946.5976067202</v>
      </c>
      <c r="NL85" s="188">
        <v>-1946.5976067202</v>
      </c>
      <c r="NM85" s="188">
        <v>-1946.5976067202</v>
      </c>
      <c r="NN85" s="188">
        <f t="shared" si="547"/>
        <v>1946.5976067202</v>
      </c>
      <c r="NO85" s="188">
        <v>1946.5976067202</v>
      </c>
      <c r="NP85" s="188">
        <v>1946.5976067202</v>
      </c>
      <c r="NQ85" s="188">
        <v>-1946.5976067202</v>
      </c>
      <c r="NR85" s="188">
        <f t="shared" si="433"/>
        <v>1946.5976067202</v>
      </c>
      <c r="NS85" s="188">
        <v>1946.5976067202</v>
      </c>
      <c r="NT85" s="188">
        <f t="shared" si="434"/>
        <v>-1946.5976067202</v>
      </c>
      <c r="NU85" s="188">
        <f t="shared" si="435"/>
        <v>1946.5976067202</v>
      </c>
      <c r="NV85" s="188">
        <v>1946.5976067202</v>
      </c>
      <c r="NX85">
        <v>-1</v>
      </c>
      <c r="NY85" s="228">
        <v>-1</v>
      </c>
      <c r="NZ85" s="228">
        <v>-1</v>
      </c>
      <c r="OA85" s="228">
        <v>-1</v>
      </c>
      <c r="OB85" s="203">
        <v>1</v>
      </c>
      <c r="OC85" s="229">
        <v>-4</v>
      </c>
      <c r="OD85">
        <f t="shared" si="436"/>
        <v>-1</v>
      </c>
      <c r="OE85">
        <v>-1</v>
      </c>
      <c r="OF85" s="203">
        <v>-1</v>
      </c>
      <c r="OG85">
        <v>1</v>
      </c>
      <c r="OH85">
        <v>0</v>
      </c>
      <c r="OI85">
        <v>1</v>
      </c>
      <c r="OJ85">
        <v>1</v>
      </c>
      <c r="OK85">
        <v>-7.7673410404599996E-3</v>
      </c>
      <c r="OL85" s="194">
        <v>42559</v>
      </c>
      <c r="OM85">
        <f t="shared" si="437"/>
        <v>1</v>
      </c>
      <c r="ON85">
        <f t="shared" si="438"/>
        <v>1</v>
      </c>
      <c r="OO85">
        <v>1</v>
      </c>
      <c r="OP85">
        <f t="shared" si="439"/>
        <v>1</v>
      </c>
      <c r="OQ85">
        <v>1</v>
      </c>
      <c r="OR85" s="137">
        <v>171562.5</v>
      </c>
      <c r="OS85" s="137">
        <v>171562.5</v>
      </c>
      <c r="OT85" s="188">
        <v>1332.5844472539186</v>
      </c>
      <c r="OU85" s="188">
        <v>1332.5844472539186</v>
      </c>
      <c r="OV85" s="188">
        <v>-1332.5844472539186</v>
      </c>
      <c r="OW85" s="188">
        <f t="shared" si="548"/>
        <v>1332.5844472539186</v>
      </c>
      <c r="OX85" s="188">
        <v>1332.5844472539186</v>
      </c>
      <c r="OY85" s="188">
        <v>1332.5844472539186</v>
      </c>
      <c r="OZ85" s="188">
        <v>1332.5844472539186</v>
      </c>
      <c r="PA85" s="188">
        <f t="shared" si="440"/>
        <v>-1332.5844472539186</v>
      </c>
      <c r="PB85" s="188">
        <v>1332.5844472539186</v>
      </c>
      <c r="PC85" s="188">
        <f t="shared" si="441"/>
        <v>-1332.5844472539186</v>
      </c>
      <c r="PD85" s="188">
        <f t="shared" si="442"/>
        <v>-1332.5844472539186</v>
      </c>
      <c r="PE85" s="188">
        <v>1332.5844472539186</v>
      </c>
      <c r="PG85">
        <v>-1</v>
      </c>
      <c r="PH85" s="228">
        <v>-1</v>
      </c>
      <c r="PI85" s="228">
        <v>1</v>
      </c>
      <c r="PJ85" s="228">
        <v>-1</v>
      </c>
      <c r="PK85" s="203">
        <v>1</v>
      </c>
      <c r="PL85" s="229">
        <v>-5</v>
      </c>
      <c r="PM85">
        <f t="shared" si="560"/>
        <v>1</v>
      </c>
      <c r="PN85">
        <v>-1</v>
      </c>
      <c r="PO85" s="203">
        <v>-1</v>
      </c>
      <c r="PP85">
        <v>0</v>
      </c>
      <c r="PQ85">
        <v>0</v>
      </c>
      <c r="PR85">
        <v>1</v>
      </c>
      <c r="PS85">
        <v>1</v>
      </c>
      <c r="PT85" s="237">
        <v>-5.4614964500300002E-4</v>
      </c>
      <c r="PU85" s="194">
        <v>42559</v>
      </c>
      <c r="PV85">
        <f t="shared" si="443"/>
        <v>1</v>
      </c>
      <c r="PW85">
        <f t="shared" si="444"/>
        <v>1</v>
      </c>
      <c r="PX85">
        <v>1</v>
      </c>
      <c r="PY85">
        <f t="shared" si="445"/>
        <v>1</v>
      </c>
      <c r="PZ85">
        <v>1</v>
      </c>
      <c r="QA85" s="137">
        <v>172218.75</v>
      </c>
      <c r="QB85" s="137">
        <v>172218.75</v>
      </c>
      <c r="QC85" s="188">
        <v>94.057209175360413</v>
      </c>
      <c r="QD85" s="188">
        <v>94.057209175360413</v>
      </c>
      <c r="QE85" s="188">
        <v>-94.057209175360413</v>
      </c>
      <c r="QF85" s="188">
        <f t="shared" si="549"/>
        <v>-94.057209175360413</v>
      </c>
      <c r="QG85" s="188">
        <v>94.057209175360413</v>
      </c>
      <c r="QH85" s="188">
        <v>-94.057209175360413</v>
      </c>
      <c r="QI85" s="188">
        <v>94.057209175360413</v>
      </c>
      <c r="QJ85" s="188">
        <f t="shared" si="446"/>
        <v>-94.057209175360413</v>
      </c>
      <c r="QK85" s="188">
        <v>94.057209175360413</v>
      </c>
      <c r="QL85" s="188">
        <f t="shared" si="447"/>
        <v>-94.057209175360413</v>
      </c>
      <c r="QM85" s="188">
        <f t="shared" si="448"/>
        <v>-94.057209175360413</v>
      </c>
      <c r="QN85" s="188">
        <v>94.057209175360413</v>
      </c>
      <c r="QP85">
        <v>-1</v>
      </c>
      <c r="QQ85" s="228">
        <v>1</v>
      </c>
      <c r="QR85" s="228">
        <v>1</v>
      </c>
      <c r="QS85" s="228">
        <v>-1</v>
      </c>
      <c r="QT85" s="203">
        <v>1</v>
      </c>
      <c r="QU85" s="229">
        <v>-6</v>
      </c>
      <c r="QV85">
        <f t="shared" si="561"/>
        <v>1</v>
      </c>
      <c r="QW85">
        <v>-1</v>
      </c>
      <c r="QX85">
        <v>1</v>
      </c>
      <c r="QY85">
        <v>1</v>
      </c>
      <c r="QZ85">
        <v>1</v>
      </c>
      <c r="RA85">
        <v>0</v>
      </c>
      <c r="RB85">
        <v>0</v>
      </c>
      <c r="RC85">
        <v>3.82513661202E-3</v>
      </c>
      <c r="RD85" s="194">
        <v>42559</v>
      </c>
      <c r="RE85">
        <f t="shared" si="449"/>
        <v>1</v>
      </c>
      <c r="RF85">
        <f t="shared" si="450"/>
        <v>1</v>
      </c>
      <c r="RG85">
        <v>1</v>
      </c>
      <c r="RH85">
        <f t="shared" si="451"/>
        <v>1</v>
      </c>
      <c r="RI85">
        <v>1</v>
      </c>
      <c r="RJ85" s="137">
        <v>172218.75</v>
      </c>
      <c r="RK85" s="137">
        <v>172218.75</v>
      </c>
      <c r="RL85" s="188">
        <v>658.76024590131942</v>
      </c>
      <c r="RM85" s="188">
        <v>-658.76024590131942</v>
      </c>
      <c r="RN85" s="188">
        <v>658.76024590131942</v>
      </c>
      <c r="RO85" s="188">
        <f t="shared" si="550"/>
        <v>658.76024590131942</v>
      </c>
      <c r="RP85" s="188">
        <v>-658.76024590131942</v>
      </c>
      <c r="RQ85" s="188">
        <v>658.76024590131942</v>
      </c>
      <c r="RR85" s="188">
        <v>-658.76024590131942</v>
      </c>
      <c r="RS85" s="188">
        <f t="shared" si="452"/>
        <v>658.76024590131942</v>
      </c>
      <c r="RT85" s="188">
        <v>-658.76024590131942</v>
      </c>
      <c r="RU85" s="188">
        <f t="shared" si="453"/>
        <v>658.76024590131942</v>
      </c>
      <c r="RV85" s="188">
        <f t="shared" si="454"/>
        <v>658.76024590131942</v>
      </c>
      <c r="RW85" s="188">
        <v>658.76024590131942</v>
      </c>
      <c r="RY85">
        <v>1</v>
      </c>
      <c r="RZ85">
        <v>1</v>
      </c>
      <c r="SA85">
        <v>1</v>
      </c>
      <c r="SB85">
        <v>-1</v>
      </c>
      <c r="SC85">
        <v>1</v>
      </c>
      <c r="SD85">
        <v>-7</v>
      </c>
      <c r="SE85">
        <f t="shared" si="455"/>
        <v>-1</v>
      </c>
      <c r="SF85">
        <v>-1</v>
      </c>
      <c r="SG85">
        <v>-1</v>
      </c>
      <c r="SH85">
        <v>0</v>
      </c>
      <c r="SI85">
        <v>0</v>
      </c>
      <c r="SJ85">
        <v>1</v>
      </c>
      <c r="SK85">
        <v>1</v>
      </c>
      <c r="SL85">
        <v>-4.3549265106199997E-3</v>
      </c>
      <c r="SM85" s="194">
        <v>42559</v>
      </c>
      <c r="SN85">
        <f t="shared" si="456"/>
        <v>-1</v>
      </c>
      <c r="SO85">
        <f t="shared" si="457"/>
        <v>-1</v>
      </c>
      <c r="SP85">
        <v>1</v>
      </c>
      <c r="SQ85">
        <f t="shared" si="458"/>
        <v>1</v>
      </c>
      <c r="SR85">
        <v>1</v>
      </c>
      <c r="SS85" s="137">
        <v>171468.75</v>
      </c>
      <c r="ST85" s="137">
        <v>171468.75</v>
      </c>
      <c r="SU85" s="188">
        <v>-746.73380511787309</v>
      </c>
      <c r="SV85" s="188">
        <v>-746.73380511787309</v>
      </c>
      <c r="SW85" s="188">
        <v>-746.73380511787309</v>
      </c>
      <c r="SX85" s="188">
        <f t="shared" si="551"/>
        <v>746.73380511787309</v>
      </c>
      <c r="SY85" s="188">
        <v>746.73380511787309</v>
      </c>
      <c r="SZ85" s="188">
        <v>-746.73380511787309</v>
      </c>
      <c r="TA85" s="188">
        <v>746.73380511787309</v>
      </c>
      <c r="TB85" s="188">
        <f t="shared" si="459"/>
        <v>746.73380511787309</v>
      </c>
      <c r="TC85" s="188">
        <v>746.73380511787309</v>
      </c>
      <c r="TD85" s="188">
        <f t="shared" si="460"/>
        <v>-746.73380511787309</v>
      </c>
      <c r="TE85" s="188">
        <f t="shared" si="461"/>
        <v>746.73380511787309</v>
      </c>
      <c r="TF85" s="188">
        <v>746.73380511787309</v>
      </c>
      <c r="TH85">
        <v>-1</v>
      </c>
      <c r="TI85" s="228">
        <v>1</v>
      </c>
      <c r="TJ85" s="228">
        <v>1</v>
      </c>
      <c r="TK85" s="228">
        <v>-1</v>
      </c>
      <c r="TL85" s="203">
        <v>1</v>
      </c>
      <c r="TM85" s="229">
        <v>-8</v>
      </c>
      <c r="TN85">
        <f t="shared" si="462"/>
        <v>1</v>
      </c>
      <c r="TO85">
        <v>-1</v>
      </c>
      <c r="TP85">
        <v>1</v>
      </c>
      <c r="TQ85">
        <v>1</v>
      </c>
      <c r="TR85">
        <v>1</v>
      </c>
      <c r="TS85">
        <v>0</v>
      </c>
      <c r="TT85">
        <v>0</v>
      </c>
      <c r="TU85">
        <v>0</v>
      </c>
      <c r="TV85" s="194">
        <v>42559</v>
      </c>
      <c r="TW85">
        <f t="shared" si="463"/>
        <v>1</v>
      </c>
      <c r="TX85">
        <f t="shared" si="464"/>
        <v>1</v>
      </c>
      <c r="TY85">
        <v>1</v>
      </c>
      <c r="TZ85">
        <f t="shared" si="465"/>
        <v>1</v>
      </c>
      <c r="UA85">
        <v>1</v>
      </c>
      <c r="UB85" s="137">
        <v>171468.75</v>
      </c>
      <c r="UC85" s="137">
        <v>171468.75</v>
      </c>
      <c r="UD85" s="188">
        <v>0</v>
      </c>
      <c r="UE85" s="188">
        <v>0</v>
      </c>
      <c r="UF85" s="188">
        <v>0</v>
      </c>
      <c r="UG85" s="188">
        <f t="shared" si="552"/>
        <v>0</v>
      </c>
      <c r="UH85" s="188">
        <v>0</v>
      </c>
      <c r="UI85" s="188">
        <v>0</v>
      </c>
      <c r="UJ85" s="188">
        <v>0</v>
      </c>
      <c r="UK85" s="188">
        <f t="shared" si="466"/>
        <v>0</v>
      </c>
      <c r="UL85" s="188">
        <v>0</v>
      </c>
      <c r="UM85" s="188">
        <f t="shared" si="467"/>
        <v>0</v>
      </c>
      <c r="UN85" s="188">
        <f t="shared" si="468"/>
        <v>0</v>
      </c>
      <c r="UO85" s="188">
        <v>0</v>
      </c>
      <c r="UQ85">
        <v>1</v>
      </c>
      <c r="UR85" s="228">
        <v>1</v>
      </c>
      <c r="US85" s="228">
        <v>1</v>
      </c>
      <c r="UT85" s="228">
        <v>-1</v>
      </c>
      <c r="UU85" s="203">
        <v>1</v>
      </c>
      <c r="UV85" s="229">
        <v>-9</v>
      </c>
      <c r="UW85">
        <f t="shared" si="469"/>
        <v>-1</v>
      </c>
      <c r="UX85">
        <v>-1</v>
      </c>
      <c r="UY85" s="203">
        <v>1</v>
      </c>
      <c r="UZ85">
        <v>1</v>
      </c>
      <c r="VA85">
        <v>1</v>
      </c>
      <c r="VB85">
        <v>0</v>
      </c>
      <c r="VC85">
        <v>0</v>
      </c>
      <c r="VD85" s="237">
        <v>9.1124476034300001E-4</v>
      </c>
      <c r="VE85" s="194">
        <v>42559</v>
      </c>
      <c r="VF85">
        <f t="shared" si="470"/>
        <v>-1</v>
      </c>
      <c r="VG85">
        <f t="shared" si="471"/>
        <v>-1</v>
      </c>
      <c r="VH85">
        <v>2</v>
      </c>
      <c r="VI85">
        <v>1</v>
      </c>
      <c r="VJ85">
        <v>3</v>
      </c>
      <c r="VK85" s="137">
        <v>343250</v>
      </c>
      <c r="VL85" s="137">
        <v>514875</v>
      </c>
      <c r="VM85" s="188">
        <v>312.78476398773478</v>
      </c>
      <c r="VN85" s="188">
        <v>312.78476398773478</v>
      </c>
      <c r="VO85" s="188">
        <v>312.78476398773478</v>
      </c>
      <c r="VP85" s="188">
        <f t="shared" si="553"/>
        <v>-312.78476398773478</v>
      </c>
      <c r="VQ85" s="188">
        <v>-312.78476398773478</v>
      </c>
      <c r="VR85" s="188">
        <v>312.78476398773478</v>
      </c>
      <c r="VS85" s="188">
        <v>-312.78476398773478</v>
      </c>
      <c r="VT85" s="188">
        <f t="shared" si="472"/>
        <v>-312.78476398773478</v>
      </c>
      <c r="VU85" s="188">
        <v>-312.78476398773478</v>
      </c>
      <c r="VV85" s="188">
        <v>312.78476398773478</v>
      </c>
      <c r="VW85" s="188">
        <f t="shared" si="473"/>
        <v>-312.78476398773478</v>
      </c>
      <c r="VX85" s="188">
        <v>312.78476398773478</v>
      </c>
      <c r="VZ85">
        <v>1</v>
      </c>
      <c r="WA85" s="228">
        <v>-1</v>
      </c>
      <c r="WB85" s="228">
        <v>1</v>
      </c>
      <c r="WC85" s="228">
        <v>-1</v>
      </c>
      <c r="WD85" s="203">
        <v>1</v>
      </c>
      <c r="WE85" s="229">
        <v>-10</v>
      </c>
      <c r="WF85">
        <f t="shared" si="474"/>
        <v>-1</v>
      </c>
      <c r="WG85">
        <v>-1</v>
      </c>
      <c r="WH85" s="203">
        <v>-1</v>
      </c>
      <c r="WI85">
        <v>0</v>
      </c>
      <c r="WJ85">
        <v>0</v>
      </c>
      <c r="WK85">
        <v>1</v>
      </c>
      <c r="WL85">
        <v>1</v>
      </c>
      <c r="WM85" s="237">
        <v>-3.6416605972300001E-4</v>
      </c>
      <c r="WN85" s="194">
        <v>42559</v>
      </c>
      <c r="WO85">
        <f t="shared" si="475"/>
        <v>-1</v>
      </c>
      <c r="WP85">
        <f t="shared" si="476"/>
        <v>-1</v>
      </c>
      <c r="WQ85">
        <v>2</v>
      </c>
      <c r="WR85">
        <v>-1</v>
      </c>
      <c r="WS85">
        <v>2</v>
      </c>
      <c r="WT85" s="137">
        <v>343750</v>
      </c>
      <c r="WU85" s="137">
        <v>343750</v>
      </c>
      <c r="WV85" s="188">
        <v>125.18208302978125</v>
      </c>
      <c r="WW85" s="188">
        <v>-125.18208302978125</v>
      </c>
      <c r="WX85" s="188">
        <v>-125.18208302978125</v>
      </c>
      <c r="WY85" s="188">
        <f t="shared" si="477"/>
        <v>125.18208302978125</v>
      </c>
      <c r="WZ85" s="188">
        <v>125.18208302978125</v>
      </c>
      <c r="XA85" s="188">
        <v>-125.18208302978125</v>
      </c>
      <c r="XB85" s="188">
        <v>125.18208302978125</v>
      </c>
      <c r="XC85" s="188">
        <f t="shared" si="478"/>
        <v>125.18208302978125</v>
      </c>
      <c r="XD85" s="188">
        <v>125.18208302978125</v>
      </c>
      <c r="XE85" s="188">
        <v>125.18208302978125</v>
      </c>
      <c r="XF85" s="188">
        <f t="shared" si="479"/>
        <v>125.18208302978125</v>
      </c>
      <c r="XG85" s="188">
        <v>125.18208302978125</v>
      </c>
      <c r="XI85">
        <v>-1</v>
      </c>
      <c r="XJ85" s="228">
        <v>-1</v>
      </c>
      <c r="XK85" s="228">
        <v>-1</v>
      </c>
      <c r="XL85" s="228">
        <v>-1</v>
      </c>
      <c r="XM85" s="203">
        <v>1</v>
      </c>
      <c r="XN85" s="229">
        <v>-11</v>
      </c>
      <c r="XO85">
        <f t="shared" si="480"/>
        <v>-1</v>
      </c>
      <c r="XP85">
        <v>-1</v>
      </c>
      <c r="XQ85" s="203">
        <v>1</v>
      </c>
      <c r="XR85">
        <v>0</v>
      </c>
      <c r="XS85">
        <v>1</v>
      </c>
      <c r="XT85">
        <v>0</v>
      </c>
      <c r="XU85">
        <v>0</v>
      </c>
      <c r="XV85" s="237">
        <v>1.82149362477E-3</v>
      </c>
      <c r="XW85" s="194">
        <v>42559</v>
      </c>
      <c r="XX85">
        <f t="shared" si="481"/>
        <v>1</v>
      </c>
      <c r="XY85">
        <f t="shared" si="482"/>
        <v>1</v>
      </c>
      <c r="XZ85">
        <v>2</v>
      </c>
      <c r="YA85">
        <v>1</v>
      </c>
      <c r="YB85">
        <v>3</v>
      </c>
      <c r="YC85" s="137">
        <v>343750</v>
      </c>
      <c r="YD85" s="137">
        <v>515625</v>
      </c>
      <c r="YE85" s="188">
        <v>-626.13843351468756</v>
      </c>
      <c r="YF85" s="188">
        <v>-626.13843351468756</v>
      </c>
      <c r="YG85" s="188">
        <v>626.13843351468756</v>
      </c>
      <c r="YH85" s="188">
        <f t="shared" si="483"/>
        <v>-626.13843351468756</v>
      </c>
      <c r="YI85" s="188">
        <v>-626.13843351468756</v>
      </c>
      <c r="YJ85" s="188">
        <v>-626.13843351468756</v>
      </c>
      <c r="YK85" s="188">
        <v>-626.13843351468756</v>
      </c>
      <c r="YL85" s="188">
        <f t="shared" si="484"/>
        <v>626.13843351468756</v>
      </c>
      <c r="YM85" s="188">
        <v>-626.13843351468756</v>
      </c>
      <c r="YN85" s="188">
        <v>626.13843351468756</v>
      </c>
      <c r="YO85" s="188">
        <f t="shared" si="485"/>
        <v>626.13843351468756</v>
      </c>
      <c r="YP85" s="188">
        <v>626.13843351468756</v>
      </c>
      <c r="YR85">
        <v>1</v>
      </c>
      <c r="YS85" s="228">
        <v>-1</v>
      </c>
      <c r="YT85" s="228">
        <v>1</v>
      </c>
      <c r="YU85" s="228">
        <v>-1</v>
      </c>
      <c r="YV85" s="203">
        <v>1</v>
      </c>
      <c r="YW85" s="229">
        <v>-13</v>
      </c>
      <c r="YX85">
        <v>-1</v>
      </c>
      <c r="YY85">
        <v>-1</v>
      </c>
      <c r="YZ85" s="203">
        <v>1</v>
      </c>
      <c r="ZA85">
        <v>1</v>
      </c>
      <c r="ZB85">
        <v>1</v>
      </c>
      <c r="ZC85">
        <v>0</v>
      </c>
      <c r="ZD85">
        <v>0</v>
      </c>
      <c r="ZE85" s="237">
        <v>7.8181818181799999E-3</v>
      </c>
      <c r="ZF85" s="194">
        <v>42559</v>
      </c>
      <c r="ZG85">
        <f t="shared" si="486"/>
        <v>-1</v>
      </c>
      <c r="ZH85">
        <f t="shared" si="487"/>
        <v>-1</v>
      </c>
      <c r="ZI85">
        <v>2</v>
      </c>
      <c r="ZJ85">
        <v>-1</v>
      </c>
      <c r="ZK85">
        <v>2</v>
      </c>
      <c r="ZL85" s="137">
        <v>343750</v>
      </c>
      <c r="ZM85" s="137">
        <v>343750</v>
      </c>
      <c r="ZN85" s="188">
        <v>-2687.4999999993752</v>
      </c>
      <c r="ZO85" s="188">
        <v>-2687.4999999993752</v>
      </c>
      <c r="ZP85" s="188">
        <v>2687.4999999993752</v>
      </c>
      <c r="ZQ85" s="188">
        <v>2687.4999999993752</v>
      </c>
      <c r="ZR85" s="188">
        <v>-2687.4999999993752</v>
      </c>
      <c r="ZS85" s="188">
        <v>-2687.4999999993752</v>
      </c>
      <c r="ZT85" s="188">
        <v>2687.4999999993752</v>
      </c>
      <c r="ZU85" s="188">
        <v>-2687.4999999993752</v>
      </c>
      <c r="ZV85" s="188">
        <f t="shared" si="488"/>
        <v>-2687.4999999993752</v>
      </c>
      <c r="ZW85" s="188">
        <v>-2687.4999999993752</v>
      </c>
      <c r="ZX85" s="188">
        <f t="shared" si="489"/>
        <v>-2687.4999999993752</v>
      </c>
      <c r="ZY85" s="188">
        <v>2687.4999999993752</v>
      </c>
      <c r="AAA85">
        <f t="shared" si="490"/>
        <v>1</v>
      </c>
      <c r="AAB85" s="228">
        <v>-1</v>
      </c>
      <c r="AAC85" s="228">
        <v>1</v>
      </c>
      <c r="AAD85" s="228">
        <v>-1</v>
      </c>
      <c r="AAE85" s="203">
        <v>1</v>
      </c>
      <c r="AAF85" s="229">
        <v>-13</v>
      </c>
      <c r="AAG85">
        <f t="shared" si="491"/>
        <v>-1</v>
      </c>
      <c r="AAH85">
        <f t="shared" si="492"/>
        <v>-1</v>
      </c>
      <c r="AAI85" s="203">
        <v>1</v>
      </c>
      <c r="AAJ85">
        <f t="shared" si="493"/>
        <v>1</v>
      </c>
      <c r="AAK85">
        <f t="shared" si="355"/>
        <v>1</v>
      </c>
      <c r="AAL85">
        <f t="shared" si="554"/>
        <v>0</v>
      </c>
      <c r="AAM85">
        <f t="shared" si="494"/>
        <v>0</v>
      </c>
      <c r="AAN85" s="237">
        <v>7.2163088580200002E-4</v>
      </c>
      <c r="AAO85" s="194">
        <v>42559</v>
      </c>
      <c r="AAP85">
        <f t="shared" si="495"/>
        <v>-1</v>
      </c>
      <c r="AAQ85">
        <f t="shared" si="496"/>
        <v>-1</v>
      </c>
      <c r="AAR85">
        <f>VLOOKUP($A85,'FuturesInfo (3)'!$A$2:$V$80,22)</f>
        <v>2</v>
      </c>
      <c r="AAS85">
        <f t="shared" si="497"/>
        <v>-1</v>
      </c>
      <c r="AAT85">
        <f t="shared" si="498"/>
        <v>2</v>
      </c>
      <c r="AAU85" s="137">
        <f>VLOOKUP($A85,'FuturesInfo (3)'!$A$2:$O$80,15)*AAR85</f>
        <v>346687.5</v>
      </c>
      <c r="AAV85" s="137">
        <f>VLOOKUP($A85,'FuturesInfo (3)'!$A$2:$O$80,15)*AAT85</f>
        <v>346687.5</v>
      </c>
      <c r="AAW85" s="188">
        <f t="shared" si="352"/>
        <v>-250.18040772148089</v>
      </c>
      <c r="AAX85" s="188">
        <f t="shared" si="356"/>
        <v>-250.18040772148089</v>
      </c>
      <c r="AAY85" s="188">
        <f t="shared" si="499"/>
        <v>250.18040772148089</v>
      </c>
      <c r="AAZ85" s="188">
        <f t="shared" si="500"/>
        <v>250.18040772148089</v>
      </c>
      <c r="ABA85" s="188">
        <f t="shared" si="501"/>
        <v>-250.18040772148089</v>
      </c>
      <c r="ABB85" s="188">
        <f t="shared" si="349"/>
        <v>-250.18040772148089</v>
      </c>
      <c r="ABC85" s="188">
        <f t="shared" si="502"/>
        <v>250.18040772148089</v>
      </c>
      <c r="ABD85" s="188">
        <f t="shared" si="555"/>
        <v>-250.18040772148089</v>
      </c>
      <c r="ABE85" s="188">
        <f t="shared" si="503"/>
        <v>-250.18040772148089</v>
      </c>
      <c r="ABF85" s="188">
        <f>IF(IF(sym!$Q74=AAI85,1,0)=1,ABS(AAU85*AAN85),-ABS(AAU85*AAN85))</f>
        <v>-250.18040772148089</v>
      </c>
      <c r="ABG85" s="188">
        <f t="shared" si="504"/>
        <v>-250.18040772148089</v>
      </c>
      <c r="ABH85" s="188">
        <f t="shared" si="505"/>
        <v>250.18040772148089</v>
      </c>
      <c r="ABJ85">
        <f t="shared" si="506"/>
        <v>1</v>
      </c>
      <c r="ABK85" s="228">
        <v>1</v>
      </c>
      <c r="ABL85" s="228">
        <v>1</v>
      </c>
      <c r="ABM85" s="228">
        <v>-1</v>
      </c>
      <c r="ABN85" s="203">
        <v>1</v>
      </c>
      <c r="ABO85" s="229">
        <v>-14</v>
      </c>
      <c r="ABP85">
        <f t="shared" si="507"/>
        <v>-1</v>
      </c>
      <c r="ABQ85">
        <f t="shared" si="508"/>
        <v>-1</v>
      </c>
      <c r="ABR85" s="203"/>
      <c r="ABS85">
        <f t="shared" si="509"/>
        <v>0</v>
      </c>
      <c r="ABT85">
        <f t="shared" si="357"/>
        <v>0</v>
      </c>
      <c r="ABU85">
        <f t="shared" si="556"/>
        <v>0</v>
      </c>
      <c r="ABV85">
        <f t="shared" si="510"/>
        <v>0</v>
      </c>
      <c r="ABW85" s="237"/>
      <c r="ABX85" s="194">
        <v>42559</v>
      </c>
      <c r="ABY85">
        <f t="shared" si="511"/>
        <v>-1</v>
      </c>
      <c r="ABZ85">
        <f t="shared" si="512"/>
        <v>-1</v>
      </c>
      <c r="ACA85">
        <f>VLOOKUP($A85,'FuturesInfo (3)'!$A$2:$V$80,22)</f>
        <v>2</v>
      </c>
      <c r="ACB85">
        <f t="shared" si="513"/>
        <v>1</v>
      </c>
      <c r="ACC85">
        <f t="shared" si="514"/>
        <v>3</v>
      </c>
      <c r="ACD85" s="137">
        <f>VLOOKUP($A85,'FuturesInfo (3)'!$A$2:$O$80,15)*ACA85</f>
        <v>346687.5</v>
      </c>
      <c r="ACE85" s="137">
        <f>VLOOKUP($A85,'FuturesInfo (3)'!$A$2:$O$80,15)*ACC85</f>
        <v>520031.25</v>
      </c>
      <c r="ACF85" s="188">
        <f t="shared" si="353"/>
        <v>0</v>
      </c>
      <c r="ACG85" s="188">
        <f t="shared" si="358"/>
        <v>0</v>
      </c>
      <c r="ACH85" s="188">
        <f t="shared" si="515"/>
        <v>0</v>
      </c>
      <c r="ACI85" s="188">
        <f t="shared" si="516"/>
        <v>0</v>
      </c>
      <c r="ACJ85" s="188">
        <f t="shared" si="517"/>
        <v>0</v>
      </c>
      <c r="ACK85" s="188">
        <f t="shared" si="350"/>
        <v>0</v>
      </c>
      <c r="ACL85" s="188">
        <f t="shared" si="518"/>
        <v>0</v>
      </c>
      <c r="ACM85" s="188">
        <f t="shared" si="557"/>
        <v>0</v>
      </c>
      <c r="ACN85" s="188">
        <f t="shared" si="519"/>
        <v>0</v>
      </c>
      <c r="ACO85" s="188">
        <f>IF(IF(sym!$Q74=ABR85,1,0)=1,ABS(ACD85*ABW85),-ABS(ACD85*ABW85))</f>
        <v>0</v>
      </c>
      <c r="ACP85" s="188">
        <f t="shared" si="520"/>
        <v>0</v>
      </c>
      <c r="ACQ85" s="188">
        <f t="shared" si="521"/>
        <v>0</v>
      </c>
      <c r="ACT85">
        <f t="shared" si="522"/>
        <v>0</v>
      </c>
      <c r="ACU85" s="228"/>
      <c r="ACV85" s="228"/>
      <c r="ACW85" s="228"/>
      <c r="ACX85" s="203"/>
      <c r="ACY85" s="229"/>
      <c r="ACZ85">
        <f t="shared" si="523"/>
        <v>-1</v>
      </c>
      <c r="ADA85">
        <f t="shared" si="524"/>
        <v>0</v>
      </c>
      <c r="ADB85" s="203"/>
      <c r="ADC85">
        <f t="shared" si="525"/>
        <v>1</v>
      </c>
      <c r="ADD85">
        <f t="shared" si="359"/>
        <v>1</v>
      </c>
      <c r="ADE85">
        <f t="shared" si="558"/>
        <v>0</v>
      </c>
      <c r="ADF85">
        <f t="shared" si="526"/>
        <v>1</v>
      </c>
      <c r="ADG85" s="237"/>
      <c r="ADH85" s="194"/>
      <c r="ADI85">
        <f t="shared" si="527"/>
        <v>-1</v>
      </c>
      <c r="ADJ85">
        <f t="shared" si="528"/>
        <v>-1</v>
      </c>
      <c r="ADK85">
        <f>VLOOKUP($A85,'FuturesInfo (3)'!$A$2:$V$80,22)</f>
        <v>2</v>
      </c>
      <c r="ADL85">
        <f t="shared" si="529"/>
        <v>-1</v>
      </c>
      <c r="ADM85">
        <f t="shared" si="530"/>
        <v>2</v>
      </c>
      <c r="ADN85" s="137">
        <f>VLOOKUP($A85,'FuturesInfo (3)'!$A$2:$O$80,15)*ADK85</f>
        <v>346687.5</v>
      </c>
      <c r="ADO85" s="137">
        <f>VLOOKUP($A85,'FuturesInfo (3)'!$A$2:$O$80,15)*ADM85</f>
        <v>346687.5</v>
      </c>
      <c r="ADP85" s="188">
        <f t="shared" si="354"/>
        <v>0</v>
      </c>
      <c r="ADQ85" s="188">
        <f t="shared" si="360"/>
        <v>0</v>
      </c>
      <c r="ADR85" s="188">
        <f t="shared" si="531"/>
        <v>0</v>
      </c>
      <c r="ADS85" s="188">
        <f t="shared" si="532"/>
        <v>0</v>
      </c>
      <c r="ADT85" s="188">
        <f t="shared" si="533"/>
        <v>0</v>
      </c>
      <c r="ADU85" s="188">
        <f t="shared" si="351"/>
        <v>0</v>
      </c>
      <c r="ADV85" s="188">
        <f t="shared" si="534"/>
        <v>0</v>
      </c>
      <c r="ADW85" s="188">
        <f t="shared" si="559"/>
        <v>0</v>
      </c>
      <c r="ADX85" s="188">
        <f t="shared" si="535"/>
        <v>0</v>
      </c>
      <c r="ADY85" s="188">
        <f>IF(IF(sym!$Q74=ADB85,1,0)=1,ABS(ADN85*ADG85),-ABS(ADN85*ADG85))</f>
        <v>0</v>
      </c>
      <c r="ADZ85" s="188">
        <f t="shared" si="536"/>
        <v>0</v>
      </c>
      <c r="AEA85" s="188">
        <f t="shared" si="537"/>
        <v>0</v>
      </c>
    </row>
    <row r="86" spans="1:807"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f t="shared" si="361"/>
        <v>-1</v>
      </c>
      <c r="T86">
        <f t="shared" si="362"/>
        <v>1</v>
      </c>
      <c r="U86">
        <v>1</v>
      </c>
      <c r="V86">
        <f t="shared" si="363"/>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f t="shared" si="364"/>
        <v>485.69384835454002</v>
      </c>
      <c r="AG86" s="188">
        <v>485.69384835454002</v>
      </c>
      <c r="AH86" s="188">
        <f t="shared" si="365"/>
        <v>485.69384835454002</v>
      </c>
      <c r="AI86" s="188">
        <v>-485.69384835454002</v>
      </c>
      <c r="AJ86" s="188">
        <v>485.69384835454002</v>
      </c>
      <c r="AL86">
        <v>-1</v>
      </c>
      <c r="AM86" s="228">
        <v>1</v>
      </c>
      <c r="AN86" s="228">
        <v>1</v>
      </c>
      <c r="AO86" s="228">
        <v>1</v>
      </c>
      <c r="AP86" s="203">
        <v>-1</v>
      </c>
      <c r="AQ86" s="229">
        <v>-3</v>
      </c>
      <c r="AR86">
        <f t="shared" si="366"/>
        <v>1</v>
      </c>
      <c r="AS86">
        <v>1</v>
      </c>
      <c r="AT86" s="203">
        <v>-1</v>
      </c>
      <c r="AU86">
        <v>0</v>
      </c>
      <c r="AV86">
        <v>1</v>
      </c>
      <c r="AW86">
        <v>0</v>
      </c>
      <c r="AX86">
        <v>0</v>
      </c>
      <c r="AY86" s="237">
        <v>-1.1782032400600001E-2</v>
      </c>
      <c r="AZ86" s="194">
        <v>42544</v>
      </c>
      <c r="BA86">
        <f t="shared" si="367"/>
        <v>1</v>
      </c>
      <c r="BB86">
        <f t="shared" si="368"/>
        <v>1</v>
      </c>
      <c r="BC86">
        <v>1</v>
      </c>
      <c r="BD86">
        <f t="shared" si="369"/>
        <v>1</v>
      </c>
      <c r="BE86">
        <v>1</v>
      </c>
      <c r="BF86" s="137">
        <v>16775</v>
      </c>
      <c r="BG86" s="137">
        <v>16775</v>
      </c>
      <c r="BH86" s="188">
        <v>-197.64359352006502</v>
      </c>
      <c r="BI86" s="188">
        <v>197.64359352006502</v>
      </c>
      <c r="BJ86" s="188">
        <v>197.64359352006502</v>
      </c>
      <c r="BK86" s="188">
        <f t="shared" si="538"/>
        <v>-197.64359352006502</v>
      </c>
      <c r="BL86" s="188">
        <v>-197.64359352006502</v>
      </c>
      <c r="BM86" s="188">
        <v>-197.64359352006502</v>
      </c>
      <c r="BN86" s="188">
        <v>-197.64359352006502</v>
      </c>
      <c r="BO86" s="188">
        <f t="shared" si="370"/>
        <v>-197.64359352006502</v>
      </c>
      <c r="BP86" s="188">
        <v>197.64359352006502</v>
      </c>
      <c r="BQ86" s="188">
        <f t="shared" si="371"/>
        <v>-197.64359352006502</v>
      </c>
      <c r="BR86" s="188">
        <f t="shared" si="372"/>
        <v>-197.64359352006502</v>
      </c>
      <c r="BS86" s="188">
        <v>197.64359352006502</v>
      </c>
      <c r="BU86">
        <v>-1</v>
      </c>
      <c r="BV86" s="228">
        <v>-1</v>
      </c>
      <c r="BW86" s="228">
        <v>1</v>
      </c>
      <c r="BX86" s="228">
        <v>-1</v>
      </c>
      <c r="BY86" s="203">
        <v>-1</v>
      </c>
      <c r="BZ86" s="229">
        <v>-4</v>
      </c>
      <c r="CA86">
        <f t="shared" si="373"/>
        <v>1</v>
      </c>
      <c r="CB86">
        <v>1</v>
      </c>
      <c r="CC86" s="203">
        <v>-1</v>
      </c>
      <c r="CD86">
        <v>1</v>
      </c>
      <c r="CE86">
        <v>1</v>
      </c>
      <c r="CF86">
        <v>0</v>
      </c>
      <c r="CG86">
        <v>0</v>
      </c>
      <c r="CH86" s="237"/>
      <c r="CI86" s="194">
        <v>42548</v>
      </c>
      <c r="CJ86">
        <f t="shared" si="374"/>
        <v>1</v>
      </c>
      <c r="CK86">
        <f t="shared" si="375"/>
        <v>1</v>
      </c>
      <c r="CL86">
        <v>1</v>
      </c>
      <c r="CM86">
        <f t="shared" si="376"/>
        <v>-1</v>
      </c>
      <c r="CN86">
        <v>1</v>
      </c>
      <c r="CO86" s="137">
        <v>16775</v>
      </c>
      <c r="CP86" s="137">
        <v>16775</v>
      </c>
      <c r="CQ86" s="188">
        <v>0</v>
      </c>
      <c r="CR86" s="188">
        <v>0</v>
      </c>
      <c r="CS86" s="188">
        <v>0</v>
      </c>
      <c r="CT86" s="188">
        <f t="shared" si="539"/>
        <v>0</v>
      </c>
      <c r="CU86" s="188">
        <v>0</v>
      </c>
      <c r="CV86" s="188">
        <v>0</v>
      </c>
      <c r="CW86" s="188">
        <v>0</v>
      </c>
      <c r="CX86" s="188">
        <f t="shared" si="377"/>
        <v>0</v>
      </c>
      <c r="CY86" s="188">
        <v>0</v>
      </c>
      <c r="CZ86" s="188">
        <f t="shared" si="378"/>
        <v>0</v>
      </c>
      <c r="DA86" s="188">
        <f t="shared" si="379"/>
        <v>0</v>
      </c>
      <c r="DB86" s="188">
        <v>0</v>
      </c>
      <c r="DD86">
        <v>-1</v>
      </c>
      <c r="DE86" s="228">
        <v>-1</v>
      </c>
      <c r="DF86" s="228">
        <v>1</v>
      </c>
      <c r="DG86" s="228">
        <v>-1</v>
      </c>
      <c r="DH86" s="203">
        <v>-1</v>
      </c>
      <c r="DI86" s="229">
        <v>-4</v>
      </c>
      <c r="DJ86">
        <f t="shared" si="380"/>
        <v>1</v>
      </c>
      <c r="DK86">
        <v>1</v>
      </c>
      <c r="DL86" s="203">
        <v>1</v>
      </c>
      <c r="DM86">
        <v>0</v>
      </c>
      <c r="DN86">
        <v>0</v>
      </c>
      <c r="DO86">
        <v>1</v>
      </c>
      <c r="DP86">
        <v>1</v>
      </c>
      <c r="DQ86" s="237">
        <v>2.9806259314499998E-3</v>
      </c>
      <c r="DR86" s="194">
        <v>42548</v>
      </c>
      <c r="DS86">
        <f t="shared" si="381"/>
        <v>1</v>
      </c>
      <c r="DT86">
        <f t="shared" si="382"/>
        <v>1</v>
      </c>
      <c r="DU86">
        <v>1</v>
      </c>
      <c r="DV86">
        <f t="shared" si="383"/>
        <v>-1</v>
      </c>
      <c r="DW86">
        <v>1</v>
      </c>
      <c r="DX86" s="137">
        <v>16825</v>
      </c>
      <c r="DY86" s="137">
        <v>16825</v>
      </c>
      <c r="DZ86" s="188">
        <v>-50.14903129664625</v>
      </c>
      <c r="EA86" s="188">
        <v>-50.14903129664625</v>
      </c>
      <c r="EB86" s="188">
        <v>-50.14903129664625</v>
      </c>
      <c r="EC86" s="188">
        <f t="shared" si="540"/>
        <v>50.14903129664625</v>
      </c>
      <c r="ED86" s="188">
        <v>50.14903129664625</v>
      </c>
      <c r="EE86" s="188">
        <v>50.14903129664625</v>
      </c>
      <c r="EF86" s="188">
        <v>-50.14903129664625</v>
      </c>
      <c r="EG86" s="188">
        <f t="shared" si="384"/>
        <v>50.14903129664625</v>
      </c>
      <c r="EH86" s="188">
        <v>-50.14903129664625</v>
      </c>
      <c r="EI86" s="188">
        <f t="shared" si="385"/>
        <v>-50.14903129664625</v>
      </c>
      <c r="EJ86" s="188">
        <f t="shared" si="386"/>
        <v>50.14903129664625</v>
      </c>
      <c r="EK86" s="188">
        <v>50.14903129664625</v>
      </c>
      <c r="EM86">
        <v>1</v>
      </c>
      <c r="EN86" s="228">
        <v>-1</v>
      </c>
      <c r="EO86" s="228">
        <v>1</v>
      </c>
      <c r="EP86" s="228">
        <v>-1</v>
      </c>
      <c r="EQ86" s="203">
        <v>-1</v>
      </c>
      <c r="ER86" s="229">
        <v>-1</v>
      </c>
      <c r="ES86">
        <f t="shared" si="387"/>
        <v>1</v>
      </c>
      <c r="ET86">
        <v>1</v>
      </c>
      <c r="EU86" s="203">
        <v>-1</v>
      </c>
      <c r="EV86">
        <v>1</v>
      </c>
      <c r="EW86">
        <v>1</v>
      </c>
      <c r="EX86">
        <v>0</v>
      </c>
      <c r="EY86">
        <v>0</v>
      </c>
      <c r="EZ86" s="237">
        <v>-3.8632986627000002E-2</v>
      </c>
      <c r="FA86" s="194">
        <v>42548</v>
      </c>
      <c r="FB86">
        <f t="shared" si="388"/>
        <v>1</v>
      </c>
      <c r="FC86">
        <f t="shared" si="389"/>
        <v>1</v>
      </c>
      <c r="FD86">
        <v>1</v>
      </c>
      <c r="FE86">
        <f t="shared" si="390"/>
        <v>-1</v>
      </c>
      <c r="FF86">
        <v>1</v>
      </c>
      <c r="FG86" s="137">
        <v>16175</v>
      </c>
      <c r="FH86" s="137">
        <v>16175</v>
      </c>
      <c r="FI86" s="188">
        <v>624.88855869172505</v>
      </c>
      <c r="FJ86" s="188">
        <v>-624.88855869172505</v>
      </c>
      <c r="FK86" s="188">
        <v>624.88855869172505</v>
      </c>
      <c r="FL86" s="188">
        <f t="shared" si="541"/>
        <v>-624.88855869172505</v>
      </c>
      <c r="FM86" s="188">
        <v>-624.88855869172505</v>
      </c>
      <c r="FN86" s="188">
        <v>-624.88855869172505</v>
      </c>
      <c r="FO86" s="188">
        <v>624.88855869172505</v>
      </c>
      <c r="FP86" s="188">
        <f t="shared" si="391"/>
        <v>-624.88855869172505</v>
      </c>
      <c r="FQ86" s="188">
        <v>624.88855869172505</v>
      </c>
      <c r="FR86" s="188">
        <f t="shared" si="392"/>
        <v>624.88855869172505</v>
      </c>
      <c r="FS86" s="188">
        <f t="shared" si="393"/>
        <v>-624.88855869172505</v>
      </c>
      <c r="FT86" s="188">
        <v>624.88855869172505</v>
      </c>
      <c r="FV86">
        <v>-1</v>
      </c>
      <c r="FW86" s="228">
        <v>-1</v>
      </c>
      <c r="FX86" s="228">
        <v>1</v>
      </c>
      <c r="FY86" s="228">
        <v>-1</v>
      </c>
      <c r="FZ86" s="203">
        <v>-1</v>
      </c>
      <c r="GA86" s="229">
        <v>-2</v>
      </c>
      <c r="GB86">
        <f t="shared" si="394"/>
        <v>1</v>
      </c>
      <c r="GC86">
        <v>1</v>
      </c>
      <c r="GD86">
        <v>-1</v>
      </c>
      <c r="GE86">
        <v>1</v>
      </c>
      <c r="GF86">
        <v>1</v>
      </c>
      <c r="GG86">
        <v>0</v>
      </c>
      <c r="GH86">
        <v>0</v>
      </c>
      <c r="GI86">
        <v>-1.5455950541E-2</v>
      </c>
      <c r="GJ86" s="194">
        <v>42548</v>
      </c>
      <c r="GK86">
        <f t="shared" si="395"/>
        <v>1</v>
      </c>
      <c r="GL86">
        <f t="shared" si="396"/>
        <v>1</v>
      </c>
      <c r="GM86">
        <v>1</v>
      </c>
      <c r="GN86">
        <f t="shared" si="397"/>
        <v>-1</v>
      </c>
      <c r="GO86">
        <v>1</v>
      </c>
      <c r="GP86" s="137">
        <v>15925</v>
      </c>
      <c r="GQ86" s="137">
        <v>15925</v>
      </c>
      <c r="GR86" s="188">
        <v>246.13601236542499</v>
      </c>
      <c r="GS86" s="188">
        <v>246.13601236542499</v>
      </c>
      <c r="GT86" s="188">
        <v>246.13601236542499</v>
      </c>
      <c r="GU86" s="188">
        <f t="shared" si="542"/>
        <v>-246.13601236542499</v>
      </c>
      <c r="GV86" s="188">
        <v>-246.13601236542499</v>
      </c>
      <c r="GW86" s="188">
        <v>-246.13601236542499</v>
      </c>
      <c r="GX86" s="188">
        <v>246.13601236542499</v>
      </c>
      <c r="GY86" s="188">
        <f t="shared" si="398"/>
        <v>-246.13601236542499</v>
      </c>
      <c r="GZ86" s="188">
        <v>246.13601236542499</v>
      </c>
      <c r="HA86" s="188">
        <f t="shared" si="399"/>
        <v>246.13601236542499</v>
      </c>
      <c r="HB86" s="188">
        <f t="shared" si="400"/>
        <v>-246.13601236542499</v>
      </c>
      <c r="HC86" s="188">
        <v>246.13601236542499</v>
      </c>
      <c r="HE86">
        <v>-1</v>
      </c>
      <c r="HF86">
        <v>-1</v>
      </c>
      <c r="HG86">
        <v>1</v>
      </c>
      <c r="HH86">
        <v>-1</v>
      </c>
      <c r="HI86">
        <v>-1</v>
      </c>
      <c r="HJ86">
        <v>-1</v>
      </c>
      <c r="HK86">
        <f t="shared" si="401"/>
        <v>1</v>
      </c>
      <c r="HL86">
        <v>1</v>
      </c>
      <c r="HM86" s="203">
        <v>-1</v>
      </c>
      <c r="HN86">
        <v>1</v>
      </c>
      <c r="HO86">
        <v>1</v>
      </c>
      <c r="HP86">
        <v>0</v>
      </c>
      <c r="HQ86">
        <v>0</v>
      </c>
      <c r="HR86" s="237">
        <v>-7.2213500850900003E-2</v>
      </c>
      <c r="HS86" s="194">
        <v>42548</v>
      </c>
      <c r="HT86">
        <f t="shared" si="402"/>
        <v>1</v>
      </c>
      <c r="HU86">
        <f t="shared" si="403"/>
        <v>1</v>
      </c>
      <c r="HV86">
        <v>1</v>
      </c>
      <c r="HW86">
        <f t="shared" si="404"/>
        <v>-1</v>
      </c>
      <c r="HX86">
        <v>1</v>
      </c>
      <c r="HY86" s="137">
        <v>16775</v>
      </c>
      <c r="HZ86" s="137">
        <v>16775</v>
      </c>
      <c r="IA86" s="188">
        <v>1211.3814767738475</v>
      </c>
      <c r="IB86" s="188">
        <v>1211.3814767738475</v>
      </c>
      <c r="IC86" s="188">
        <v>1211.3814767738475</v>
      </c>
      <c r="ID86" s="188">
        <f t="shared" si="543"/>
        <v>-1211.3814767738475</v>
      </c>
      <c r="IE86" s="188">
        <v>-1211.3814767738475</v>
      </c>
      <c r="IF86" s="188">
        <v>-1211.3814767738475</v>
      </c>
      <c r="IG86" s="188">
        <v>1211.3814767738475</v>
      </c>
      <c r="IH86" s="188">
        <f t="shared" si="405"/>
        <v>-1211.3814767738475</v>
      </c>
      <c r="II86" s="188">
        <v>1211.3814767738475</v>
      </c>
      <c r="IJ86" s="188">
        <f t="shared" si="406"/>
        <v>1211.3814767738475</v>
      </c>
      <c r="IK86" s="188">
        <f t="shared" si="407"/>
        <v>-1211.3814767738475</v>
      </c>
      <c r="IL86" s="188">
        <v>1211.3814767738475</v>
      </c>
      <c r="IN86">
        <v>-1</v>
      </c>
      <c r="IO86" s="228">
        <v>-1</v>
      </c>
      <c r="IP86" s="228">
        <v>1</v>
      </c>
      <c r="IQ86" s="228">
        <v>-1</v>
      </c>
      <c r="IR86" s="203">
        <v>-1</v>
      </c>
      <c r="IS86" s="229">
        <v>-2</v>
      </c>
      <c r="IT86">
        <f t="shared" si="408"/>
        <v>1</v>
      </c>
      <c r="IU86">
        <v>1</v>
      </c>
      <c r="IV86" s="203">
        <v>-1</v>
      </c>
      <c r="IW86">
        <v>1</v>
      </c>
      <c r="IX86">
        <v>1</v>
      </c>
      <c r="IY86">
        <v>0</v>
      </c>
      <c r="IZ86">
        <v>0</v>
      </c>
      <c r="JA86" s="237">
        <v>-2.9806259314499998E-3</v>
      </c>
      <c r="JB86" s="194">
        <v>42548</v>
      </c>
      <c r="JC86">
        <f t="shared" si="409"/>
        <v>1</v>
      </c>
      <c r="JD86">
        <f t="shared" si="410"/>
        <v>1</v>
      </c>
      <c r="JE86">
        <v>1</v>
      </c>
      <c r="JF86">
        <f t="shared" si="411"/>
        <v>-1</v>
      </c>
      <c r="JG86">
        <v>1</v>
      </c>
      <c r="JH86" s="137">
        <v>16725</v>
      </c>
      <c r="JI86" s="137">
        <v>16725</v>
      </c>
      <c r="JJ86" s="188">
        <v>49.850968703501245</v>
      </c>
      <c r="JK86" s="188">
        <v>49.850968703501245</v>
      </c>
      <c r="JL86" s="188">
        <v>49.850968703501245</v>
      </c>
      <c r="JM86" s="188">
        <f t="shared" si="544"/>
        <v>-49.850968703501245</v>
      </c>
      <c r="JN86" s="188">
        <v>-49.850968703501245</v>
      </c>
      <c r="JO86" s="188">
        <v>-49.850968703501245</v>
      </c>
      <c r="JP86" s="188">
        <v>49.850968703501245</v>
      </c>
      <c r="JQ86" s="188">
        <f t="shared" si="412"/>
        <v>-49.850968703501245</v>
      </c>
      <c r="JR86" s="188">
        <v>49.850968703501245</v>
      </c>
      <c r="JS86" s="188">
        <f t="shared" si="413"/>
        <v>49.850968703501245</v>
      </c>
      <c r="JT86" s="188">
        <f t="shared" si="414"/>
        <v>-49.850968703501245</v>
      </c>
      <c r="JU86" s="188">
        <v>49.850968703501245</v>
      </c>
      <c r="JW86">
        <v>-1</v>
      </c>
      <c r="JX86" s="228">
        <v>-1</v>
      </c>
      <c r="JY86" s="228">
        <v>1</v>
      </c>
      <c r="JZ86" s="228">
        <v>-1</v>
      </c>
      <c r="KA86" s="203">
        <v>-1</v>
      </c>
      <c r="KB86" s="229">
        <v>9</v>
      </c>
      <c r="KC86">
        <f t="shared" si="415"/>
        <v>1</v>
      </c>
      <c r="KD86">
        <v>-1</v>
      </c>
      <c r="KE86" s="203">
        <v>-1</v>
      </c>
      <c r="KF86">
        <v>1</v>
      </c>
      <c r="KG86">
        <v>1</v>
      </c>
      <c r="KH86">
        <v>0</v>
      </c>
      <c r="KI86">
        <v>1</v>
      </c>
      <c r="KJ86" s="237">
        <v>-2.9895366218199999E-2</v>
      </c>
      <c r="KK86" s="194">
        <v>42548</v>
      </c>
      <c r="KL86">
        <f t="shared" si="416"/>
        <v>1</v>
      </c>
      <c r="KM86">
        <f t="shared" si="417"/>
        <v>1</v>
      </c>
      <c r="KN86">
        <v>1</v>
      </c>
      <c r="KO86">
        <f t="shared" si="418"/>
        <v>-1</v>
      </c>
      <c r="KP86">
        <v>1</v>
      </c>
      <c r="KQ86" s="137">
        <v>16225.000000000002</v>
      </c>
      <c r="KR86" s="137">
        <v>16225.000000000002</v>
      </c>
      <c r="KS86" s="188">
        <v>485.05231689029506</v>
      </c>
      <c r="KT86" s="188">
        <v>485.05231689029506</v>
      </c>
      <c r="KU86" s="188">
        <v>485.05231689029506</v>
      </c>
      <c r="KV86" s="188">
        <f t="shared" si="545"/>
        <v>-485.05231689029506</v>
      </c>
      <c r="KW86" s="188">
        <v>485.05231689029506</v>
      </c>
      <c r="KX86" s="188">
        <v>-485.05231689029506</v>
      </c>
      <c r="KY86" s="188">
        <v>485.05231689029506</v>
      </c>
      <c r="KZ86" s="188">
        <f t="shared" si="419"/>
        <v>-485.05231689029506</v>
      </c>
      <c r="LA86" s="188">
        <v>485.05231689029506</v>
      </c>
      <c r="LB86" s="188">
        <f t="shared" si="420"/>
        <v>485.05231689029506</v>
      </c>
      <c r="LC86" s="188">
        <f t="shared" si="421"/>
        <v>-485.05231689029506</v>
      </c>
      <c r="LD86" s="188">
        <v>485.05231689029506</v>
      </c>
      <c r="LF86">
        <v>-1</v>
      </c>
      <c r="LG86" s="228">
        <v>-1</v>
      </c>
      <c r="LH86" s="228">
        <v>1</v>
      </c>
      <c r="LI86" s="228">
        <v>-1</v>
      </c>
      <c r="LJ86" s="203">
        <v>-1</v>
      </c>
      <c r="LK86" s="229">
        <v>-4</v>
      </c>
      <c r="LL86">
        <f t="shared" si="422"/>
        <v>1</v>
      </c>
      <c r="LM86">
        <v>1</v>
      </c>
      <c r="LN86" s="203">
        <v>1</v>
      </c>
      <c r="LO86">
        <v>1</v>
      </c>
      <c r="LP86">
        <v>0</v>
      </c>
      <c r="LQ86">
        <v>1</v>
      </c>
      <c r="LR86">
        <v>1</v>
      </c>
      <c r="LS86" s="237">
        <v>0</v>
      </c>
      <c r="LT86" s="194">
        <v>42557</v>
      </c>
      <c r="LU86">
        <f t="shared" si="423"/>
        <v>1</v>
      </c>
      <c r="LV86">
        <f t="shared" si="424"/>
        <v>1</v>
      </c>
      <c r="LW86">
        <v>1</v>
      </c>
      <c r="LX86">
        <f t="shared" si="425"/>
        <v>-1</v>
      </c>
      <c r="LY86">
        <v>1</v>
      </c>
      <c r="LZ86" s="137">
        <v>16225.000000000002</v>
      </c>
      <c r="MA86" s="137">
        <v>16225.000000000002</v>
      </c>
      <c r="MB86" s="188">
        <v>0</v>
      </c>
      <c r="MC86" s="188">
        <v>0</v>
      </c>
      <c r="MD86" s="188">
        <v>0</v>
      </c>
      <c r="ME86" s="188">
        <f t="shared" si="546"/>
        <v>0</v>
      </c>
      <c r="MF86" s="188">
        <v>0</v>
      </c>
      <c r="MG86" s="188">
        <v>0</v>
      </c>
      <c r="MH86" s="188">
        <v>0</v>
      </c>
      <c r="MI86" s="188">
        <f t="shared" si="426"/>
        <v>0</v>
      </c>
      <c r="MJ86" s="188">
        <v>0</v>
      </c>
      <c r="MK86" s="188">
        <f t="shared" si="427"/>
        <v>0</v>
      </c>
      <c r="ML86" s="188">
        <f t="shared" si="428"/>
        <v>0</v>
      </c>
      <c r="MM86" s="188">
        <v>0</v>
      </c>
      <c r="MO86">
        <v>1</v>
      </c>
      <c r="MP86" s="228">
        <v>-1</v>
      </c>
      <c r="MQ86" s="228">
        <v>1</v>
      </c>
      <c r="MR86" s="203">
        <v>-1</v>
      </c>
      <c r="MS86" s="203">
        <v>-1</v>
      </c>
      <c r="MT86" s="229">
        <v>-1</v>
      </c>
      <c r="MU86">
        <f t="shared" si="429"/>
        <v>1</v>
      </c>
      <c r="MV86">
        <v>1</v>
      </c>
      <c r="MW86" s="203">
        <v>-1</v>
      </c>
      <c r="MX86">
        <v>0</v>
      </c>
      <c r="MY86">
        <v>1</v>
      </c>
      <c r="MZ86">
        <v>0</v>
      </c>
      <c r="NA86">
        <v>0</v>
      </c>
      <c r="NB86" s="237">
        <v>-6.1633281972299997E-3</v>
      </c>
      <c r="NC86" s="194">
        <v>42548</v>
      </c>
      <c r="ND86">
        <f t="shared" si="430"/>
        <v>1</v>
      </c>
      <c r="NE86">
        <f t="shared" si="431"/>
        <v>1</v>
      </c>
      <c r="NF86">
        <v>1</v>
      </c>
      <c r="NG86">
        <f t="shared" si="432"/>
        <v>-1</v>
      </c>
      <c r="NH86">
        <v>1</v>
      </c>
      <c r="NI86" s="137">
        <v>16125</v>
      </c>
      <c r="NJ86" s="137">
        <v>16125</v>
      </c>
      <c r="NK86" s="188">
        <v>99.383667180333745</v>
      </c>
      <c r="NL86" s="188">
        <v>-99.383667180333745</v>
      </c>
      <c r="NM86" s="188">
        <v>99.383667180333745</v>
      </c>
      <c r="NN86" s="188">
        <f t="shared" si="547"/>
        <v>-99.383667180333745</v>
      </c>
      <c r="NO86" s="188">
        <v>-99.383667180333745</v>
      </c>
      <c r="NP86" s="188">
        <v>-99.383667180333745</v>
      </c>
      <c r="NQ86" s="188">
        <v>99.383667180333745</v>
      </c>
      <c r="NR86" s="188">
        <f t="shared" si="433"/>
        <v>-99.383667180333745</v>
      </c>
      <c r="NS86" s="188">
        <v>99.383667180333745</v>
      </c>
      <c r="NT86" s="188">
        <f t="shared" si="434"/>
        <v>99.383667180333745</v>
      </c>
      <c r="NU86" s="188">
        <f t="shared" si="435"/>
        <v>-99.383667180333745</v>
      </c>
      <c r="NV86" s="188">
        <v>99.383667180333745</v>
      </c>
      <c r="NX86">
        <v>-1</v>
      </c>
      <c r="NY86" s="228">
        <v>-1</v>
      </c>
      <c r="NZ86" s="228">
        <v>1</v>
      </c>
      <c r="OA86" s="228">
        <v>-1</v>
      </c>
      <c r="OB86" s="203">
        <v>-1</v>
      </c>
      <c r="OC86" s="229">
        <v>-2</v>
      </c>
      <c r="OD86">
        <f t="shared" si="436"/>
        <v>1</v>
      </c>
      <c r="OE86">
        <v>1</v>
      </c>
      <c r="OF86" s="203">
        <v>1</v>
      </c>
      <c r="OG86">
        <v>1</v>
      </c>
      <c r="OH86">
        <v>0</v>
      </c>
      <c r="OI86">
        <v>1</v>
      </c>
      <c r="OJ86">
        <v>1</v>
      </c>
      <c r="OK86">
        <v>1.24031007752E-2</v>
      </c>
      <c r="OL86" s="194">
        <v>42548</v>
      </c>
      <c r="OM86">
        <f t="shared" si="437"/>
        <v>1</v>
      </c>
      <c r="ON86">
        <f t="shared" si="438"/>
        <v>1</v>
      </c>
      <c r="OO86">
        <v>1</v>
      </c>
      <c r="OP86">
        <f t="shared" si="439"/>
        <v>-1</v>
      </c>
      <c r="OQ86">
        <v>1</v>
      </c>
      <c r="OR86" s="137">
        <v>15725</v>
      </c>
      <c r="OS86" s="137">
        <v>15725</v>
      </c>
      <c r="OT86" s="188">
        <v>-195.03875969001999</v>
      </c>
      <c r="OU86" s="188">
        <v>-195.03875969001999</v>
      </c>
      <c r="OV86" s="188">
        <v>-195.03875969001999</v>
      </c>
      <c r="OW86" s="188">
        <f t="shared" si="548"/>
        <v>195.03875969001999</v>
      </c>
      <c r="OX86" s="188">
        <v>195.03875969001999</v>
      </c>
      <c r="OY86" s="188">
        <v>195.03875969001999</v>
      </c>
      <c r="OZ86" s="188">
        <v>-195.03875969001999</v>
      </c>
      <c r="PA86" s="188">
        <f t="shared" si="440"/>
        <v>195.03875969001999</v>
      </c>
      <c r="PB86" s="188">
        <v>-195.03875969001999</v>
      </c>
      <c r="PC86" s="188">
        <f t="shared" si="441"/>
        <v>-195.03875969001999</v>
      </c>
      <c r="PD86" s="188">
        <f t="shared" si="442"/>
        <v>195.03875969001999</v>
      </c>
      <c r="PE86" s="188">
        <v>195.03875969001999</v>
      </c>
      <c r="PG86">
        <v>1</v>
      </c>
      <c r="PH86" s="228">
        <v>1</v>
      </c>
      <c r="PI86" s="228">
        <v>1</v>
      </c>
      <c r="PJ86" s="228">
        <v>-1</v>
      </c>
      <c r="PK86" s="203">
        <v>-1</v>
      </c>
      <c r="PL86" s="229">
        <v>-3</v>
      </c>
      <c r="PM86">
        <f t="shared" si="560"/>
        <v>1</v>
      </c>
      <c r="PN86">
        <v>1</v>
      </c>
      <c r="PO86" s="203">
        <v>-1</v>
      </c>
      <c r="PP86">
        <v>0</v>
      </c>
      <c r="PQ86">
        <v>1</v>
      </c>
      <c r="PR86">
        <v>0</v>
      </c>
      <c r="PS86">
        <v>0</v>
      </c>
      <c r="PT86" s="237">
        <v>-3.6753445635500002E-2</v>
      </c>
      <c r="PU86" s="194">
        <v>42548</v>
      </c>
      <c r="PV86">
        <f t="shared" si="443"/>
        <v>1</v>
      </c>
      <c r="PW86">
        <f t="shared" si="444"/>
        <v>1</v>
      </c>
      <c r="PX86">
        <v>1</v>
      </c>
      <c r="PY86">
        <f t="shared" si="445"/>
        <v>-1</v>
      </c>
      <c r="PZ86">
        <v>1</v>
      </c>
      <c r="QA86" s="137">
        <v>15675</v>
      </c>
      <c r="QB86" s="137">
        <v>15675</v>
      </c>
      <c r="QC86" s="188">
        <v>-576.11026033646249</v>
      </c>
      <c r="QD86" s="188">
        <v>-576.11026033646249</v>
      </c>
      <c r="QE86" s="188">
        <v>576.11026033646249</v>
      </c>
      <c r="QF86" s="188">
        <f t="shared" si="549"/>
        <v>-576.11026033646249</v>
      </c>
      <c r="QG86" s="188">
        <v>-576.11026033646249</v>
      </c>
      <c r="QH86" s="188">
        <v>-576.11026033646249</v>
      </c>
      <c r="QI86" s="188">
        <v>576.11026033646249</v>
      </c>
      <c r="QJ86" s="188">
        <f t="shared" si="446"/>
        <v>-576.11026033646249</v>
      </c>
      <c r="QK86" s="188">
        <v>576.11026033646249</v>
      </c>
      <c r="QL86" s="188">
        <f t="shared" si="447"/>
        <v>576.11026033646249</v>
      </c>
      <c r="QM86" s="188">
        <f t="shared" si="448"/>
        <v>-576.11026033646249</v>
      </c>
      <c r="QN86" s="188">
        <v>576.11026033646249</v>
      </c>
      <c r="QP86">
        <v>-1</v>
      </c>
      <c r="QQ86" s="228">
        <v>-1</v>
      </c>
      <c r="QR86" s="228">
        <v>1</v>
      </c>
      <c r="QS86" s="228">
        <v>-1</v>
      </c>
      <c r="QT86" s="203">
        <v>-1</v>
      </c>
      <c r="QU86" s="229">
        <v>14</v>
      </c>
      <c r="QV86">
        <f t="shared" si="561"/>
        <v>1</v>
      </c>
      <c r="QW86">
        <v>-1</v>
      </c>
      <c r="QX86">
        <v>-1</v>
      </c>
      <c r="QY86">
        <v>0</v>
      </c>
      <c r="QZ86">
        <v>1</v>
      </c>
      <c r="RA86">
        <v>0</v>
      </c>
      <c r="RB86">
        <v>1</v>
      </c>
      <c r="RC86">
        <v>-3.1796502384699998E-3</v>
      </c>
      <c r="RD86" s="194">
        <v>42548</v>
      </c>
      <c r="RE86">
        <f t="shared" si="449"/>
        <v>1</v>
      </c>
      <c r="RF86">
        <f t="shared" si="450"/>
        <v>1</v>
      </c>
      <c r="RG86">
        <v>1</v>
      </c>
      <c r="RH86">
        <f t="shared" si="451"/>
        <v>-1</v>
      </c>
      <c r="RI86">
        <v>1</v>
      </c>
      <c r="RJ86" s="137">
        <v>15675</v>
      </c>
      <c r="RK86" s="137">
        <v>15675</v>
      </c>
      <c r="RL86" s="188">
        <v>49.841017488017251</v>
      </c>
      <c r="RM86" s="188">
        <v>49.841017488017251</v>
      </c>
      <c r="RN86" s="188">
        <v>49.841017488017251</v>
      </c>
      <c r="RO86" s="188">
        <f t="shared" si="550"/>
        <v>-49.841017488017251</v>
      </c>
      <c r="RP86" s="188">
        <v>49.841017488017251</v>
      </c>
      <c r="RQ86" s="188">
        <v>-49.841017488017251</v>
      </c>
      <c r="RR86" s="188">
        <v>49.841017488017251</v>
      </c>
      <c r="RS86" s="188">
        <f t="shared" si="452"/>
        <v>-49.841017488017251</v>
      </c>
      <c r="RT86" s="188">
        <v>49.841017488017251</v>
      </c>
      <c r="RU86" s="188">
        <f t="shared" si="453"/>
        <v>49.841017488017251</v>
      </c>
      <c r="RV86" s="188">
        <f t="shared" si="454"/>
        <v>-49.841017488017251</v>
      </c>
      <c r="RW86" s="188">
        <v>49.841017488017251</v>
      </c>
      <c r="RY86">
        <v>-1</v>
      </c>
      <c r="RZ86">
        <v>-1</v>
      </c>
      <c r="SA86">
        <v>1</v>
      </c>
      <c r="SB86">
        <v>-1</v>
      </c>
      <c r="SC86">
        <v>-1</v>
      </c>
      <c r="SD86">
        <v>-5</v>
      </c>
      <c r="SE86">
        <f t="shared" si="455"/>
        <v>1</v>
      </c>
      <c r="SF86">
        <v>1</v>
      </c>
      <c r="SG86">
        <v>-1</v>
      </c>
      <c r="SH86">
        <v>0</v>
      </c>
      <c r="SI86">
        <v>1</v>
      </c>
      <c r="SJ86">
        <v>0</v>
      </c>
      <c r="SK86">
        <v>0</v>
      </c>
      <c r="SL86">
        <v>-1.27591706539E-2</v>
      </c>
      <c r="SM86" s="194">
        <v>42563</v>
      </c>
      <c r="SN86">
        <f t="shared" si="456"/>
        <v>1</v>
      </c>
      <c r="SO86">
        <f t="shared" si="457"/>
        <v>1</v>
      </c>
      <c r="SP86">
        <v>2</v>
      </c>
      <c r="SQ86">
        <f t="shared" si="458"/>
        <v>-1</v>
      </c>
      <c r="SR86">
        <v>2</v>
      </c>
      <c r="SS86" s="137">
        <v>31650</v>
      </c>
      <c r="ST86" s="137">
        <v>31650</v>
      </c>
      <c r="SU86" s="188">
        <v>403.82775119593504</v>
      </c>
      <c r="SV86" s="188">
        <v>403.82775119593504</v>
      </c>
      <c r="SW86" s="188">
        <v>403.82775119593504</v>
      </c>
      <c r="SX86" s="188">
        <f t="shared" si="551"/>
        <v>-403.82775119593504</v>
      </c>
      <c r="SY86" s="188">
        <v>-403.82775119593504</v>
      </c>
      <c r="SZ86" s="188">
        <v>-403.82775119593504</v>
      </c>
      <c r="TA86" s="188">
        <v>403.82775119593504</v>
      </c>
      <c r="TB86" s="188">
        <f t="shared" si="459"/>
        <v>-403.82775119593504</v>
      </c>
      <c r="TC86" s="188">
        <v>403.82775119593504</v>
      </c>
      <c r="TD86" s="188">
        <f t="shared" si="460"/>
        <v>403.82775119593504</v>
      </c>
      <c r="TE86" s="188">
        <f t="shared" si="461"/>
        <v>-403.82775119593504</v>
      </c>
      <c r="TF86" s="188">
        <v>403.82775119593504</v>
      </c>
      <c r="TH86">
        <v>-1</v>
      </c>
      <c r="TI86" s="228">
        <v>-1</v>
      </c>
      <c r="TJ86" s="228">
        <v>-1</v>
      </c>
      <c r="TK86" s="228">
        <v>-1</v>
      </c>
      <c r="TL86" s="203">
        <v>1</v>
      </c>
      <c r="TM86" s="229">
        <v>-6</v>
      </c>
      <c r="TN86">
        <f t="shared" si="462"/>
        <v>-1</v>
      </c>
      <c r="TO86">
        <v>-1</v>
      </c>
      <c r="TP86">
        <v>1</v>
      </c>
      <c r="TQ86">
        <v>0</v>
      </c>
      <c r="TR86">
        <v>1</v>
      </c>
      <c r="TS86">
        <v>0</v>
      </c>
      <c r="TT86">
        <v>0</v>
      </c>
      <c r="TU86">
        <v>2.2617124394200001E-2</v>
      </c>
      <c r="TV86" s="194">
        <v>42563</v>
      </c>
      <c r="TW86">
        <f t="shared" si="463"/>
        <v>1</v>
      </c>
      <c r="TX86">
        <f t="shared" si="464"/>
        <v>1</v>
      </c>
      <c r="TY86">
        <v>2</v>
      </c>
      <c r="TZ86">
        <f t="shared" si="465"/>
        <v>1</v>
      </c>
      <c r="UA86">
        <v>2</v>
      </c>
      <c r="UB86" s="137">
        <v>31650</v>
      </c>
      <c r="UC86" s="137">
        <v>31650</v>
      </c>
      <c r="UD86" s="188">
        <v>-715.8319870764301</v>
      </c>
      <c r="UE86" s="188">
        <v>-715.8319870764301</v>
      </c>
      <c r="UF86" s="188">
        <v>715.8319870764301</v>
      </c>
      <c r="UG86" s="188">
        <f t="shared" si="552"/>
        <v>-715.8319870764301</v>
      </c>
      <c r="UH86" s="188">
        <v>-715.8319870764301</v>
      </c>
      <c r="UI86" s="188">
        <v>-715.8319870764301</v>
      </c>
      <c r="UJ86" s="188">
        <v>-715.8319870764301</v>
      </c>
      <c r="UK86" s="188">
        <f t="shared" si="466"/>
        <v>715.8319870764301</v>
      </c>
      <c r="UL86" s="188">
        <v>-715.8319870764301</v>
      </c>
      <c r="UM86" s="188">
        <f t="shared" si="467"/>
        <v>715.8319870764301</v>
      </c>
      <c r="UN86" s="188">
        <f t="shared" si="468"/>
        <v>715.8319870764301</v>
      </c>
      <c r="UO86" s="188">
        <v>715.8319870764301</v>
      </c>
      <c r="UQ86">
        <v>1</v>
      </c>
      <c r="UR86" s="228">
        <v>-1</v>
      </c>
      <c r="US86" s="228">
        <v>1</v>
      </c>
      <c r="UT86" s="228">
        <v>-1</v>
      </c>
      <c r="UU86" s="203">
        <v>1</v>
      </c>
      <c r="UV86" s="229">
        <v>17</v>
      </c>
      <c r="UW86">
        <f t="shared" si="469"/>
        <v>1</v>
      </c>
      <c r="UX86">
        <v>1</v>
      </c>
      <c r="UY86" s="203">
        <v>-1</v>
      </c>
      <c r="UZ86">
        <v>0</v>
      </c>
      <c r="VA86">
        <v>0</v>
      </c>
      <c r="VB86">
        <v>0</v>
      </c>
      <c r="VC86">
        <v>0</v>
      </c>
      <c r="VD86" s="237">
        <v>-2.84360189573E-2</v>
      </c>
      <c r="VE86" s="194">
        <v>42548</v>
      </c>
      <c r="VF86">
        <f t="shared" si="470"/>
        <v>1</v>
      </c>
      <c r="VG86">
        <f t="shared" si="471"/>
        <v>1</v>
      </c>
      <c r="VH86">
        <v>2</v>
      </c>
      <c r="VI86">
        <v>-1</v>
      </c>
      <c r="VJ86">
        <v>2</v>
      </c>
      <c r="VK86" s="137">
        <v>30750</v>
      </c>
      <c r="VL86" s="137">
        <v>30750</v>
      </c>
      <c r="VM86" s="188">
        <v>874.40758293697502</v>
      </c>
      <c r="VN86" s="188">
        <v>-874.40758293697502</v>
      </c>
      <c r="VO86" s="188">
        <v>-874.40758293697502</v>
      </c>
      <c r="VP86" s="188">
        <f t="shared" si="553"/>
        <v>-874.40758293697502</v>
      </c>
      <c r="VQ86" s="188">
        <v>-874.40758293697502</v>
      </c>
      <c r="VR86" s="188">
        <v>-874.40758293697502</v>
      </c>
      <c r="VS86" s="188">
        <v>874.40758293697502</v>
      </c>
      <c r="VT86" s="188">
        <f t="shared" si="472"/>
        <v>-874.40758293697502</v>
      </c>
      <c r="VU86" s="188">
        <v>874.40758293697502</v>
      </c>
      <c r="VV86" s="188">
        <v>874.40758293697502</v>
      </c>
      <c r="VW86" s="188">
        <f t="shared" si="473"/>
        <v>-874.40758293697502</v>
      </c>
      <c r="VX86" s="188">
        <v>874.40758293697502</v>
      </c>
      <c r="VZ86">
        <v>-1</v>
      </c>
      <c r="WA86" s="228">
        <v>-1</v>
      </c>
      <c r="WB86" s="228">
        <v>1</v>
      </c>
      <c r="WC86" s="228">
        <v>-1</v>
      </c>
      <c r="WD86" s="203">
        <v>1</v>
      </c>
      <c r="WE86" s="229">
        <v>18</v>
      </c>
      <c r="WF86">
        <f t="shared" si="474"/>
        <v>1</v>
      </c>
      <c r="WG86">
        <v>1</v>
      </c>
      <c r="WH86" s="203">
        <v>-1</v>
      </c>
      <c r="WI86">
        <v>0</v>
      </c>
      <c r="WJ86">
        <v>0</v>
      </c>
      <c r="WK86">
        <v>0</v>
      </c>
      <c r="WL86">
        <v>0</v>
      </c>
      <c r="WM86" s="237">
        <v>-3.2520325203300002E-3</v>
      </c>
      <c r="WN86" s="194">
        <v>42548</v>
      </c>
      <c r="WO86">
        <f t="shared" si="475"/>
        <v>1</v>
      </c>
      <c r="WP86">
        <f t="shared" si="476"/>
        <v>1</v>
      </c>
      <c r="WQ86">
        <v>3</v>
      </c>
      <c r="WR86">
        <v>1</v>
      </c>
      <c r="WS86">
        <v>4</v>
      </c>
      <c r="WT86" s="137">
        <v>45525</v>
      </c>
      <c r="WU86" s="137">
        <v>60700</v>
      </c>
      <c r="WV86" s="188">
        <v>148.04878048802325</v>
      </c>
      <c r="WW86" s="188">
        <v>148.04878048802325</v>
      </c>
      <c r="WX86" s="188">
        <v>-148.04878048802325</v>
      </c>
      <c r="WY86" s="188">
        <f t="shared" si="477"/>
        <v>-148.04878048802325</v>
      </c>
      <c r="WZ86" s="188">
        <v>-148.04878048802325</v>
      </c>
      <c r="XA86" s="188">
        <v>-148.04878048802325</v>
      </c>
      <c r="XB86" s="188">
        <v>148.04878048802325</v>
      </c>
      <c r="XC86" s="188">
        <f t="shared" si="478"/>
        <v>-148.04878048802325</v>
      </c>
      <c r="XD86" s="188">
        <v>148.04878048802325</v>
      </c>
      <c r="XE86" s="188">
        <v>-148.04878048802325</v>
      </c>
      <c r="XF86" s="188">
        <f t="shared" si="479"/>
        <v>-148.04878048802325</v>
      </c>
      <c r="XG86" s="188">
        <v>148.04878048802325</v>
      </c>
      <c r="XI86">
        <v>-1</v>
      </c>
      <c r="XJ86" s="228">
        <v>-1</v>
      </c>
      <c r="XK86" s="228">
        <v>1</v>
      </c>
      <c r="XL86" s="228">
        <v>-1</v>
      </c>
      <c r="XM86" s="203">
        <v>1</v>
      </c>
      <c r="XN86" s="229">
        <v>-1</v>
      </c>
      <c r="XO86">
        <f t="shared" si="480"/>
        <v>1</v>
      </c>
      <c r="XP86">
        <v>-1</v>
      </c>
      <c r="XQ86" s="203">
        <v>-1</v>
      </c>
      <c r="XR86">
        <v>0</v>
      </c>
      <c r="XS86">
        <v>0</v>
      </c>
      <c r="XT86">
        <v>1</v>
      </c>
      <c r="XU86">
        <v>1</v>
      </c>
      <c r="XV86" s="237">
        <v>-9.7879282218600004E-3</v>
      </c>
      <c r="XW86" s="194">
        <v>42548</v>
      </c>
      <c r="XX86">
        <f t="shared" si="481"/>
        <v>1</v>
      </c>
      <c r="XY86">
        <f t="shared" si="482"/>
        <v>1</v>
      </c>
      <c r="XZ86">
        <v>3</v>
      </c>
      <c r="YA86">
        <v>1</v>
      </c>
      <c r="YB86">
        <v>4</v>
      </c>
      <c r="YC86" s="137">
        <v>45525</v>
      </c>
      <c r="YD86" s="137">
        <v>60700</v>
      </c>
      <c r="YE86" s="188">
        <v>445.59543230017653</v>
      </c>
      <c r="YF86" s="188">
        <v>445.59543230017653</v>
      </c>
      <c r="YG86" s="188">
        <v>-445.59543230017653</v>
      </c>
      <c r="YH86" s="188">
        <f t="shared" si="483"/>
        <v>-445.59543230017653</v>
      </c>
      <c r="YI86" s="188">
        <v>445.59543230017653</v>
      </c>
      <c r="YJ86" s="188">
        <v>-445.59543230017653</v>
      </c>
      <c r="YK86" s="188">
        <v>445.59543230017653</v>
      </c>
      <c r="YL86" s="188">
        <f t="shared" si="484"/>
        <v>-445.59543230017653</v>
      </c>
      <c r="YM86" s="188">
        <v>445.59543230017653</v>
      </c>
      <c r="YN86" s="188">
        <v>-445.59543230017653</v>
      </c>
      <c r="YO86" s="188">
        <f t="shared" si="485"/>
        <v>-445.59543230017653</v>
      </c>
      <c r="YP86" s="188">
        <v>445.59543230017653</v>
      </c>
      <c r="YR86">
        <v>-1</v>
      </c>
      <c r="YS86" s="228">
        <v>-1</v>
      </c>
      <c r="YT86" s="228">
        <v>1</v>
      </c>
      <c r="YU86" s="228">
        <v>-1</v>
      </c>
      <c r="YV86" s="203">
        <v>1</v>
      </c>
      <c r="YW86" s="229">
        <v>-3</v>
      </c>
      <c r="YX86">
        <v>1</v>
      </c>
      <c r="YY86">
        <v>-1</v>
      </c>
      <c r="YZ86" s="203">
        <v>-1</v>
      </c>
      <c r="ZA86">
        <v>0</v>
      </c>
      <c r="ZB86">
        <v>0</v>
      </c>
      <c r="ZC86">
        <v>0</v>
      </c>
      <c r="ZD86">
        <v>1</v>
      </c>
      <c r="ZE86" s="237">
        <v>-2.63591433278E-2</v>
      </c>
      <c r="ZF86" s="194">
        <v>42548</v>
      </c>
      <c r="ZG86">
        <f t="shared" si="486"/>
        <v>1</v>
      </c>
      <c r="ZH86">
        <f t="shared" si="487"/>
        <v>1</v>
      </c>
      <c r="ZI86">
        <v>3</v>
      </c>
      <c r="ZJ86">
        <v>1</v>
      </c>
      <c r="ZK86">
        <v>4</v>
      </c>
      <c r="ZL86" s="137">
        <v>45525</v>
      </c>
      <c r="ZM86" s="137">
        <v>60700</v>
      </c>
      <c r="ZN86" s="188">
        <v>1199.9999999980951</v>
      </c>
      <c r="ZO86" s="188">
        <v>-1199.9999999980951</v>
      </c>
      <c r="ZP86" s="188">
        <v>1199.9999999980951</v>
      </c>
      <c r="ZQ86" s="188">
        <v>-1199.9999999980951</v>
      </c>
      <c r="ZR86" s="188">
        <v>-1199.9999999980951</v>
      </c>
      <c r="ZS86" s="188">
        <v>1199.9999999980951</v>
      </c>
      <c r="ZT86" s="188">
        <v>-1199.9999999980951</v>
      </c>
      <c r="ZU86" s="188">
        <v>1199.9999999980951</v>
      </c>
      <c r="ZV86" s="188">
        <f t="shared" si="488"/>
        <v>-1199.9999999980951</v>
      </c>
      <c r="ZW86" s="188">
        <v>1199.9999999980951</v>
      </c>
      <c r="ZX86" s="188">
        <f t="shared" si="489"/>
        <v>-1199.9999999980951</v>
      </c>
      <c r="ZY86" s="188">
        <v>1199.9999999980951</v>
      </c>
      <c r="AAA86">
        <f t="shared" si="490"/>
        <v>-1</v>
      </c>
      <c r="AAB86" s="228">
        <v>-1</v>
      </c>
      <c r="AAC86" s="228">
        <v>1</v>
      </c>
      <c r="AAD86" s="228">
        <v>-1</v>
      </c>
      <c r="AAE86" s="203">
        <v>1</v>
      </c>
      <c r="AAF86" s="229">
        <v>-3</v>
      </c>
      <c r="AAG86">
        <f t="shared" si="491"/>
        <v>1</v>
      </c>
      <c r="AAH86">
        <f t="shared" si="492"/>
        <v>-1</v>
      </c>
      <c r="AAI86" s="203">
        <v>-1</v>
      </c>
      <c r="AAJ86">
        <f t="shared" si="493"/>
        <v>0</v>
      </c>
      <c r="AAK86">
        <f t="shared" si="355"/>
        <v>0</v>
      </c>
      <c r="AAL86">
        <f t="shared" si="554"/>
        <v>0</v>
      </c>
      <c r="AAM86">
        <f t="shared" si="494"/>
        <v>1</v>
      </c>
      <c r="AAN86" s="237">
        <v>-2.7072758037199999E-2</v>
      </c>
      <c r="AAO86" s="194">
        <v>42548</v>
      </c>
      <c r="AAP86">
        <f t="shared" si="495"/>
        <v>1</v>
      </c>
      <c r="AAQ86">
        <f t="shared" si="496"/>
        <v>1</v>
      </c>
      <c r="AAR86">
        <f>VLOOKUP($A86,'FuturesInfo (3)'!$A$2:$V$80,22)</f>
        <v>3</v>
      </c>
      <c r="AAS86">
        <f t="shared" si="497"/>
        <v>1</v>
      </c>
      <c r="AAT86">
        <f t="shared" si="498"/>
        <v>4</v>
      </c>
      <c r="AAU86" s="137">
        <f>VLOOKUP($A86,'FuturesInfo (3)'!$A$2:$O$80,15)*AAR86</f>
        <v>43125</v>
      </c>
      <c r="AAV86" s="137">
        <f>VLOOKUP($A86,'FuturesInfo (3)'!$A$2:$O$80,15)*AAT86</f>
        <v>57500</v>
      </c>
      <c r="AAW86" s="188">
        <f t="shared" si="352"/>
        <v>1167.51269035425</v>
      </c>
      <c r="AAX86" s="188">
        <f t="shared" si="356"/>
        <v>-1167.51269035425</v>
      </c>
      <c r="AAY86" s="188">
        <f t="shared" si="499"/>
        <v>1167.51269035425</v>
      </c>
      <c r="AAZ86" s="188">
        <f t="shared" si="500"/>
        <v>-1167.51269035425</v>
      </c>
      <c r="ABA86" s="188">
        <f t="shared" si="501"/>
        <v>-1167.51269035425</v>
      </c>
      <c r="ABB86" s="188">
        <f t="shared" ref="ABB86:ABB92" si="562">IF(AAM86=1,ABS(AAU86*AAN86),-ABS(AAU86*AAN86))</f>
        <v>1167.51269035425</v>
      </c>
      <c r="ABC86" s="188">
        <f t="shared" si="502"/>
        <v>-1167.51269035425</v>
      </c>
      <c r="ABD86" s="188">
        <f t="shared" si="555"/>
        <v>1167.51269035425</v>
      </c>
      <c r="ABE86" s="188">
        <f t="shared" si="503"/>
        <v>-1167.51269035425</v>
      </c>
      <c r="ABF86" s="188">
        <f>IF(IF(sym!$Q75=AAI86,1,0)=1,ABS(AAU86*AAN86),-ABS(AAU86*AAN86))</f>
        <v>1167.51269035425</v>
      </c>
      <c r="ABG86" s="188">
        <f t="shared" si="504"/>
        <v>-1167.51269035425</v>
      </c>
      <c r="ABH86" s="188">
        <f t="shared" si="505"/>
        <v>1167.51269035425</v>
      </c>
      <c r="ABJ86">
        <f t="shared" si="506"/>
        <v>-1</v>
      </c>
      <c r="ABK86" s="228">
        <v>-1</v>
      </c>
      <c r="ABL86" s="228">
        <v>1</v>
      </c>
      <c r="ABM86" s="228">
        <v>-1</v>
      </c>
      <c r="ABN86" s="203">
        <v>1</v>
      </c>
      <c r="ABO86" s="229">
        <v>-4</v>
      </c>
      <c r="ABP86">
        <f t="shared" si="507"/>
        <v>1</v>
      </c>
      <c r="ABQ86">
        <f t="shared" si="508"/>
        <v>-1</v>
      </c>
      <c r="ABR86" s="203"/>
      <c r="ABS86">
        <f t="shared" si="509"/>
        <v>0</v>
      </c>
      <c r="ABT86">
        <f t="shared" si="357"/>
        <v>0</v>
      </c>
      <c r="ABU86">
        <f t="shared" si="556"/>
        <v>0</v>
      </c>
      <c r="ABV86">
        <f t="shared" si="510"/>
        <v>0</v>
      </c>
      <c r="ABW86" s="237"/>
      <c r="ABX86" s="194">
        <v>42573</v>
      </c>
      <c r="ABY86">
        <f t="shared" si="511"/>
        <v>1</v>
      </c>
      <c r="ABZ86">
        <f t="shared" si="512"/>
        <v>1</v>
      </c>
      <c r="ACA86">
        <f>VLOOKUP($A86,'FuturesInfo (3)'!$A$2:$V$80,22)</f>
        <v>3</v>
      </c>
      <c r="ACB86">
        <f t="shared" si="513"/>
        <v>1</v>
      </c>
      <c r="ACC86">
        <f t="shared" si="514"/>
        <v>4</v>
      </c>
      <c r="ACD86" s="137">
        <f>VLOOKUP($A86,'FuturesInfo (3)'!$A$2:$O$80,15)*ACA86</f>
        <v>43125</v>
      </c>
      <c r="ACE86" s="137">
        <f>VLOOKUP($A86,'FuturesInfo (3)'!$A$2:$O$80,15)*ACC86</f>
        <v>57500</v>
      </c>
      <c r="ACF86" s="188">
        <f t="shared" si="353"/>
        <v>0</v>
      </c>
      <c r="ACG86" s="188">
        <f t="shared" si="358"/>
        <v>0</v>
      </c>
      <c r="ACH86" s="188">
        <f t="shared" si="515"/>
        <v>0</v>
      </c>
      <c r="ACI86" s="188">
        <f t="shared" si="516"/>
        <v>0</v>
      </c>
      <c r="ACJ86" s="188">
        <f t="shared" si="517"/>
        <v>0</v>
      </c>
      <c r="ACK86" s="188">
        <f t="shared" ref="ACK86:ACK92" si="563">IF(ABV86=1,ABS(ACD86*ABW86),-ABS(ACD86*ABW86))</f>
        <v>0</v>
      </c>
      <c r="ACL86" s="188">
        <f t="shared" si="518"/>
        <v>0</v>
      </c>
      <c r="ACM86" s="188">
        <f t="shared" si="557"/>
        <v>0</v>
      </c>
      <c r="ACN86" s="188">
        <f t="shared" si="519"/>
        <v>0</v>
      </c>
      <c r="ACO86" s="188">
        <f>IF(IF(sym!$Q75=ABR86,1,0)=1,ABS(ACD86*ABW86),-ABS(ACD86*ABW86))</f>
        <v>0</v>
      </c>
      <c r="ACP86" s="188">
        <f t="shared" si="520"/>
        <v>0</v>
      </c>
      <c r="ACQ86" s="188">
        <f t="shared" si="521"/>
        <v>0</v>
      </c>
      <c r="ACT86">
        <f t="shared" si="522"/>
        <v>0</v>
      </c>
      <c r="ACU86" s="228"/>
      <c r="ACV86" s="228"/>
      <c r="ACW86" s="228"/>
      <c r="ACX86" s="203"/>
      <c r="ACY86" s="229"/>
      <c r="ACZ86">
        <f t="shared" si="523"/>
        <v>-1</v>
      </c>
      <c r="ADA86">
        <f t="shared" si="524"/>
        <v>0</v>
      </c>
      <c r="ADB86" s="203"/>
      <c r="ADC86">
        <f t="shared" si="525"/>
        <v>1</v>
      </c>
      <c r="ADD86">
        <f t="shared" si="359"/>
        <v>1</v>
      </c>
      <c r="ADE86">
        <f t="shared" si="558"/>
        <v>0</v>
      </c>
      <c r="ADF86">
        <f t="shared" si="526"/>
        <v>1</v>
      </c>
      <c r="ADG86" s="237"/>
      <c r="ADH86" s="194"/>
      <c r="ADI86">
        <f t="shared" si="527"/>
        <v>-1</v>
      </c>
      <c r="ADJ86">
        <f t="shared" si="528"/>
        <v>-1</v>
      </c>
      <c r="ADK86">
        <f>VLOOKUP($A86,'FuturesInfo (3)'!$A$2:$V$80,22)</f>
        <v>3</v>
      </c>
      <c r="ADL86">
        <f t="shared" si="529"/>
        <v>-1</v>
      </c>
      <c r="ADM86">
        <f t="shared" si="530"/>
        <v>2</v>
      </c>
      <c r="ADN86" s="137">
        <f>VLOOKUP($A86,'FuturesInfo (3)'!$A$2:$O$80,15)*ADK86</f>
        <v>43125</v>
      </c>
      <c r="ADO86" s="137">
        <f>VLOOKUP($A86,'FuturesInfo (3)'!$A$2:$O$80,15)*ADM86</f>
        <v>28750</v>
      </c>
      <c r="ADP86" s="188">
        <f t="shared" si="354"/>
        <v>0</v>
      </c>
      <c r="ADQ86" s="188">
        <f t="shared" si="360"/>
        <v>0</v>
      </c>
      <c r="ADR86" s="188">
        <f t="shared" si="531"/>
        <v>0</v>
      </c>
      <c r="ADS86" s="188">
        <f t="shared" si="532"/>
        <v>0</v>
      </c>
      <c r="ADT86" s="188">
        <f t="shared" si="533"/>
        <v>0</v>
      </c>
      <c r="ADU86" s="188">
        <f t="shared" ref="ADU86:ADU92" si="564">IF(ADF86=1,ABS(ADN86*ADG86),-ABS(ADN86*ADG86))</f>
        <v>0</v>
      </c>
      <c r="ADV86" s="188">
        <f t="shared" si="534"/>
        <v>0</v>
      </c>
      <c r="ADW86" s="188">
        <f t="shared" si="559"/>
        <v>0</v>
      </c>
      <c r="ADX86" s="188">
        <f t="shared" si="535"/>
        <v>0</v>
      </c>
      <c r="ADY86" s="188">
        <f>IF(IF(sym!$Q75=ADB86,1,0)=1,ABS(ADN86*ADG86),-ABS(ADN86*ADG86))</f>
        <v>0</v>
      </c>
      <c r="ADZ86" s="188">
        <f t="shared" si="536"/>
        <v>0</v>
      </c>
      <c r="AEA86" s="188">
        <f t="shared" si="537"/>
        <v>0</v>
      </c>
    </row>
    <row r="87" spans="1:807"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f t="shared" si="361"/>
        <v>-1</v>
      </c>
      <c r="T87">
        <f t="shared" si="362"/>
        <v>1</v>
      </c>
      <c r="U87">
        <v>3</v>
      </c>
      <c r="V87">
        <f t="shared" si="363"/>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f t="shared" si="364"/>
        <v>-150.33745781764875</v>
      </c>
      <c r="AG87" s="188">
        <v>150.33745781764875</v>
      </c>
      <c r="AH87" s="188">
        <f t="shared" si="365"/>
        <v>150.33745781764875</v>
      </c>
      <c r="AI87" s="188">
        <v>-150.33745781764875</v>
      </c>
      <c r="AJ87" s="188">
        <v>150.33745781764875</v>
      </c>
      <c r="AL87">
        <v>1</v>
      </c>
      <c r="AM87" s="228">
        <v>-1</v>
      </c>
      <c r="AN87" s="228">
        <v>1</v>
      </c>
      <c r="AO87" s="228">
        <v>-1</v>
      </c>
      <c r="AP87" s="203">
        <v>-1</v>
      </c>
      <c r="AQ87" s="229">
        <v>-10</v>
      </c>
      <c r="AR87">
        <f t="shared" si="366"/>
        <v>1</v>
      </c>
      <c r="AS87">
        <v>1</v>
      </c>
      <c r="AT87" s="203">
        <v>-1</v>
      </c>
      <c r="AU87">
        <v>1</v>
      </c>
      <c r="AV87">
        <v>1</v>
      </c>
      <c r="AW87">
        <v>0</v>
      </c>
      <c r="AX87">
        <v>0</v>
      </c>
      <c r="AY87" s="237">
        <v>-3.4231200897900001E-2</v>
      </c>
      <c r="AZ87" s="194">
        <v>42537</v>
      </c>
      <c r="BA87">
        <f t="shared" si="367"/>
        <v>1</v>
      </c>
      <c r="BB87">
        <f t="shared" si="368"/>
        <v>1</v>
      </c>
      <c r="BC87">
        <v>3</v>
      </c>
      <c r="BD87">
        <f t="shared" si="369"/>
        <v>-1</v>
      </c>
      <c r="BE87">
        <v>2</v>
      </c>
      <c r="BF87" s="137">
        <v>64537.5</v>
      </c>
      <c r="BG87" s="137">
        <v>43025</v>
      </c>
      <c r="BH87" s="188">
        <v>2209.1961279482211</v>
      </c>
      <c r="BI87" s="188">
        <v>-2209.1961279482211</v>
      </c>
      <c r="BJ87" s="188">
        <v>2209.1961279482211</v>
      </c>
      <c r="BK87" s="188">
        <f t="shared" si="538"/>
        <v>-2209.1961279482211</v>
      </c>
      <c r="BL87" s="188">
        <v>-2209.1961279482211</v>
      </c>
      <c r="BM87" s="188">
        <v>-2209.1961279482211</v>
      </c>
      <c r="BN87" s="188">
        <v>2209.1961279482211</v>
      </c>
      <c r="BO87" s="188">
        <f t="shared" si="370"/>
        <v>-2209.1961279482211</v>
      </c>
      <c r="BP87" s="188">
        <v>-2209.1961279482211</v>
      </c>
      <c r="BQ87" s="188">
        <f t="shared" si="371"/>
        <v>2209.1961279482211</v>
      </c>
      <c r="BR87" s="188">
        <f t="shared" si="372"/>
        <v>-2209.1961279482211</v>
      </c>
      <c r="BS87" s="188">
        <v>2209.1961279482211</v>
      </c>
      <c r="BU87">
        <v>-1</v>
      </c>
      <c r="BV87" s="228">
        <v>-1</v>
      </c>
      <c r="BW87" s="228">
        <v>1</v>
      </c>
      <c r="BX87" s="228">
        <v>-1</v>
      </c>
      <c r="BY87" s="203">
        <v>1</v>
      </c>
      <c r="BZ87" s="229">
        <v>-1</v>
      </c>
      <c r="CA87">
        <f t="shared" si="373"/>
        <v>1</v>
      </c>
      <c r="CB87">
        <v>-1</v>
      </c>
      <c r="CC87" s="203">
        <v>-1</v>
      </c>
      <c r="CD87">
        <v>1</v>
      </c>
      <c r="CE87">
        <v>0</v>
      </c>
      <c r="CF87">
        <v>1</v>
      </c>
      <c r="CG87">
        <v>1</v>
      </c>
      <c r="CH87" s="237"/>
      <c r="CI87" s="194">
        <v>42537</v>
      </c>
      <c r="CJ87">
        <f t="shared" si="374"/>
        <v>1</v>
      </c>
      <c r="CK87">
        <f t="shared" si="375"/>
        <v>1</v>
      </c>
      <c r="CL87">
        <v>4</v>
      </c>
      <c r="CM87">
        <f t="shared" si="376"/>
        <v>1</v>
      </c>
      <c r="CN87">
        <v>3</v>
      </c>
      <c r="CO87" s="137">
        <v>86050</v>
      </c>
      <c r="CP87" s="137">
        <v>64537.5</v>
      </c>
      <c r="CQ87" s="188">
        <v>0</v>
      </c>
      <c r="CR87" s="188">
        <v>0</v>
      </c>
      <c r="CS87" s="188">
        <v>0</v>
      </c>
      <c r="CT87" s="188">
        <f t="shared" si="539"/>
        <v>0</v>
      </c>
      <c r="CU87" s="188">
        <v>0</v>
      </c>
      <c r="CV87" s="188">
        <v>0</v>
      </c>
      <c r="CW87" s="188">
        <v>0</v>
      </c>
      <c r="CX87" s="188">
        <f t="shared" si="377"/>
        <v>0</v>
      </c>
      <c r="CY87" s="188">
        <v>0</v>
      </c>
      <c r="CZ87" s="188">
        <f t="shared" si="378"/>
        <v>0</v>
      </c>
      <c r="DA87" s="188">
        <f t="shared" si="379"/>
        <v>0</v>
      </c>
      <c r="DB87" s="188">
        <v>0</v>
      </c>
      <c r="DD87">
        <v>-1</v>
      </c>
      <c r="DE87" s="228">
        <v>-1</v>
      </c>
      <c r="DF87" s="228">
        <v>1</v>
      </c>
      <c r="DG87" s="228">
        <v>-1</v>
      </c>
      <c r="DH87" s="203">
        <v>1</v>
      </c>
      <c r="DI87" s="229">
        <v>-1</v>
      </c>
      <c r="DJ87">
        <f t="shared" si="380"/>
        <v>1</v>
      </c>
      <c r="DK87">
        <v>-1</v>
      </c>
      <c r="DL87" s="203">
        <v>1</v>
      </c>
      <c r="DM87">
        <v>0</v>
      </c>
      <c r="DN87">
        <v>1</v>
      </c>
      <c r="DO87">
        <v>0</v>
      </c>
      <c r="DP87">
        <v>0</v>
      </c>
      <c r="DQ87" s="237">
        <v>7.5537478210299996E-3</v>
      </c>
      <c r="DR87" s="194">
        <v>42537</v>
      </c>
      <c r="DS87">
        <f t="shared" si="381"/>
        <v>1</v>
      </c>
      <c r="DT87">
        <f t="shared" si="382"/>
        <v>1</v>
      </c>
      <c r="DU87">
        <v>4</v>
      </c>
      <c r="DV87">
        <f t="shared" si="383"/>
        <v>1</v>
      </c>
      <c r="DW87">
        <v>3</v>
      </c>
      <c r="DX87" s="137">
        <v>86700</v>
      </c>
      <c r="DY87" s="137">
        <v>65025</v>
      </c>
      <c r="DZ87" s="188">
        <v>-654.90993608330098</v>
      </c>
      <c r="EA87" s="188">
        <v>-654.90993608330098</v>
      </c>
      <c r="EB87" s="188">
        <v>654.90993608330098</v>
      </c>
      <c r="EC87" s="188">
        <f t="shared" si="540"/>
        <v>654.90993608330098</v>
      </c>
      <c r="ED87" s="188">
        <v>-654.90993608330098</v>
      </c>
      <c r="EE87" s="188">
        <v>654.90993608330098</v>
      </c>
      <c r="EF87" s="188">
        <v>-654.90993608330098</v>
      </c>
      <c r="EG87" s="188">
        <f t="shared" si="384"/>
        <v>654.90993608330098</v>
      </c>
      <c r="EH87" s="188">
        <v>654.90993608330098</v>
      </c>
      <c r="EI87" s="188">
        <f t="shared" si="385"/>
        <v>654.90993608330098</v>
      </c>
      <c r="EJ87" s="188">
        <f t="shared" si="386"/>
        <v>654.90993608330098</v>
      </c>
      <c r="EK87" s="188">
        <v>654.90993608330098</v>
      </c>
      <c r="EM87">
        <v>1</v>
      </c>
      <c r="EN87" s="228">
        <v>-1</v>
      </c>
      <c r="EO87" s="228">
        <v>-1</v>
      </c>
      <c r="EP87" s="228">
        <v>-1</v>
      </c>
      <c r="EQ87" s="203">
        <v>-1</v>
      </c>
      <c r="ER87" s="229">
        <v>4</v>
      </c>
      <c r="ES87">
        <f t="shared" si="387"/>
        <v>-1</v>
      </c>
      <c r="ET87">
        <v>-1</v>
      </c>
      <c r="EU87" s="203">
        <v>-1</v>
      </c>
      <c r="EV87">
        <v>1</v>
      </c>
      <c r="EW87">
        <v>1</v>
      </c>
      <c r="EX87">
        <v>0</v>
      </c>
      <c r="EY87">
        <v>1</v>
      </c>
      <c r="EZ87" s="237">
        <v>-1.15340253749E-2</v>
      </c>
      <c r="FA87" s="194">
        <v>42549</v>
      </c>
      <c r="FB87">
        <f t="shared" si="388"/>
        <v>-1</v>
      </c>
      <c r="FC87">
        <f t="shared" si="389"/>
        <v>-1</v>
      </c>
      <c r="FD87">
        <v>4</v>
      </c>
      <c r="FE87">
        <f t="shared" si="390"/>
        <v>-1</v>
      </c>
      <c r="FF87">
        <v>4</v>
      </c>
      <c r="FG87" s="137">
        <v>85700</v>
      </c>
      <c r="FH87" s="137">
        <v>85700</v>
      </c>
      <c r="FI87" s="188">
        <v>988.46597462892998</v>
      </c>
      <c r="FJ87" s="188">
        <v>-988.46597462892998</v>
      </c>
      <c r="FK87" s="188">
        <v>988.46597462892998</v>
      </c>
      <c r="FL87" s="188">
        <f t="shared" si="541"/>
        <v>988.46597462892998</v>
      </c>
      <c r="FM87" s="188">
        <v>988.46597462892998</v>
      </c>
      <c r="FN87" s="188">
        <v>988.46597462892998</v>
      </c>
      <c r="FO87" s="188">
        <v>988.46597462892998</v>
      </c>
      <c r="FP87" s="188">
        <f t="shared" si="391"/>
        <v>988.46597462892998</v>
      </c>
      <c r="FQ87" s="188">
        <v>-988.46597462892998</v>
      </c>
      <c r="FR87" s="188">
        <f t="shared" si="392"/>
        <v>988.46597462892998</v>
      </c>
      <c r="FS87" s="188">
        <f t="shared" si="393"/>
        <v>988.46597462892998</v>
      </c>
      <c r="FT87" s="188">
        <v>988.46597462892998</v>
      </c>
      <c r="FV87">
        <v>-1</v>
      </c>
      <c r="FW87" s="228">
        <v>-1</v>
      </c>
      <c r="FX87" s="228">
        <v>-1</v>
      </c>
      <c r="FY87" s="228">
        <v>-1</v>
      </c>
      <c r="FZ87" s="203">
        <v>1</v>
      </c>
      <c r="GA87" s="229">
        <v>5</v>
      </c>
      <c r="GB87">
        <f t="shared" si="394"/>
        <v>1</v>
      </c>
      <c r="GC87">
        <v>1</v>
      </c>
      <c r="GD87">
        <v>-1</v>
      </c>
      <c r="GE87">
        <v>1</v>
      </c>
      <c r="GF87">
        <v>0</v>
      </c>
      <c r="GG87">
        <v>1</v>
      </c>
      <c r="GH87">
        <v>0</v>
      </c>
      <c r="GI87">
        <v>-7.0011668611400001E-3</v>
      </c>
      <c r="GJ87" s="194">
        <v>42549</v>
      </c>
      <c r="GK87">
        <f t="shared" si="395"/>
        <v>1</v>
      </c>
      <c r="GL87">
        <f t="shared" si="396"/>
        <v>1</v>
      </c>
      <c r="GM87">
        <v>4</v>
      </c>
      <c r="GN87">
        <f t="shared" si="397"/>
        <v>1</v>
      </c>
      <c r="GO87">
        <v>5</v>
      </c>
      <c r="GP87" s="137">
        <v>85100</v>
      </c>
      <c r="GQ87" s="137">
        <v>106375</v>
      </c>
      <c r="GR87" s="188">
        <v>595.79929988301399</v>
      </c>
      <c r="GS87" s="188">
        <v>595.79929988301399</v>
      </c>
      <c r="GT87" s="188">
        <v>-595.79929988301399</v>
      </c>
      <c r="GU87" s="188">
        <f t="shared" si="542"/>
        <v>-595.79929988301399</v>
      </c>
      <c r="GV87" s="188">
        <v>-595.79929988301399</v>
      </c>
      <c r="GW87" s="188">
        <v>595.79929988301399</v>
      </c>
      <c r="GX87" s="188">
        <v>595.79929988301399</v>
      </c>
      <c r="GY87" s="188">
        <f t="shared" si="398"/>
        <v>-595.79929988301399</v>
      </c>
      <c r="GZ87" s="188">
        <v>-595.79929988301399</v>
      </c>
      <c r="HA87" s="188">
        <f t="shared" si="399"/>
        <v>-595.79929988301399</v>
      </c>
      <c r="HB87" s="188">
        <f t="shared" si="400"/>
        <v>-595.79929988301399</v>
      </c>
      <c r="HC87" s="188">
        <v>595.79929988301399</v>
      </c>
      <c r="HE87">
        <v>-1</v>
      </c>
      <c r="HF87">
        <v>1</v>
      </c>
      <c r="HG87">
        <v>1</v>
      </c>
      <c r="HH87">
        <v>-1</v>
      </c>
      <c r="HI87">
        <v>1</v>
      </c>
      <c r="HJ87">
        <v>6</v>
      </c>
      <c r="HK87">
        <f t="shared" si="401"/>
        <v>1</v>
      </c>
      <c r="HL87">
        <v>1</v>
      </c>
      <c r="HM87" s="203">
        <v>1</v>
      </c>
      <c r="HN87">
        <v>1</v>
      </c>
      <c r="HO87">
        <v>1</v>
      </c>
      <c r="HP87">
        <v>0</v>
      </c>
      <c r="HQ87">
        <v>1</v>
      </c>
      <c r="HR87" s="237">
        <v>2.23266745006E-2</v>
      </c>
      <c r="HS87" s="194">
        <v>42549</v>
      </c>
      <c r="HT87">
        <f t="shared" si="402"/>
        <v>1</v>
      </c>
      <c r="HU87">
        <f t="shared" si="403"/>
        <v>1</v>
      </c>
      <c r="HV87">
        <v>4</v>
      </c>
      <c r="HW87">
        <f t="shared" si="404"/>
        <v>1</v>
      </c>
      <c r="HX87">
        <v>5</v>
      </c>
      <c r="HY87" s="137">
        <v>87000</v>
      </c>
      <c r="HZ87" s="137">
        <v>108750</v>
      </c>
      <c r="IA87" s="188">
        <v>1942.4206815522</v>
      </c>
      <c r="IB87" s="188">
        <v>-1942.4206815522</v>
      </c>
      <c r="IC87" s="188">
        <v>1942.4206815522</v>
      </c>
      <c r="ID87" s="188">
        <f t="shared" si="543"/>
        <v>1942.4206815522</v>
      </c>
      <c r="IE87" s="188">
        <v>1942.4206815522</v>
      </c>
      <c r="IF87" s="188">
        <v>1942.4206815522</v>
      </c>
      <c r="IG87" s="188">
        <v>-1942.4206815522</v>
      </c>
      <c r="IH87" s="188">
        <f t="shared" si="405"/>
        <v>1942.4206815522</v>
      </c>
      <c r="II87" s="188">
        <v>1942.4206815522</v>
      </c>
      <c r="IJ87" s="188">
        <f t="shared" si="406"/>
        <v>1942.4206815522</v>
      </c>
      <c r="IK87" s="188">
        <f t="shared" si="407"/>
        <v>1942.4206815522</v>
      </c>
      <c r="IL87" s="188">
        <v>1942.4206815522</v>
      </c>
      <c r="IN87">
        <v>1</v>
      </c>
      <c r="IO87" s="228">
        <v>1</v>
      </c>
      <c r="IP87" s="228">
        <v>1</v>
      </c>
      <c r="IQ87" s="228">
        <v>-1</v>
      </c>
      <c r="IR87" s="203">
        <v>1</v>
      </c>
      <c r="IS87" s="229">
        <v>7</v>
      </c>
      <c r="IT87">
        <f t="shared" si="408"/>
        <v>1</v>
      </c>
      <c r="IU87">
        <v>1</v>
      </c>
      <c r="IV87" s="203">
        <v>-1</v>
      </c>
      <c r="IW87">
        <v>0</v>
      </c>
      <c r="IX87">
        <v>0</v>
      </c>
      <c r="IY87">
        <v>1</v>
      </c>
      <c r="IZ87">
        <v>0</v>
      </c>
      <c r="JA87" s="237">
        <v>-1.0344827586199999E-2</v>
      </c>
      <c r="JB87" s="194">
        <v>42549</v>
      </c>
      <c r="JC87">
        <f t="shared" si="409"/>
        <v>1</v>
      </c>
      <c r="JD87">
        <f t="shared" si="410"/>
        <v>1</v>
      </c>
      <c r="JE87">
        <v>4</v>
      </c>
      <c r="JF87">
        <f t="shared" si="411"/>
        <v>1</v>
      </c>
      <c r="JG87">
        <v>5</v>
      </c>
      <c r="JH87" s="137">
        <v>86100</v>
      </c>
      <c r="JI87" s="137">
        <v>107625</v>
      </c>
      <c r="JJ87" s="188">
        <v>-890.68965517181994</v>
      </c>
      <c r="JK87" s="188">
        <v>-890.68965517181994</v>
      </c>
      <c r="JL87" s="188">
        <v>-890.68965517181994</v>
      </c>
      <c r="JM87" s="188">
        <f t="shared" si="544"/>
        <v>-890.68965517181994</v>
      </c>
      <c r="JN87" s="188">
        <v>-890.68965517181994</v>
      </c>
      <c r="JO87" s="188">
        <v>-890.68965517181994</v>
      </c>
      <c r="JP87" s="188">
        <v>890.68965517181994</v>
      </c>
      <c r="JQ87" s="188">
        <f t="shared" si="412"/>
        <v>-890.68965517181994</v>
      </c>
      <c r="JR87" s="188">
        <v>-890.68965517181994</v>
      </c>
      <c r="JS87" s="188">
        <f t="shared" si="413"/>
        <v>-890.68965517181994</v>
      </c>
      <c r="JT87" s="188">
        <f t="shared" si="414"/>
        <v>-890.68965517181994</v>
      </c>
      <c r="JU87" s="188">
        <v>890.68965517181994</v>
      </c>
      <c r="JW87">
        <v>-1</v>
      </c>
      <c r="JX87" s="228">
        <v>-1</v>
      </c>
      <c r="JY87" s="228">
        <v>1</v>
      </c>
      <c r="JZ87" s="228">
        <v>-1</v>
      </c>
      <c r="KA87" s="203">
        <v>1</v>
      </c>
      <c r="KB87" s="229">
        <v>8</v>
      </c>
      <c r="KC87">
        <f t="shared" si="415"/>
        <v>1</v>
      </c>
      <c r="KD87">
        <v>1</v>
      </c>
      <c r="KE87" s="203">
        <v>1</v>
      </c>
      <c r="KF87">
        <v>0</v>
      </c>
      <c r="KG87">
        <v>1</v>
      </c>
      <c r="KH87">
        <v>0</v>
      </c>
      <c r="KI87">
        <v>1</v>
      </c>
      <c r="KJ87" s="237">
        <v>1.8583042973300001E-2</v>
      </c>
      <c r="KK87" s="194">
        <v>42549</v>
      </c>
      <c r="KL87">
        <f t="shared" si="416"/>
        <v>1</v>
      </c>
      <c r="KM87">
        <f t="shared" si="417"/>
        <v>1</v>
      </c>
      <c r="KN87">
        <v>4</v>
      </c>
      <c r="KO87">
        <f t="shared" si="418"/>
        <v>1</v>
      </c>
      <c r="KP87">
        <v>3</v>
      </c>
      <c r="KQ87" s="137">
        <v>87700</v>
      </c>
      <c r="KR87" s="137">
        <v>65775</v>
      </c>
      <c r="KS87" s="188">
        <v>-1629.7328687584099</v>
      </c>
      <c r="KT87" s="188">
        <v>-1629.7328687584099</v>
      </c>
      <c r="KU87" s="188">
        <v>1629.7328687584099</v>
      </c>
      <c r="KV87" s="188">
        <f t="shared" si="545"/>
        <v>1629.7328687584099</v>
      </c>
      <c r="KW87" s="188">
        <v>1629.7328687584099</v>
      </c>
      <c r="KX87" s="188">
        <v>1629.7328687584099</v>
      </c>
      <c r="KY87" s="188">
        <v>-1629.7328687584099</v>
      </c>
      <c r="KZ87" s="188">
        <f t="shared" si="419"/>
        <v>1629.7328687584099</v>
      </c>
      <c r="LA87" s="188">
        <v>1629.7328687584099</v>
      </c>
      <c r="LB87" s="188">
        <f t="shared" si="420"/>
        <v>1629.7328687584099</v>
      </c>
      <c r="LC87" s="188">
        <f t="shared" si="421"/>
        <v>1629.7328687584099</v>
      </c>
      <c r="LD87" s="188">
        <v>1629.7328687584099</v>
      </c>
      <c r="LF87">
        <v>1</v>
      </c>
      <c r="LG87" s="228">
        <v>-1</v>
      </c>
      <c r="LH87" s="228">
        <v>1</v>
      </c>
      <c r="LI87" s="228">
        <v>-1</v>
      </c>
      <c r="LJ87" s="203">
        <v>1</v>
      </c>
      <c r="LK87" s="229">
        <v>9</v>
      </c>
      <c r="LL87">
        <f t="shared" si="422"/>
        <v>1</v>
      </c>
      <c r="LM87">
        <v>1</v>
      </c>
      <c r="LN87" s="203">
        <v>1</v>
      </c>
      <c r="LO87">
        <v>1</v>
      </c>
      <c r="LP87">
        <v>1</v>
      </c>
      <c r="LQ87">
        <v>0</v>
      </c>
      <c r="LR87">
        <v>1</v>
      </c>
      <c r="LS87" s="237">
        <v>2.8506271379700001E-3</v>
      </c>
      <c r="LT87" s="194">
        <v>42549</v>
      </c>
      <c r="LU87">
        <f t="shared" si="423"/>
        <v>1</v>
      </c>
      <c r="LV87">
        <f t="shared" si="424"/>
        <v>1</v>
      </c>
      <c r="LW87">
        <v>4</v>
      </c>
      <c r="LX87">
        <f t="shared" si="425"/>
        <v>-1</v>
      </c>
      <c r="LY87">
        <v>3</v>
      </c>
      <c r="LZ87" s="137">
        <v>87950</v>
      </c>
      <c r="MA87" s="137">
        <v>65962.5</v>
      </c>
      <c r="MB87" s="188">
        <v>-250.7126567844615</v>
      </c>
      <c r="MC87" s="188">
        <v>250.7126567844615</v>
      </c>
      <c r="MD87" s="188">
        <v>250.7126567844615</v>
      </c>
      <c r="ME87" s="188">
        <f t="shared" si="546"/>
        <v>250.7126567844615</v>
      </c>
      <c r="MF87" s="188">
        <v>250.7126567844615</v>
      </c>
      <c r="MG87" s="188">
        <v>250.7126567844615</v>
      </c>
      <c r="MH87" s="188">
        <v>-250.7126567844615</v>
      </c>
      <c r="MI87" s="188">
        <f t="shared" si="426"/>
        <v>250.7126567844615</v>
      </c>
      <c r="MJ87" s="188">
        <v>250.7126567844615</v>
      </c>
      <c r="MK87" s="188">
        <f t="shared" si="427"/>
        <v>-250.7126567844615</v>
      </c>
      <c r="ML87" s="188">
        <f t="shared" si="428"/>
        <v>250.7126567844615</v>
      </c>
      <c r="MM87" s="188">
        <v>250.7126567844615</v>
      </c>
      <c r="MO87">
        <v>1</v>
      </c>
      <c r="MP87" s="228">
        <v>1</v>
      </c>
      <c r="MQ87" s="228">
        <v>1</v>
      </c>
      <c r="MR87" s="203">
        <v>1</v>
      </c>
      <c r="MS87" s="203">
        <v>1</v>
      </c>
      <c r="MT87" s="229">
        <v>-3</v>
      </c>
      <c r="MU87">
        <f t="shared" si="429"/>
        <v>-1</v>
      </c>
      <c r="MV87">
        <v>-1</v>
      </c>
      <c r="MW87" s="203">
        <v>-1</v>
      </c>
      <c r="MX87">
        <v>0</v>
      </c>
      <c r="MY87">
        <v>0</v>
      </c>
      <c r="MZ87">
        <v>1</v>
      </c>
      <c r="NA87">
        <v>1</v>
      </c>
      <c r="NB87" s="237">
        <v>-1.30756111427E-2</v>
      </c>
      <c r="NC87" s="194">
        <v>42549</v>
      </c>
      <c r="ND87">
        <f t="shared" si="430"/>
        <v>-1</v>
      </c>
      <c r="NE87">
        <f t="shared" si="431"/>
        <v>-1</v>
      </c>
      <c r="NF87">
        <v>3</v>
      </c>
      <c r="NG87">
        <f t="shared" si="432"/>
        <v>1</v>
      </c>
      <c r="NH87">
        <v>2</v>
      </c>
      <c r="NI87" s="137">
        <v>65100</v>
      </c>
      <c r="NJ87" s="137">
        <v>43400</v>
      </c>
      <c r="NK87" s="188">
        <v>-851.22228538977004</v>
      </c>
      <c r="NL87" s="188">
        <v>-851.22228538977004</v>
      </c>
      <c r="NM87" s="188">
        <v>-851.22228538977004</v>
      </c>
      <c r="NN87" s="188">
        <f t="shared" si="547"/>
        <v>851.22228538977004</v>
      </c>
      <c r="NO87" s="188">
        <v>851.22228538977004</v>
      </c>
      <c r="NP87" s="188">
        <v>-851.22228538977004</v>
      </c>
      <c r="NQ87" s="188">
        <v>-851.22228538977004</v>
      </c>
      <c r="NR87" s="188">
        <f t="shared" si="433"/>
        <v>851.22228538977004</v>
      </c>
      <c r="NS87" s="188">
        <v>-851.22228538977004</v>
      </c>
      <c r="NT87" s="188">
        <f t="shared" si="434"/>
        <v>-851.22228538977004</v>
      </c>
      <c r="NU87" s="188">
        <f t="shared" si="435"/>
        <v>851.22228538977004</v>
      </c>
      <c r="NV87" s="188">
        <v>851.22228538977004</v>
      </c>
      <c r="NX87">
        <v>-1</v>
      </c>
      <c r="NY87" s="228">
        <v>1</v>
      </c>
      <c r="NZ87" s="228">
        <v>-1</v>
      </c>
      <c r="OA87" s="228">
        <v>1</v>
      </c>
      <c r="OB87" s="203">
        <v>-1</v>
      </c>
      <c r="OC87" s="229">
        <v>-4</v>
      </c>
      <c r="OD87">
        <f t="shared" si="436"/>
        <v>1</v>
      </c>
      <c r="OE87">
        <v>1</v>
      </c>
      <c r="OF87" s="203">
        <v>-1</v>
      </c>
      <c r="OG87">
        <v>1</v>
      </c>
      <c r="OH87">
        <v>1</v>
      </c>
      <c r="OI87">
        <v>0</v>
      </c>
      <c r="OJ87">
        <v>0</v>
      </c>
      <c r="OK87">
        <v>-2.1313364055299999E-2</v>
      </c>
      <c r="OL87" s="194">
        <v>42559</v>
      </c>
      <c r="OM87">
        <f t="shared" si="437"/>
        <v>1</v>
      </c>
      <c r="ON87">
        <f t="shared" si="438"/>
        <v>1</v>
      </c>
      <c r="OO87">
        <v>3</v>
      </c>
      <c r="OP87">
        <f t="shared" si="439"/>
        <v>1</v>
      </c>
      <c r="OQ87">
        <v>2</v>
      </c>
      <c r="OR87" s="137">
        <v>64425</v>
      </c>
      <c r="OS87" s="137">
        <v>42950</v>
      </c>
      <c r="OT87" s="188">
        <v>-1373.1134792627024</v>
      </c>
      <c r="OU87" s="188">
        <v>1373.1134792627024</v>
      </c>
      <c r="OV87" s="188">
        <v>1373.1134792627024</v>
      </c>
      <c r="OW87" s="188">
        <f t="shared" si="548"/>
        <v>-1373.1134792627024</v>
      </c>
      <c r="OX87" s="188">
        <v>-1373.1134792627024</v>
      </c>
      <c r="OY87" s="188">
        <v>1373.1134792627024</v>
      </c>
      <c r="OZ87" s="188">
        <v>-1373.1134792627024</v>
      </c>
      <c r="PA87" s="188">
        <f t="shared" si="440"/>
        <v>-1373.1134792627024</v>
      </c>
      <c r="PB87" s="188">
        <v>-1373.1134792627024</v>
      </c>
      <c r="PC87" s="188">
        <f t="shared" si="441"/>
        <v>-1373.1134792627024</v>
      </c>
      <c r="PD87" s="188">
        <f t="shared" si="442"/>
        <v>-1373.1134792627024</v>
      </c>
      <c r="PE87" s="188">
        <v>1373.1134792627024</v>
      </c>
      <c r="PG87">
        <v>-1</v>
      </c>
      <c r="PH87" s="228">
        <v>-1</v>
      </c>
      <c r="PI87" s="228">
        <v>1</v>
      </c>
      <c r="PJ87" s="228">
        <v>-1</v>
      </c>
      <c r="PK87" s="203">
        <v>-1</v>
      </c>
      <c r="PL87" s="229">
        <v>-5</v>
      </c>
      <c r="PM87">
        <f t="shared" si="560"/>
        <v>1</v>
      </c>
      <c r="PN87">
        <v>1</v>
      </c>
      <c r="PO87" s="203">
        <v>1</v>
      </c>
      <c r="PP87">
        <v>1</v>
      </c>
      <c r="PQ87">
        <v>0</v>
      </c>
      <c r="PR87">
        <v>1</v>
      </c>
      <c r="PS87">
        <v>1</v>
      </c>
      <c r="PT87" s="237">
        <v>1.1183048852300001E-2</v>
      </c>
      <c r="PU87" s="194">
        <v>42559</v>
      </c>
      <c r="PV87">
        <f t="shared" si="443"/>
        <v>1</v>
      </c>
      <c r="PW87">
        <f t="shared" si="444"/>
        <v>1</v>
      </c>
      <c r="PX87">
        <v>3</v>
      </c>
      <c r="PY87">
        <f t="shared" si="445"/>
        <v>-1</v>
      </c>
      <c r="PZ87">
        <v>2</v>
      </c>
      <c r="QA87" s="137">
        <v>62700</v>
      </c>
      <c r="QB87" s="137">
        <v>41800</v>
      </c>
      <c r="QC87" s="188">
        <v>-701.17716303921009</v>
      </c>
      <c r="QD87" s="188">
        <v>-701.17716303921009</v>
      </c>
      <c r="QE87" s="188">
        <v>-701.17716303921009</v>
      </c>
      <c r="QF87" s="188">
        <f t="shared" si="549"/>
        <v>701.17716303921009</v>
      </c>
      <c r="QG87" s="188">
        <v>701.17716303921009</v>
      </c>
      <c r="QH87" s="188">
        <v>701.17716303921009</v>
      </c>
      <c r="QI87" s="188">
        <v>-701.17716303921009</v>
      </c>
      <c r="QJ87" s="188">
        <f t="shared" si="446"/>
        <v>701.17716303921009</v>
      </c>
      <c r="QK87" s="188">
        <v>701.17716303921009</v>
      </c>
      <c r="QL87" s="188">
        <f t="shared" si="447"/>
        <v>-701.17716303921009</v>
      </c>
      <c r="QM87" s="188">
        <f t="shared" si="448"/>
        <v>701.17716303921009</v>
      </c>
      <c r="QN87" s="188">
        <v>701.17716303921009</v>
      </c>
      <c r="QP87">
        <v>1</v>
      </c>
      <c r="QQ87" s="228">
        <v>1</v>
      </c>
      <c r="QR87" s="228">
        <v>-1</v>
      </c>
      <c r="QS87" s="228">
        <v>1</v>
      </c>
      <c r="QT87" s="203">
        <v>-1</v>
      </c>
      <c r="QU87" s="229">
        <v>-3</v>
      </c>
      <c r="QV87">
        <f t="shared" si="561"/>
        <v>-1</v>
      </c>
      <c r="QW87">
        <v>1</v>
      </c>
      <c r="QX87">
        <v>-1</v>
      </c>
      <c r="QY87">
        <v>1</v>
      </c>
      <c r="QZ87">
        <v>1</v>
      </c>
      <c r="RA87">
        <v>0</v>
      </c>
      <c r="RB87">
        <v>0</v>
      </c>
      <c r="RC87">
        <v>-2.67753201397E-2</v>
      </c>
      <c r="RD87" s="194">
        <v>42559</v>
      </c>
      <c r="RE87">
        <f t="shared" si="449"/>
        <v>-1</v>
      </c>
      <c r="RF87">
        <f t="shared" si="450"/>
        <v>-1</v>
      </c>
      <c r="RG87">
        <v>3</v>
      </c>
      <c r="RH87">
        <f t="shared" si="451"/>
        <v>-1</v>
      </c>
      <c r="RI87">
        <v>2</v>
      </c>
      <c r="RJ87" s="137">
        <v>62700</v>
      </c>
      <c r="RK87" s="137">
        <v>41800</v>
      </c>
      <c r="RL87" s="188">
        <v>-1678.8125727591901</v>
      </c>
      <c r="RM87" s="188">
        <v>-1678.8125727591901</v>
      </c>
      <c r="RN87" s="188">
        <v>1678.8125727591901</v>
      </c>
      <c r="RO87" s="188">
        <f t="shared" si="550"/>
        <v>1678.8125727591901</v>
      </c>
      <c r="RP87" s="188">
        <v>-1678.8125727591901</v>
      </c>
      <c r="RQ87" s="188">
        <v>1678.8125727591901</v>
      </c>
      <c r="RR87" s="188">
        <v>-1678.8125727591901</v>
      </c>
      <c r="RS87" s="188">
        <f t="shared" si="452"/>
        <v>1678.8125727591901</v>
      </c>
      <c r="RT87" s="188">
        <v>-1678.8125727591901</v>
      </c>
      <c r="RU87" s="188">
        <f t="shared" si="453"/>
        <v>1678.8125727591901</v>
      </c>
      <c r="RV87" s="188">
        <f t="shared" si="454"/>
        <v>1678.8125727591901</v>
      </c>
      <c r="RW87" s="188">
        <v>1678.8125727591901</v>
      </c>
      <c r="RY87">
        <v>-1</v>
      </c>
      <c r="RZ87">
        <v>1</v>
      </c>
      <c r="SA87">
        <v>1</v>
      </c>
      <c r="SB87">
        <v>-1</v>
      </c>
      <c r="SC87">
        <v>-1</v>
      </c>
      <c r="SD87">
        <v>-4</v>
      </c>
      <c r="SE87">
        <f t="shared" si="455"/>
        <v>1</v>
      </c>
      <c r="SF87">
        <v>1</v>
      </c>
      <c r="SG87">
        <v>-1</v>
      </c>
      <c r="SH87">
        <v>0</v>
      </c>
      <c r="SI87">
        <v>1</v>
      </c>
      <c r="SJ87">
        <v>0</v>
      </c>
      <c r="SK87">
        <v>0</v>
      </c>
      <c r="SL87">
        <v>-1.1961722488000001E-2</v>
      </c>
      <c r="SM87" s="194">
        <v>42564</v>
      </c>
      <c r="SN87">
        <f t="shared" si="456"/>
        <v>1</v>
      </c>
      <c r="SO87">
        <f t="shared" si="457"/>
        <v>1</v>
      </c>
      <c r="SP87">
        <v>3</v>
      </c>
      <c r="SQ87">
        <f t="shared" si="458"/>
        <v>1</v>
      </c>
      <c r="SR87">
        <v>2</v>
      </c>
      <c r="SS87" s="137">
        <v>62662.5</v>
      </c>
      <c r="ST87" s="137">
        <v>41775</v>
      </c>
      <c r="SU87" s="188">
        <v>-749.55143540430004</v>
      </c>
      <c r="SV87" s="188">
        <v>749.55143540430004</v>
      </c>
      <c r="SW87" s="188">
        <v>749.55143540430004</v>
      </c>
      <c r="SX87" s="188">
        <f t="shared" si="551"/>
        <v>-749.55143540430004</v>
      </c>
      <c r="SY87" s="188">
        <v>-749.55143540430004</v>
      </c>
      <c r="SZ87" s="188">
        <v>-749.55143540430004</v>
      </c>
      <c r="TA87" s="188">
        <v>749.55143540430004</v>
      </c>
      <c r="TB87" s="188">
        <f t="shared" si="459"/>
        <v>-749.55143540430004</v>
      </c>
      <c r="TC87" s="188">
        <v>-749.55143540430004</v>
      </c>
      <c r="TD87" s="188">
        <f t="shared" si="460"/>
        <v>-749.55143540430004</v>
      </c>
      <c r="TE87" s="188">
        <f t="shared" si="461"/>
        <v>-749.55143540430004</v>
      </c>
      <c r="TF87" s="188">
        <v>749.55143540430004</v>
      </c>
      <c r="TH87">
        <v>-1</v>
      </c>
      <c r="TI87" s="228">
        <v>1</v>
      </c>
      <c r="TJ87" s="228">
        <v>1</v>
      </c>
      <c r="TK87" s="228">
        <v>-1</v>
      </c>
      <c r="TL87" s="203">
        <v>-1</v>
      </c>
      <c r="TM87" s="229">
        <v>-5</v>
      </c>
      <c r="TN87">
        <f t="shared" si="462"/>
        <v>1</v>
      </c>
      <c r="TO87">
        <v>1</v>
      </c>
      <c r="TP87">
        <v>1</v>
      </c>
      <c r="TQ87">
        <v>1</v>
      </c>
      <c r="TR87">
        <v>0</v>
      </c>
      <c r="TS87">
        <v>1</v>
      </c>
      <c r="TT87">
        <v>1</v>
      </c>
      <c r="TU87">
        <v>1.15012106538E-2</v>
      </c>
      <c r="TV87" s="194">
        <v>42564</v>
      </c>
      <c r="TW87">
        <f t="shared" si="463"/>
        <v>1</v>
      </c>
      <c r="TX87">
        <f t="shared" si="464"/>
        <v>1</v>
      </c>
      <c r="TY87">
        <v>3</v>
      </c>
      <c r="TZ87">
        <f t="shared" si="465"/>
        <v>1</v>
      </c>
      <c r="UA87">
        <v>2</v>
      </c>
      <c r="UB87" s="137">
        <v>62662.5</v>
      </c>
      <c r="UC87" s="137">
        <v>41775</v>
      </c>
      <c r="UD87" s="188">
        <v>720.69461259374248</v>
      </c>
      <c r="UE87" s="188">
        <v>-720.69461259374248</v>
      </c>
      <c r="UF87" s="188">
        <v>-720.69461259374248</v>
      </c>
      <c r="UG87" s="188">
        <f t="shared" si="552"/>
        <v>720.69461259374248</v>
      </c>
      <c r="UH87" s="188">
        <v>720.69461259374248</v>
      </c>
      <c r="UI87" s="188">
        <v>720.69461259374248</v>
      </c>
      <c r="UJ87" s="188">
        <v>-720.69461259374248</v>
      </c>
      <c r="UK87" s="188">
        <f t="shared" si="466"/>
        <v>720.69461259374248</v>
      </c>
      <c r="UL87" s="188">
        <v>720.69461259374248</v>
      </c>
      <c r="UM87" s="188">
        <f t="shared" si="467"/>
        <v>720.69461259374248</v>
      </c>
      <c r="UN87" s="188">
        <f t="shared" si="468"/>
        <v>720.69461259374248</v>
      </c>
      <c r="UO87" s="188">
        <v>720.69461259374248</v>
      </c>
      <c r="UQ87">
        <v>1</v>
      </c>
      <c r="UR87" s="228">
        <v>-1</v>
      </c>
      <c r="US87" s="228">
        <v>1</v>
      </c>
      <c r="UT87" s="228">
        <v>-1</v>
      </c>
      <c r="UU87" s="203">
        <v>-1</v>
      </c>
      <c r="UV87" s="229">
        <v>-6</v>
      </c>
      <c r="UW87">
        <f t="shared" si="469"/>
        <v>1</v>
      </c>
      <c r="UX87">
        <v>1</v>
      </c>
      <c r="UY87" s="203">
        <v>1</v>
      </c>
      <c r="UZ87">
        <v>1</v>
      </c>
      <c r="VA87">
        <v>0</v>
      </c>
      <c r="VB87">
        <v>1</v>
      </c>
      <c r="VC87">
        <v>1</v>
      </c>
      <c r="VD87" s="237">
        <v>1.7953321364500001E-2</v>
      </c>
      <c r="VE87" s="194">
        <v>42564</v>
      </c>
      <c r="VF87">
        <f t="shared" si="470"/>
        <v>1</v>
      </c>
      <c r="VG87">
        <f t="shared" si="471"/>
        <v>1</v>
      </c>
      <c r="VH87">
        <v>3</v>
      </c>
      <c r="VI87">
        <v>-1</v>
      </c>
      <c r="VJ87">
        <v>2</v>
      </c>
      <c r="VK87" s="137">
        <v>63787.5</v>
      </c>
      <c r="VL87" s="137">
        <v>42525</v>
      </c>
      <c r="VM87" s="188">
        <v>-1145.1974865380439</v>
      </c>
      <c r="VN87" s="188">
        <v>1145.1974865380439</v>
      </c>
      <c r="VO87" s="188">
        <v>-1145.1974865380439</v>
      </c>
      <c r="VP87" s="188">
        <f t="shared" si="553"/>
        <v>1145.1974865380439</v>
      </c>
      <c r="VQ87" s="188">
        <v>1145.1974865380439</v>
      </c>
      <c r="VR87" s="188">
        <v>1145.1974865380439</v>
      </c>
      <c r="VS87" s="188">
        <v>-1145.1974865380439</v>
      </c>
      <c r="VT87" s="188">
        <f t="shared" si="472"/>
        <v>1145.1974865380439</v>
      </c>
      <c r="VU87" s="188">
        <v>1145.1974865380439</v>
      </c>
      <c r="VV87" s="188">
        <v>-1145.1974865380439</v>
      </c>
      <c r="VW87" s="188">
        <f t="shared" si="473"/>
        <v>1145.1974865380439</v>
      </c>
      <c r="VX87" s="188">
        <v>1145.1974865380439</v>
      </c>
      <c r="VZ87">
        <v>1</v>
      </c>
      <c r="WA87" s="228">
        <v>-1</v>
      </c>
      <c r="WB87" s="228">
        <v>1</v>
      </c>
      <c r="WC87" s="228">
        <v>-1</v>
      </c>
      <c r="WD87" s="203">
        <v>-1</v>
      </c>
      <c r="WE87" s="229">
        <v>-7</v>
      </c>
      <c r="WF87">
        <f t="shared" si="474"/>
        <v>1</v>
      </c>
      <c r="WG87">
        <v>1</v>
      </c>
      <c r="WH87" s="203">
        <v>1</v>
      </c>
      <c r="WI87">
        <v>1</v>
      </c>
      <c r="WJ87">
        <v>0</v>
      </c>
      <c r="WK87">
        <v>1</v>
      </c>
      <c r="WL87">
        <v>1</v>
      </c>
      <c r="WM87" s="237">
        <v>8.81834215168E-3</v>
      </c>
      <c r="WN87" s="194">
        <v>42564</v>
      </c>
      <c r="WO87">
        <f t="shared" si="475"/>
        <v>1</v>
      </c>
      <c r="WP87">
        <f t="shared" si="476"/>
        <v>1</v>
      </c>
      <c r="WQ87">
        <v>3</v>
      </c>
      <c r="WR87">
        <v>-1</v>
      </c>
      <c r="WS87">
        <v>2</v>
      </c>
      <c r="WT87" s="137">
        <v>62250</v>
      </c>
      <c r="WU87" s="137">
        <v>41500</v>
      </c>
      <c r="WV87" s="188">
        <v>-548.94179894208003</v>
      </c>
      <c r="WW87" s="188">
        <v>548.94179894208003</v>
      </c>
      <c r="WX87" s="188">
        <v>-548.94179894208003</v>
      </c>
      <c r="WY87" s="188">
        <f t="shared" si="477"/>
        <v>548.94179894208003</v>
      </c>
      <c r="WZ87" s="188">
        <v>548.94179894208003</v>
      </c>
      <c r="XA87" s="188">
        <v>548.94179894208003</v>
      </c>
      <c r="XB87" s="188">
        <v>-548.94179894208003</v>
      </c>
      <c r="XC87" s="188">
        <f t="shared" si="478"/>
        <v>548.94179894208003</v>
      </c>
      <c r="XD87" s="188">
        <v>548.94179894208003</v>
      </c>
      <c r="XE87" s="188">
        <v>-548.94179894208003</v>
      </c>
      <c r="XF87" s="188">
        <f t="shared" si="479"/>
        <v>548.94179894208003</v>
      </c>
      <c r="XG87" s="188">
        <v>548.94179894208003</v>
      </c>
      <c r="XI87">
        <v>1</v>
      </c>
      <c r="XJ87" s="228">
        <v>1</v>
      </c>
      <c r="XK87" s="228">
        <v>1</v>
      </c>
      <c r="XL87" s="228">
        <v>1</v>
      </c>
      <c r="XM87" s="203">
        <v>-1</v>
      </c>
      <c r="XN87" s="229">
        <v>3</v>
      </c>
      <c r="XO87">
        <f t="shared" si="480"/>
        <v>-1</v>
      </c>
      <c r="XP87">
        <v>-1</v>
      </c>
      <c r="XQ87" s="203">
        <v>-1</v>
      </c>
      <c r="XR87">
        <v>0</v>
      </c>
      <c r="XS87">
        <v>1</v>
      </c>
      <c r="XT87">
        <v>1</v>
      </c>
      <c r="XU87">
        <v>1</v>
      </c>
      <c r="XV87" s="237">
        <v>-3.2634032633999999E-2</v>
      </c>
      <c r="XW87" s="194">
        <v>42564</v>
      </c>
      <c r="XX87">
        <f t="shared" si="481"/>
        <v>-1</v>
      </c>
      <c r="XY87">
        <f t="shared" si="482"/>
        <v>-1</v>
      </c>
      <c r="XZ87">
        <v>3</v>
      </c>
      <c r="YA87">
        <v>-1</v>
      </c>
      <c r="YB87">
        <v>2</v>
      </c>
      <c r="YC87" s="137">
        <v>62250</v>
      </c>
      <c r="YD87" s="137">
        <v>41500</v>
      </c>
      <c r="YE87" s="188">
        <v>-2031.4685314664998</v>
      </c>
      <c r="YF87" s="188">
        <v>-2031.4685314664998</v>
      </c>
      <c r="YG87" s="188">
        <v>2031.4685314664998</v>
      </c>
      <c r="YH87" s="188">
        <f t="shared" si="483"/>
        <v>2031.4685314664998</v>
      </c>
      <c r="YI87" s="188">
        <v>2031.4685314664998</v>
      </c>
      <c r="YJ87" s="188">
        <v>-2031.4685314664998</v>
      </c>
      <c r="YK87" s="188">
        <v>-2031.4685314664998</v>
      </c>
      <c r="YL87" s="188">
        <f t="shared" si="484"/>
        <v>2031.4685314664998</v>
      </c>
      <c r="YM87" s="188">
        <v>-2031.4685314664998</v>
      </c>
      <c r="YN87" s="188">
        <v>2031.4685314664998</v>
      </c>
      <c r="YO87" s="188">
        <f t="shared" si="485"/>
        <v>2031.4685314664998</v>
      </c>
      <c r="YP87" s="188">
        <v>2031.4685314664998</v>
      </c>
      <c r="YR87">
        <v>-1</v>
      </c>
      <c r="YS87" s="228">
        <v>1</v>
      </c>
      <c r="YT87" s="228">
        <v>-1</v>
      </c>
      <c r="YU87" s="228">
        <v>1</v>
      </c>
      <c r="YV87" s="203">
        <v>1</v>
      </c>
      <c r="YW87" s="229">
        <v>-2</v>
      </c>
      <c r="YX87">
        <v>-1</v>
      </c>
      <c r="YY87">
        <v>-1</v>
      </c>
      <c r="YZ87" s="203">
        <v>-1</v>
      </c>
      <c r="ZA87">
        <v>1</v>
      </c>
      <c r="ZB87">
        <v>0</v>
      </c>
      <c r="ZC87">
        <v>1</v>
      </c>
      <c r="ZD87">
        <v>1</v>
      </c>
      <c r="ZE87" s="237">
        <v>-6.0240963855399997E-4</v>
      </c>
      <c r="ZF87" s="194">
        <v>42571</v>
      </c>
      <c r="ZG87">
        <f t="shared" si="486"/>
        <v>-1</v>
      </c>
      <c r="ZH87">
        <f t="shared" si="487"/>
        <v>-1</v>
      </c>
      <c r="ZI87">
        <v>3</v>
      </c>
      <c r="ZJ87">
        <v>1</v>
      </c>
      <c r="ZK87">
        <v>4</v>
      </c>
      <c r="ZL87" s="137">
        <v>62250</v>
      </c>
      <c r="ZM87" s="137">
        <v>83000</v>
      </c>
      <c r="ZN87" s="188">
        <v>-37.4999999999865</v>
      </c>
      <c r="ZO87" s="188">
        <v>-37.4999999999865</v>
      </c>
      <c r="ZP87" s="188">
        <v>37.4999999999865</v>
      </c>
      <c r="ZQ87" s="188">
        <v>-37.4999999999865</v>
      </c>
      <c r="ZR87" s="188">
        <v>37.4999999999865</v>
      </c>
      <c r="ZS87" s="188">
        <v>37.4999999999865</v>
      </c>
      <c r="ZT87" s="188">
        <v>37.4999999999865</v>
      </c>
      <c r="ZU87" s="188">
        <v>-37.4999999999865</v>
      </c>
      <c r="ZV87" s="188">
        <f t="shared" si="488"/>
        <v>37.4999999999865</v>
      </c>
      <c r="ZW87" s="188">
        <v>-37.4999999999865</v>
      </c>
      <c r="ZX87" s="188">
        <f t="shared" si="489"/>
        <v>37.4999999999865</v>
      </c>
      <c r="ZY87" s="188">
        <v>37.4999999999865</v>
      </c>
      <c r="AAA87">
        <f t="shared" si="490"/>
        <v>-1</v>
      </c>
      <c r="AAB87" s="228">
        <v>1</v>
      </c>
      <c r="AAC87" s="228">
        <v>1</v>
      </c>
      <c r="AAD87" s="228">
        <v>1</v>
      </c>
      <c r="AAE87" s="203">
        <v>1</v>
      </c>
      <c r="AAF87" s="229">
        <v>-2</v>
      </c>
      <c r="AAG87">
        <f t="shared" si="491"/>
        <v>1</v>
      </c>
      <c r="AAH87">
        <f t="shared" si="492"/>
        <v>-1</v>
      </c>
      <c r="AAI87" s="203">
        <v>-1</v>
      </c>
      <c r="AAJ87">
        <f t="shared" si="493"/>
        <v>0</v>
      </c>
      <c r="AAK87">
        <f t="shared" si="355"/>
        <v>0</v>
      </c>
      <c r="AAL87">
        <f t="shared" si="554"/>
        <v>0</v>
      </c>
      <c r="AAM87">
        <f t="shared" si="494"/>
        <v>1</v>
      </c>
      <c r="AAN87" s="237">
        <v>-1.0849909584100001E-2</v>
      </c>
      <c r="AAO87" s="194">
        <v>42571</v>
      </c>
      <c r="AAP87">
        <f t="shared" si="495"/>
        <v>-1</v>
      </c>
      <c r="AAQ87">
        <f t="shared" si="496"/>
        <v>1</v>
      </c>
      <c r="AAR87">
        <f>VLOOKUP($A87,'FuturesInfo (3)'!$A$2:$V$80,22)</f>
        <v>3</v>
      </c>
      <c r="AAS87">
        <f t="shared" si="497"/>
        <v>1</v>
      </c>
      <c r="AAT87">
        <f t="shared" si="498"/>
        <v>4</v>
      </c>
      <c r="AAU87" s="137">
        <f>VLOOKUP($A87,'FuturesInfo (3)'!$A$2:$O$80,15)*AAR87</f>
        <v>61537.5</v>
      </c>
      <c r="AAV87" s="137">
        <f>VLOOKUP($A87,'FuturesInfo (3)'!$A$2:$O$80,15)*AAT87</f>
        <v>82050</v>
      </c>
      <c r="AAW87" s="188">
        <f t="shared" si="352"/>
        <v>-667.67631103155384</v>
      </c>
      <c r="AAX87" s="188">
        <f t="shared" si="356"/>
        <v>-667.67631103155384</v>
      </c>
      <c r="AAY87" s="188">
        <f t="shared" si="499"/>
        <v>667.67631103155384</v>
      </c>
      <c r="AAZ87" s="188">
        <f t="shared" si="500"/>
        <v>-667.67631103155384</v>
      </c>
      <c r="ABA87" s="188">
        <f t="shared" si="501"/>
        <v>-667.67631103155384</v>
      </c>
      <c r="ABB87" s="188">
        <f t="shared" si="562"/>
        <v>667.67631103155384</v>
      </c>
      <c r="ABC87" s="188">
        <f t="shared" si="502"/>
        <v>-667.67631103155384</v>
      </c>
      <c r="ABD87" s="188">
        <f t="shared" si="555"/>
        <v>-667.67631103155384</v>
      </c>
      <c r="ABE87" s="188">
        <f t="shared" si="503"/>
        <v>667.67631103155384</v>
      </c>
      <c r="ABF87" s="188">
        <f>IF(IF(sym!$Q76=AAI87,1,0)=1,ABS(AAU87*AAN87),-ABS(AAU87*AAN87))</f>
        <v>-667.67631103155384</v>
      </c>
      <c r="ABG87" s="188">
        <f t="shared" si="504"/>
        <v>-667.67631103155384</v>
      </c>
      <c r="ABH87" s="188">
        <f t="shared" si="505"/>
        <v>667.67631103155384</v>
      </c>
      <c r="ABJ87">
        <f t="shared" si="506"/>
        <v>-1</v>
      </c>
      <c r="ABK87" s="228">
        <v>1</v>
      </c>
      <c r="ABL87" s="228">
        <v>-1</v>
      </c>
      <c r="ABM87" s="228">
        <v>1</v>
      </c>
      <c r="ABN87" s="203">
        <v>1</v>
      </c>
      <c r="ABO87" s="229">
        <v>-3</v>
      </c>
      <c r="ABP87">
        <f t="shared" si="507"/>
        <v>-1</v>
      </c>
      <c r="ABQ87">
        <f t="shared" si="508"/>
        <v>-1</v>
      </c>
      <c r="ABR87" s="203"/>
      <c r="ABS87">
        <f t="shared" si="509"/>
        <v>0</v>
      </c>
      <c r="ABT87">
        <f t="shared" si="357"/>
        <v>0</v>
      </c>
      <c r="ABU87">
        <f t="shared" si="556"/>
        <v>0</v>
      </c>
      <c r="ABV87">
        <f t="shared" si="510"/>
        <v>0</v>
      </c>
      <c r="ABW87" s="237"/>
      <c r="ABX87" s="194">
        <v>42571</v>
      </c>
      <c r="ABY87">
        <f t="shared" si="511"/>
        <v>-1</v>
      </c>
      <c r="ABZ87">
        <f t="shared" si="512"/>
        <v>-1</v>
      </c>
      <c r="ACA87">
        <f>VLOOKUP($A87,'FuturesInfo (3)'!$A$2:$V$80,22)</f>
        <v>3</v>
      </c>
      <c r="ACB87">
        <f t="shared" si="513"/>
        <v>1</v>
      </c>
      <c r="ACC87">
        <f t="shared" si="514"/>
        <v>4</v>
      </c>
      <c r="ACD87" s="137">
        <f>VLOOKUP($A87,'FuturesInfo (3)'!$A$2:$O$80,15)*ACA87</f>
        <v>61537.5</v>
      </c>
      <c r="ACE87" s="137">
        <f>VLOOKUP($A87,'FuturesInfo (3)'!$A$2:$O$80,15)*ACC87</f>
        <v>82050</v>
      </c>
      <c r="ACF87" s="188">
        <f t="shared" si="353"/>
        <v>0</v>
      </c>
      <c r="ACG87" s="188">
        <f t="shared" si="358"/>
        <v>0</v>
      </c>
      <c r="ACH87" s="188">
        <f t="shared" si="515"/>
        <v>0</v>
      </c>
      <c r="ACI87" s="188">
        <f t="shared" si="516"/>
        <v>0</v>
      </c>
      <c r="ACJ87" s="188">
        <f t="shared" si="517"/>
        <v>0</v>
      </c>
      <c r="ACK87" s="188">
        <f t="shared" si="563"/>
        <v>0</v>
      </c>
      <c r="ACL87" s="188">
        <f t="shared" si="518"/>
        <v>0</v>
      </c>
      <c r="ACM87" s="188">
        <f t="shared" si="557"/>
        <v>0</v>
      </c>
      <c r="ACN87" s="188">
        <f t="shared" si="519"/>
        <v>0</v>
      </c>
      <c r="ACO87" s="188">
        <f>IF(IF(sym!$Q76=ABR87,1,0)=1,ABS(ACD87*ABW87),-ABS(ACD87*ABW87))</f>
        <v>0</v>
      </c>
      <c r="ACP87" s="188">
        <f t="shared" si="520"/>
        <v>0</v>
      </c>
      <c r="ACQ87" s="188">
        <f t="shared" si="521"/>
        <v>0</v>
      </c>
      <c r="ACT87">
        <f t="shared" si="522"/>
        <v>0</v>
      </c>
      <c r="ACU87" s="228"/>
      <c r="ACV87" s="228"/>
      <c r="ACW87" s="228"/>
      <c r="ACX87" s="203"/>
      <c r="ACY87" s="229"/>
      <c r="ACZ87">
        <f t="shared" si="523"/>
        <v>-1</v>
      </c>
      <c r="ADA87">
        <f t="shared" si="524"/>
        <v>0</v>
      </c>
      <c r="ADB87" s="203"/>
      <c r="ADC87">
        <f t="shared" si="525"/>
        <v>1</v>
      </c>
      <c r="ADD87">
        <f t="shared" si="359"/>
        <v>1</v>
      </c>
      <c r="ADE87">
        <f t="shared" si="558"/>
        <v>0</v>
      </c>
      <c r="ADF87">
        <f t="shared" si="526"/>
        <v>1</v>
      </c>
      <c r="ADG87" s="237"/>
      <c r="ADH87" s="194"/>
      <c r="ADI87">
        <f t="shared" si="527"/>
        <v>-1</v>
      </c>
      <c r="ADJ87">
        <f t="shared" si="528"/>
        <v>-1</v>
      </c>
      <c r="ADK87">
        <f>VLOOKUP($A87,'FuturesInfo (3)'!$A$2:$V$80,22)</f>
        <v>3</v>
      </c>
      <c r="ADL87">
        <f t="shared" si="529"/>
        <v>-1</v>
      </c>
      <c r="ADM87">
        <f t="shared" si="530"/>
        <v>2</v>
      </c>
      <c r="ADN87" s="137">
        <f>VLOOKUP($A87,'FuturesInfo (3)'!$A$2:$O$80,15)*ADK87</f>
        <v>61537.5</v>
      </c>
      <c r="ADO87" s="137">
        <f>VLOOKUP($A87,'FuturesInfo (3)'!$A$2:$O$80,15)*ADM87</f>
        <v>41025</v>
      </c>
      <c r="ADP87" s="188">
        <f t="shared" si="354"/>
        <v>0</v>
      </c>
      <c r="ADQ87" s="188">
        <f t="shared" si="360"/>
        <v>0</v>
      </c>
      <c r="ADR87" s="188">
        <f t="shared" si="531"/>
        <v>0</v>
      </c>
      <c r="ADS87" s="188">
        <f t="shared" si="532"/>
        <v>0</v>
      </c>
      <c r="ADT87" s="188">
        <f t="shared" si="533"/>
        <v>0</v>
      </c>
      <c r="ADU87" s="188">
        <f t="shared" si="564"/>
        <v>0</v>
      </c>
      <c r="ADV87" s="188">
        <f t="shared" si="534"/>
        <v>0</v>
      </c>
      <c r="ADW87" s="188">
        <f t="shared" si="559"/>
        <v>0</v>
      </c>
      <c r="ADX87" s="188">
        <f t="shared" si="535"/>
        <v>0</v>
      </c>
      <c r="ADY87" s="188">
        <f>IF(IF(sym!$Q76=ADB87,1,0)=1,ABS(ADN87*ADG87),-ABS(ADN87*ADG87))</f>
        <v>0</v>
      </c>
      <c r="ADZ87" s="188">
        <f t="shared" si="536"/>
        <v>0</v>
      </c>
      <c r="AEA87" s="188">
        <f t="shared" si="537"/>
        <v>0</v>
      </c>
    </row>
    <row r="88" spans="1:807"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f t="shared" si="361"/>
        <v>-1</v>
      </c>
      <c r="T88">
        <f t="shared" si="362"/>
        <v>-1</v>
      </c>
      <c r="U88">
        <v>1</v>
      </c>
      <c r="V88">
        <f t="shared" si="363"/>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f t="shared" si="364"/>
        <v>-1570.1400573300896</v>
      </c>
      <c r="AG88" s="188">
        <v>1570.1400573300896</v>
      </c>
      <c r="AH88" s="188">
        <f t="shared" si="365"/>
        <v>1570.1400573300896</v>
      </c>
      <c r="AI88" s="188">
        <v>-1570.1400573300896</v>
      </c>
      <c r="AJ88" s="188">
        <v>1570.1400573300896</v>
      </c>
      <c r="AL88">
        <v>1</v>
      </c>
      <c r="AM88" s="228">
        <v>1</v>
      </c>
      <c r="AN88" s="228">
        <v>-1</v>
      </c>
      <c r="AO88" s="228">
        <v>1</v>
      </c>
      <c r="AP88" s="203">
        <v>1</v>
      </c>
      <c r="AQ88" s="229">
        <v>2</v>
      </c>
      <c r="AR88">
        <f t="shared" si="366"/>
        <v>-1</v>
      </c>
      <c r="AS88">
        <v>1</v>
      </c>
      <c r="AT88" s="203">
        <v>1</v>
      </c>
      <c r="AU88">
        <v>1</v>
      </c>
      <c r="AV88">
        <v>1</v>
      </c>
      <c r="AW88">
        <v>0</v>
      </c>
      <c r="AX88">
        <v>1</v>
      </c>
      <c r="AY88" s="237">
        <v>5.2163833075699996E-3</v>
      </c>
      <c r="AZ88" s="194">
        <v>42544</v>
      </c>
      <c r="BA88">
        <f t="shared" si="367"/>
        <v>-1</v>
      </c>
      <c r="BB88">
        <f t="shared" si="368"/>
        <v>-1</v>
      </c>
      <c r="BC88">
        <v>1</v>
      </c>
      <c r="BD88">
        <f t="shared" si="369"/>
        <v>1</v>
      </c>
      <c r="BE88">
        <v>1</v>
      </c>
      <c r="BF88" s="137">
        <v>98936.250000000015</v>
      </c>
      <c r="BG88" s="137">
        <v>98936.250000000015</v>
      </c>
      <c r="BH88" s="188">
        <v>516.08940301357245</v>
      </c>
      <c r="BI88" s="188">
        <v>516.08940301357245</v>
      </c>
      <c r="BJ88" s="188">
        <v>516.08940301357245</v>
      </c>
      <c r="BK88" s="188">
        <f t="shared" si="538"/>
        <v>-516.08940301357245</v>
      </c>
      <c r="BL88" s="188">
        <v>516.08940301357245</v>
      </c>
      <c r="BM88" s="188">
        <v>-516.08940301357245</v>
      </c>
      <c r="BN88" s="188">
        <v>516.08940301357245</v>
      </c>
      <c r="BO88" s="188">
        <f t="shared" si="370"/>
        <v>-516.08940301357245</v>
      </c>
      <c r="BP88" s="188">
        <v>516.08940301357245</v>
      </c>
      <c r="BQ88" s="188">
        <f t="shared" si="371"/>
        <v>516.08940301357245</v>
      </c>
      <c r="BR88" s="188">
        <f t="shared" si="372"/>
        <v>-516.08940301357245</v>
      </c>
      <c r="BS88" s="188">
        <v>516.08940301357245</v>
      </c>
      <c r="BU88">
        <v>1</v>
      </c>
      <c r="BV88" s="228">
        <v>1</v>
      </c>
      <c r="BW88" s="228">
        <v>1</v>
      </c>
      <c r="BX88" s="228">
        <v>1</v>
      </c>
      <c r="BY88" s="203">
        <v>1</v>
      </c>
      <c r="BZ88" s="229">
        <v>3</v>
      </c>
      <c r="CA88">
        <f t="shared" si="373"/>
        <v>1</v>
      </c>
      <c r="CB88">
        <v>1</v>
      </c>
      <c r="CC88" s="203">
        <v>1</v>
      </c>
      <c r="CD88">
        <v>1</v>
      </c>
      <c r="CE88">
        <v>1</v>
      </c>
      <c r="CF88">
        <v>0</v>
      </c>
      <c r="CG88">
        <v>1</v>
      </c>
      <c r="CH88" s="237">
        <v>9.0332500480499994E-3</v>
      </c>
      <c r="CI88" s="194">
        <v>42544</v>
      </c>
      <c r="CJ88">
        <f t="shared" si="374"/>
        <v>-1</v>
      </c>
      <c r="CK88">
        <f t="shared" si="375"/>
        <v>1</v>
      </c>
      <c r="CL88">
        <v>2</v>
      </c>
      <c r="CM88">
        <f t="shared" si="376"/>
        <v>1</v>
      </c>
      <c r="CN88">
        <v>2</v>
      </c>
      <c r="CO88" s="137">
        <v>196415.625</v>
      </c>
      <c r="CP88" s="137">
        <v>196415.625</v>
      </c>
      <c r="CQ88" s="188">
        <v>1774.2714539690207</v>
      </c>
      <c r="CR88" s="188">
        <v>1774.2714539690207</v>
      </c>
      <c r="CS88" s="188">
        <v>1774.2714539690207</v>
      </c>
      <c r="CT88" s="188">
        <f t="shared" si="539"/>
        <v>1774.2714539690207</v>
      </c>
      <c r="CU88" s="188">
        <v>1774.2714539690207</v>
      </c>
      <c r="CV88" s="188">
        <v>1774.2714539690207</v>
      </c>
      <c r="CW88" s="188">
        <v>1774.2714539690207</v>
      </c>
      <c r="CX88" s="188">
        <f t="shared" si="377"/>
        <v>-1774.2714539690207</v>
      </c>
      <c r="CY88" s="188">
        <v>1774.2714539690207</v>
      </c>
      <c r="CZ88" s="188">
        <f t="shared" si="378"/>
        <v>1774.2714539690207</v>
      </c>
      <c r="DA88" s="188">
        <f t="shared" si="379"/>
        <v>1774.2714539690207</v>
      </c>
      <c r="DB88" s="188">
        <v>1774.2714539690207</v>
      </c>
      <c r="DD88">
        <v>1</v>
      </c>
      <c r="DE88" s="228">
        <v>-1</v>
      </c>
      <c r="DF88" s="228">
        <v>-1</v>
      </c>
      <c r="DG88" s="228">
        <v>1</v>
      </c>
      <c r="DH88" s="203">
        <v>1</v>
      </c>
      <c r="DI88" s="229">
        <v>4</v>
      </c>
      <c r="DJ88">
        <f t="shared" si="380"/>
        <v>-1</v>
      </c>
      <c r="DK88">
        <v>1</v>
      </c>
      <c r="DL88" s="203">
        <v>-1</v>
      </c>
      <c r="DM88">
        <v>1</v>
      </c>
      <c r="DN88">
        <v>0</v>
      </c>
      <c r="DO88">
        <v>1</v>
      </c>
      <c r="DP88">
        <v>0</v>
      </c>
      <c r="DQ88" s="237">
        <v>-1.21904761905E-2</v>
      </c>
      <c r="DR88" s="194">
        <v>42549</v>
      </c>
      <c r="DS88">
        <f t="shared" si="381"/>
        <v>-1</v>
      </c>
      <c r="DT88">
        <f t="shared" si="382"/>
        <v>-1</v>
      </c>
      <c r="DU88">
        <v>2</v>
      </c>
      <c r="DV88">
        <f t="shared" si="383"/>
        <v>-1</v>
      </c>
      <c r="DW88">
        <v>3</v>
      </c>
      <c r="DX88" s="137">
        <v>194021.22499999998</v>
      </c>
      <c r="DY88" s="137">
        <v>291031.83749999997</v>
      </c>
      <c r="DZ88" s="188">
        <v>2365.2111238141429</v>
      </c>
      <c r="EA88" s="188">
        <v>-2365.2111238141429</v>
      </c>
      <c r="EB88" s="188">
        <v>-2365.2111238141429</v>
      </c>
      <c r="EC88" s="188">
        <f t="shared" si="540"/>
        <v>2365.2111238141429</v>
      </c>
      <c r="ED88" s="188">
        <v>-2365.2111238141429</v>
      </c>
      <c r="EE88" s="188">
        <v>2365.2111238141429</v>
      </c>
      <c r="EF88" s="188">
        <v>-2365.2111238141429</v>
      </c>
      <c r="EG88" s="188">
        <f t="shared" si="384"/>
        <v>2365.2111238141429</v>
      </c>
      <c r="EH88" s="188">
        <v>-2365.2111238141429</v>
      </c>
      <c r="EI88" s="188">
        <f t="shared" si="385"/>
        <v>2365.2111238141429</v>
      </c>
      <c r="EJ88" s="188">
        <f t="shared" si="386"/>
        <v>2365.2111238141429</v>
      </c>
      <c r="EK88" s="188">
        <v>2365.2111238141429</v>
      </c>
      <c r="EM88">
        <v>-1</v>
      </c>
      <c r="EN88" s="228">
        <v>1</v>
      </c>
      <c r="EO88" s="228">
        <v>1</v>
      </c>
      <c r="EP88" s="228">
        <v>1</v>
      </c>
      <c r="EQ88" s="203">
        <v>1</v>
      </c>
      <c r="ER88" s="229">
        <v>5</v>
      </c>
      <c r="ES88">
        <f t="shared" si="387"/>
        <v>1</v>
      </c>
      <c r="ET88">
        <v>1</v>
      </c>
      <c r="EU88" s="203">
        <v>-1</v>
      </c>
      <c r="EV88">
        <v>0</v>
      </c>
      <c r="EW88">
        <v>0</v>
      </c>
      <c r="EX88">
        <v>1</v>
      </c>
      <c r="EY88">
        <v>0</v>
      </c>
      <c r="EZ88" s="237">
        <v>-6.1704589278799996E-3</v>
      </c>
      <c r="FA88" s="194">
        <v>42549</v>
      </c>
      <c r="FB88">
        <f t="shared" si="388"/>
        <v>1</v>
      </c>
      <c r="FC88">
        <f t="shared" si="389"/>
        <v>1</v>
      </c>
      <c r="FD88">
        <v>2</v>
      </c>
      <c r="FE88">
        <f t="shared" si="390"/>
        <v>1</v>
      </c>
      <c r="FF88">
        <v>2</v>
      </c>
      <c r="FG88" s="137">
        <v>192656.52000000002</v>
      </c>
      <c r="FH88" s="137">
        <v>192656.52000000002</v>
      </c>
      <c r="FI88" s="188">
        <v>-1188.7791438482918</v>
      </c>
      <c r="FJ88" s="188">
        <v>1188.7791438482918</v>
      </c>
      <c r="FK88" s="188">
        <v>-1188.7791438482918</v>
      </c>
      <c r="FL88" s="188">
        <f t="shared" si="541"/>
        <v>-1188.7791438482918</v>
      </c>
      <c r="FM88" s="188">
        <v>-1188.7791438482918</v>
      </c>
      <c r="FN88" s="188">
        <v>-1188.7791438482918</v>
      </c>
      <c r="FO88" s="188">
        <v>-1188.7791438482918</v>
      </c>
      <c r="FP88" s="188">
        <f t="shared" si="391"/>
        <v>-1188.7791438482918</v>
      </c>
      <c r="FQ88" s="188">
        <v>-1188.7791438482918</v>
      </c>
      <c r="FR88" s="188">
        <f t="shared" si="392"/>
        <v>-1188.7791438482918</v>
      </c>
      <c r="FS88" s="188">
        <f t="shared" si="393"/>
        <v>-1188.7791438482918</v>
      </c>
      <c r="FT88" s="188">
        <v>1188.7791438482918</v>
      </c>
      <c r="FV88">
        <v>-1</v>
      </c>
      <c r="FW88" s="228">
        <v>1</v>
      </c>
      <c r="FX88" s="228">
        <v>1</v>
      </c>
      <c r="FY88" s="228">
        <v>1</v>
      </c>
      <c r="FZ88" s="203">
        <v>-1</v>
      </c>
      <c r="GA88" s="229">
        <v>6</v>
      </c>
      <c r="GB88">
        <f t="shared" si="394"/>
        <v>1</v>
      </c>
      <c r="GC88">
        <v>-1</v>
      </c>
      <c r="GD88">
        <v>1</v>
      </c>
      <c r="GE88">
        <v>1</v>
      </c>
      <c r="GF88">
        <v>0</v>
      </c>
      <c r="GG88">
        <v>1</v>
      </c>
      <c r="GH88">
        <v>0</v>
      </c>
      <c r="GI88">
        <v>7.3729142413699999E-3</v>
      </c>
      <c r="GJ88" s="194">
        <v>42549</v>
      </c>
      <c r="GK88">
        <f t="shared" si="395"/>
        <v>-1</v>
      </c>
      <c r="GL88">
        <f t="shared" si="396"/>
        <v>1</v>
      </c>
      <c r="GM88">
        <v>2</v>
      </c>
      <c r="GN88">
        <f t="shared" si="397"/>
        <v>1</v>
      </c>
      <c r="GO88">
        <v>3</v>
      </c>
      <c r="GP88" s="137">
        <v>194076.96</v>
      </c>
      <c r="GQ88" s="137">
        <v>291115.44</v>
      </c>
      <c r="GR88" s="188">
        <v>1430.9127823057956</v>
      </c>
      <c r="GS88" s="188">
        <v>-1430.9127823057956</v>
      </c>
      <c r="GT88" s="188">
        <v>-1430.9127823057956</v>
      </c>
      <c r="GU88" s="188">
        <f t="shared" si="542"/>
        <v>1430.9127823057956</v>
      </c>
      <c r="GV88" s="188">
        <v>-1430.9127823057956</v>
      </c>
      <c r="GW88" s="188">
        <v>1430.9127823057956</v>
      </c>
      <c r="GX88" s="188">
        <v>1430.9127823057956</v>
      </c>
      <c r="GY88" s="188">
        <f t="shared" si="398"/>
        <v>-1430.9127823057956</v>
      </c>
      <c r="GZ88" s="188">
        <v>1430.9127823057956</v>
      </c>
      <c r="HA88" s="188">
        <f t="shared" si="399"/>
        <v>1430.9127823057956</v>
      </c>
      <c r="HB88" s="188">
        <f t="shared" si="400"/>
        <v>1430.9127823057956</v>
      </c>
      <c r="HC88" s="188">
        <v>1430.9127823057956</v>
      </c>
      <c r="HE88">
        <v>1</v>
      </c>
      <c r="HF88">
        <v>-1</v>
      </c>
      <c r="HG88">
        <v>1</v>
      </c>
      <c r="HH88">
        <v>-1</v>
      </c>
      <c r="HI88">
        <v>1</v>
      </c>
      <c r="HJ88">
        <v>7</v>
      </c>
      <c r="HK88">
        <f t="shared" si="401"/>
        <v>1</v>
      </c>
      <c r="HL88">
        <v>1</v>
      </c>
      <c r="HM88" s="203">
        <v>-1</v>
      </c>
      <c r="HN88">
        <v>1</v>
      </c>
      <c r="HO88">
        <v>0</v>
      </c>
      <c r="HP88">
        <v>1</v>
      </c>
      <c r="HQ88">
        <v>0</v>
      </c>
      <c r="HR88" s="237">
        <v>-5.7781201849000003E-4</v>
      </c>
      <c r="HS88" s="194">
        <v>42549</v>
      </c>
      <c r="HT88">
        <f t="shared" si="402"/>
        <v>1</v>
      </c>
      <c r="HU88">
        <f t="shared" si="403"/>
        <v>1</v>
      </c>
      <c r="HV88">
        <v>2</v>
      </c>
      <c r="HW88">
        <f t="shared" si="404"/>
        <v>-1</v>
      </c>
      <c r="HX88">
        <v>2</v>
      </c>
      <c r="HY88" s="137">
        <v>196403.65</v>
      </c>
      <c r="HZ88" s="137">
        <v>196403.65</v>
      </c>
      <c r="IA88" s="188">
        <v>113.48438944530349</v>
      </c>
      <c r="IB88" s="188">
        <v>-113.48438944530349</v>
      </c>
      <c r="IC88" s="188">
        <v>-113.48438944530349</v>
      </c>
      <c r="ID88" s="188">
        <f t="shared" si="543"/>
        <v>-113.48438944530349</v>
      </c>
      <c r="IE88" s="188">
        <v>-113.48438944530349</v>
      </c>
      <c r="IF88" s="188">
        <v>-113.48438944530349</v>
      </c>
      <c r="IG88" s="188">
        <v>113.48438944530349</v>
      </c>
      <c r="IH88" s="188">
        <f t="shared" si="405"/>
        <v>-113.48438944530349</v>
      </c>
      <c r="II88" s="188">
        <v>-113.48438944530349</v>
      </c>
      <c r="IJ88" s="188">
        <f t="shared" si="406"/>
        <v>113.48438944530349</v>
      </c>
      <c r="IK88" s="188">
        <f t="shared" si="407"/>
        <v>-113.48438944530349</v>
      </c>
      <c r="IL88" s="188">
        <v>113.48438944530349</v>
      </c>
      <c r="IN88">
        <v>-1</v>
      </c>
      <c r="IO88" s="228">
        <v>-1</v>
      </c>
      <c r="IP88" s="228">
        <v>1</v>
      </c>
      <c r="IQ88" s="228">
        <v>-1</v>
      </c>
      <c r="IR88" s="203">
        <v>1</v>
      </c>
      <c r="IS88" s="229">
        <v>8</v>
      </c>
      <c r="IT88">
        <f t="shared" si="408"/>
        <v>1</v>
      </c>
      <c r="IU88">
        <v>1</v>
      </c>
      <c r="IV88" s="203">
        <v>1</v>
      </c>
      <c r="IW88">
        <v>0</v>
      </c>
      <c r="IX88">
        <v>1</v>
      </c>
      <c r="IY88">
        <v>0</v>
      </c>
      <c r="IZ88">
        <v>1</v>
      </c>
      <c r="JA88" s="237">
        <v>2.1584120254399999E-2</v>
      </c>
      <c r="JB88" s="194">
        <v>42549</v>
      </c>
      <c r="JC88">
        <f t="shared" si="409"/>
        <v>1</v>
      </c>
      <c r="JD88">
        <f t="shared" si="410"/>
        <v>1</v>
      </c>
      <c r="JE88">
        <v>2</v>
      </c>
      <c r="JF88">
        <f t="shared" si="411"/>
        <v>1</v>
      </c>
      <c r="JG88">
        <v>2</v>
      </c>
      <c r="JH88" s="137">
        <v>199662.16499999998</v>
      </c>
      <c r="JI88" s="137">
        <v>199662.16499999998</v>
      </c>
      <c r="JJ88" s="188">
        <v>-4309.5321796138542</v>
      </c>
      <c r="JK88" s="188">
        <v>-4309.5321796138542</v>
      </c>
      <c r="JL88" s="188">
        <v>4309.5321796138542</v>
      </c>
      <c r="JM88" s="188">
        <f t="shared" si="544"/>
        <v>4309.5321796138542</v>
      </c>
      <c r="JN88" s="188">
        <v>4309.5321796138542</v>
      </c>
      <c r="JO88" s="188">
        <v>4309.5321796138542</v>
      </c>
      <c r="JP88" s="188">
        <v>-4309.5321796138542</v>
      </c>
      <c r="JQ88" s="188">
        <f t="shared" si="412"/>
        <v>4309.5321796138542</v>
      </c>
      <c r="JR88" s="188">
        <v>4309.5321796138542</v>
      </c>
      <c r="JS88" s="188">
        <f t="shared" si="413"/>
        <v>4309.5321796138542</v>
      </c>
      <c r="JT88" s="188">
        <f t="shared" si="414"/>
        <v>4309.5321796138542</v>
      </c>
      <c r="JU88" s="188">
        <v>4309.5321796138542</v>
      </c>
      <c r="JW88">
        <v>1</v>
      </c>
      <c r="JX88" s="228">
        <v>1</v>
      </c>
      <c r="JY88" s="228">
        <v>-1</v>
      </c>
      <c r="JZ88" s="228">
        <v>1</v>
      </c>
      <c r="KA88" s="203">
        <v>-1</v>
      </c>
      <c r="KB88" s="229">
        <v>9</v>
      </c>
      <c r="KC88">
        <f t="shared" si="415"/>
        <v>-1</v>
      </c>
      <c r="KD88">
        <v>-1</v>
      </c>
      <c r="KE88" s="203">
        <v>1</v>
      </c>
      <c r="KF88">
        <v>1</v>
      </c>
      <c r="KG88">
        <v>0</v>
      </c>
      <c r="KH88">
        <v>1</v>
      </c>
      <c r="KI88">
        <v>0</v>
      </c>
      <c r="KJ88" s="237">
        <v>2.2637238256899999E-3</v>
      </c>
      <c r="KK88" s="194">
        <v>42549</v>
      </c>
      <c r="KL88">
        <f t="shared" si="416"/>
        <v>-1</v>
      </c>
      <c r="KM88">
        <f t="shared" si="417"/>
        <v>-1</v>
      </c>
      <c r="KN88">
        <v>2</v>
      </c>
      <c r="KO88">
        <f t="shared" si="418"/>
        <v>-1</v>
      </c>
      <c r="KP88">
        <v>2</v>
      </c>
      <c r="KQ88" s="137">
        <v>202717.51500000001</v>
      </c>
      <c r="KR88" s="137">
        <v>202717.51500000001</v>
      </c>
      <c r="KS88" s="188">
        <v>458.89646859017</v>
      </c>
      <c r="KT88" s="188">
        <v>458.89646859017</v>
      </c>
      <c r="KU88" s="188">
        <v>-458.89646859017</v>
      </c>
      <c r="KV88" s="188">
        <f t="shared" si="545"/>
        <v>-458.89646859017</v>
      </c>
      <c r="KW88" s="188">
        <v>-458.89646859017</v>
      </c>
      <c r="KX88" s="188">
        <v>-458.89646859017</v>
      </c>
      <c r="KY88" s="188">
        <v>458.89646859017</v>
      </c>
      <c r="KZ88" s="188">
        <f t="shared" si="419"/>
        <v>-458.89646859017</v>
      </c>
      <c r="LA88" s="188">
        <v>458.89646859017</v>
      </c>
      <c r="LB88" s="188">
        <f t="shared" si="420"/>
        <v>-458.89646859017</v>
      </c>
      <c r="LC88" s="188">
        <f t="shared" si="421"/>
        <v>-458.89646859017</v>
      </c>
      <c r="LD88" s="188">
        <v>458.89646859017</v>
      </c>
      <c r="LF88">
        <v>1</v>
      </c>
      <c r="LG88" s="228">
        <v>-1</v>
      </c>
      <c r="LH88" s="228">
        <v>-1</v>
      </c>
      <c r="LI88" s="228">
        <v>1</v>
      </c>
      <c r="LJ88" s="203">
        <v>-1</v>
      </c>
      <c r="LK88" s="229">
        <v>10</v>
      </c>
      <c r="LL88">
        <f t="shared" si="422"/>
        <v>-1</v>
      </c>
      <c r="LM88">
        <v>-1</v>
      </c>
      <c r="LN88" s="203">
        <v>1</v>
      </c>
      <c r="LO88">
        <v>0</v>
      </c>
      <c r="LP88">
        <v>0</v>
      </c>
      <c r="LQ88">
        <v>1</v>
      </c>
      <c r="LR88">
        <v>0</v>
      </c>
      <c r="LS88" s="237">
        <v>6.7758328627899999E-3</v>
      </c>
      <c r="LT88" s="194">
        <v>42549</v>
      </c>
      <c r="LU88">
        <f t="shared" si="423"/>
        <v>-1</v>
      </c>
      <c r="LV88">
        <f t="shared" si="424"/>
        <v>-1</v>
      </c>
      <c r="LW88">
        <v>2</v>
      </c>
      <c r="LX88">
        <f t="shared" si="425"/>
        <v>-1</v>
      </c>
      <c r="LY88">
        <v>2</v>
      </c>
      <c r="LZ88" s="137">
        <v>203502.70500000002</v>
      </c>
      <c r="MA88" s="137">
        <v>203502.70500000002</v>
      </c>
      <c r="MB88" s="188">
        <v>-1378.900316205659</v>
      </c>
      <c r="MC88" s="188">
        <v>1378.900316205659</v>
      </c>
      <c r="MD88" s="188">
        <v>-1378.900316205659</v>
      </c>
      <c r="ME88" s="188">
        <f t="shared" si="546"/>
        <v>-1378.900316205659</v>
      </c>
      <c r="MF88" s="188">
        <v>-1378.900316205659</v>
      </c>
      <c r="MG88" s="188">
        <v>-1378.900316205659</v>
      </c>
      <c r="MH88" s="188">
        <v>1378.900316205659</v>
      </c>
      <c r="MI88" s="188">
        <f t="shared" si="426"/>
        <v>-1378.900316205659</v>
      </c>
      <c r="MJ88" s="188">
        <v>1378.900316205659</v>
      </c>
      <c r="MK88" s="188">
        <f t="shared" si="427"/>
        <v>-1378.900316205659</v>
      </c>
      <c r="ML88" s="188">
        <f t="shared" si="428"/>
        <v>-1378.900316205659</v>
      </c>
      <c r="MM88" s="188">
        <v>1378.900316205659</v>
      </c>
      <c r="MO88">
        <v>1</v>
      </c>
      <c r="MP88" s="228">
        <v>-1</v>
      </c>
      <c r="MQ88" s="228">
        <v>-1</v>
      </c>
      <c r="MR88" s="203">
        <v>1</v>
      </c>
      <c r="MS88" s="203">
        <v>-1</v>
      </c>
      <c r="MT88" s="229">
        <v>11</v>
      </c>
      <c r="MU88">
        <f t="shared" si="429"/>
        <v>-1</v>
      </c>
      <c r="MV88">
        <v>-1</v>
      </c>
      <c r="MW88" s="203">
        <v>1</v>
      </c>
      <c r="MX88">
        <v>0</v>
      </c>
      <c r="MY88">
        <v>0</v>
      </c>
      <c r="MZ88">
        <v>1</v>
      </c>
      <c r="NA88">
        <v>0</v>
      </c>
      <c r="NB88" s="237">
        <v>6.3563282856599996E-3</v>
      </c>
      <c r="NC88" s="194">
        <v>42549</v>
      </c>
      <c r="ND88">
        <f t="shared" si="430"/>
        <v>-1</v>
      </c>
      <c r="NE88">
        <f t="shared" si="431"/>
        <v>-1</v>
      </c>
      <c r="NF88">
        <v>2</v>
      </c>
      <c r="NG88">
        <f t="shared" si="432"/>
        <v>-1</v>
      </c>
      <c r="NH88">
        <v>2</v>
      </c>
      <c r="NI88" s="137">
        <v>205442.19499999998</v>
      </c>
      <c r="NJ88" s="137">
        <v>205442.19499999998</v>
      </c>
      <c r="NK88" s="188">
        <v>-1305.8580351465771</v>
      </c>
      <c r="NL88" s="188">
        <v>1305.8580351465771</v>
      </c>
      <c r="NM88" s="188">
        <v>-1305.8580351465771</v>
      </c>
      <c r="NN88" s="188">
        <f t="shared" si="547"/>
        <v>-1305.8580351465771</v>
      </c>
      <c r="NO88" s="188">
        <v>-1305.8580351465771</v>
      </c>
      <c r="NP88" s="188">
        <v>-1305.8580351465771</v>
      </c>
      <c r="NQ88" s="188">
        <v>1305.8580351465771</v>
      </c>
      <c r="NR88" s="188">
        <f t="shared" si="433"/>
        <v>-1305.8580351465771</v>
      </c>
      <c r="NS88" s="188">
        <v>1305.8580351465771</v>
      </c>
      <c r="NT88" s="188">
        <f t="shared" si="434"/>
        <v>-1305.8580351465771</v>
      </c>
      <c r="NU88" s="188">
        <f t="shared" si="435"/>
        <v>-1305.8580351465771</v>
      </c>
      <c r="NV88" s="188">
        <v>1305.8580351465771</v>
      </c>
      <c r="NX88">
        <v>1</v>
      </c>
      <c r="NY88" s="228">
        <v>-1</v>
      </c>
      <c r="NZ88" s="228">
        <v>-1</v>
      </c>
      <c r="OA88" s="228">
        <v>1</v>
      </c>
      <c r="OB88" s="203">
        <v>-1</v>
      </c>
      <c r="OC88" s="229">
        <v>12</v>
      </c>
      <c r="OD88">
        <f t="shared" si="436"/>
        <v>-1</v>
      </c>
      <c r="OE88">
        <v>-1</v>
      </c>
      <c r="OF88" s="203">
        <v>1</v>
      </c>
      <c r="OG88">
        <v>0</v>
      </c>
      <c r="OH88">
        <v>0</v>
      </c>
      <c r="OI88">
        <v>1</v>
      </c>
      <c r="OJ88">
        <v>0</v>
      </c>
      <c r="OK88">
        <v>1.1146201003199999E-3</v>
      </c>
      <c r="OL88" s="194">
        <v>42549</v>
      </c>
      <c r="OM88">
        <f t="shared" si="437"/>
        <v>-1</v>
      </c>
      <c r="ON88">
        <f t="shared" si="438"/>
        <v>-1</v>
      </c>
      <c r="OO88">
        <v>2</v>
      </c>
      <c r="OP88">
        <f t="shared" si="439"/>
        <v>-1</v>
      </c>
      <c r="OQ88">
        <v>2</v>
      </c>
      <c r="OR88" s="137">
        <v>205277.215</v>
      </c>
      <c r="OS88" s="137">
        <v>205277.215</v>
      </c>
      <c r="OT88" s="188">
        <v>-228.80610997671019</v>
      </c>
      <c r="OU88" s="188">
        <v>228.80610997671019</v>
      </c>
      <c r="OV88" s="188">
        <v>-228.80610997671019</v>
      </c>
      <c r="OW88" s="188">
        <f t="shared" si="548"/>
        <v>-228.80610997671019</v>
      </c>
      <c r="OX88" s="188">
        <v>-228.80610997671019</v>
      </c>
      <c r="OY88" s="188">
        <v>-228.80610997671019</v>
      </c>
      <c r="OZ88" s="188">
        <v>228.80610997671019</v>
      </c>
      <c r="PA88" s="188">
        <f t="shared" si="440"/>
        <v>-228.80610997671019</v>
      </c>
      <c r="PB88" s="188">
        <v>228.80610997671019</v>
      </c>
      <c r="PC88" s="188">
        <f t="shared" si="441"/>
        <v>-228.80610997671019</v>
      </c>
      <c r="PD88" s="188">
        <f t="shared" si="442"/>
        <v>-228.80610997671019</v>
      </c>
      <c r="PE88" s="188">
        <v>228.80610997671019</v>
      </c>
      <c r="PG88">
        <v>1</v>
      </c>
      <c r="PH88" s="228">
        <v>-1</v>
      </c>
      <c r="PI88" s="228">
        <v>-1</v>
      </c>
      <c r="PJ88" s="228">
        <v>1</v>
      </c>
      <c r="PK88" s="203">
        <v>1</v>
      </c>
      <c r="PL88" s="229">
        <v>-2</v>
      </c>
      <c r="PM88">
        <f t="shared" si="560"/>
        <v>-1</v>
      </c>
      <c r="PN88">
        <v>-1</v>
      </c>
      <c r="PO88" s="203">
        <v>1</v>
      </c>
      <c r="PP88">
        <v>0</v>
      </c>
      <c r="PQ88">
        <v>1</v>
      </c>
      <c r="PR88">
        <v>0</v>
      </c>
      <c r="PS88">
        <v>0</v>
      </c>
      <c r="PT88" s="237">
        <v>5.1957691594000004E-3</v>
      </c>
      <c r="PU88" s="194">
        <v>42549</v>
      </c>
      <c r="PV88">
        <f t="shared" si="443"/>
        <v>-1</v>
      </c>
      <c r="PW88">
        <f t="shared" si="444"/>
        <v>-1</v>
      </c>
      <c r="PX88">
        <v>2</v>
      </c>
      <c r="PY88">
        <f t="shared" si="445"/>
        <v>-1</v>
      </c>
      <c r="PZ88">
        <v>2</v>
      </c>
      <c r="QA88" s="137">
        <v>203010.24999999997</v>
      </c>
      <c r="QB88" s="137">
        <v>203010.24999999997</v>
      </c>
      <c r="QC88" s="188">
        <v>-1054.7943959920838</v>
      </c>
      <c r="QD88" s="188">
        <v>1054.7943959920838</v>
      </c>
      <c r="QE88" s="188">
        <v>1054.7943959920838</v>
      </c>
      <c r="QF88" s="188">
        <f t="shared" si="549"/>
        <v>-1054.7943959920838</v>
      </c>
      <c r="QG88" s="188">
        <v>-1054.7943959920838</v>
      </c>
      <c r="QH88" s="188">
        <v>-1054.7943959920838</v>
      </c>
      <c r="QI88" s="188">
        <v>1054.7943959920838</v>
      </c>
      <c r="QJ88" s="188">
        <f t="shared" si="446"/>
        <v>-1054.7943959920838</v>
      </c>
      <c r="QK88" s="188">
        <v>1054.7943959920838</v>
      </c>
      <c r="QL88" s="188">
        <f t="shared" si="447"/>
        <v>-1054.7943959920838</v>
      </c>
      <c r="QM88" s="188">
        <f t="shared" si="448"/>
        <v>-1054.7943959920838</v>
      </c>
      <c r="QN88" s="188">
        <v>1054.7943959920838</v>
      </c>
      <c r="QP88">
        <v>1</v>
      </c>
      <c r="QQ88" s="228">
        <v>-1</v>
      </c>
      <c r="QR88" s="228">
        <v>-1</v>
      </c>
      <c r="QS88" s="228">
        <v>1</v>
      </c>
      <c r="QT88" s="203">
        <v>-1</v>
      </c>
      <c r="QU88" s="229">
        <v>14</v>
      </c>
      <c r="QV88">
        <f t="shared" si="561"/>
        <v>-1</v>
      </c>
      <c r="QW88">
        <v>-1</v>
      </c>
      <c r="QX88">
        <v>-1</v>
      </c>
      <c r="QY88">
        <v>1</v>
      </c>
      <c r="QZ88">
        <v>1</v>
      </c>
      <c r="RA88">
        <v>0</v>
      </c>
      <c r="RB88">
        <v>1</v>
      </c>
      <c r="RC88">
        <v>-1.29222817057E-3</v>
      </c>
      <c r="RD88" s="194">
        <v>42549</v>
      </c>
      <c r="RE88">
        <f t="shared" si="449"/>
        <v>-1</v>
      </c>
      <c r="RF88">
        <f t="shared" si="450"/>
        <v>-1</v>
      </c>
      <c r="RG88">
        <v>2</v>
      </c>
      <c r="RH88">
        <f t="shared" si="451"/>
        <v>-1</v>
      </c>
      <c r="RI88">
        <v>2</v>
      </c>
      <c r="RJ88" s="137">
        <v>203010.24999999997</v>
      </c>
      <c r="RK88" s="137">
        <v>203010.24999999997</v>
      </c>
      <c r="RL88" s="188">
        <v>262.33556396445829</v>
      </c>
      <c r="RM88" s="188">
        <v>-262.33556396445829</v>
      </c>
      <c r="RN88" s="188">
        <v>262.33556396445829</v>
      </c>
      <c r="RO88" s="188">
        <f t="shared" si="550"/>
        <v>262.33556396445829</v>
      </c>
      <c r="RP88" s="188">
        <v>262.33556396445829</v>
      </c>
      <c r="RQ88" s="188">
        <v>262.33556396445829</v>
      </c>
      <c r="RR88" s="188">
        <v>-262.33556396445829</v>
      </c>
      <c r="RS88" s="188">
        <f t="shared" si="452"/>
        <v>262.33556396445829</v>
      </c>
      <c r="RT88" s="188">
        <v>-262.33556396445829</v>
      </c>
      <c r="RU88" s="188">
        <f t="shared" si="453"/>
        <v>262.33556396445829</v>
      </c>
      <c r="RV88" s="188">
        <f t="shared" si="454"/>
        <v>262.33556396445829</v>
      </c>
      <c r="RW88" s="188">
        <v>262.33556396445829</v>
      </c>
      <c r="RY88">
        <v>-1</v>
      </c>
      <c r="RZ88">
        <v>1</v>
      </c>
      <c r="SA88">
        <v>1</v>
      </c>
      <c r="SB88">
        <v>1</v>
      </c>
      <c r="SC88">
        <v>-1</v>
      </c>
      <c r="SD88">
        <v>-4</v>
      </c>
      <c r="SE88">
        <f t="shared" si="455"/>
        <v>1</v>
      </c>
      <c r="SF88">
        <v>1</v>
      </c>
      <c r="SG88">
        <v>1</v>
      </c>
      <c r="SH88">
        <v>1</v>
      </c>
      <c r="SI88">
        <v>0</v>
      </c>
      <c r="SJ88">
        <v>1</v>
      </c>
      <c r="SK88">
        <v>1</v>
      </c>
      <c r="SL88">
        <v>7.2088724584099999E-3</v>
      </c>
      <c r="SM88" s="194">
        <v>42564</v>
      </c>
      <c r="SN88">
        <f t="shared" si="456"/>
        <v>1</v>
      </c>
      <c r="SO88">
        <f t="shared" si="457"/>
        <v>1</v>
      </c>
      <c r="SP88">
        <v>2</v>
      </c>
      <c r="SQ88">
        <f t="shared" si="458"/>
        <v>1</v>
      </c>
      <c r="SR88">
        <v>2</v>
      </c>
      <c r="SS88" s="137">
        <v>205475.42499999999</v>
      </c>
      <c r="ST88" s="137">
        <v>205475.42499999999</v>
      </c>
      <c r="SU88" s="188">
        <v>1481.2461321625894</v>
      </c>
      <c r="SV88" s="188">
        <v>-1481.2461321625894</v>
      </c>
      <c r="SW88" s="188">
        <v>-1481.2461321625894</v>
      </c>
      <c r="SX88" s="188">
        <f t="shared" si="551"/>
        <v>1481.2461321625894</v>
      </c>
      <c r="SY88" s="188">
        <v>1481.2461321625894</v>
      </c>
      <c r="SZ88" s="188">
        <v>1481.2461321625894</v>
      </c>
      <c r="TA88" s="188">
        <v>1481.2461321625894</v>
      </c>
      <c r="TB88" s="188">
        <f t="shared" si="459"/>
        <v>1481.2461321625894</v>
      </c>
      <c r="TC88" s="188">
        <v>1481.2461321625894</v>
      </c>
      <c r="TD88" s="188">
        <f t="shared" si="460"/>
        <v>1481.2461321625894</v>
      </c>
      <c r="TE88" s="188">
        <f t="shared" si="461"/>
        <v>1481.2461321625894</v>
      </c>
      <c r="TF88" s="188">
        <v>1481.2461321625894</v>
      </c>
      <c r="TH88">
        <v>1</v>
      </c>
      <c r="TI88" s="228">
        <v>1</v>
      </c>
      <c r="TJ88" s="228">
        <v>-1</v>
      </c>
      <c r="TK88" s="228">
        <v>1</v>
      </c>
      <c r="TL88" s="203">
        <v>1</v>
      </c>
      <c r="TM88" s="229">
        <v>-5</v>
      </c>
      <c r="TN88">
        <f t="shared" si="462"/>
        <v>-1</v>
      </c>
      <c r="TO88">
        <v>-1</v>
      </c>
      <c r="TP88">
        <v>1</v>
      </c>
      <c r="TQ88">
        <v>0</v>
      </c>
      <c r="TR88">
        <v>1</v>
      </c>
      <c r="TS88">
        <v>0</v>
      </c>
      <c r="TT88">
        <v>0</v>
      </c>
      <c r="TU88">
        <v>6.2396770049600002E-3</v>
      </c>
      <c r="TV88" s="194">
        <v>42564</v>
      </c>
      <c r="TW88">
        <f t="shared" si="463"/>
        <v>-1</v>
      </c>
      <c r="TX88">
        <f t="shared" si="464"/>
        <v>-1</v>
      </c>
      <c r="TY88">
        <v>2</v>
      </c>
      <c r="TZ88">
        <f t="shared" si="465"/>
        <v>1</v>
      </c>
      <c r="UA88">
        <v>2</v>
      </c>
      <c r="UB88" s="137">
        <v>205475.42499999999</v>
      </c>
      <c r="UC88" s="137">
        <v>205475.42499999999</v>
      </c>
      <c r="UD88" s="188">
        <v>1282.1002844568832</v>
      </c>
      <c r="UE88" s="188">
        <v>1282.1002844568832</v>
      </c>
      <c r="UF88" s="188">
        <v>1282.1002844568832</v>
      </c>
      <c r="UG88" s="188">
        <f t="shared" si="552"/>
        <v>-1282.1002844568832</v>
      </c>
      <c r="UH88" s="188">
        <v>-1282.1002844568832</v>
      </c>
      <c r="UI88" s="188">
        <v>-1282.1002844568832</v>
      </c>
      <c r="UJ88" s="188">
        <v>1282.1002844568832</v>
      </c>
      <c r="UK88" s="188">
        <f t="shared" si="466"/>
        <v>-1282.1002844568832</v>
      </c>
      <c r="UL88" s="188">
        <v>1282.1002844568832</v>
      </c>
      <c r="UM88" s="188">
        <f t="shared" si="467"/>
        <v>1282.1002844568832</v>
      </c>
      <c r="UN88" s="188">
        <f t="shared" si="468"/>
        <v>-1282.1002844568832</v>
      </c>
      <c r="UO88" s="188">
        <v>1282.1002844568832</v>
      </c>
      <c r="UQ88">
        <v>1</v>
      </c>
      <c r="UR88" s="228">
        <v>1</v>
      </c>
      <c r="US88" s="228">
        <v>1</v>
      </c>
      <c r="UT88" s="228">
        <v>1</v>
      </c>
      <c r="UU88" s="203">
        <v>1</v>
      </c>
      <c r="UV88" s="229">
        <v>17</v>
      </c>
      <c r="UW88">
        <f t="shared" si="469"/>
        <v>1</v>
      </c>
      <c r="UX88">
        <v>1</v>
      </c>
      <c r="UY88" s="203">
        <v>-1</v>
      </c>
      <c r="UZ88">
        <v>0</v>
      </c>
      <c r="VA88">
        <v>0</v>
      </c>
      <c r="VB88">
        <v>0</v>
      </c>
      <c r="VC88">
        <v>0</v>
      </c>
      <c r="VD88" s="237">
        <v>-2.9181105234399999E-3</v>
      </c>
      <c r="VE88" s="194">
        <v>42549</v>
      </c>
      <c r="VF88">
        <f t="shared" si="470"/>
        <v>-1</v>
      </c>
      <c r="VG88">
        <f t="shared" si="471"/>
        <v>1</v>
      </c>
      <c r="VH88">
        <v>2</v>
      </c>
      <c r="VI88">
        <v>1</v>
      </c>
      <c r="VJ88">
        <v>3</v>
      </c>
      <c r="VK88" s="137">
        <v>204165.11499999999</v>
      </c>
      <c r="VL88" s="137">
        <v>306247.67249999999</v>
      </c>
      <c r="VM88" s="188">
        <v>-595.77637060083771</v>
      </c>
      <c r="VN88" s="188">
        <v>-595.77637060083771</v>
      </c>
      <c r="VO88" s="188">
        <v>-595.77637060083771</v>
      </c>
      <c r="VP88" s="188">
        <f t="shared" si="553"/>
        <v>-595.77637060083771</v>
      </c>
      <c r="VQ88" s="188">
        <v>-595.77637060083771</v>
      </c>
      <c r="VR88" s="188">
        <v>-595.77637060083771</v>
      </c>
      <c r="VS88" s="188">
        <v>-595.77637060083771</v>
      </c>
      <c r="VT88" s="188">
        <f t="shared" si="472"/>
        <v>595.77637060083771</v>
      </c>
      <c r="VU88" s="188">
        <v>-595.77637060083771</v>
      </c>
      <c r="VV88" s="188">
        <v>-595.77637060083771</v>
      </c>
      <c r="VW88" s="188">
        <f t="shared" si="473"/>
        <v>-595.77637060083771</v>
      </c>
      <c r="VX88" s="188">
        <v>595.77637060083771</v>
      </c>
      <c r="VZ88">
        <v>-1</v>
      </c>
      <c r="WA88" s="228">
        <v>1</v>
      </c>
      <c r="WB88" s="228">
        <v>-1</v>
      </c>
      <c r="WC88" s="228">
        <v>1</v>
      </c>
      <c r="WD88" s="203">
        <v>-1</v>
      </c>
      <c r="WE88" s="229">
        <v>18</v>
      </c>
      <c r="WF88">
        <f t="shared" si="474"/>
        <v>-1</v>
      </c>
      <c r="WG88">
        <v>-1</v>
      </c>
      <c r="WH88" s="203">
        <v>1</v>
      </c>
      <c r="WI88">
        <v>0</v>
      </c>
      <c r="WJ88">
        <v>0</v>
      </c>
      <c r="WK88">
        <v>0</v>
      </c>
      <c r="WL88">
        <v>0</v>
      </c>
      <c r="WM88" s="237">
        <v>2.9266508139700002E-3</v>
      </c>
      <c r="WN88" s="194">
        <v>42549</v>
      </c>
      <c r="WO88">
        <f t="shared" si="475"/>
        <v>-1</v>
      </c>
      <c r="WP88">
        <f t="shared" si="476"/>
        <v>-1</v>
      </c>
      <c r="WQ88">
        <v>2</v>
      </c>
      <c r="WR88">
        <v>1</v>
      </c>
      <c r="WS88">
        <v>3</v>
      </c>
      <c r="WT88" s="137">
        <v>206049.77499999997</v>
      </c>
      <c r="WU88" s="137">
        <v>309074.66249999998</v>
      </c>
      <c r="WV88" s="188">
        <v>603.03574172208528</v>
      </c>
      <c r="WW88" s="188">
        <v>-603.03574172208528</v>
      </c>
      <c r="WX88" s="188">
        <v>-603.03574172208528</v>
      </c>
      <c r="WY88" s="188">
        <f t="shared" si="477"/>
        <v>-603.03574172208528</v>
      </c>
      <c r="WZ88" s="188">
        <v>-603.03574172208528</v>
      </c>
      <c r="XA88" s="188">
        <v>-603.03574172208528</v>
      </c>
      <c r="XB88" s="188">
        <v>603.03574172208528</v>
      </c>
      <c r="XC88" s="188">
        <f t="shared" si="478"/>
        <v>-603.03574172208528</v>
      </c>
      <c r="XD88" s="188">
        <v>603.03574172208528</v>
      </c>
      <c r="XE88" s="188">
        <v>603.03574172208528</v>
      </c>
      <c r="XF88" s="188">
        <f t="shared" si="479"/>
        <v>-603.03574172208528</v>
      </c>
      <c r="XG88" s="188">
        <v>603.03574172208528</v>
      </c>
      <c r="XI88">
        <v>1</v>
      </c>
      <c r="XJ88" s="228">
        <v>1</v>
      </c>
      <c r="XK88" s="228">
        <v>-1</v>
      </c>
      <c r="XL88" s="228">
        <v>1</v>
      </c>
      <c r="XM88" s="203">
        <v>1</v>
      </c>
      <c r="XN88" s="229">
        <v>19</v>
      </c>
      <c r="XO88">
        <f t="shared" si="480"/>
        <v>-1</v>
      </c>
      <c r="XP88">
        <v>1</v>
      </c>
      <c r="XQ88" s="203">
        <v>1</v>
      </c>
      <c r="XR88">
        <v>0</v>
      </c>
      <c r="XS88">
        <v>1</v>
      </c>
      <c r="XT88">
        <v>1</v>
      </c>
      <c r="XU88">
        <v>1</v>
      </c>
      <c r="XV88" s="237">
        <v>1.45905526172E-3</v>
      </c>
      <c r="XW88" s="194">
        <v>42549</v>
      </c>
      <c r="XX88">
        <f t="shared" si="481"/>
        <v>-1</v>
      </c>
      <c r="XY88">
        <f t="shared" si="482"/>
        <v>-1</v>
      </c>
      <c r="XZ88">
        <v>2</v>
      </c>
      <c r="YA88">
        <v>1</v>
      </c>
      <c r="YB88">
        <v>3</v>
      </c>
      <c r="YC88" s="137">
        <v>206049.77499999997</v>
      </c>
      <c r="YD88" s="137">
        <v>309074.66249999998</v>
      </c>
      <c r="YE88" s="188">
        <v>300.63800838997207</v>
      </c>
      <c r="YF88" s="188">
        <v>300.63800838997207</v>
      </c>
      <c r="YG88" s="188">
        <v>300.63800838997207</v>
      </c>
      <c r="YH88" s="188">
        <f t="shared" si="483"/>
        <v>-300.63800838997207</v>
      </c>
      <c r="YI88" s="188">
        <v>300.63800838997207</v>
      </c>
      <c r="YJ88" s="188">
        <v>-300.63800838997207</v>
      </c>
      <c r="YK88" s="188">
        <v>300.63800838997207</v>
      </c>
      <c r="YL88" s="188">
        <f t="shared" si="484"/>
        <v>-300.63800838997207</v>
      </c>
      <c r="YM88" s="188">
        <v>300.63800838997207</v>
      </c>
      <c r="YN88" s="188">
        <v>300.63800838997207</v>
      </c>
      <c r="YO88" s="188">
        <f t="shared" si="485"/>
        <v>-300.63800838997207</v>
      </c>
      <c r="YP88" s="188">
        <v>300.63800838997207</v>
      </c>
      <c r="YR88">
        <v>1</v>
      </c>
      <c r="YS88" s="228">
        <v>1</v>
      </c>
      <c r="YT88" s="228">
        <v>-1</v>
      </c>
      <c r="YU88" s="228">
        <v>1</v>
      </c>
      <c r="YV88" s="203">
        <v>-1</v>
      </c>
      <c r="YW88" s="229">
        <v>21</v>
      </c>
      <c r="YX88">
        <v>-1</v>
      </c>
      <c r="YY88">
        <v>-1</v>
      </c>
      <c r="YZ88" s="203">
        <v>1</v>
      </c>
      <c r="ZA88">
        <v>0</v>
      </c>
      <c r="ZB88">
        <v>0</v>
      </c>
      <c r="ZC88">
        <v>0</v>
      </c>
      <c r="ZD88">
        <v>0</v>
      </c>
      <c r="ZE88" s="237">
        <v>1.63904571116E-3</v>
      </c>
      <c r="ZF88" s="194">
        <v>42549</v>
      </c>
      <c r="ZG88">
        <f t="shared" si="486"/>
        <v>-1</v>
      </c>
      <c r="ZH88">
        <f t="shared" si="487"/>
        <v>-1</v>
      </c>
      <c r="ZI88">
        <v>2</v>
      </c>
      <c r="ZJ88">
        <v>-1</v>
      </c>
      <c r="ZK88">
        <v>2</v>
      </c>
      <c r="ZL88" s="137">
        <v>206049.77499999997</v>
      </c>
      <c r="ZM88" s="137">
        <v>206049.77499999997</v>
      </c>
      <c r="ZN88" s="188">
        <v>337.72499999923292</v>
      </c>
      <c r="ZO88" s="188">
        <v>-337.72499999923292</v>
      </c>
      <c r="ZP88" s="188">
        <v>337.72499999923292</v>
      </c>
      <c r="ZQ88" s="188">
        <v>-337.72499999923292</v>
      </c>
      <c r="ZR88" s="188">
        <v>-337.72499999923292</v>
      </c>
      <c r="ZS88" s="188">
        <v>-337.72499999923292</v>
      </c>
      <c r="ZT88" s="188">
        <v>-337.72499999923292</v>
      </c>
      <c r="ZU88" s="188">
        <v>337.72499999923292</v>
      </c>
      <c r="ZV88" s="188">
        <f t="shared" si="488"/>
        <v>-337.72499999923292</v>
      </c>
      <c r="ZW88" s="188">
        <v>337.72499999923292</v>
      </c>
      <c r="ZX88" s="188">
        <f t="shared" si="489"/>
        <v>-337.72499999923292</v>
      </c>
      <c r="ZY88" s="188">
        <v>337.72499999923292</v>
      </c>
      <c r="AAA88">
        <f t="shared" si="490"/>
        <v>1</v>
      </c>
      <c r="AAB88" s="228">
        <v>1</v>
      </c>
      <c r="AAC88" s="228">
        <v>-1</v>
      </c>
      <c r="AAD88" s="228">
        <v>1</v>
      </c>
      <c r="AAE88" s="203">
        <v>-1</v>
      </c>
      <c r="AAF88" s="229">
        <v>21</v>
      </c>
      <c r="AAG88">
        <f t="shared" si="491"/>
        <v>-1</v>
      </c>
      <c r="AAH88">
        <f t="shared" si="492"/>
        <v>-1</v>
      </c>
      <c r="AAI88" s="203">
        <v>1</v>
      </c>
      <c r="AAJ88">
        <f t="shared" si="493"/>
        <v>0</v>
      </c>
      <c r="AAK88">
        <f t="shared" si="355"/>
        <v>0</v>
      </c>
      <c r="AAL88">
        <f t="shared" si="554"/>
        <v>0</v>
      </c>
      <c r="AAM88">
        <f t="shared" si="494"/>
        <v>0</v>
      </c>
      <c r="AAN88" s="237">
        <v>3.0909090909100002E-3</v>
      </c>
      <c r="AAO88" s="194">
        <v>42549</v>
      </c>
      <c r="AAP88">
        <f t="shared" si="495"/>
        <v>-1</v>
      </c>
      <c r="AAQ88">
        <f t="shared" si="496"/>
        <v>-1</v>
      </c>
      <c r="AAR88">
        <f>VLOOKUP($A88,'FuturesInfo (3)'!$A$2:$V$80,22)</f>
        <v>2</v>
      </c>
      <c r="AAS88">
        <f t="shared" si="497"/>
        <v>-1</v>
      </c>
      <c r="AAT88">
        <f t="shared" si="498"/>
        <v>2</v>
      </c>
      <c r="AAU88" s="137">
        <f>VLOOKUP($A88,'FuturesInfo (3)'!$A$2:$O$80,15)*AAR88</f>
        <v>207025.42499999996</v>
      </c>
      <c r="AAV88" s="137">
        <f>VLOOKUP($A88,'FuturesInfo (3)'!$A$2:$O$80,15)*AAT88</f>
        <v>207025.42499999996</v>
      </c>
      <c r="AAW88" s="188">
        <f t="shared" si="352"/>
        <v>639.89676818200633</v>
      </c>
      <c r="AAX88" s="188">
        <f t="shared" si="356"/>
        <v>-639.89676818200633</v>
      </c>
      <c r="AAY88" s="188">
        <f t="shared" si="499"/>
        <v>639.89676818200633</v>
      </c>
      <c r="AAZ88" s="188">
        <f t="shared" si="500"/>
        <v>-639.89676818200633</v>
      </c>
      <c r="ABA88" s="188">
        <f t="shared" si="501"/>
        <v>-639.89676818200633</v>
      </c>
      <c r="ABB88" s="188">
        <f t="shared" si="562"/>
        <v>-639.89676818200633</v>
      </c>
      <c r="ABC88" s="188">
        <f t="shared" si="502"/>
        <v>-639.89676818200633</v>
      </c>
      <c r="ABD88" s="188">
        <f t="shared" si="555"/>
        <v>639.89676818200633</v>
      </c>
      <c r="ABE88" s="188">
        <f t="shared" si="503"/>
        <v>-639.89676818200633</v>
      </c>
      <c r="ABF88" s="188">
        <f>IF(IF(sym!$Q77=AAI88,1,0)=1,ABS(AAU88*AAN88),-ABS(AAU88*AAN88))</f>
        <v>639.89676818200633</v>
      </c>
      <c r="ABG88" s="188">
        <f t="shared" si="504"/>
        <v>-639.89676818200633</v>
      </c>
      <c r="ABH88" s="188">
        <f t="shared" si="505"/>
        <v>639.89676818200633</v>
      </c>
      <c r="ABJ88">
        <f t="shared" si="506"/>
        <v>1</v>
      </c>
      <c r="ABK88" s="228">
        <v>1</v>
      </c>
      <c r="ABL88" s="228">
        <v>-1</v>
      </c>
      <c r="ABM88" s="228">
        <v>1</v>
      </c>
      <c r="ABN88" s="203">
        <v>-1</v>
      </c>
      <c r="ABO88" s="229">
        <v>22</v>
      </c>
      <c r="ABP88">
        <f t="shared" si="507"/>
        <v>-1</v>
      </c>
      <c r="ABQ88">
        <f t="shared" si="508"/>
        <v>-1</v>
      </c>
      <c r="ABR88" s="203"/>
      <c r="ABS88">
        <f t="shared" si="509"/>
        <v>0</v>
      </c>
      <c r="ABT88">
        <f t="shared" si="357"/>
        <v>0</v>
      </c>
      <c r="ABU88">
        <f t="shared" si="556"/>
        <v>0</v>
      </c>
      <c r="ABV88">
        <f t="shared" si="510"/>
        <v>0</v>
      </c>
      <c r="ABW88" s="237"/>
      <c r="ABX88" s="194">
        <v>42549</v>
      </c>
      <c r="ABY88">
        <f t="shared" si="511"/>
        <v>-1</v>
      </c>
      <c r="ABZ88">
        <f t="shared" si="512"/>
        <v>-1</v>
      </c>
      <c r="ACA88">
        <f>VLOOKUP($A88,'FuturesInfo (3)'!$A$2:$V$80,22)</f>
        <v>2</v>
      </c>
      <c r="ACB88">
        <f t="shared" si="513"/>
        <v>-1</v>
      </c>
      <c r="ACC88">
        <f t="shared" si="514"/>
        <v>2</v>
      </c>
      <c r="ACD88" s="137">
        <f>VLOOKUP($A88,'FuturesInfo (3)'!$A$2:$O$80,15)*ACA88</f>
        <v>207025.42499999996</v>
      </c>
      <c r="ACE88" s="137">
        <f>VLOOKUP($A88,'FuturesInfo (3)'!$A$2:$O$80,15)*ACC88</f>
        <v>207025.42499999996</v>
      </c>
      <c r="ACF88" s="188">
        <f t="shared" si="353"/>
        <v>0</v>
      </c>
      <c r="ACG88" s="188">
        <f t="shared" si="358"/>
        <v>0</v>
      </c>
      <c r="ACH88" s="188">
        <f t="shared" si="515"/>
        <v>0</v>
      </c>
      <c r="ACI88" s="188">
        <f t="shared" si="516"/>
        <v>0</v>
      </c>
      <c r="ACJ88" s="188">
        <f t="shared" si="517"/>
        <v>0</v>
      </c>
      <c r="ACK88" s="188">
        <f t="shared" si="563"/>
        <v>0</v>
      </c>
      <c r="ACL88" s="188">
        <f t="shared" si="518"/>
        <v>0</v>
      </c>
      <c r="ACM88" s="188">
        <f t="shared" si="557"/>
        <v>0</v>
      </c>
      <c r="ACN88" s="188">
        <f t="shared" si="519"/>
        <v>0</v>
      </c>
      <c r="ACO88" s="188">
        <f>IF(IF(sym!$Q77=ABR88,1,0)=1,ABS(ACD88*ABW88),-ABS(ACD88*ABW88))</f>
        <v>0</v>
      </c>
      <c r="ACP88" s="188">
        <f t="shared" si="520"/>
        <v>0</v>
      </c>
      <c r="ACQ88" s="188">
        <f t="shared" si="521"/>
        <v>0</v>
      </c>
      <c r="ACT88">
        <f t="shared" si="522"/>
        <v>0</v>
      </c>
      <c r="ACU88" s="228"/>
      <c r="ACV88" s="228"/>
      <c r="ACW88" s="228"/>
      <c r="ACX88" s="203"/>
      <c r="ACY88" s="229"/>
      <c r="ACZ88">
        <f t="shared" si="523"/>
        <v>-1</v>
      </c>
      <c r="ADA88">
        <f t="shared" si="524"/>
        <v>0</v>
      </c>
      <c r="ADB88" s="203"/>
      <c r="ADC88">
        <f t="shared" si="525"/>
        <v>1</v>
      </c>
      <c r="ADD88">
        <f t="shared" si="359"/>
        <v>1</v>
      </c>
      <c r="ADE88">
        <f t="shared" si="558"/>
        <v>0</v>
      </c>
      <c r="ADF88">
        <f t="shared" si="526"/>
        <v>1</v>
      </c>
      <c r="ADG88" s="237"/>
      <c r="ADH88" s="194"/>
      <c r="ADI88">
        <f t="shared" si="527"/>
        <v>-1</v>
      </c>
      <c r="ADJ88">
        <f t="shared" si="528"/>
        <v>-1</v>
      </c>
      <c r="ADK88">
        <f>VLOOKUP($A88,'FuturesInfo (3)'!$A$2:$V$80,22)</f>
        <v>2</v>
      </c>
      <c r="ADL88">
        <f t="shared" si="529"/>
        <v>-1</v>
      </c>
      <c r="ADM88">
        <f t="shared" si="530"/>
        <v>2</v>
      </c>
      <c r="ADN88" s="137">
        <f>VLOOKUP($A88,'FuturesInfo (3)'!$A$2:$O$80,15)*ADK88</f>
        <v>207025.42499999996</v>
      </c>
      <c r="ADO88" s="137">
        <f>VLOOKUP($A88,'FuturesInfo (3)'!$A$2:$O$80,15)*ADM88</f>
        <v>207025.42499999996</v>
      </c>
      <c r="ADP88" s="188">
        <f t="shared" si="354"/>
        <v>0</v>
      </c>
      <c r="ADQ88" s="188">
        <f t="shared" si="360"/>
        <v>0</v>
      </c>
      <c r="ADR88" s="188">
        <f t="shared" si="531"/>
        <v>0</v>
      </c>
      <c r="ADS88" s="188">
        <f t="shared" si="532"/>
        <v>0</v>
      </c>
      <c r="ADT88" s="188">
        <f t="shared" si="533"/>
        <v>0</v>
      </c>
      <c r="ADU88" s="188">
        <f t="shared" si="564"/>
        <v>0</v>
      </c>
      <c r="ADV88" s="188">
        <f t="shared" si="534"/>
        <v>0</v>
      </c>
      <c r="ADW88" s="188">
        <f t="shared" si="559"/>
        <v>0</v>
      </c>
      <c r="ADX88" s="188">
        <f t="shared" si="535"/>
        <v>0</v>
      </c>
      <c r="ADY88" s="188">
        <f>IF(IF(sym!$Q77=ADB88,1,0)=1,ABS(ADN88*ADG88),-ABS(ADN88*ADG88))</f>
        <v>0</v>
      </c>
      <c r="ADZ88" s="188">
        <f t="shared" si="536"/>
        <v>0</v>
      </c>
      <c r="AEA88" s="188">
        <f t="shared" si="537"/>
        <v>0</v>
      </c>
    </row>
    <row r="89" spans="1:807"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f t="shared" si="361"/>
        <v>-1</v>
      </c>
      <c r="T89">
        <f t="shared" si="362"/>
        <v>1</v>
      </c>
      <c r="U89">
        <v>0</v>
      </c>
      <c r="V89">
        <f t="shared" si="363"/>
        <v>1</v>
      </c>
      <c r="W89">
        <v>0</v>
      </c>
      <c r="X89" s="137">
        <v>0</v>
      </c>
      <c r="Y89" s="137">
        <v>0</v>
      </c>
      <c r="Z89" s="188">
        <v>0</v>
      </c>
      <c r="AA89" s="188">
        <v>0</v>
      </c>
      <c r="AB89" s="188">
        <v>0</v>
      </c>
      <c r="AC89" s="188">
        <v>0</v>
      </c>
      <c r="AD89" s="188">
        <v>0</v>
      </c>
      <c r="AE89" s="188">
        <v>0</v>
      </c>
      <c r="AF89" s="188">
        <f t="shared" si="364"/>
        <v>0</v>
      </c>
      <c r="AG89" s="188">
        <v>0</v>
      </c>
      <c r="AH89" s="188">
        <f t="shared" si="365"/>
        <v>0</v>
      </c>
      <c r="AI89" s="188">
        <v>0</v>
      </c>
      <c r="AJ89" s="188">
        <v>0</v>
      </c>
      <c r="AL89">
        <v>1</v>
      </c>
      <c r="AM89" s="228">
        <v>1</v>
      </c>
      <c r="AN89" s="228">
        <v>-1</v>
      </c>
      <c r="AO89" s="228">
        <v>1</v>
      </c>
      <c r="AP89" s="203">
        <v>1</v>
      </c>
      <c r="AQ89" s="229">
        <v>6</v>
      </c>
      <c r="AR89">
        <f t="shared" si="366"/>
        <v>-1</v>
      </c>
      <c r="AS89">
        <v>1</v>
      </c>
      <c r="AT89" s="203">
        <v>1</v>
      </c>
      <c r="AU89">
        <v>1</v>
      </c>
      <c r="AV89">
        <v>1</v>
      </c>
      <c r="AW89">
        <v>0</v>
      </c>
      <c r="AX89">
        <v>1</v>
      </c>
      <c r="AY89" s="237">
        <v>0</v>
      </c>
      <c r="AZ89" s="194">
        <v>42543</v>
      </c>
      <c r="BA89">
        <f t="shared" si="367"/>
        <v>-1</v>
      </c>
      <c r="BB89">
        <f t="shared" si="368"/>
        <v>-1</v>
      </c>
      <c r="BC89">
        <v>0</v>
      </c>
      <c r="BD89">
        <f t="shared" si="369"/>
        <v>1</v>
      </c>
      <c r="BE89">
        <v>0</v>
      </c>
      <c r="BF89" s="137">
        <v>0</v>
      </c>
      <c r="BG89" s="137">
        <v>0</v>
      </c>
      <c r="BH89" s="188">
        <v>0</v>
      </c>
      <c r="BI89" s="188">
        <v>0</v>
      </c>
      <c r="BJ89" s="188">
        <v>0</v>
      </c>
      <c r="BK89" s="188">
        <f t="shared" si="538"/>
        <v>0</v>
      </c>
      <c r="BL89" s="188">
        <v>0</v>
      </c>
      <c r="BM89" s="188">
        <v>0</v>
      </c>
      <c r="BN89" s="188">
        <v>0</v>
      </c>
      <c r="BO89" s="188">
        <f t="shared" si="370"/>
        <v>0</v>
      </c>
      <c r="BP89" s="188">
        <v>0</v>
      </c>
      <c r="BQ89" s="188">
        <f t="shared" si="371"/>
        <v>0</v>
      </c>
      <c r="BR89" s="188">
        <f t="shared" si="372"/>
        <v>0</v>
      </c>
      <c r="BS89" s="188">
        <v>0</v>
      </c>
      <c r="BU89">
        <v>1</v>
      </c>
      <c r="BV89" s="228">
        <v>1</v>
      </c>
      <c r="BW89" s="228">
        <v>-1</v>
      </c>
      <c r="BX89" s="228">
        <v>1</v>
      </c>
      <c r="BY89" s="203">
        <v>1</v>
      </c>
      <c r="BZ89" s="229">
        <v>7</v>
      </c>
      <c r="CA89">
        <f t="shared" si="373"/>
        <v>-1</v>
      </c>
      <c r="CB89">
        <v>1</v>
      </c>
      <c r="CC89" s="203">
        <v>-1</v>
      </c>
      <c r="CD89">
        <v>0</v>
      </c>
      <c r="CE89">
        <v>0</v>
      </c>
      <c r="CF89">
        <v>1</v>
      </c>
      <c r="CG89">
        <v>0</v>
      </c>
      <c r="CH89" s="237">
        <v>-2.0383204239700001E-4</v>
      </c>
      <c r="CI89" s="194">
        <v>42543</v>
      </c>
      <c r="CJ89">
        <f t="shared" si="374"/>
        <v>-1</v>
      </c>
      <c r="CK89">
        <f t="shared" si="375"/>
        <v>-1</v>
      </c>
      <c r="CL89">
        <v>0</v>
      </c>
      <c r="CM89">
        <f t="shared" si="376"/>
        <v>1</v>
      </c>
      <c r="CN89">
        <v>0</v>
      </c>
      <c r="CO89" s="137">
        <v>0</v>
      </c>
      <c r="CP89" s="137">
        <v>0</v>
      </c>
      <c r="CQ89" s="188">
        <v>0</v>
      </c>
      <c r="CR89" s="188">
        <v>0</v>
      </c>
      <c r="CS89" s="188">
        <v>0</v>
      </c>
      <c r="CT89" s="188">
        <f t="shared" si="539"/>
        <v>0</v>
      </c>
      <c r="CU89" s="188">
        <v>0</v>
      </c>
      <c r="CV89" s="188">
        <v>0</v>
      </c>
      <c r="CW89" s="188">
        <v>0</v>
      </c>
      <c r="CX89" s="188">
        <f t="shared" si="377"/>
        <v>0</v>
      </c>
      <c r="CY89" s="188">
        <v>0</v>
      </c>
      <c r="CZ89" s="188">
        <f t="shared" si="378"/>
        <v>0</v>
      </c>
      <c r="DA89" s="188">
        <f t="shared" si="379"/>
        <v>0</v>
      </c>
      <c r="DB89" s="188">
        <v>0</v>
      </c>
      <c r="DD89">
        <v>-1</v>
      </c>
      <c r="DE89" s="228">
        <v>-1</v>
      </c>
      <c r="DF89" s="228">
        <v>1</v>
      </c>
      <c r="DG89" s="228">
        <v>-1</v>
      </c>
      <c r="DH89" s="203">
        <v>1</v>
      </c>
      <c r="DI89" s="229">
        <v>-6</v>
      </c>
      <c r="DJ89">
        <f t="shared" si="380"/>
        <v>1</v>
      </c>
      <c r="DK89">
        <v>-1</v>
      </c>
      <c r="DL89" s="203">
        <v>1</v>
      </c>
      <c r="DM89">
        <v>0</v>
      </c>
      <c r="DN89">
        <v>1</v>
      </c>
      <c r="DO89">
        <v>0</v>
      </c>
      <c r="DP89">
        <v>0</v>
      </c>
      <c r="DQ89" s="237">
        <v>0</v>
      </c>
      <c r="DR89" s="194">
        <v>42545</v>
      </c>
      <c r="DS89">
        <f t="shared" si="381"/>
        <v>1</v>
      </c>
      <c r="DT89">
        <f t="shared" si="382"/>
        <v>1</v>
      </c>
      <c r="DU89">
        <v>0</v>
      </c>
      <c r="DV89">
        <f t="shared" si="383"/>
        <v>1</v>
      </c>
      <c r="DW89">
        <v>0</v>
      </c>
      <c r="DX89" s="137">
        <v>0</v>
      </c>
      <c r="DY89" s="137">
        <v>0</v>
      </c>
      <c r="DZ89" s="188">
        <v>0</v>
      </c>
      <c r="EA89" s="188">
        <v>0</v>
      </c>
      <c r="EB89" s="188">
        <v>0</v>
      </c>
      <c r="EC89" s="188">
        <f t="shared" si="540"/>
        <v>0</v>
      </c>
      <c r="ED89" s="188">
        <v>0</v>
      </c>
      <c r="EE89" s="188">
        <v>0</v>
      </c>
      <c r="EF89" s="188">
        <v>0</v>
      </c>
      <c r="EG89" s="188">
        <f t="shared" si="384"/>
        <v>0</v>
      </c>
      <c r="EH89" s="188">
        <v>0</v>
      </c>
      <c r="EI89" s="188">
        <f t="shared" si="385"/>
        <v>0</v>
      </c>
      <c r="EJ89" s="188">
        <f t="shared" si="386"/>
        <v>0</v>
      </c>
      <c r="EK89" s="188">
        <v>0</v>
      </c>
      <c r="EM89">
        <v>1</v>
      </c>
      <c r="EN89" s="228">
        <v>-1</v>
      </c>
      <c r="EO89" s="228">
        <v>1</v>
      </c>
      <c r="EP89" s="228">
        <v>-1</v>
      </c>
      <c r="EQ89" s="203">
        <v>1</v>
      </c>
      <c r="ER89" s="229">
        <v>-7</v>
      </c>
      <c r="ES89">
        <f t="shared" si="387"/>
        <v>-1</v>
      </c>
      <c r="ET89">
        <v>-1</v>
      </c>
      <c r="EU89" s="203">
        <v>1</v>
      </c>
      <c r="EV89">
        <v>0</v>
      </c>
      <c r="EW89">
        <v>1</v>
      </c>
      <c r="EX89">
        <v>0</v>
      </c>
      <c r="EY89">
        <v>0</v>
      </c>
      <c r="EZ89" s="237">
        <v>3.0581039755399998E-4</v>
      </c>
      <c r="FA89" s="194">
        <v>42545</v>
      </c>
      <c r="FB89">
        <f t="shared" si="388"/>
        <v>-1</v>
      </c>
      <c r="FC89">
        <f t="shared" si="389"/>
        <v>-1</v>
      </c>
      <c r="FD89">
        <v>0</v>
      </c>
      <c r="FE89">
        <f t="shared" si="390"/>
        <v>-1</v>
      </c>
      <c r="FF89">
        <v>0</v>
      </c>
      <c r="FG89" s="137">
        <v>0</v>
      </c>
      <c r="FH89" s="137">
        <v>0</v>
      </c>
      <c r="FI89" s="188">
        <v>0</v>
      </c>
      <c r="FJ89" s="188">
        <v>0</v>
      </c>
      <c r="FK89" s="188">
        <v>0</v>
      </c>
      <c r="FL89" s="188">
        <f t="shared" si="541"/>
        <v>0</v>
      </c>
      <c r="FM89" s="188">
        <v>0</v>
      </c>
      <c r="FN89" s="188">
        <v>0</v>
      </c>
      <c r="FO89" s="188">
        <v>0</v>
      </c>
      <c r="FP89" s="188">
        <f t="shared" si="391"/>
        <v>0</v>
      </c>
      <c r="FQ89" s="188">
        <v>0</v>
      </c>
      <c r="FR89" s="188">
        <f t="shared" si="392"/>
        <v>0</v>
      </c>
      <c r="FS89" s="188">
        <f t="shared" si="393"/>
        <v>0</v>
      </c>
      <c r="FT89" s="188">
        <v>0</v>
      </c>
      <c r="FV89">
        <v>1</v>
      </c>
      <c r="FW89" s="228">
        <v>-1</v>
      </c>
      <c r="FX89" s="228">
        <v>1</v>
      </c>
      <c r="FY89" s="228">
        <v>-1</v>
      </c>
      <c r="FZ89" s="203">
        <v>1</v>
      </c>
      <c r="GA89" s="229">
        <v>-8</v>
      </c>
      <c r="GB89">
        <f t="shared" si="394"/>
        <v>-1</v>
      </c>
      <c r="GC89">
        <v>-1</v>
      </c>
      <c r="GD89">
        <v>1</v>
      </c>
      <c r="GE89">
        <v>0</v>
      </c>
      <c r="GF89">
        <v>1</v>
      </c>
      <c r="GG89">
        <v>0</v>
      </c>
      <c r="GH89">
        <v>0</v>
      </c>
      <c r="GI89">
        <v>1.0190563538200001E-4</v>
      </c>
      <c r="GJ89" s="194">
        <v>42545</v>
      </c>
      <c r="GK89">
        <f t="shared" si="395"/>
        <v>-1</v>
      </c>
      <c r="GL89">
        <f t="shared" si="396"/>
        <v>-1</v>
      </c>
      <c r="GM89">
        <v>0</v>
      </c>
      <c r="GN89">
        <f t="shared" si="397"/>
        <v>-1</v>
      </c>
      <c r="GO89">
        <v>0</v>
      </c>
      <c r="GP89" s="137">
        <v>0</v>
      </c>
      <c r="GQ89" s="137">
        <v>0</v>
      </c>
      <c r="GR89" s="188">
        <v>0</v>
      </c>
      <c r="GS89" s="188">
        <v>0</v>
      </c>
      <c r="GT89" s="188">
        <v>0</v>
      </c>
      <c r="GU89" s="188">
        <f t="shared" si="542"/>
        <v>0</v>
      </c>
      <c r="GV89" s="188">
        <v>0</v>
      </c>
      <c r="GW89" s="188">
        <v>0</v>
      </c>
      <c r="GX89" s="188">
        <v>0</v>
      </c>
      <c r="GY89" s="188">
        <f t="shared" si="398"/>
        <v>0</v>
      </c>
      <c r="GZ89" s="188">
        <v>0</v>
      </c>
      <c r="HA89" s="188">
        <f t="shared" si="399"/>
        <v>0</v>
      </c>
      <c r="HB89" s="188">
        <f t="shared" si="400"/>
        <v>0</v>
      </c>
      <c r="HC89" s="188">
        <v>0</v>
      </c>
      <c r="HE89">
        <v>1</v>
      </c>
      <c r="HF89">
        <v>-1</v>
      </c>
      <c r="HG89">
        <v>-1</v>
      </c>
      <c r="HH89">
        <v>-1</v>
      </c>
      <c r="HI89">
        <v>1</v>
      </c>
      <c r="HJ89">
        <v>-9</v>
      </c>
      <c r="HK89">
        <f t="shared" si="401"/>
        <v>-1</v>
      </c>
      <c r="HL89">
        <v>-1</v>
      </c>
      <c r="HM89" s="203">
        <v>-1</v>
      </c>
      <c r="HN89">
        <v>1</v>
      </c>
      <c r="HO89">
        <v>0</v>
      </c>
      <c r="HP89">
        <v>1</v>
      </c>
      <c r="HQ89">
        <v>1</v>
      </c>
      <c r="HR89" s="237">
        <v>-1.01895251681E-4</v>
      </c>
      <c r="HS89" s="194">
        <v>42545</v>
      </c>
      <c r="HT89">
        <f t="shared" si="402"/>
        <v>-1</v>
      </c>
      <c r="HU89">
        <f t="shared" si="403"/>
        <v>-1</v>
      </c>
      <c r="HV89">
        <v>0</v>
      </c>
      <c r="HW89">
        <f t="shared" si="404"/>
        <v>-1</v>
      </c>
      <c r="HX89">
        <v>0</v>
      </c>
      <c r="HY89" s="137">
        <v>0</v>
      </c>
      <c r="HZ89" s="137">
        <v>0</v>
      </c>
      <c r="IA89" s="188">
        <v>0</v>
      </c>
      <c r="IB89" s="188">
        <v>0</v>
      </c>
      <c r="IC89" s="188">
        <v>0</v>
      </c>
      <c r="ID89" s="188">
        <f t="shared" si="543"/>
        <v>0</v>
      </c>
      <c r="IE89" s="188">
        <v>0</v>
      </c>
      <c r="IF89" s="188">
        <v>0</v>
      </c>
      <c r="IG89" s="188">
        <v>0</v>
      </c>
      <c r="IH89" s="188">
        <f t="shared" si="405"/>
        <v>0</v>
      </c>
      <c r="II89" s="188">
        <v>0</v>
      </c>
      <c r="IJ89" s="188">
        <f t="shared" si="406"/>
        <v>0</v>
      </c>
      <c r="IK89" s="188">
        <f t="shared" si="407"/>
        <v>0</v>
      </c>
      <c r="IL89" s="188">
        <v>0</v>
      </c>
      <c r="IN89">
        <v>-1</v>
      </c>
      <c r="IO89" s="228">
        <v>-1</v>
      </c>
      <c r="IP89" s="228">
        <v>1</v>
      </c>
      <c r="IQ89" s="228">
        <v>-1</v>
      </c>
      <c r="IR89" s="203">
        <v>1</v>
      </c>
      <c r="IS89" s="229">
        <v>-10</v>
      </c>
      <c r="IT89">
        <f t="shared" si="408"/>
        <v>1</v>
      </c>
      <c r="IU89">
        <v>-1</v>
      </c>
      <c r="IV89" s="203">
        <v>1</v>
      </c>
      <c r="IW89">
        <v>0</v>
      </c>
      <c r="IX89">
        <v>1</v>
      </c>
      <c r="IY89">
        <v>0</v>
      </c>
      <c r="IZ89">
        <v>0</v>
      </c>
      <c r="JA89" s="237">
        <v>0</v>
      </c>
      <c r="JB89" s="194">
        <v>42545</v>
      </c>
      <c r="JC89">
        <f t="shared" si="409"/>
        <v>1</v>
      </c>
      <c r="JD89">
        <f t="shared" si="410"/>
        <v>1</v>
      </c>
      <c r="JE89">
        <v>0</v>
      </c>
      <c r="JF89">
        <f t="shared" si="411"/>
        <v>1</v>
      </c>
      <c r="JG89">
        <v>0</v>
      </c>
      <c r="JH89" s="137">
        <v>0</v>
      </c>
      <c r="JI89" s="137">
        <v>0</v>
      </c>
      <c r="JJ89" s="188">
        <v>0</v>
      </c>
      <c r="JK89" s="188">
        <v>0</v>
      </c>
      <c r="JL89" s="188">
        <v>0</v>
      </c>
      <c r="JM89" s="188">
        <f t="shared" si="544"/>
        <v>0</v>
      </c>
      <c r="JN89" s="188">
        <v>0</v>
      </c>
      <c r="JO89" s="188">
        <v>0</v>
      </c>
      <c r="JP89" s="188">
        <v>0</v>
      </c>
      <c r="JQ89" s="188">
        <f t="shared" si="412"/>
        <v>0</v>
      </c>
      <c r="JR89" s="188">
        <v>0</v>
      </c>
      <c r="JS89" s="188">
        <f t="shared" si="413"/>
        <v>0</v>
      </c>
      <c r="JT89" s="188">
        <f t="shared" si="414"/>
        <v>0</v>
      </c>
      <c r="JU89" s="188">
        <v>0</v>
      </c>
      <c r="JW89">
        <v>1</v>
      </c>
      <c r="JX89" s="228">
        <v>1</v>
      </c>
      <c r="JY89" s="228">
        <v>1</v>
      </c>
      <c r="JZ89" s="228">
        <v>-1</v>
      </c>
      <c r="KA89" s="203">
        <v>1</v>
      </c>
      <c r="KB89" s="229">
        <v>-11</v>
      </c>
      <c r="KC89">
        <f t="shared" si="415"/>
        <v>-1</v>
      </c>
      <c r="KD89">
        <v>-1</v>
      </c>
      <c r="KE89" s="203">
        <v>-1</v>
      </c>
      <c r="KF89">
        <v>0</v>
      </c>
      <c r="KG89">
        <v>0</v>
      </c>
      <c r="KH89">
        <v>1</v>
      </c>
      <c r="KI89">
        <v>1</v>
      </c>
      <c r="KJ89" s="237">
        <v>-2.03811270763E-4</v>
      </c>
      <c r="KK89" s="194">
        <v>42545</v>
      </c>
      <c r="KL89">
        <f t="shared" si="416"/>
        <v>-1</v>
      </c>
      <c r="KM89">
        <f t="shared" si="417"/>
        <v>-1</v>
      </c>
      <c r="KN89">
        <v>0</v>
      </c>
      <c r="KO89">
        <f t="shared" si="418"/>
        <v>1</v>
      </c>
      <c r="KP89">
        <v>0</v>
      </c>
      <c r="KQ89" s="137">
        <v>0</v>
      </c>
      <c r="KR89" s="137">
        <v>0</v>
      </c>
      <c r="KS89" s="188">
        <v>0</v>
      </c>
      <c r="KT89" s="188">
        <v>0</v>
      </c>
      <c r="KU89" s="188">
        <v>0</v>
      </c>
      <c r="KV89" s="188">
        <f t="shared" si="545"/>
        <v>0</v>
      </c>
      <c r="KW89" s="188">
        <v>0</v>
      </c>
      <c r="KX89" s="188">
        <v>0</v>
      </c>
      <c r="KY89" s="188">
        <v>0</v>
      </c>
      <c r="KZ89" s="188">
        <f t="shared" si="419"/>
        <v>0</v>
      </c>
      <c r="LA89" s="188">
        <v>0</v>
      </c>
      <c r="LB89" s="188">
        <f t="shared" si="420"/>
        <v>0</v>
      </c>
      <c r="LC89" s="188">
        <f t="shared" si="421"/>
        <v>0</v>
      </c>
      <c r="LD89" s="188">
        <v>0</v>
      </c>
      <c r="LF89">
        <v>-1</v>
      </c>
      <c r="LG89" s="228">
        <v>1</v>
      </c>
      <c r="LH89" s="228">
        <v>1</v>
      </c>
      <c r="LI89" s="228">
        <v>-1</v>
      </c>
      <c r="LJ89" s="203">
        <v>1</v>
      </c>
      <c r="LK89" s="229">
        <v>-12</v>
      </c>
      <c r="LL89">
        <f t="shared" si="422"/>
        <v>1</v>
      </c>
      <c r="LM89">
        <v>-1</v>
      </c>
      <c r="LN89" s="203">
        <v>1</v>
      </c>
      <c r="LO89">
        <v>1</v>
      </c>
      <c r="LP89">
        <v>1</v>
      </c>
      <c r="LQ89">
        <v>0</v>
      </c>
      <c r="LR89">
        <v>0</v>
      </c>
      <c r="LS89" s="237">
        <v>0</v>
      </c>
      <c r="LT89" s="194">
        <v>42545</v>
      </c>
      <c r="LU89">
        <f t="shared" si="423"/>
        <v>1</v>
      </c>
      <c r="LV89">
        <f t="shared" si="424"/>
        <v>1</v>
      </c>
      <c r="LW89">
        <v>0</v>
      </c>
      <c r="LX89">
        <f t="shared" si="425"/>
        <v>1</v>
      </c>
      <c r="LY89">
        <v>0</v>
      </c>
      <c r="LZ89" s="137">
        <v>0</v>
      </c>
      <c r="MA89" s="137">
        <v>0</v>
      </c>
      <c r="MB89" s="188">
        <v>0</v>
      </c>
      <c r="MC89" s="188">
        <v>0</v>
      </c>
      <c r="MD89" s="188">
        <v>0</v>
      </c>
      <c r="ME89" s="188">
        <f t="shared" si="546"/>
        <v>0</v>
      </c>
      <c r="MF89" s="188">
        <v>0</v>
      </c>
      <c r="MG89" s="188">
        <v>0</v>
      </c>
      <c r="MH89" s="188">
        <v>0</v>
      </c>
      <c r="MI89" s="188">
        <f t="shared" si="426"/>
        <v>0</v>
      </c>
      <c r="MJ89" s="188">
        <v>0</v>
      </c>
      <c r="MK89" s="188">
        <f t="shared" si="427"/>
        <v>0</v>
      </c>
      <c r="ML89" s="188">
        <f t="shared" si="428"/>
        <v>0</v>
      </c>
      <c r="MM89" s="188">
        <v>0</v>
      </c>
      <c r="MO89">
        <v>1</v>
      </c>
      <c r="MP89" s="228">
        <v>1</v>
      </c>
      <c r="MQ89" s="228">
        <v>1</v>
      </c>
      <c r="MR89" s="203">
        <v>-1</v>
      </c>
      <c r="MS89" s="203">
        <v>1</v>
      </c>
      <c r="MT89" s="229">
        <v>-13</v>
      </c>
      <c r="MU89">
        <f t="shared" si="429"/>
        <v>-1</v>
      </c>
      <c r="MV89">
        <v>-1</v>
      </c>
      <c r="MW89" s="203">
        <v>1</v>
      </c>
      <c r="MX89">
        <v>1</v>
      </c>
      <c r="MY89">
        <v>1</v>
      </c>
      <c r="MZ89">
        <v>0</v>
      </c>
      <c r="NA89">
        <v>0</v>
      </c>
      <c r="NB89" s="237">
        <v>0</v>
      </c>
      <c r="NC89" s="194">
        <v>42545</v>
      </c>
      <c r="ND89">
        <f t="shared" si="430"/>
        <v>-1</v>
      </c>
      <c r="NE89">
        <f t="shared" si="431"/>
        <v>-1</v>
      </c>
      <c r="NF89">
        <v>0</v>
      </c>
      <c r="NG89">
        <f t="shared" si="432"/>
        <v>1</v>
      </c>
      <c r="NH89">
        <v>0</v>
      </c>
      <c r="NI89" s="137">
        <v>0</v>
      </c>
      <c r="NJ89" s="137">
        <v>0</v>
      </c>
      <c r="NK89" s="188">
        <v>0</v>
      </c>
      <c r="NL89" s="188">
        <v>0</v>
      </c>
      <c r="NM89" s="188">
        <v>0</v>
      </c>
      <c r="NN89" s="188">
        <f t="shared" si="547"/>
        <v>0</v>
      </c>
      <c r="NO89" s="188">
        <v>0</v>
      </c>
      <c r="NP89" s="188">
        <v>0</v>
      </c>
      <c r="NQ89" s="188">
        <v>0</v>
      </c>
      <c r="NR89" s="188">
        <f t="shared" si="433"/>
        <v>0</v>
      </c>
      <c r="NS89" s="188">
        <v>0</v>
      </c>
      <c r="NT89" s="188">
        <f t="shared" si="434"/>
        <v>0</v>
      </c>
      <c r="NU89" s="188">
        <f t="shared" si="435"/>
        <v>0</v>
      </c>
      <c r="NV89" s="188">
        <v>0</v>
      </c>
      <c r="NX89">
        <v>1</v>
      </c>
      <c r="NY89" s="228">
        <v>1</v>
      </c>
      <c r="NZ89" s="228">
        <v>1</v>
      </c>
      <c r="OA89" s="228">
        <v>-1</v>
      </c>
      <c r="OB89" s="203">
        <v>-1</v>
      </c>
      <c r="OC89" s="229">
        <v>-14</v>
      </c>
      <c r="OD89">
        <f t="shared" si="436"/>
        <v>1</v>
      </c>
      <c r="OE89">
        <v>1</v>
      </c>
      <c r="OF89" s="203">
        <v>1</v>
      </c>
      <c r="OG89">
        <v>1</v>
      </c>
      <c r="OH89">
        <v>0</v>
      </c>
      <c r="OI89">
        <v>1</v>
      </c>
      <c r="OJ89">
        <v>1</v>
      </c>
      <c r="OK89">
        <v>1.0192640913299999E-4</v>
      </c>
      <c r="OL89" s="194">
        <v>42545</v>
      </c>
      <c r="OM89">
        <f t="shared" si="437"/>
        <v>1</v>
      </c>
      <c r="ON89">
        <f t="shared" si="438"/>
        <v>1</v>
      </c>
      <c r="OO89">
        <v>0</v>
      </c>
      <c r="OP89">
        <f t="shared" si="439"/>
        <v>-1</v>
      </c>
      <c r="OQ89">
        <v>0</v>
      </c>
      <c r="OR89" s="137">
        <v>0</v>
      </c>
      <c r="OS89" s="137">
        <v>0</v>
      </c>
      <c r="OT89" s="188">
        <v>0</v>
      </c>
      <c r="OU89" s="188">
        <v>0</v>
      </c>
      <c r="OV89" s="188">
        <v>0</v>
      </c>
      <c r="OW89" s="188">
        <f t="shared" si="548"/>
        <v>0</v>
      </c>
      <c r="OX89" s="188">
        <v>0</v>
      </c>
      <c r="OY89" s="188">
        <v>0</v>
      </c>
      <c r="OZ89" s="188">
        <v>0</v>
      </c>
      <c r="PA89" s="188">
        <f t="shared" si="440"/>
        <v>0</v>
      </c>
      <c r="PB89" s="188">
        <v>0</v>
      </c>
      <c r="PC89" s="188">
        <f t="shared" si="441"/>
        <v>0</v>
      </c>
      <c r="PD89" s="188">
        <f t="shared" si="442"/>
        <v>0</v>
      </c>
      <c r="PE89" s="188">
        <v>0</v>
      </c>
      <c r="PG89">
        <v>1</v>
      </c>
      <c r="PH89" s="228">
        <v>1</v>
      </c>
      <c r="PI89" s="228">
        <v>1</v>
      </c>
      <c r="PJ89" s="228">
        <v>-1</v>
      </c>
      <c r="PK89" s="203">
        <v>1</v>
      </c>
      <c r="PL89" s="229">
        <v>-15</v>
      </c>
      <c r="PM89">
        <f t="shared" si="560"/>
        <v>-1</v>
      </c>
      <c r="PN89">
        <v>-1</v>
      </c>
      <c r="PO89" s="203">
        <v>1</v>
      </c>
      <c r="PP89">
        <v>1</v>
      </c>
      <c r="PQ89">
        <v>1</v>
      </c>
      <c r="PR89">
        <v>0</v>
      </c>
      <c r="PS89">
        <v>0</v>
      </c>
      <c r="PT89" s="237">
        <v>1.01916021198E-4</v>
      </c>
      <c r="PU89" s="194">
        <v>42545</v>
      </c>
      <c r="PV89">
        <f t="shared" si="443"/>
        <v>-1</v>
      </c>
      <c r="PW89">
        <f t="shared" si="444"/>
        <v>-1</v>
      </c>
      <c r="PX89">
        <v>0</v>
      </c>
      <c r="PY89">
        <f t="shared" si="445"/>
        <v>1</v>
      </c>
      <c r="PZ89">
        <v>0</v>
      </c>
      <c r="QA89" s="137">
        <v>0</v>
      </c>
      <c r="QB89" s="137">
        <v>0</v>
      </c>
      <c r="QC89" s="188">
        <v>0</v>
      </c>
      <c r="QD89" s="188">
        <v>0</v>
      </c>
      <c r="QE89" s="188">
        <v>0</v>
      </c>
      <c r="QF89" s="188">
        <f t="shared" si="549"/>
        <v>0</v>
      </c>
      <c r="QG89" s="188">
        <v>0</v>
      </c>
      <c r="QH89" s="188">
        <v>0</v>
      </c>
      <c r="QI89" s="188">
        <v>0</v>
      </c>
      <c r="QJ89" s="188">
        <f t="shared" si="446"/>
        <v>0</v>
      </c>
      <c r="QK89" s="188">
        <v>0</v>
      </c>
      <c r="QL89" s="188">
        <f t="shared" si="447"/>
        <v>0</v>
      </c>
      <c r="QM89" s="188">
        <f t="shared" si="448"/>
        <v>0</v>
      </c>
      <c r="QN89" s="188">
        <v>0</v>
      </c>
      <c r="QP89">
        <v>1</v>
      </c>
      <c r="QQ89" s="228">
        <v>1</v>
      </c>
      <c r="QR89" s="228">
        <v>1</v>
      </c>
      <c r="QS89" s="228">
        <v>-1</v>
      </c>
      <c r="QT89" s="203">
        <v>1</v>
      </c>
      <c r="QU89" s="229">
        <v>-16</v>
      </c>
      <c r="QV89">
        <f t="shared" si="561"/>
        <v>-1</v>
      </c>
      <c r="QW89">
        <v>-1</v>
      </c>
      <c r="QX89">
        <v>1</v>
      </c>
      <c r="QY89">
        <v>1</v>
      </c>
      <c r="QZ89">
        <v>1</v>
      </c>
      <c r="RA89">
        <v>0</v>
      </c>
      <c r="RB89">
        <v>0</v>
      </c>
      <c r="RC89">
        <v>2.03811270763E-4</v>
      </c>
      <c r="RD89" s="194">
        <v>42545</v>
      </c>
      <c r="RE89">
        <f t="shared" si="449"/>
        <v>-1</v>
      </c>
      <c r="RF89">
        <f t="shared" si="450"/>
        <v>-1</v>
      </c>
      <c r="RG89">
        <v>0</v>
      </c>
      <c r="RH89">
        <f t="shared" si="451"/>
        <v>1</v>
      </c>
      <c r="RI89">
        <v>0</v>
      </c>
      <c r="RJ89" s="137">
        <v>0</v>
      </c>
      <c r="RK89" s="137">
        <v>0</v>
      </c>
      <c r="RL89" s="188">
        <v>0</v>
      </c>
      <c r="RM89" s="188">
        <v>0</v>
      </c>
      <c r="RN89" s="188">
        <v>0</v>
      </c>
      <c r="RO89" s="188">
        <f t="shared" si="550"/>
        <v>0</v>
      </c>
      <c r="RP89" s="188">
        <v>0</v>
      </c>
      <c r="RQ89" s="188">
        <v>0</v>
      </c>
      <c r="RR89" s="188">
        <v>0</v>
      </c>
      <c r="RS89" s="188">
        <f t="shared" si="452"/>
        <v>0</v>
      </c>
      <c r="RT89" s="188">
        <v>0</v>
      </c>
      <c r="RU89" s="188">
        <f t="shared" si="453"/>
        <v>0</v>
      </c>
      <c r="RV89" s="188">
        <f t="shared" si="454"/>
        <v>0</v>
      </c>
      <c r="RW89" s="188">
        <v>0</v>
      </c>
      <c r="RY89">
        <v>1</v>
      </c>
      <c r="RZ89">
        <v>-1</v>
      </c>
      <c r="SA89">
        <v>-1</v>
      </c>
      <c r="SB89">
        <v>1</v>
      </c>
      <c r="SC89">
        <v>-1</v>
      </c>
      <c r="SD89">
        <v>3</v>
      </c>
      <c r="SE89">
        <f t="shared" si="455"/>
        <v>-1</v>
      </c>
      <c r="SF89">
        <v>-1</v>
      </c>
      <c r="SG89">
        <v>1</v>
      </c>
      <c r="SH89">
        <v>0</v>
      </c>
      <c r="SI89">
        <v>0</v>
      </c>
      <c r="SJ89">
        <v>1</v>
      </c>
      <c r="SK89">
        <v>0</v>
      </c>
      <c r="SL89">
        <v>0</v>
      </c>
      <c r="SM89" s="194">
        <v>42545</v>
      </c>
      <c r="SN89">
        <f t="shared" si="456"/>
        <v>-1</v>
      </c>
      <c r="SO89">
        <f t="shared" si="457"/>
        <v>-1</v>
      </c>
      <c r="SP89">
        <v>0</v>
      </c>
      <c r="SQ89">
        <f t="shared" si="458"/>
        <v>-1</v>
      </c>
      <c r="SR89">
        <v>0</v>
      </c>
      <c r="SS89" s="137">
        <v>0</v>
      </c>
      <c r="ST89" s="137">
        <v>0</v>
      </c>
      <c r="SU89" s="188">
        <v>0</v>
      </c>
      <c r="SV89" s="188">
        <v>0</v>
      </c>
      <c r="SW89" s="188">
        <v>0</v>
      </c>
      <c r="SX89" s="188">
        <f t="shared" si="551"/>
        <v>0</v>
      </c>
      <c r="SY89" s="188">
        <v>0</v>
      </c>
      <c r="SZ89" s="188">
        <v>0</v>
      </c>
      <c r="TA89" s="188">
        <v>0</v>
      </c>
      <c r="TB89" s="188">
        <f t="shared" si="459"/>
        <v>0</v>
      </c>
      <c r="TC89" s="188">
        <v>0</v>
      </c>
      <c r="TD89" s="188">
        <f t="shared" si="460"/>
        <v>0</v>
      </c>
      <c r="TE89" s="188">
        <f t="shared" si="461"/>
        <v>0</v>
      </c>
      <c r="TF89" s="188">
        <v>0</v>
      </c>
      <c r="TH89">
        <v>1</v>
      </c>
      <c r="TI89" s="228">
        <v>-1</v>
      </c>
      <c r="TJ89" s="228">
        <v>-1</v>
      </c>
      <c r="TK89" s="228">
        <v>1</v>
      </c>
      <c r="TL89" s="203">
        <v>-1</v>
      </c>
      <c r="TM89" s="229">
        <v>-18</v>
      </c>
      <c r="TN89">
        <f t="shared" si="462"/>
        <v>-1</v>
      </c>
      <c r="TO89">
        <v>1</v>
      </c>
      <c r="TP89">
        <v>1</v>
      </c>
      <c r="TQ89">
        <v>0</v>
      </c>
      <c r="TR89">
        <v>0</v>
      </c>
      <c r="TS89">
        <v>1</v>
      </c>
      <c r="TT89">
        <v>1</v>
      </c>
      <c r="TU89">
        <v>1.01884870097E-4</v>
      </c>
      <c r="TV89" s="194">
        <v>42545</v>
      </c>
      <c r="TW89">
        <f t="shared" si="463"/>
        <v>-1</v>
      </c>
      <c r="TX89">
        <f t="shared" si="464"/>
        <v>-1</v>
      </c>
      <c r="TY89">
        <v>0</v>
      </c>
      <c r="TZ89">
        <f t="shared" si="465"/>
        <v>-1</v>
      </c>
      <c r="UA89">
        <v>0</v>
      </c>
      <c r="UB89" s="137">
        <v>0</v>
      </c>
      <c r="UC89" s="137">
        <v>0</v>
      </c>
      <c r="UD89" s="188">
        <v>0</v>
      </c>
      <c r="UE89" s="188">
        <v>0</v>
      </c>
      <c r="UF89" s="188">
        <v>0</v>
      </c>
      <c r="UG89" s="188">
        <f t="shared" si="552"/>
        <v>0</v>
      </c>
      <c r="UH89" s="188">
        <v>0</v>
      </c>
      <c r="UI89" s="188">
        <v>0</v>
      </c>
      <c r="UJ89" s="188">
        <v>0</v>
      </c>
      <c r="UK89" s="188">
        <f t="shared" si="466"/>
        <v>0</v>
      </c>
      <c r="UL89" s="188">
        <v>0</v>
      </c>
      <c r="UM89" s="188">
        <f t="shared" si="467"/>
        <v>0</v>
      </c>
      <c r="UN89" s="188">
        <f t="shared" si="468"/>
        <v>0</v>
      </c>
      <c r="UO89" s="188">
        <v>0</v>
      </c>
      <c r="UQ89">
        <v>1</v>
      </c>
      <c r="UR89" s="228">
        <v>1</v>
      </c>
      <c r="US89" s="228">
        <v>1</v>
      </c>
      <c r="UT89" s="228">
        <v>1</v>
      </c>
      <c r="UU89" s="203">
        <v>-1</v>
      </c>
      <c r="UV89" s="229">
        <v>13</v>
      </c>
      <c r="UW89">
        <f t="shared" si="469"/>
        <v>-1</v>
      </c>
      <c r="UX89">
        <v>-1</v>
      </c>
      <c r="UY89" s="203">
        <v>1</v>
      </c>
      <c r="UZ89">
        <v>1</v>
      </c>
      <c r="VA89">
        <v>0</v>
      </c>
      <c r="VB89">
        <v>0</v>
      </c>
      <c r="VC89">
        <v>0</v>
      </c>
      <c r="VD89" s="237">
        <v>1.01874490628E-4</v>
      </c>
      <c r="VE89" s="194">
        <v>42555</v>
      </c>
      <c r="VF89">
        <f t="shared" si="470"/>
        <v>-1</v>
      </c>
      <c r="VG89">
        <f t="shared" si="471"/>
        <v>-1</v>
      </c>
      <c r="VH89">
        <v>0</v>
      </c>
      <c r="VI89">
        <v>-1</v>
      </c>
      <c r="VJ89">
        <v>0</v>
      </c>
      <c r="VK89" s="137">
        <v>0</v>
      </c>
      <c r="VL89" s="137">
        <v>0</v>
      </c>
      <c r="VM89" s="188">
        <v>0</v>
      </c>
      <c r="VN89" s="188">
        <v>0</v>
      </c>
      <c r="VO89" s="188">
        <v>0</v>
      </c>
      <c r="VP89" s="188">
        <f t="shared" si="553"/>
        <v>0</v>
      </c>
      <c r="VQ89" s="188">
        <v>0</v>
      </c>
      <c r="VR89" s="188">
        <v>0</v>
      </c>
      <c r="VS89" s="188">
        <v>0</v>
      </c>
      <c r="VT89" s="188">
        <f t="shared" si="472"/>
        <v>0</v>
      </c>
      <c r="VU89" s="188">
        <v>0</v>
      </c>
      <c r="VV89" s="188">
        <v>0</v>
      </c>
      <c r="VW89" s="188">
        <f t="shared" si="473"/>
        <v>0</v>
      </c>
      <c r="VX89" s="188">
        <v>0</v>
      </c>
      <c r="VZ89">
        <v>1</v>
      </c>
      <c r="WA89" s="228">
        <v>1</v>
      </c>
      <c r="WB89" s="228">
        <v>1</v>
      </c>
      <c r="WC89" s="228">
        <v>1</v>
      </c>
      <c r="WD89" s="203">
        <v>-1</v>
      </c>
      <c r="WE89" s="229">
        <v>-1</v>
      </c>
      <c r="WF89">
        <f t="shared" si="474"/>
        <v>1</v>
      </c>
      <c r="WG89">
        <v>1</v>
      </c>
      <c r="WH89" s="203">
        <v>1</v>
      </c>
      <c r="WI89">
        <v>1</v>
      </c>
      <c r="WJ89">
        <v>0</v>
      </c>
      <c r="WK89">
        <v>1</v>
      </c>
      <c r="WL89">
        <v>1</v>
      </c>
      <c r="WM89" s="237">
        <v>0</v>
      </c>
      <c r="WN89" s="194">
        <v>42555</v>
      </c>
      <c r="WO89">
        <f t="shared" si="475"/>
        <v>-1</v>
      </c>
      <c r="WP89">
        <f t="shared" si="476"/>
        <v>-1</v>
      </c>
      <c r="WQ89">
        <v>0</v>
      </c>
      <c r="WR89">
        <v>-1</v>
      </c>
      <c r="WS89">
        <v>0</v>
      </c>
      <c r="WT89" s="137">
        <v>0</v>
      </c>
      <c r="WU89" s="137">
        <v>0</v>
      </c>
      <c r="WV89" s="188">
        <v>0</v>
      </c>
      <c r="WW89" s="188">
        <v>0</v>
      </c>
      <c r="WX89" s="188">
        <v>0</v>
      </c>
      <c r="WY89" s="188">
        <f t="shared" si="477"/>
        <v>0</v>
      </c>
      <c r="WZ89" s="188">
        <v>0</v>
      </c>
      <c r="XA89" s="188">
        <v>0</v>
      </c>
      <c r="XB89" s="188">
        <v>0</v>
      </c>
      <c r="XC89" s="188">
        <f t="shared" si="478"/>
        <v>0</v>
      </c>
      <c r="XD89" s="188">
        <v>0</v>
      </c>
      <c r="XE89" s="188">
        <v>0</v>
      </c>
      <c r="XF89" s="188">
        <f t="shared" si="479"/>
        <v>0</v>
      </c>
      <c r="XG89" s="188">
        <v>0</v>
      </c>
      <c r="XI89">
        <v>1</v>
      </c>
      <c r="XJ89" s="228">
        <v>1</v>
      </c>
      <c r="XK89" s="228">
        <v>1</v>
      </c>
      <c r="XL89" s="228">
        <v>1</v>
      </c>
      <c r="XM89" s="203">
        <v>1</v>
      </c>
      <c r="XN89" s="229">
        <v>15</v>
      </c>
      <c r="XO89">
        <f t="shared" si="480"/>
        <v>1</v>
      </c>
      <c r="XP89">
        <v>1</v>
      </c>
      <c r="XQ89" s="203">
        <v>-1</v>
      </c>
      <c r="XR89">
        <v>0</v>
      </c>
      <c r="XS89">
        <v>0</v>
      </c>
      <c r="XT89">
        <v>0</v>
      </c>
      <c r="XU89">
        <v>0</v>
      </c>
      <c r="XV89" s="237">
        <v>-1.01864113273E-4</v>
      </c>
      <c r="XW89" s="194">
        <v>42555</v>
      </c>
      <c r="XX89">
        <f t="shared" si="481"/>
        <v>-1</v>
      </c>
      <c r="XY89">
        <f t="shared" si="482"/>
        <v>1</v>
      </c>
      <c r="XZ89">
        <v>0</v>
      </c>
      <c r="YA89">
        <v>1</v>
      </c>
      <c r="YB89">
        <v>0</v>
      </c>
      <c r="YC89" s="137">
        <v>0</v>
      </c>
      <c r="YD89" s="137">
        <v>0</v>
      </c>
      <c r="YE89" s="188">
        <v>0</v>
      </c>
      <c r="YF89" s="188">
        <v>0</v>
      </c>
      <c r="YG89" s="188">
        <v>0</v>
      </c>
      <c r="YH89" s="188">
        <f t="shared" si="483"/>
        <v>0</v>
      </c>
      <c r="YI89" s="188">
        <v>0</v>
      </c>
      <c r="YJ89" s="188">
        <v>0</v>
      </c>
      <c r="YK89" s="188">
        <v>0</v>
      </c>
      <c r="YL89" s="188">
        <f t="shared" si="484"/>
        <v>0</v>
      </c>
      <c r="YM89" s="188">
        <v>0</v>
      </c>
      <c r="YN89" s="188">
        <v>0</v>
      </c>
      <c r="YO89" s="188">
        <f t="shared" si="485"/>
        <v>0</v>
      </c>
      <c r="YP89" s="188">
        <v>0</v>
      </c>
      <c r="YR89">
        <v>-1</v>
      </c>
      <c r="YS89" s="228">
        <v>1</v>
      </c>
      <c r="YT89" s="228">
        <v>1</v>
      </c>
      <c r="YU89" s="228">
        <v>-1</v>
      </c>
      <c r="YV89" s="203">
        <v>1</v>
      </c>
      <c r="YW89" s="229">
        <v>-4</v>
      </c>
      <c r="YX89">
        <v>1</v>
      </c>
      <c r="YY89">
        <v>-1</v>
      </c>
      <c r="YZ89" s="203">
        <v>-1</v>
      </c>
      <c r="ZA89">
        <v>0</v>
      </c>
      <c r="ZB89">
        <v>0</v>
      </c>
      <c r="ZC89">
        <v>0</v>
      </c>
      <c r="ZD89">
        <v>1</v>
      </c>
      <c r="ZE89" s="237">
        <v>-3.05623471883E-4</v>
      </c>
      <c r="ZF89" s="194">
        <v>42555</v>
      </c>
      <c r="ZG89">
        <f t="shared" si="486"/>
        <v>1</v>
      </c>
      <c r="ZH89">
        <f t="shared" si="487"/>
        <v>1</v>
      </c>
      <c r="ZI89">
        <v>0</v>
      </c>
      <c r="ZJ89">
        <v>1</v>
      </c>
      <c r="ZK89">
        <v>0</v>
      </c>
      <c r="ZL89" s="137">
        <v>0</v>
      </c>
      <c r="ZM89" s="137">
        <v>0</v>
      </c>
      <c r="ZN89" s="188">
        <v>0</v>
      </c>
      <c r="ZO89" s="188">
        <v>0</v>
      </c>
      <c r="ZP89" s="188">
        <v>0</v>
      </c>
      <c r="ZQ89" s="188">
        <v>0</v>
      </c>
      <c r="ZR89" s="188">
        <v>0</v>
      </c>
      <c r="ZS89" s="188">
        <v>0</v>
      </c>
      <c r="ZT89" s="188">
        <v>0</v>
      </c>
      <c r="ZU89" s="188">
        <v>0</v>
      </c>
      <c r="ZV89" s="188">
        <f t="shared" si="488"/>
        <v>0</v>
      </c>
      <c r="ZW89" s="188">
        <v>0</v>
      </c>
      <c r="ZX89" s="188">
        <f t="shared" si="489"/>
        <v>0</v>
      </c>
      <c r="ZY89" s="188">
        <v>0</v>
      </c>
      <c r="AAA89">
        <f t="shared" si="490"/>
        <v>-1</v>
      </c>
      <c r="AAB89" s="228">
        <v>1</v>
      </c>
      <c r="AAC89" s="228">
        <v>1</v>
      </c>
      <c r="AAD89" s="228">
        <v>-1</v>
      </c>
      <c r="AAE89" s="203">
        <v>1</v>
      </c>
      <c r="AAF89" s="229">
        <v>-4</v>
      </c>
      <c r="AAG89">
        <f t="shared" si="491"/>
        <v>1</v>
      </c>
      <c r="AAH89">
        <f t="shared" si="492"/>
        <v>-1</v>
      </c>
      <c r="AAI89" s="203">
        <v>1</v>
      </c>
      <c r="AAJ89">
        <f t="shared" si="493"/>
        <v>1</v>
      </c>
      <c r="AAK89">
        <f t="shared" si="355"/>
        <v>1</v>
      </c>
      <c r="AAL89">
        <f t="shared" si="554"/>
        <v>1</v>
      </c>
      <c r="AAM89">
        <f t="shared" si="494"/>
        <v>0</v>
      </c>
      <c r="AAN89" s="237">
        <v>3.05716906145E-4</v>
      </c>
      <c r="AAO89" s="194">
        <v>42572</v>
      </c>
      <c r="AAP89">
        <f t="shared" si="495"/>
        <v>1</v>
      </c>
      <c r="AAQ89">
        <f t="shared" si="496"/>
        <v>1</v>
      </c>
      <c r="AAR89">
        <f>VLOOKUP($A89,'FuturesInfo (3)'!$A$2:$V$80,22)</f>
        <v>0</v>
      </c>
      <c r="AAS89">
        <f t="shared" si="497"/>
        <v>1</v>
      </c>
      <c r="AAT89">
        <f t="shared" si="498"/>
        <v>0</v>
      </c>
      <c r="AAU89" s="137">
        <f>VLOOKUP($A89,'FuturesInfo (3)'!$A$2:$O$80,15)*AAR89</f>
        <v>0</v>
      </c>
      <c r="AAV89" s="137">
        <f>VLOOKUP($A89,'FuturesInfo (3)'!$A$2:$O$80,15)*AAT89</f>
        <v>0</v>
      </c>
      <c r="AAW89" s="188">
        <f t="shared" si="352"/>
        <v>0</v>
      </c>
      <c r="AAX89" s="188">
        <f t="shared" si="356"/>
        <v>0</v>
      </c>
      <c r="AAY89" s="188">
        <f t="shared" si="499"/>
        <v>0</v>
      </c>
      <c r="AAZ89" s="188">
        <f t="shared" si="500"/>
        <v>0</v>
      </c>
      <c r="ABA89" s="188">
        <f t="shared" si="501"/>
        <v>0</v>
      </c>
      <c r="ABB89" s="188">
        <f t="shared" si="562"/>
        <v>0</v>
      </c>
      <c r="ABC89" s="188">
        <f t="shared" si="502"/>
        <v>0</v>
      </c>
      <c r="ABD89" s="188">
        <f t="shared" si="555"/>
        <v>0</v>
      </c>
      <c r="ABE89" s="188">
        <f t="shared" si="503"/>
        <v>0</v>
      </c>
      <c r="ABF89" s="188">
        <f>IF(IF(sym!$Q78=AAI89,1,0)=1,ABS(AAU89*AAN89),-ABS(AAU89*AAN89))</f>
        <v>0</v>
      </c>
      <c r="ABG89" s="188">
        <f t="shared" si="504"/>
        <v>0</v>
      </c>
      <c r="ABH89" s="188">
        <f t="shared" si="505"/>
        <v>0</v>
      </c>
      <c r="ABJ89">
        <f t="shared" si="506"/>
        <v>1</v>
      </c>
      <c r="ABK89" s="228">
        <v>1</v>
      </c>
      <c r="ABL89" s="228">
        <v>1</v>
      </c>
      <c r="ABM89" s="228">
        <v>1</v>
      </c>
      <c r="ABN89" s="203">
        <v>1</v>
      </c>
      <c r="ABO89" s="229">
        <v>-5</v>
      </c>
      <c r="ABP89">
        <f t="shared" si="507"/>
        <v>-1</v>
      </c>
      <c r="ABQ89">
        <f t="shared" si="508"/>
        <v>-1</v>
      </c>
      <c r="ABR89" s="203"/>
      <c r="ABS89">
        <f t="shared" si="509"/>
        <v>0</v>
      </c>
      <c r="ABT89">
        <f t="shared" si="357"/>
        <v>0</v>
      </c>
      <c r="ABU89">
        <f t="shared" si="556"/>
        <v>0</v>
      </c>
      <c r="ABV89">
        <f t="shared" si="510"/>
        <v>0</v>
      </c>
      <c r="ABW89" s="237"/>
      <c r="ABX89" s="194">
        <v>42572</v>
      </c>
      <c r="ABY89">
        <f t="shared" si="511"/>
        <v>-1</v>
      </c>
      <c r="ABZ89">
        <f t="shared" si="512"/>
        <v>-1</v>
      </c>
      <c r="ACA89">
        <f>VLOOKUP($A89,'FuturesInfo (3)'!$A$2:$V$80,22)</f>
        <v>0</v>
      </c>
      <c r="ACB89">
        <f t="shared" si="513"/>
        <v>1</v>
      </c>
      <c r="ACC89">
        <f t="shared" si="514"/>
        <v>0</v>
      </c>
      <c r="ACD89" s="137">
        <f>VLOOKUP($A89,'FuturesInfo (3)'!$A$2:$O$80,15)*ACA89</f>
        <v>0</v>
      </c>
      <c r="ACE89" s="137">
        <f>VLOOKUP($A89,'FuturesInfo (3)'!$A$2:$O$80,15)*ACC89</f>
        <v>0</v>
      </c>
      <c r="ACF89" s="188">
        <f t="shared" si="353"/>
        <v>0</v>
      </c>
      <c r="ACG89" s="188">
        <f t="shared" si="358"/>
        <v>0</v>
      </c>
      <c r="ACH89" s="188">
        <f t="shared" si="515"/>
        <v>0</v>
      </c>
      <c r="ACI89" s="188">
        <f t="shared" si="516"/>
        <v>0</v>
      </c>
      <c r="ACJ89" s="188">
        <f t="shared" si="517"/>
        <v>0</v>
      </c>
      <c r="ACK89" s="188">
        <f t="shared" si="563"/>
        <v>0</v>
      </c>
      <c r="ACL89" s="188">
        <f t="shared" si="518"/>
        <v>0</v>
      </c>
      <c r="ACM89" s="188">
        <f t="shared" si="557"/>
        <v>0</v>
      </c>
      <c r="ACN89" s="188">
        <f t="shared" si="519"/>
        <v>0</v>
      </c>
      <c r="ACO89" s="188">
        <f>IF(IF(sym!$Q78=ABR89,1,0)=1,ABS(ACD89*ABW89),-ABS(ACD89*ABW89))</f>
        <v>0</v>
      </c>
      <c r="ACP89" s="188">
        <f t="shared" si="520"/>
        <v>0</v>
      </c>
      <c r="ACQ89" s="188">
        <f t="shared" si="521"/>
        <v>0</v>
      </c>
      <c r="ACT89">
        <f t="shared" si="522"/>
        <v>0</v>
      </c>
      <c r="ACU89" s="228"/>
      <c r="ACV89" s="228"/>
      <c r="ACW89" s="228"/>
      <c r="ACX89" s="203"/>
      <c r="ACY89" s="229"/>
      <c r="ACZ89">
        <f t="shared" si="523"/>
        <v>-1</v>
      </c>
      <c r="ADA89">
        <f t="shared" si="524"/>
        <v>0</v>
      </c>
      <c r="ADB89" s="203"/>
      <c r="ADC89">
        <f t="shared" si="525"/>
        <v>1</v>
      </c>
      <c r="ADD89">
        <f t="shared" si="359"/>
        <v>1</v>
      </c>
      <c r="ADE89">
        <f t="shared" si="558"/>
        <v>0</v>
      </c>
      <c r="ADF89">
        <f t="shared" si="526"/>
        <v>1</v>
      </c>
      <c r="ADG89" s="237"/>
      <c r="ADH89" s="194"/>
      <c r="ADI89">
        <f t="shared" si="527"/>
        <v>-1</v>
      </c>
      <c r="ADJ89">
        <f t="shared" si="528"/>
        <v>-1</v>
      </c>
      <c r="ADK89">
        <f>VLOOKUP($A89,'FuturesInfo (3)'!$A$2:$V$80,22)</f>
        <v>0</v>
      </c>
      <c r="ADL89">
        <f t="shared" si="529"/>
        <v>-1</v>
      </c>
      <c r="ADM89">
        <f t="shared" si="530"/>
        <v>0</v>
      </c>
      <c r="ADN89" s="137">
        <f>VLOOKUP($A89,'FuturesInfo (3)'!$A$2:$O$80,15)*ADK89</f>
        <v>0</v>
      </c>
      <c r="ADO89" s="137">
        <f>VLOOKUP($A89,'FuturesInfo (3)'!$A$2:$O$80,15)*ADM89</f>
        <v>0</v>
      </c>
      <c r="ADP89" s="188">
        <f t="shared" si="354"/>
        <v>0</v>
      </c>
      <c r="ADQ89" s="188">
        <f t="shared" si="360"/>
        <v>0</v>
      </c>
      <c r="ADR89" s="188">
        <f t="shared" si="531"/>
        <v>0</v>
      </c>
      <c r="ADS89" s="188">
        <f t="shared" si="532"/>
        <v>0</v>
      </c>
      <c r="ADT89" s="188">
        <f t="shared" si="533"/>
        <v>0</v>
      </c>
      <c r="ADU89" s="188">
        <f t="shared" si="564"/>
        <v>0</v>
      </c>
      <c r="ADV89" s="188">
        <f t="shared" si="534"/>
        <v>0</v>
      </c>
      <c r="ADW89" s="188">
        <f t="shared" si="559"/>
        <v>0</v>
      </c>
      <c r="ADX89" s="188">
        <f t="shared" si="535"/>
        <v>0</v>
      </c>
      <c r="ADY89" s="188">
        <f>IF(IF(sym!$Q78=ADB89,1,0)=1,ABS(ADN89*ADG89),-ABS(ADN89*ADG89))</f>
        <v>0</v>
      </c>
      <c r="ADZ89" s="188">
        <f t="shared" si="536"/>
        <v>0</v>
      </c>
      <c r="AEA89" s="188">
        <f t="shared" si="537"/>
        <v>0</v>
      </c>
    </row>
    <row r="90" spans="1:807"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f t="shared" si="361"/>
        <v>-1</v>
      </c>
      <c r="T90">
        <f t="shared" si="362"/>
        <v>-1</v>
      </c>
      <c r="U90">
        <v>2</v>
      </c>
      <c r="V90">
        <f t="shared" si="363"/>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f t="shared" si="364"/>
        <v>-1971.5756922422011</v>
      </c>
      <c r="AG90" s="188">
        <v>1971.5756922422011</v>
      </c>
      <c r="AH90" s="188">
        <f t="shared" si="365"/>
        <v>1971.5756922422011</v>
      </c>
      <c r="AI90" s="188">
        <v>-1971.5756922422011</v>
      </c>
      <c r="AJ90" s="188">
        <v>1971.5756922422011</v>
      </c>
      <c r="AL90">
        <v>1</v>
      </c>
      <c r="AM90" s="228">
        <v>-1</v>
      </c>
      <c r="AN90" s="228">
        <v>1</v>
      </c>
      <c r="AO90" s="228">
        <v>-1</v>
      </c>
      <c r="AP90" s="203">
        <v>1</v>
      </c>
      <c r="AQ90" s="229">
        <v>-3</v>
      </c>
      <c r="AR90">
        <f t="shared" si="366"/>
        <v>-1</v>
      </c>
      <c r="AS90">
        <v>-1</v>
      </c>
      <c r="AT90" s="203">
        <v>1</v>
      </c>
      <c r="AU90">
        <v>0</v>
      </c>
      <c r="AV90">
        <v>1</v>
      </c>
      <c r="AW90">
        <v>0</v>
      </c>
      <c r="AX90">
        <v>0</v>
      </c>
      <c r="AY90" s="237">
        <v>2.6376339861899998E-3</v>
      </c>
      <c r="AZ90" s="194">
        <v>42544</v>
      </c>
      <c r="BA90">
        <f t="shared" si="367"/>
        <v>-1</v>
      </c>
      <c r="BB90">
        <f t="shared" si="368"/>
        <v>-1</v>
      </c>
      <c r="BC90">
        <v>2</v>
      </c>
      <c r="BD90">
        <f t="shared" si="369"/>
        <v>-1</v>
      </c>
      <c r="BE90">
        <v>2</v>
      </c>
      <c r="BF90" s="137">
        <v>178660</v>
      </c>
      <c r="BG90" s="137">
        <v>178660</v>
      </c>
      <c r="BH90" s="188">
        <v>-471.23968797270538</v>
      </c>
      <c r="BI90" s="188">
        <v>471.23968797270538</v>
      </c>
      <c r="BJ90" s="188">
        <v>471.23968797270538</v>
      </c>
      <c r="BK90" s="188">
        <f t="shared" si="538"/>
        <v>-471.23968797270538</v>
      </c>
      <c r="BL90" s="188">
        <v>-471.23968797270538</v>
      </c>
      <c r="BM90" s="188">
        <v>471.23968797270538</v>
      </c>
      <c r="BN90" s="188">
        <v>-471.23968797270538</v>
      </c>
      <c r="BO90" s="188">
        <f t="shared" si="370"/>
        <v>-471.23968797270538</v>
      </c>
      <c r="BP90" s="188">
        <v>471.23968797270538</v>
      </c>
      <c r="BQ90" s="188">
        <f t="shared" si="371"/>
        <v>-471.23968797270538</v>
      </c>
      <c r="BR90" s="188">
        <f t="shared" si="372"/>
        <v>-471.23968797270538</v>
      </c>
      <c r="BS90" s="188">
        <v>471.23968797270538</v>
      </c>
      <c r="BU90">
        <v>1</v>
      </c>
      <c r="BV90" s="228">
        <v>1</v>
      </c>
      <c r="BW90" s="228">
        <v>1</v>
      </c>
      <c r="BX90" s="228">
        <v>1</v>
      </c>
      <c r="BY90" s="203">
        <v>1</v>
      </c>
      <c r="BZ90" s="229">
        <v>-4</v>
      </c>
      <c r="CA90">
        <f t="shared" si="373"/>
        <v>-1</v>
      </c>
      <c r="CB90">
        <v>-1</v>
      </c>
      <c r="CC90" s="203">
        <v>1</v>
      </c>
      <c r="CD90">
        <v>1</v>
      </c>
      <c r="CE90">
        <v>1</v>
      </c>
      <c r="CF90">
        <v>0</v>
      </c>
      <c r="CG90">
        <v>0</v>
      </c>
      <c r="CH90" s="237"/>
      <c r="CI90" s="194">
        <v>42548</v>
      </c>
      <c r="CJ90">
        <f t="shared" si="374"/>
        <v>-1</v>
      </c>
      <c r="CK90">
        <f t="shared" si="375"/>
        <v>-1</v>
      </c>
      <c r="CL90">
        <v>2</v>
      </c>
      <c r="CM90">
        <f t="shared" si="376"/>
        <v>1</v>
      </c>
      <c r="CN90">
        <v>2</v>
      </c>
      <c r="CO90" s="137">
        <v>178660</v>
      </c>
      <c r="CP90" s="137">
        <v>178660</v>
      </c>
      <c r="CQ90" s="188">
        <v>0</v>
      </c>
      <c r="CR90" s="188">
        <v>0</v>
      </c>
      <c r="CS90" s="188">
        <v>0</v>
      </c>
      <c r="CT90" s="188">
        <f t="shared" si="539"/>
        <v>0</v>
      </c>
      <c r="CU90" s="188">
        <v>0</v>
      </c>
      <c r="CV90" s="188">
        <v>0</v>
      </c>
      <c r="CW90" s="188">
        <v>0</v>
      </c>
      <c r="CX90" s="188">
        <f t="shared" si="377"/>
        <v>0</v>
      </c>
      <c r="CY90" s="188">
        <v>0</v>
      </c>
      <c r="CZ90" s="188">
        <f t="shared" si="378"/>
        <v>0</v>
      </c>
      <c r="DA90" s="188">
        <f t="shared" si="379"/>
        <v>0</v>
      </c>
      <c r="DB90" s="188">
        <v>0</v>
      </c>
      <c r="DD90">
        <v>1</v>
      </c>
      <c r="DE90" s="228">
        <v>1</v>
      </c>
      <c r="DF90" s="228">
        <v>1</v>
      </c>
      <c r="DG90" s="228">
        <v>1</v>
      </c>
      <c r="DH90" s="203">
        <v>1</v>
      </c>
      <c r="DI90" s="229">
        <v>-4</v>
      </c>
      <c r="DJ90">
        <f t="shared" si="380"/>
        <v>-1</v>
      </c>
      <c r="DK90">
        <v>-1</v>
      </c>
      <c r="DL90" s="203">
        <v>-1</v>
      </c>
      <c r="DM90">
        <v>0</v>
      </c>
      <c r="DN90">
        <v>0</v>
      </c>
      <c r="DO90">
        <v>1</v>
      </c>
      <c r="DP90">
        <v>1</v>
      </c>
      <c r="DQ90" s="237">
        <v>-5.8211127280900004E-3</v>
      </c>
      <c r="DR90" s="194">
        <v>42548</v>
      </c>
      <c r="DS90">
        <f t="shared" si="381"/>
        <v>-1</v>
      </c>
      <c r="DT90">
        <f t="shared" si="382"/>
        <v>-1</v>
      </c>
      <c r="DU90">
        <v>2</v>
      </c>
      <c r="DV90">
        <f t="shared" si="383"/>
        <v>1</v>
      </c>
      <c r="DW90">
        <v>2</v>
      </c>
      <c r="DX90" s="137">
        <v>177620</v>
      </c>
      <c r="DY90" s="137">
        <v>177620</v>
      </c>
      <c r="DZ90" s="188">
        <v>-1033.946042763346</v>
      </c>
      <c r="EA90" s="188">
        <v>-1033.946042763346</v>
      </c>
      <c r="EB90" s="188">
        <v>-1033.946042763346</v>
      </c>
      <c r="EC90" s="188">
        <f t="shared" si="540"/>
        <v>1033.946042763346</v>
      </c>
      <c r="ED90" s="188">
        <v>1033.946042763346</v>
      </c>
      <c r="EE90" s="188">
        <v>-1033.946042763346</v>
      </c>
      <c r="EF90" s="188">
        <v>-1033.946042763346</v>
      </c>
      <c r="EG90" s="188">
        <f t="shared" si="384"/>
        <v>1033.946042763346</v>
      </c>
      <c r="EH90" s="188">
        <v>-1033.946042763346</v>
      </c>
      <c r="EI90" s="188">
        <f t="shared" si="385"/>
        <v>-1033.946042763346</v>
      </c>
      <c r="EJ90" s="188">
        <f t="shared" si="386"/>
        <v>1033.946042763346</v>
      </c>
      <c r="EK90" s="188">
        <v>1033.946042763346</v>
      </c>
      <c r="EM90">
        <v>-1</v>
      </c>
      <c r="EN90" s="228">
        <v>-1</v>
      </c>
      <c r="EO90" s="228">
        <v>-1</v>
      </c>
      <c r="EP90" s="228">
        <v>-1</v>
      </c>
      <c r="EQ90" s="203">
        <v>1</v>
      </c>
      <c r="ER90" s="229">
        <v>5</v>
      </c>
      <c r="ES90">
        <f t="shared" si="387"/>
        <v>1</v>
      </c>
      <c r="ET90">
        <v>1</v>
      </c>
      <c r="EU90" s="203">
        <v>1</v>
      </c>
      <c r="EV90">
        <v>0</v>
      </c>
      <c r="EW90">
        <v>1</v>
      </c>
      <c r="EX90">
        <v>0</v>
      </c>
      <c r="EY90">
        <v>1</v>
      </c>
      <c r="EZ90" s="237">
        <v>4.0535975678399998E-3</v>
      </c>
      <c r="FA90" s="194">
        <v>42548</v>
      </c>
      <c r="FB90">
        <f t="shared" si="388"/>
        <v>1</v>
      </c>
      <c r="FC90">
        <f t="shared" si="389"/>
        <v>1</v>
      </c>
      <c r="FD90">
        <v>2</v>
      </c>
      <c r="FE90">
        <f t="shared" si="390"/>
        <v>1</v>
      </c>
      <c r="FF90">
        <v>2</v>
      </c>
      <c r="FG90" s="137">
        <v>178340</v>
      </c>
      <c r="FH90" s="137">
        <v>178340</v>
      </c>
      <c r="FI90" s="188">
        <v>-722.91859024858559</v>
      </c>
      <c r="FJ90" s="188">
        <v>-722.91859024858559</v>
      </c>
      <c r="FK90" s="188">
        <v>722.91859024858559</v>
      </c>
      <c r="FL90" s="188">
        <f t="shared" si="541"/>
        <v>722.91859024858559</v>
      </c>
      <c r="FM90" s="188">
        <v>722.91859024858559</v>
      </c>
      <c r="FN90" s="188">
        <v>-722.91859024858559</v>
      </c>
      <c r="FO90" s="188">
        <v>-722.91859024858559</v>
      </c>
      <c r="FP90" s="188">
        <f t="shared" si="391"/>
        <v>722.91859024858559</v>
      </c>
      <c r="FQ90" s="188">
        <v>722.91859024858559</v>
      </c>
      <c r="FR90" s="188">
        <f t="shared" si="392"/>
        <v>722.91859024858559</v>
      </c>
      <c r="FS90" s="188">
        <f t="shared" si="393"/>
        <v>722.91859024858559</v>
      </c>
      <c r="FT90" s="188">
        <v>722.91859024858559</v>
      </c>
      <c r="FV90">
        <v>1</v>
      </c>
      <c r="FW90" s="228">
        <v>-1</v>
      </c>
      <c r="FX90" s="228">
        <v>-1</v>
      </c>
      <c r="FY90" s="228">
        <v>-1</v>
      </c>
      <c r="FZ90" s="203">
        <v>1</v>
      </c>
      <c r="GA90" s="229">
        <v>6</v>
      </c>
      <c r="GB90">
        <f t="shared" si="394"/>
        <v>-1</v>
      </c>
      <c r="GC90">
        <v>1</v>
      </c>
      <c r="GD90">
        <v>-1</v>
      </c>
      <c r="GE90">
        <v>1</v>
      </c>
      <c r="GF90">
        <v>0</v>
      </c>
      <c r="GG90">
        <v>1</v>
      </c>
      <c r="GH90">
        <v>0</v>
      </c>
      <c r="GI90">
        <v>-8.9716272288900003E-4</v>
      </c>
      <c r="GJ90" s="194">
        <v>42548</v>
      </c>
      <c r="GK90">
        <f t="shared" si="395"/>
        <v>1</v>
      </c>
      <c r="GL90">
        <f t="shared" si="396"/>
        <v>-1</v>
      </c>
      <c r="GM90">
        <v>2</v>
      </c>
      <c r="GN90">
        <f t="shared" si="397"/>
        <v>-1</v>
      </c>
      <c r="GO90">
        <v>3</v>
      </c>
      <c r="GP90" s="137">
        <v>178180</v>
      </c>
      <c r="GQ90" s="137">
        <v>267270</v>
      </c>
      <c r="GR90" s="188">
        <v>159.85645396436203</v>
      </c>
      <c r="GS90" s="188">
        <v>-159.85645396436203</v>
      </c>
      <c r="GT90" s="188">
        <v>-159.85645396436203</v>
      </c>
      <c r="GU90" s="188">
        <f t="shared" si="542"/>
        <v>159.85645396436203</v>
      </c>
      <c r="GV90" s="188">
        <v>-159.85645396436203</v>
      </c>
      <c r="GW90" s="188">
        <v>159.85645396436203</v>
      </c>
      <c r="GX90" s="188">
        <v>159.85645396436203</v>
      </c>
      <c r="GY90" s="188">
        <f t="shared" si="398"/>
        <v>-159.85645396436203</v>
      </c>
      <c r="GZ90" s="188">
        <v>-159.85645396436203</v>
      </c>
      <c r="HA90" s="188">
        <f t="shared" si="399"/>
        <v>159.85645396436203</v>
      </c>
      <c r="HB90" s="188">
        <f t="shared" si="400"/>
        <v>159.85645396436203</v>
      </c>
      <c r="HC90" s="188">
        <v>159.85645396436203</v>
      </c>
      <c r="HE90">
        <v>-1</v>
      </c>
      <c r="HF90">
        <v>-1</v>
      </c>
      <c r="HG90">
        <v>-1</v>
      </c>
      <c r="HH90">
        <v>-1</v>
      </c>
      <c r="HI90">
        <v>1</v>
      </c>
      <c r="HJ90">
        <v>7</v>
      </c>
      <c r="HK90">
        <f t="shared" si="401"/>
        <v>1</v>
      </c>
      <c r="HL90">
        <v>1</v>
      </c>
      <c r="HM90" s="203">
        <v>1</v>
      </c>
      <c r="HN90">
        <v>0</v>
      </c>
      <c r="HO90">
        <v>1</v>
      </c>
      <c r="HP90">
        <v>0</v>
      </c>
      <c r="HQ90">
        <v>1</v>
      </c>
      <c r="HR90" s="237">
        <v>1.2347064765999999E-2</v>
      </c>
      <c r="HS90" s="194">
        <v>42548</v>
      </c>
      <c r="HT90">
        <f t="shared" si="402"/>
        <v>1</v>
      </c>
      <c r="HU90">
        <f t="shared" si="403"/>
        <v>1</v>
      </c>
      <c r="HV90">
        <v>2</v>
      </c>
      <c r="HW90">
        <f t="shared" si="404"/>
        <v>1</v>
      </c>
      <c r="HX90">
        <v>3</v>
      </c>
      <c r="HY90" s="137">
        <v>180380</v>
      </c>
      <c r="HZ90" s="137">
        <v>270570</v>
      </c>
      <c r="IA90" s="188">
        <v>-2227.1635424910796</v>
      </c>
      <c r="IB90" s="188">
        <v>-2227.1635424910796</v>
      </c>
      <c r="IC90" s="188">
        <v>2227.1635424910796</v>
      </c>
      <c r="ID90" s="188">
        <f t="shared" si="543"/>
        <v>2227.1635424910796</v>
      </c>
      <c r="IE90" s="188">
        <v>2227.1635424910796</v>
      </c>
      <c r="IF90" s="188">
        <v>-2227.1635424910796</v>
      </c>
      <c r="IG90" s="188">
        <v>-2227.1635424910796</v>
      </c>
      <c r="IH90" s="188">
        <f t="shared" si="405"/>
        <v>2227.1635424910796</v>
      </c>
      <c r="II90" s="188">
        <v>2227.1635424910796</v>
      </c>
      <c r="IJ90" s="188">
        <f t="shared" si="406"/>
        <v>2227.1635424910796</v>
      </c>
      <c r="IK90" s="188">
        <f t="shared" si="407"/>
        <v>2227.1635424910796</v>
      </c>
      <c r="IL90" s="188">
        <v>2227.1635424910796</v>
      </c>
      <c r="IN90">
        <v>1</v>
      </c>
      <c r="IO90" s="228">
        <v>1</v>
      </c>
      <c r="IP90" s="228">
        <v>1</v>
      </c>
      <c r="IQ90" s="228">
        <v>1</v>
      </c>
      <c r="IR90" s="203">
        <v>1</v>
      </c>
      <c r="IS90" s="229">
        <v>8</v>
      </c>
      <c r="IT90">
        <f t="shared" si="408"/>
        <v>1</v>
      </c>
      <c r="IU90">
        <v>1</v>
      </c>
      <c r="IV90" s="203">
        <v>1</v>
      </c>
      <c r="IW90">
        <v>1</v>
      </c>
      <c r="IX90">
        <v>1</v>
      </c>
      <c r="IY90">
        <v>0</v>
      </c>
      <c r="IZ90">
        <v>1</v>
      </c>
      <c r="JA90" s="237">
        <v>6.0427985364199998E-3</v>
      </c>
      <c r="JB90" s="194">
        <v>42548</v>
      </c>
      <c r="JC90">
        <f t="shared" si="409"/>
        <v>-1</v>
      </c>
      <c r="JD90">
        <f t="shared" si="410"/>
        <v>1</v>
      </c>
      <c r="JE90">
        <v>2</v>
      </c>
      <c r="JF90">
        <f t="shared" si="411"/>
        <v>1</v>
      </c>
      <c r="JG90">
        <v>2</v>
      </c>
      <c r="JH90" s="137">
        <v>181470</v>
      </c>
      <c r="JI90" s="137">
        <v>181470</v>
      </c>
      <c r="JJ90" s="188">
        <v>1096.5866504041373</v>
      </c>
      <c r="JK90" s="188">
        <v>1096.5866504041373</v>
      </c>
      <c r="JL90" s="188">
        <v>1096.5866504041373</v>
      </c>
      <c r="JM90" s="188">
        <f t="shared" si="544"/>
        <v>1096.5866504041373</v>
      </c>
      <c r="JN90" s="188">
        <v>1096.5866504041373</v>
      </c>
      <c r="JO90" s="188">
        <v>1096.5866504041373</v>
      </c>
      <c r="JP90" s="188">
        <v>1096.5866504041373</v>
      </c>
      <c r="JQ90" s="188">
        <f t="shared" si="412"/>
        <v>-1096.5866504041373</v>
      </c>
      <c r="JR90" s="188">
        <v>1096.5866504041373</v>
      </c>
      <c r="JS90" s="188">
        <f t="shared" si="413"/>
        <v>1096.5866504041373</v>
      </c>
      <c r="JT90" s="188">
        <f t="shared" si="414"/>
        <v>1096.5866504041373</v>
      </c>
      <c r="JU90" s="188">
        <v>1096.5866504041373</v>
      </c>
      <c r="JW90">
        <v>1</v>
      </c>
      <c r="JX90" s="228">
        <v>1</v>
      </c>
      <c r="JY90" s="228">
        <v>-1</v>
      </c>
      <c r="JZ90" s="228">
        <v>1</v>
      </c>
      <c r="KA90" s="203">
        <v>1</v>
      </c>
      <c r="KB90" s="229">
        <v>9</v>
      </c>
      <c r="KC90">
        <f t="shared" si="415"/>
        <v>-1</v>
      </c>
      <c r="KD90">
        <v>1</v>
      </c>
      <c r="KE90" s="203">
        <v>1</v>
      </c>
      <c r="KF90">
        <v>1</v>
      </c>
      <c r="KG90">
        <v>1</v>
      </c>
      <c r="KH90">
        <v>0</v>
      </c>
      <c r="KI90">
        <v>1</v>
      </c>
      <c r="KJ90" s="237">
        <v>6.4473466688699998E-3</v>
      </c>
      <c r="KK90" s="194">
        <v>42548</v>
      </c>
      <c r="KL90">
        <f t="shared" si="416"/>
        <v>-1</v>
      </c>
      <c r="KM90">
        <f t="shared" si="417"/>
        <v>-1</v>
      </c>
      <c r="KN90">
        <v>2</v>
      </c>
      <c r="KO90">
        <f t="shared" si="418"/>
        <v>1</v>
      </c>
      <c r="KP90">
        <v>2</v>
      </c>
      <c r="KQ90" s="137">
        <v>182640</v>
      </c>
      <c r="KR90" s="137">
        <v>182640</v>
      </c>
      <c r="KS90" s="188">
        <v>1177.5433956024167</v>
      </c>
      <c r="KT90" s="188">
        <v>1177.5433956024167</v>
      </c>
      <c r="KU90" s="188">
        <v>1177.5433956024167</v>
      </c>
      <c r="KV90" s="188">
        <f t="shared" si="545"/>
        <v>-1177.5433956024167</v>
      </c>
      <c r="KW90" s="188">
        <v>1177.5433956024167</v>
      </c>
      <c r="KX90" s="188">
        <v>-1177.5433956024167</v>
      </c>
      <c r="KY90" s="188">
        <v>1177.5433956024167</v>
      </c>
      <c r="KZ90" s="188">
        <f t="shared" si="419"/>
        <v>-1177.5433956024167</v>
      </c>
      <c r="LA90" s="188">
        <v>1177.5433956024167</v>
      </c>
      <c r="LB90" s="188">
        <f t="shared" si="420"/>
        <v>1177.5433956024167</v>
      </c>
      <c r="LC90" s="188">
        <f t="shared" si="421"/>
        <v>-1177.5433956024167</v>
      </c>
      <c r="LD90" s="188">
        <v>1177.5433956024167</v>
      </c>
      <c r="LF90">
        <v>1</v>
      </c>
      <c r="LG90" s="228">
        <v>1</v>
      </c>
      <c r="LH90" s="228">
        <v>-1</v>
      </c>
      <c r="LI90" s="228">
        <v>1</v>
      </c>
      <c r="LJ90" s="203">
        <v>1</v>
      </c>
      <c r="LK90" s="229">
        <v>10</v>
      </c>
      <c r="LL90">
        <f t="shared" si="422"/>
        <v>-1</v>
      </c>
      <c r="LM90">
        <v>1</v>
      </c>
      <c r="LN90" s="203">
        <v>1</v>
      </c>
      <c r="LO90">
        <v>0</v>
      </c>
      <c r="LP90">
        <v>1</v>
      </c>
      <c r="LQ90">
        <v>0</v>
      </c>
      <c r="LR90">
        <v>1</v>
      </c>
      <c r="LS90" s="237">
        <v>1.3140604467800001E-3</v>
      </c>
      <c r="LT90" s="194">
        <v>42548</v>
      </c>
      <c r="LU90">
        <f t="shared" si="423"/>
        <v>-1</v>
      </c>
      <c r="LV90">
        <f t="shared" si="424"/>
        <v>-1</v>
      </c>
      <c r="LW90">
        <v>2</v>
      </c>
      <c r="LX90">
        <f t="shared" si="425"/>
        <v>1</v>
      </c>
      <c r="LY90">
        <v>2</v>
      </c>
      <c r="LZ90" s="137">
        <v>182880</v>
      </c>
      <c r="MA90" s="137">
        <v>182880</v>
      </c>
      <c r="MB90" s="188">
        <v>240.31537450712642</v>
      </c>
      <c r="MC90" s="188">
        <v>240.31537450712642</v>
      </c>
      <c r="MD90" s="188">
        <v>240.31537450712642</v>
      </c>
      <c r="ME90" s="188">
        <f t="shared" si="546"/>
        <v>-240.31537450712642</v>
      </c>
      <c r="MF90" s="188">
        <v>240.31537450712642</v>
      </c>
      <c r="MG90" s="188">
        <v>-240.31537450712642</v>
      </c>
      <c r="MH90" s="188">
        <v>240.31537450712642</v>
      </c>
      <c r="MI90" s="188">
        <f t="shared" si="426"/>
        <v>-240.31537450712642</v>
      </c>
      <c r="MJ90" s="188">
        <v>240.31537450712642</v>
      </c>
      <c r="MK90" s="188">
        <f t="shared" si="427"/>
        <v>240.31537450712642</v>
      </c>
      <c r="ML90" s="188">
        <f t="shared" si="428"/>
        <v>-240.31537450712642</v>
      </c>
      <c r="MM90" s="188">
        <v>240.31537450712642</v>
      </c>
      <c r="MO90">
        <v>1</v>
      </c>
      <c r="MP90" s="228">
        <v>-1</v>
      </c>
      <c r="MQ90" s="228">
        <v>-1</v>
      </c>
      <c r="MR90" s="203">
        <v>1</v>
      </c>
      <c r="MS90" s="203">
        <v>1</v>
      </c>
      <c r="MT90" s="229">
        <v>11</v>
      </c>
      <c r="MU90">
        <f t="shared" si="429"/>
        <v>-1</v>
      </c>
      <c r="MV90">
        <v>1</v>
      </c>
      <c r="MW90" s="203">
        <v>1</v>
      </c>
      <c r="MX90">
        <v>0</v>
      </c>
      <c r="MY90">
        <v>1</v>
      </c>
      <c r="MZ90">
        <v>0</v>
      </c>
      <c r="NA90">
        <v>1</v>
      </c>
      <c r="NB90" s="237">
        <v>7.6006124234500004E-3</v>
      </c>
      <c r="NC90" s="194">
        <v>42548</v>
      </c>
      <c r="ND90">
        <f t="shared" si="430"/>
        <v>-1</v>
      </c>
      <c r="NE90">
        <f t="shared" si="431"/>
        <v>-1</v>
      </c>
      <c r="NF90">
        <v>2</v>
      </c>
      <c r="NG90">
        <f t="shared" si="432"/>
        <v>-1</v>
      </c>
      <c r="NH90">
        <v>2</v>
      </c>
      <c r="NI90" s="137">
        <v>184270</v>
      </c>
      <c r="NJ90" s="137">
        <v>184270</v>
      </c>
      <c r="NK90" s="188">
        <v>-1400.5648512691316</v>
      </c>
      <c r="NL90" s="188">
        <v>1400.5648512691316</v>
      </c>
      <c r="NM90" s="188">
        <v>1400.5648512691316</v>
      </c>
      <c r="NN90" s="188">
        <f t="shared" si="547"/>
        <v>-1400.5648512691316</v>
      </c>
      <c r="NO90" s="188">
        <v>1400.5648512691316</v>
      </c>
      <c r="NP90" s="188">
        <v>-1400.5648512691316</v>
      </c>
      <c r="NQ90" s="188">
        <v>1400.5648512691316</v>
      </c>
      <c r="NR90" s="188">
        <f t="shared" si="433"/>
        <v>-1400.5648512691316</v>
      </c>
      <c r="NS90" s="188">
        <v>1400.5648512691316</v>
      </c>
      <c r="NT90" s="188">
        <f t="shared" si="434"/>
        <v>-1400.5648512691316</v>
      </c>
      <c r="NU90" s="188">
        <f t="shared" si="435"/>
        <v>-1400.5648512691316</v>
      </c>
      <c r="NV90" s="188">
        <v>1400.5648512691316</v>
      </c>
      <c r="NX90">
        <v>1</v>
      </c>
      <c r="NY90" s="228">
        <v>-1</v>
      </c>
      <c r="NZ90" s="228">
        <v>-1</v>
      </c>
      <c r="OA90" s="228">
        <v>1</v>
      </c>
      <c r="OB90" s="203">
        <v>1</v>
      </c>
      <c r="OC90" s="229">
        <v>12</v>
      </c>
      <c r="OD90">
        <f t="shared" si="436"/>
        <v>-1</v>
      </c>
      <c r="OE90">
        <v>1</v>
      </c>
      <c r="OF90" s="203">
        <v>-1</v>
      </c>
      <c r="OG90">
        <v>1</v>
      </c>
      <c r="OH90">
        <v>0</v>
      </c>
      <c r="OI90">
        <v>1</v>
      </c>
      <c r="OJ90">
        <v>0</v>
      </c>
      <c r="OK90">
        <v>-5.4268193411800001E-4</v>
      </c>
      <c r="OL90" s="194">
        <v>42548</v>
      </c>
      <c r="OM90">
        <f t="shared" si="437"/>
        <v>-1</v>
      </c>
      <c r="ON90">
        <f t="shared" si="438"/>
        <v>-1</v>
      </c>
      <c r="OO90">
        <v>2</v>
      </c>
      <c r="OP90">
        <f t="shared" si="439"/>
        <v>-1</v>
      </c>
      <c r="OQ90">
        <v>2</v>
      </c>
      <c r="OR90" s="137">
        <v>184510</v>
      </c>
      <c r="OS90" s="137">
        <v>184510</v>
      </c>
      <c r="OT90" s="188">
        <v>100.13024366411219</v>
      </c>
      <c r="OU90" s="188">
        <v>-100.13024366411219</v>
      </c>
      <c r="OV90" s="188">
        <v>-100.13024366411219</v>
      </c>
      <c r="OW90" s="188">
        <f t="shared" si="548"/>
        <v>100.13024366411219</v>
      </c>
      <c r="OX90" s="188">
        <v>-100.13024366411219</v>
      </c>
      <c r="OY90" s="188">
        <v>100.13024366411219</v>
      </c>
      <c r="OZ90" s="188">
        <v>-100.13024366411219</v>
      </c>
      <c r="PA90" s="188">
        <f t="shared" si="440"/>
        <v>100.13024366411219</v>
      </c>
      <c r="PB90" s="188">
        <v>-100.13024366411219</v>
      </c>
      <c r="PC90" s="188">
        <f t="shared" si="441"/>
        <v>100.13024366411219</v>
      </c>
      <c r="PD90" s="188">
        <f t="shared" si="442"/>
        <v>100.13024366411219</v>
      </c>
      <c r="PE90" s="188">
        <v>100.13024366411219</v>
      </c>
      <c r="PG90">
        <v>-1</v>
      </c>
      <c r="PH90" s="228">
        <v>-1</v>
      </c>
      <c r="PI90" s="228">
        <v>-1</v>
      </c>
      <c r="PJ90" s="228">
        <v>1</v>
      </c>
      <c r="PK90" s="203">
        <v>1</v>
      </c>
      <c r="PL90" s="229">
        <v>13</v>
      </c>
      <c r="PM90">
        <f t="shared" si="560"/>
        <v>1</v>
      </c>
      <c r="PN90">
        <v>1</v>
      </c>
      <c r="PO90" s="203">
        <v>1</v>
      </c>
      <c r="PP90">
        <v>0</v>
      </c>
      <c r="PQ90">
        <v>1</v>
      </c>
      <c r="PR90">
        <v>0</v>
      </c>
      <c r="PS90">
        <v>1</v>
      </c>
      <c r="PT90" s="237">
        <v>1.8461204322099999E-3</v>
      </c>
      <c r="PU90" s="194">
        <v>42548</v>
      </c>
      <c r="PV90">
        <f t="shared" si="443"/>
        <v>1</v>
      </c>
      <c r="PW90">
        <f t="shared" si="444"/>
        <v>1</v>
      </c>
      <c r="PX90">
        <v>2</v>
      </c>
      <c r="PY90">
        <f t="shared" si="445"/>
        <v>1</v>
      </c>
      <c r="PZ90">
        <v>2</v>
      </c>
      <c r="QA90" s="137">
        <v>184800</v>
      </c>
      <c r="QB90" s="137">
        <v>184800</v>
      </c>
      <c r="QC90" s="188">
        <v>-341.16305587240799</v>
      </c>
      <c r="QD90" s="188">
        <v>-341.16305587240799</v>
      </c>
      <c r="QE90" s="188">
        <v>341.16305587240799</v>
      </c>
      <c r="QF90" s="188">
        <f t="shared" si="549"/>
        <v>341.16305587240799</v>
      </c>
      <c r="QG90" s="188">
        <v>341.16305587240799</v>
      </c>
      <c r="QH90" s="188">
        <v>-341.16305587240799</v>
      </c>
      <c r="QI90" s="188">
        <v>341.16305587240799</v>
      </c>
      <c r="QJ90" s="188">
        <f t="shared" si="446"/>
        <v>341.16305587240799</v>
      </c>
      <c r="QK90" s="188">
        <v>341.16305587240799</v>
      </c>
      <c r="QL90" s="188">
        <f t="shared" si="447"/>
        <v>341.16305587240799</v>
      </c>
      <c r="QM90" s="188">
        <f t="shared" si="448"/>
        <v>341.16305587240799</v>
      </c>
      <c r="QN90" s="188">
        <v>341.16305587240799</v>
      </c>
      <c r="QP90">
        <v>1</v>
      </c>
      <c r="QQ90" s="228">
        <v>-1</v>
      </c>
      <c r="QR90" s="228">
        <v>-1</v>
      </c>
      <c r="QS90" s="228">
        <v>1</v>
      </c>
      <c r="QT90" s="203">
        <v>-1</v>
      </c>
      <c r="QU90" s="229">
        <v>14</v>
      </c>
      <c r="QV90">
        <f t="shared" si="561"/>
        <v>-1</v>
      </c>
      <c r="QW90">
        <v>-1</v>
      </c>
      <c r="QX90">
        <v>1</v>
      </c>
      <c r="QY90">
        <v>0</v>
      </c>
      <c r="QZ90">
        <v>0</v>
      </c>
      <c r="RA90">
        <v>1</v>
      </c>
      <c r="RB90">
        <v>0</v>
      </c>
      <c r="RC90">
        <v>1.57173052951E-3</v>
      </c>
      <c r="RD90" s="194">
        <v>42548</v>
      </c>
      <c r="RE90">
        <f t="shared" si="449"/>
        <v>-1</v>
      </c>
      <c r="RF90">
        <f t="shared" si="450"/>
        <v>-1</v>
      </c>
      <c r="RG90">
        <v>2</v>
      </c>
      <c r="RH90">
        <f t="shared" si="451"/>
        <v>-1</v>
      </c>
      <c r="RI90">
        <v>2</v>
      </c>
      <c r="RJ90" s="137">
        <v>184800</v>
      </c>
      <c r="RK90" s="137">
        <v>184800</v>
      </c>
      <c r="RL90" s="188">
        <v>-290.45580185344801</v>
      </c>
      <c r="RM90" s="188">
        <v>290.45580185344801</v>
      </c>
      <c r="RN90" s="188">
        <v>-290.45580185344801</v>
      </c>
      <c r="RO90" s="188">
        <f t="shared" si="550"/>
        <v>-290.45580185344801</v>
      </c>
      <c r="RP90" s="188">
        <v>-290.45580185344801</v>
      </c>
      <c r="RQ90" s="188">
        <v>-290.45580185344801</v>
      </c>
      <c r="RR90" s="188">
        <v>290.45580185344801</v>
      </c>
      <c r="RS90" s="188">
        <f t="shared" si="452"/>
        <v>-290.45580185344801</v>
      </c>
      <c r="RT90" s="188">
        <v>290.45580185344801</v>
      </c>
      <c r="RU90" s="188">
        <f t="shared" si="453"/>
        <v>-290.45580185344801</v>
      </c>
      <c r="RV90" s="188">
        <f t="shared" si="454"/>
        <v>-290.45580185344801</v>
      </c>
      <c r="RW90" s="188">
        <v>290.45580185344801</v>
      </c>
      <c r="RY90">
        <v>1</v>
      </c>
      <c r="RZ90">
        <v>-1</v>
      </c>
      <c r="SA90">
        <v>-1</v>
      </c>
      <c r="SB90">
        <v>1</v>
      </c>
      <c r="SC90">
        <v>-1</v>
      </c>
      <c r="SD90">
        <v>15</v>
      </c>
      <c r="SE90">
        <f t="shared" si="455"/>
        <v>-1</v>
      </c>
      <c r="SF90">
        <v>-1</v>
      </c>
      <c r="SG90">
        <v>1</v>
      </c>
      <c r="SH90">
        <v>0</v>
      </c>
      <c r="SI90">
        <v>0</v>
      </c>
      <c r="SJ90">
        <v>1</v>
      </c>
      <c r="SK90">
        <v>0</v>
      </c>
      <c r="SL90">
        <v>2.75974025974E-3</v>
      </c>
      <c r="SM90" s="194">
        <v>42548</v>
      </c>
      <c r="SN90">
        <f t="shared" si="456"/>
        <v>-1</v>
      </c>
      <c r="SO90">
        <f t="shared" si="457"/>
        <v>-1</v>
      </c>
      <c r="SP90">
        <v>2</v>
      </c>
      <c r="SQ90">
        <f t="shared" si="458"/>
        <v>-1</v>
      </c>
      <c r="SR90">
        <v>2</v>
      </c>
      <c r="SS90" s="137">
        <v>184360</v>
      </c>
      <c r="ST90" s="137">
        <v>184360</v>
      </c>
      <c r="SU90" s="188">
        <v>-508.78571428566642</v>
      </c>
      <c r="SV90" s="188">
        <v>508.78571428566642</v>
      </c>
      <c r="SW90" s="188">
        <v>-508.78571428566642</v>
      </c>
      <c r="SX90" s="188">
        <f t="shared" si="551"/>
        <v>-508.78571428566642</v>
      </c>
      <c r="SY90" s="188">
        <v>-508.78571428566642</v>
      </c>
      <c r="SZ90" s="188">
        <v>-508.78571428566642</v>
      </c>
      <c r="TA90" s="188">
        <v>508.78571428566642</v>
      </c>
      <c r="TB90" s="188">
        <f t="shared" si="459"/>
        <v>-508.78571428566642</v>
      </c>
      <c r="TC90" s="188">
        <v>508.78571428566642</v>
      </c>
      <c r="TD90" s="188">
        <f t="shared" si="460"/>
        <v>-508.78571428566642</v>
      </c>
      <c r="TE90" s="188">
        <f t="shared" si="461"/>
        <v>-508.78571428566642</v>
      </c>
      <c r="TF90" s="188">
        <v>508.78571428566642</v>
      </c>
      <c r="TH90">
        <v>1</v>
      </c>
      <c r="TI90" s="228">
        <v>-1</v>
      </c>
      <c r="TJ90" s="228">
        <v>-1</v>
      </c>
      <c r="TK90" s="228">
        <v>1</v>
      </c>
      <c r="TL90" s="203">
        <v>-1</v>
      </c>
      <c r="TM90" s="229">
        <v>16</v>
      </c>
      <c r="TN90">
        <f t="shared" si="462"/>
        <v>-1</v>
      </c>
      <c r="TO90">
        <v>-1</v>
      </c>
      <c r="TP90">
        <v>-1</v>
      </c>
      <c r="TQ90">
        <v>1</v>
      </c>
      <c r="TR90">
        <v>1</v>
      </c>
      <c r="TS90">
        <v>0</v>
      </c>
      <c r="TT90">
        <v>1</v>
      </c>
      <c r="TU90">
        <v>-5.1265447088700003E-3</v>
      </c>
      <c r="TV90" s="194">
        <v>42548</v>
      </c>
      <c r="TW90">
        <f t="shared" si="463"/>
        <v>-1</v>
      </c>
      <c r="TX90">
        <f t="shared" si="464"/>
        <v>-1</v>
      </c>
      <c r="TY90">
        <v>2</v>
      </c>
      <c r="TZ90">
        <f t="shared" si="465"/>
        <v>-1</v>
      </c>
      <c r="UA90">
        <v>2</v>
      </c>
      <c r="UB90" s="137">
        <v>184360</v>
      </c>
      <c r="UC90" s="137">
        <v>184360</v>
      </c>
      <c r="UD90" s="188">
        <v>945.12978252727328</v>
      </c>
      <c r="UE90" s="188">
        <v>-945.12978252727328</v>
      </c>
      <c r="UF90" s="188">
        <v>945.12978252727328</v>
      </c>
      <c r="UG90" s="188">
        <f t="shared" si="552"/>
        <v>945.12978252727328</v>
      </c>
      <c r="UH90" s="188">
        <v>945.12978252727328</v>
      </c>
      <c r="UI90" s="188">
        <v>945.12978252727328</v>
      </c>
      <c r="UJ90" s="188">
        <v>-945.12978252727328</v>
      </c>
      <c r="UK90" s="188">
        <f t="shared" si="466"/>
        <v>945.12978252727328</v>
      </c>
      <c r="UL90" s="188">
        <v>-945.12978252727328</v>
      </c>
      <c r="UM90" s="188">
        <f t="shared" si="467"/>
        <v>945.12978252727328</v>
      </c>
      <c r="UN90" s="188">
        <f t="shared" si="468"/>
        <v>945.12978252727328</v>
      </c>
      <c r="UO90" s="188">
        <v>945.12978252727328</v>
      </c>
      <c r="UQ90">
        <v>-1</v>
      </c>
      <c r="UR90" s="228">
        <v>1</v>
      </c>
      <c r="US90" s="228">
        <v>-1</v>
      </c>
      <c r="UT90" s="228">
        <v>1</v>
      </c>
      <c r="UU90" s="203">
        <v>-1</v>
      </c>
      <c r="UV90" s="229">
        <v>-2</v>
      </c>
      <c r="UW90">
        <f t="shared" si="469"/>
        <v>1</v>
      </c>
      <c r="UX90">
        <v>1</v>
      </c>
      <c r="UY90" s="203">
        <v>1</v>
      </c>
      <c r="UZ90">
        <v>0</v>
      </c>
      <c r="VA90">
        <v>0</v>
      </c>
      <c r="VB90">
        <v>1</v>
      </c>
      <c r="VC90">
        <v>1</v>
      </c>
      <c r="VD90" s="237">
        <v>2.2781514428300001E-3</v>
      </c>
      <c r="VE90" s="194">
        <v>42548</v>
      </c>
      <c r="VF90">
        <f t="shared" si="470"/>
        <v>1</v>
      </c>
      <c r="VG90">
        <f t="shared" si="471"/>
        <v>1</v>
      </c>
      <c r="VH90">
        <v>3</v>
      </c>
      <c r="VI90">
        <v>1</v>
      </c>
      <c r="VJ90">
        <v>4</v>
      </c>
      <c r="VK90" s="137">
        <v>277170</v>
      </c>
      <c r="VL90" s="137">
        <v>369560</v>
      </c>
      <c r="VM90" s="188">
        <v>631.43523540919114</v>
      </c>
      <c r="VN90" s="188">
        <v>-631.43523540919114</v>
      </c>
      <c r="VO90" s="188">
        <v>-631.43523540919114</v>
      </c>
      <c r="VP90" s="188">
        <f t="shared" si="553"/>
        <v>631.43523540919114</v>
      </c>
      <c r="VQ90" s="188">
        <v>631.43523540919114</v>
      </c>
      <c r="VR90" s="188">
        <v>-631.43523540919114</v>
      </c>
      <c r="VS90" s="188">
        <v>631.43523540919114</v>
      </c>
      <c r="VT90" s="188">
        <f t="shared" si="472"/>
        <v>631.43523540919114</v>
      </c>
      <c r="VU90" s="188">
        <v>631.43523540919114</v>
      </c>
      <c r="VV90" s="188">
        <v>631.43523540919114</v>
      </c>
      <c r="VW90" s="188">
        <f t="shared" si="473"/>
        <v>631.43523540919114</v>
      </c>
      <c r="VX90" s="188">
        <v>631.43523540919114</v>
      </c>
      <c r="VZ90">
        <v>1</v>
      </c>
      <c r="WA90" s="228">
        <v>1</v>
      </c>
      <c r="WB90" s="228">
        <v>-1</v>
      </c>
      <c r="WC90" s="228">
        <v>1</v>
      </c>
      <c r="WD90" s="203">
        <v>-1</v>
      </c>
      <c r="WE90" s="229">
        <v>-3</v>
      </c>
      <c r="WF90">
        <f t="shared" si="474"/>
        <v>-1</v>
      </c>
      <c r="WG90">
        <v>1</v>
      </c>
      <c r="WH90" s="203">
        <v>-1</v>
      </c>
      <c r="WI90">
        <v>1</v>
      </c>
      <c r="WJ90">
        <v>1</v>
      </c>
      <c r="WK90">
        <v>1</v>
      </c>
      <c r="WL90">
        <v>0</v>
      </c>
      <c r="WM90" s="237">
        <v>-3.1388678428400001E-3</v>
      </c>
      <c r="WN90" s="194">
        <v>42548</v>
      </c>
      <c r="WO90">
        <f t="shared" si="475"/>
        <v>-1</v>
      </c>
      <c r="WP90">
        <f t="shared" si="476"/>
        <v>-1</v>
      </c>
      <c r="WQ90">
        <v>3</v>
      </c>
      <c r="WR90">
        <v>-1</v>
      </c>
      <c r="WS90">
        <v>2</v>
      </c>
      <c r="WT90" s="137">
        <v>275970</v>
      </c>
      <c r="WU90" s="137">
        <v>183980</v>
      </c>
      <c r="WV90" s="188">
        <v>-866.23335858855478</v>
      </c>
      <c r="WW90" s="188">
        <v>-866.23335858855478</v>
      </c>
      <c r="WX90" s="188">
        <v>866.23335858855478</v>
      </c>
      <c r="WY90" s="188">
        <f t="shared" si="477"/>
        <v>866.23335858855478</v>
      </c>
      <c r="WZ90" s="188">
        <v>-866.23335858855478</v>
      </c>
      <c r="XA90" s="188">
        <v>866.23335858855478</v>
      </c>
      <c r="XB90" s="188">
        <v>-866.23335858855478</v>
      </c>
      <c r="XC90" s="188">
        <f t="shared" si="478"/>
        <v>866.23335858855478</v>
      </c>
      <c r="XD90" s="188">
        <v>-866.23335858855478</v>
      </c>
      <c r="XE90" s="188">
        <v>866.23335858855478</v>
      </c>
      <c r="XF90" s="188">
        <f t="shared" si="479"/>
        <v>866.23335858855478</v>
      </c>
      <c r="XG90" s="188">
        <v>866.23335858855478</v>
      </c>
      <c r="XI90">
        <v>-1</v>
      </c>
      <c r="XJ90" s="228">
        <v>1</v>
      </c>
      <c r="XK90" s="228">
        <v>1</v>
      </c>
      <c r="XL90" s="228">
        <v>1</v>
      </c>
      <c r="XM90" s="203">
        <v>-1</v>
      </c>
      <c r="XN90" s="229">
        <v>-4</v>
      </c>
      <c r="XO90">
        <f t="shared" si="480"/>
        <v>1</v>
      </c>
      <c r="XP90">
        <v>1</v>
      </c>
      <c r="XQ90" s="203">
        <v>-1</v>
      </c>
      <c r="XR90">
        <v>0</v>
      </c>
      <c r="XS90">
        <v>1</v>
      </c>
      <c r="XT90">
        <v>0</v>
      </c>
      <c r="XU90">
        <v>0</v>
      </c>
      <c r="XV90" s="237">
        <v>-1.1943539630800001E-3</v>
      </c>
      <c r="XW90" s="194">
        <v>42570</v>
      </c>
      <c r="XX90">
        <f t="shared" si="481"/>
        <v>1</v>
      </c>
      <c r="XY90">
        <f t="shared" si="482"/>
        <v>1</v>
      </c>
      <c r="XZ90">
        <v>3</v>
      </c>
      <c r="YA90">
        <v>1</v>
      </c>
      <c r="YB90">
        <v>4</v>
      </c>
      <c r="YC90" s="137">
        <v>275970</v>
      </c>
      <c r="YD90" s="137">
        <v>367960</v>
      </c>
      <c r="YE90" s="188">
        <v>-329.60586319118761</v>
      </c>
      <c r="YF90" s="188">
        <v>329.60586319118761</v>
      </c>
      <c r="YG90" s="188">
        <v>329.60586319118761</v>
      </c>
      <c r="YH90" s="188">
        <f t="shared" si="483"/>
        <v>-329.60586319118761</v>
      </c>
      <c r="YI90" s="188">
        <v>-329.60586319118761</v>
      </c>
      <c r="YJ90" s="188">
        <v>-329.60586319118761</v>
      </c>
      <c r="YK90" s="188">
        <v>-329.60586319118761</v>
      </c>
      <c r="YL90" s="188">
        <f t="shared" si="484"/>
        <v>-329.60586319118761</v>
      </c>
      <c r="YM90" s="188">
        <v>-329.60586319118761</v>
      </c>
      <c r="YN90" s="188">
        <v>-329.60586319118761</v>
      </c>
      <c r="YO90" s="188">
        <f t="shared" si="485"/>
        <v>-329.60586319118761</v>
      </c>
      <c r="YP90" s="188">
        <v>329.60586319118761</v>
      </c>
      <c r="YR90">
        <v>-1</v>
      </c>
      <c r="YS90" s="228">
        <v>1</v>
      </c>
      <c r="YT90" s="228">
        <v>1</v>
      </c>
      <c r="YU90" s="228">
        <v>1</v>
      </c>
      <c r="YV90" s="203">
        <v>-1</v>
      </c>
      <c r="YW90" s="229">
        <v>-6</v>
      </c>
      <c r="YX90">
        <v>1</v>
      </c>
      <c r="YY90">
        <v>1</v>
      </c>
      <c r="YZ90" s="203">
        <v>-1</v>
      </c>
      <c r="ZA90">
        <v>0</v>
      </c>
      <c r="ZB90">
        <v>1</v>
      </c>
      <c r="ZC90">
        <v>0</v>
      </c>
      <c r="ZD90">
        <v>0</v>
      </c>
      <c r="ZE90" s="237">
        <v>-4.34829872812E-4</v>
      </c>
      <c r="ZF90" s="194">
        <v>42570</v>
      </c>
      <c r="ZG90">
        <f t="shared" si="486"/>
        <v>1</v>
      </c>
      <c r="ZH90">
        <f t="shared" si="487"/>
        <v>1</v>
      </c>
      <c r="ZI90">
        <v>3</v>
      </c>
      <c r="ZJ90">
        <v>1</v>
      </c>
      <c r="ZK90">
        <v>4</v>
      </c>
      <c r="ZL90" s="137">
        <v>275970</v>
      </c>
      <c r="ZM90" s="137">
        <v>367960</v>
      </c>
      <c r="ZN90" s="188">
        <v>-119.99999999992764</v>
      </c>
      <c r="ZO90" s="188">
        <v>-119.99999999992764</v>
      </c>
      <c r="ZP90" s="188">
        <v>119.99999999992764</v>
      </c>
      <c r="ZQ90" s="188">
        <v>119.99999999992764</v>
      </c>
      <c r="ZR90" s="188">
        <v>-119.99999999992764</v>
      </c>
      <c r="ZS90" s="188">
        <v>-119.99999999992764</v>
      </c>
      <c r="ZT90" s="188">
        <v>-119.99999999992764</v>
      </c>
      <c r="ZU90" s="188">
        <v>-119.99999999992764</v>
      </c>
      <c r="ZV90" s="188">
        <f t="shared" si="488"/>
        <v>-119.99999999992764</v>
      </c>
      <c r="ZW90" s="188">
        <v>-119.99999999992764</v>
      </c>
      <c r="ZX90" s="188">
        <f t="shared" si="489"/>
        <v>-119.99999999992764</v>
      </c>
      <c r="ZY90" s="188">
        <v>119.99999999992764</v>
      </c>
      <c r="AAA90">
        <f t="shared" si="490"/>
        <v>-1</v>
      </c>
      <c r="AAB90" s="228">
        <v>1</v>
      </c>
      <c r="AAC90" s="228">
        <v>1</v>
      </c>
      <c r="AAD90" s="228">
        <v>1</v>
      </c>
      <c r="AAE90" s="203">
        <v>-1</v>
      </c>
      <c r="AAF90" s="229">
        <v>-6</v>
      </c>
      <c r="AAG90">
        <f t="shared" si="491"/>
        <v>1</v>
      </c>
      <c r="AAH90">
        <f t="shared" si="492"/>
        <v>1</v>
      </c>
      <c r="AAI90" s="203">
        <v>-1</v>
      </c>
      <c r="AAJ90">
        <f t="shared" si="493"/>
        <v>0</v>
      </c>
      <c r="AAK90">
        <f t="shared" si="355"/>
        <v>1</v>
      </c>
      <c r="AAL90">
        <f t="shared" si="554"/>
        <v>0</v>
      </c>
      <c r="AAM90">
        <f t="shared" si="494"/>
        <v>0</v>
      </c>
      <c r="AAN90" s="237">
        <v>-7.6128330614500005E-4</v>
      </c>
      <c r="AAO90" s="194">
        <v>42570</v>
      </c>
      <c r="AAP90">
        <f t="shared" si="495"/>
        <v>1</v>
      </c>
      <c r="AAQ90">
        <f t="shared" si="496"/>
        <v>1</v>
      </c>
      <c r="AAR90">
        <f>VLOOKUP($A90,'FuturesInfo (3)'!$A$2:$V$80,22)</f>
        <v>3</v>
      </c>
      <c r="AAS90">
        <f t="shared" si="497"/>
        <v>1</v>
      </c>
      <c r="AAT90">
        <f t="shared" si="498"/>
        <v>4</v>
      </c>
      <c r="AAU90" s="137">
        <f>VLOOKUP($A90,'FuturesInfo (3)'!$A$2:$O$80,15)*AAR90</f>
        <v>275640</v>
      </c>
      <c r="AAV90" s="137">
        <f>VLOOKUP($A90,'FuturesInfo (3)'!$A$2:$O$80,15)*AAT90</f>
        <v>367520</v>
      </c>
      <c r="AAW90" s="188">
        <f t="shared" si="352"/>
        <v>-209.84013050580782</v>
      </c>
      <c r="AAX90" s="188">
        <f t="shared" si="356"/>
        <v>-209.84013050580782</v>
      </c>
      <c r="AAY90" s="188">
        <f t="shared" si="499"/>
        <v>209.84013050580782</v>
      </c>
      <c r="AAZ90" s="188">
        <f t="shared" si="500"/>
        <v>209.84013050580782</v>
      </c>
      <c r="ABA90" s="188">
        <f t="shared" si="501"/>
        <v>-209.84013050580782</v>
      </c>
      <c r="ABB90" s="188">
        <f t="shared" si="562"/>
        <v>-209.84013050580782</v>
      </c>
      <c r="ABC90" s="188">
        <f t="shared" si="502"/>
        <v>-209.84013050580782</v>
      </c>
      <c r="ABD90" s="188">
        <f t="shared" si="555"/>
        <v>-209.84013050580782</v>
      </c>
      <c r="ABE90" s="188">
        <f t="shared" si="503"/>
        <v>-209.84013050580782</v>
      </c>
      <c r="ABF90" s="188">
        <f>IF(IF(sym!$Q79=AAI90,1,0)=1,ABS(AAU90*AAN90),-ABS(AAU90*AAN90))</f>
        <v>-209.84013050580782</v>
      </c>
      <c r="ABG90" s="188">
        <f t="shared" si="504"/>
        <v>-209.84013050580782</v>
      </c>
      <c r="ABH90" s="188">
        <f t="shared" si="505"/>
        <v>209.84013050580782</v>
      </c>
      <c r="ABJ90">
        <f t="shared" si="506"/>
        <v>-1</v>
      </c>
      <c r="ABK90" s="228">
        <v>-1</v>
      </c>
      <c r="ABL90" s="228">
        <v>1</v>
      </c>
      <c r="ABM90" s="228">
        <v>-1</v>
      </c>
      <c r="ABN90" s="203">
        <v>-1</v>
      </c>
      <c r="ABO90" s="229">
        <v>-7</v>
      </c>
      <c r="ABP90">
        <f t="shared" si="507"/>
        <v>1</v>
      </c>
      <c r="ABQ90">
        <f t="shared" si="508"/>
        <v>1</v>
      </c>
      <c r="ABR90" s="203"/>
      <c r="ABS90">
        <f t="shared" si="509"/>
        <v>0</v>
      </c>
      <c r="ABT90">
        <f t="shared" si="357"/>
        <v>0</v>
      </c>
      <c r="ABU90">
        <f t="shared" si="556"/>
        <v>0</v>
      </c>
      <c r="ABV90">
        <f t="shared" si="510"/>
        <v>0</v>
      </c>
      <c r="ABW90" s="237"/>
      <c r="ABX90" s="194">
        <v>42570</v>
      </c>
      <c r="ABY90">
        <f t="shared" si="511"/>
        <v>1</v>
      </c>
      <c r="ABZ90">
        <f t="shared" si="512"/>
        <v>1</v>
      </c>
      <c r="ACA90">
        <f>VLOOKUP($A90,'FuturesInfo (3)'!$A$2:$V$80,22)</f>
        <v>3</v>
      </c>
      <c r="ACB90">
        <f t="shared" si="513"/>
        <v>-1</v>
      </c>
      <c r="ACC90">
        <f t="shared" si="514"/>
        <v>2</v>
      </c>
      <c r="ACD90" s="137">
        <f>VLOOKUP($A90,'FuturesInfo (3)'!$A$2:$O$80,15)*ACA90</f>
        <v>275640</v>
      </c>
      <c r="ACE90" s="137">
        <f>VLOOKUP($A90,'FuturesInfo (3)'!$A$2:$O$80,15)*ACC90</f>
        <v>183760</v>
      </c>
      <c r="ACF90" s="188">
        <f t="shared" si="353"/>
        <v>0</v>
      </c>
      <c r="ACG90" s="188">
        <f t="shared" si="358"/>
        <v>0</v>
      </c>
      <c r="ACH90" s="188">
        <f t="shared" si="515"/>
        <v>0</v>
      </c>
      <c r="ACI90" s="188">
        <f t="shared" si="516"/>
        <v>0</v>
      </c>
      <c r="ACJ90" s="188">
        <f t="shared" si="517"/>
        <v>0</v>
      </c>
      <c r="ACK90" s="188">
        <f t="shared" si="563"/>
        <v>0</v>
      </c>
      <c r="ACL90" s="188">
        <f t="shared" si="518"/>
        <v>0</v>
      </c>
      <c r="ACM90" s="188">
        <f t="shared" si="557"/>
        <v>0</v>
      </c>
      <c r="ACN90" s="188">
        <f t="shared" si="519"/>
        <v>0</v>
      </c>
      <c r="ACO90" s="188">
        <f>IF(IF(sym!$Q79=ABR90,1,0)=1,ABS(ACD90*ABW90),-ABS(ACD90*ABW90))</f>
        <v>0</v>
      </c>
      <c r="ACP90" s="188">
        <f t="shared" si="520"/>
        <v>0</v>
      </c>
      <c r="ACQ90" s="188">
        <f t="shared" si="521"/>
        <v>0</v>
      </c>
      <c r="ACT90">
        <f t="shared" si="522"/>
        <v>0</v>
      </c>
      <c r="ACU90" s="228"/>
      <c r="ACV90" s="228"/>
      <c r="ACW90" s="228"/>
      <c r="ACX90" s="203"/>
      <c r="ACY90" s="229"/>
      <c r="ACZ90">
        <f t="shared" si="523"/>
        <v>-1</v>
      </c>
      <c r="ADA90">
        <f t="shared" si="524"/>
        <v>0</v>
      </c>
      <c r="ADB90" s="203"/>
      <c r="ADC90">
        <f t="shared" si="525"/>
        <v>1</v>
      </c>
      <c r="ADD90">
        <f t="shared" si="359"/>
        <v>1</v>
      </c>
      <c r="ADE90">
        <f t="shared" si="558"/>
        <v>0</v>
      </c>
      <c r="ADF90">
        <f t="shared" si="526"/>
        <v>1</v>
      </c>
      <c r="ADG90" s="237"/>
      <c r="ADH90" s="194"/>
      <c r="ADI90">
        <f t="shared" si="527"/>
        <v>-1</v>
      </c>
      <c r="ADJ90">
        <f t="shared" si="528"/>
        <v>-1</v>
      </c>
      <c r="ADK90">
        <f>VLOOKUP($A90,'FuturesInfo (3)'!$A$2:$V$80,22)</f>
        <v>3</v>
      </c>
      <c r="ADL90">
        <f t="shared" si="529"/>
        <v>-1</v>
      </c>
      <c r="ADM90">
        <f t="shared" si="530"/>
        <v>2</v>
      </c>
      <c r="ADN90" s="137">
        <f>VLOOKUP($A90,'FuturesInfo (3)'!$A$2:$O$80,15)*ADK90</f>
        <v>275640</v>
      </c>
      <c r="ADO90" s="137">
        <f>VLOOKUP($A90,'FuturesInfo (3)'!$A$2:$O$80,15)*ADM90</f>
        <v>183760</v>
      </c>
      <c r="ADP90" s="188">
        <f t="shared" si="354"/>
        <v>0</v>
      </c>
      <c r="ADQ90" s="188">
        <f t="shared" si="360"/>
        <v>0</v>
      </c>
      <c r="ADR90" s="188">
        <f t="shared" si="531"/>
        <v>0</v>
      </c>
      <c r="ADS90" s="188">
        <f t="shared" si="532"/>
        <v>0</v>
      </c>
      <c r="ADT90" s="188">
        <f t="shared" si="533"/>
        <v>0</v>
      </c>
      <c r="ADU90" s="188">
        <f t="shared" si="564"/>
        <v>0</v>
      </c>
      <c r="ADV90" s="188">
        <f t="shared" si="534"/>
        <v>0</v>
      </c>
      <c r="ADW90" s="188">
        <f t="shared" si="559"/>
        <v>0</v>
      </c>
      <c r="ADX90" s="188">
        <f t="shared" si="535"/>
        <v>0</v>
      </c>
      <c r="ADY90" s="188">
        <f>IF(IF(sym!$Q79=ADB90,1,0)=1,ABS(ADN90*ADG90),-ABS(ADN90*ADG90))</f>
        <v>0</v>
      </c>
      <c r="ADZ90" s="188">
        <f t="shared" si="536"/>
        <v>0</v>
      </c>
      <c r="AEA90" s="188">
        <f t="shared" si="537"/>
        <v>0</v>
      </c>
    </row>
    <row r="91" spans="1:807"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f t="shared" si="361"/>
        <v>-1</v>
      </c>
      <c r="T91">
        <f t="shared" si="362"/>
        <v>1</v>
      </c>
      <c r="U91">
        <v>12</v>
      </c>
      <c r="V91">
        <f t="shared" si="363"/>
        <v>1</v>
      </c>
      <c r="W91">
        <v>15</v>
      </c>
      <c r="X91" s="137">
        <v>2464445.9481600001</v>
      </c>
      <c r="Y91" s="137">
        <v>3080557.4351999997</v>
      </c>
      <c r="Z91" s="188">
        <v>0</v>
      </c>
      <c r="AA91" s="188">
        <v>0</v>
      </c>
      <c r="AB91" s="188">
        <v>0</v>
      </c>
      <c r="AC91" s="188">
        <v>0</v>
      </c>
      <c r="AD91" s="188">
        <v>0</v>
      </c>
      <c r="AE91" s="188">
        <v>0</v>
      </c>
      <c r="AF91" s="188">
        <f t="shared" si="364"/>
        <v>0</v>
      </c>
      <c r="AG91" s="188">
        <v>0</v>
      </c>
      <c r="AH91" s="188">
        <f t="shared" si="365"/>
        <v>0</v>
      </c>
      <c r="AI91" s="188">
        <v>0</v>
      </c>
      <c r="AJ91" s="188">
        <v>0</v>
      </c>
      <c r="AL91">
        <v>1</v>
      </c>
      <c r="AM91" s="228">
        <v>-1</v>
      </c>
      <c r="AN91" s="228">
        <v>1</v>
      </c>
      <c r="AO91" s="228">
        <v>-1</v>
      </c>
      <c r="AP91" s="203">
        <v>1</v>
      </c>
      <c r="AQ91" s="229">
        <v>5</v>
      </c>
      <c r="AR91">
        <f t="shared" si="366"/>
        <v>1</v>
      </c>
      <c r="AS91">
        <v>1</v>
      </c>
      <c r="AT91" s="203">
        <v>1</v>
      </c>
      <c r="AU91">
        <v>0</v>
      </c>
      <c r="AV91">
        <v>1</v>
      </c>
      <c r="AW91">
        <v>0</v>
      </c>
      <c r="AX91">
        <v>1</v>
      </c>
      <c r="AY91" s="237">
        <v>3.0453761039500002E-4</v>
      </c>
      <c r="AZ91" s="194">
        <v>42544</v>
      </c>
      <c r="BA91">
        <f t="shared" si="367"/>
        <v>1</v>
      </c>
      <c r="BB91">
        <f t="shared" si="368"/>
        <v>1</v>
      </c>
      <c r="BC91">
        <v>13</v>
      </c>
      <c r="BD91">
        <f t="shared" si="369"/>
        <v>-1</v>
      </c>
      <c r="BE91">
        <v>16</v>
      </c>
      <c r="BF91" s="137">
        <v>2702400.1368000004</v>
      </c>
      <c r="BG91" s="137">
        <v>3326030.9376000003</v>
      </c>
      <c r="BH91" s="188">
        <v>-822.98247999219325</v>
      </c>
      <c r="BI91" s="188">
        <v>822.98247999219325</v>
      </c>
      <c r="BJ91" s="188">
        <v>822.98247999219325</v>
      </c>
      <c r="BK91" s="188">
        <f t="shared" si="538"/>
        <v>822.98247999219325</v>
      </c>
      <c r="BL91" s="188">
        <v>822.98247999219325</v>
      </c>
      <c r="BM91" s="188">
        <v>822.98247999219325</v>
      </c>
      <c r="BN91" s="188">
        <v>-822.98247999219325</v>
      </c>
      <c r="BO91" s="188">
        <f t="shared" si="370"/>
        <v>822.98247999219325</v>
      </c>
      <c r="BP91" s="188">
        <v>-822.98247999219325</v>
      </c>
      <c r="BQ91" s="188">
        <f t="shared" si="371"/>
        <v>-822.98247999219325</v>
      </c>
      <c r="BR91" s="188">
        <f t="shared" si="372"/>
        <v>822.98247999219325</v>
      </c>
      <c r="BS91" s="188">
        <v>822.98247999219325</v>
      </c>
      <c r="BU91">
        <v>1</v>
      </c>
      <c r="BV91" s="228">
        <v>1</v>
      </c>
      <c r="BW91" s="228">
        <v>-1</v>
      </c>
      <c r="BX91" s="228">
        <v>1</v>
      </c>
      <c r="BY91" s="203">
        <v>1</v>
      </c>
      <c r="BZ91" s="229">
        <v>6</v>
      </c>
      <c r="CA91">
        <f t="shared" si="373"/>
        <v>-1</v>
      </c>
      <c r="CB91">
        <v>1</v>
      </c>
      <c r="CC91" s="203">
        <v>-1</v>
      </c>
      <c r="CD91">
        <v>0</v>
      </c>
      <c r="CE91">
        <v>0</v>
      </c>
      <c r="CF91">
        <v>1</v>
      </c>
      <c r="CG91">
        <v>0</v>
      </c>
      <c r="CH91" s="237">
        <v>-5.0740815912300003E-4</v>
      </c>
      <c r="CI91" s="194">
        <v>42544</v>
      </c>
      <c r="CJ91">
        <f t="shared" si="374"/>
        <v>-1</v>
      </c>
      <c r="CK91">
        <f t="shared" si="375"/>
        <v>-1</v>
      </c>
      <c r="CL91">
        <v>13</v>
      </c>
      <c r="CM91">
        <f t="shared" si="376"/>
        <v>1</v>
      </c>
      <c r="CN91">
        <v>10</v>
      </c>
      <c r="CO91" s="137">
        <v>2682503.1869999999</v>
      </c>
      <c r="CP91" s="137">
        <v>2063463.9899999998</v>
      </c>
      <c r="CQ91" s="188">
        <v>-1361.1240039572506</v>
      </c>
      <c r="CR91" s="188">
        <v>-1361.1240039572506</v>
      </c>
      <c r="CS91" s="188">
        <v>-1361.1240039572506</v>
      </c>
      <c r="CT91" s="188">
        <f t="shared" si="539"/>
        <v>1361.1240039572506</v>
      </c>
      <c r="CU91" s="188">
        <v>-1361.1240039572506</v>
      </c>
      <c r="CV91" s="188">
        <v>1361.1240039572506</v>
      </c>
      <c r="CW91" s="188">
        <v>-1361.1240039572506</v>
      </c>
      <c r="CX91" s="188">
        <f t="shared" si="377"/>
        <v>1361.1240039572506</v>
      </c>
      <c r="CY91" s="188">
        <v>1361.1240039572506</v>
      </c>
      <c r="CZ91" s="188">
        <f t="shared" si="378"/>
        <v>-1361.1240039572506</v>
      </c>
      <c r="DA91" s="188">
        <f t="shared" si="379"/>
        <v>1361.1240039572506</v>
      </c>
      <c r="DB91" s="188">
        <v>1361.1240039572506</v>
      </c>
      <c r="DD91">
        <v>-1</v>
      </c>
      <c r="DE91" s="228">
        <v>-1</v>
      </c>
      <c r="DF91" s="228">
        <v>1</v>
      </c>
      <c r="DG91" s="228">
        <v>-1</v>
      </c>
      <c r="DH91" s="203">
        <v>1</v>
      </c>
      <c r="DI91" s="229">
        <v>7</v>
      </c>
      <c r="DJ91">
        <f t="shared" si="380"/>
        <v>1</v>
      </c>
      <c r="DK91">
        <v>1</v>
      </c>
      <c r="DL91" s="203">
        <v>1</v>
      </c>
      <c r="DM91">
        <v>0</v>
      </c>
      <c r="DN91">
        <v>1</v>
      </c>
      <c r="DO91">
        <v>0</v>
      </c>
      <c r="DP91">
        <v>1</v>
      </c>
      <c r="DQ91" s="237">
        <v>3.0459945172099998E-4</v>
      </c>
      <c r="DR91" s="194">
        <v>42544</v>
      </c>
      <c r="DS91">
        <f t="shared" si="381"/>
        <v>1</v>
      </c>
      <c r="DT91">
        <f t="shared" si="382"/>
        <v>1</v>
      </c>
      <c r="DU91">
        <v>13</v>
      </c>
      <c r="DV91">
        <f t="shared" si="383"/>
        <v>1</v>
      </c>
      <c r="DW91">
        <v>10</v>
      </c>
      <c r="DX91" s="137">
        <v>2683320.2759999996</v>
      </c>
      <c r="DY91" s="137">
        <v>2064092.5199999998</v>
      </c>
      <c r="DZ91" s="188">
        <v>-817.33788486144226</v>
      </c>
      <c r="EA91" s="188">
        <v>-817.33788486144226</v>
      </c>
      <c r="EB91" s="188">
        <v>817.33788486144226</v>
      </c>
      <c r="EC91" s="188">
        <f t="shared" si="540"/>
        <v>817.33788486144226</v>
      </c>
      <c r="ED91" s="188">
        <v>817.33788486144226</v>
      </c>
      <c r="EE91" s="188">
        <v>817.33788486144226</v>
      </c>
      <c r="EF91" s="188">
        <v>-817.33788486144226</v>
      </c>
      <c r="EG91" s="188">
        <f t="shared" si="384"/>
        <v>817.33788486144226</v>
      </c>
      <c r="EH91" s="188">
        <v>-817.33788486144226</v>
      </c>
      <c r="EI91" s="188">
        <f t="shared" si="385"/>
        <v>817.33788486144226</v>
      </c>
      <c r="EJ91" s="188">
        <f t="shared" si="386"/>
        <v>817.33788486144226</v>
      </c>
      <c r="EK91" s="188">
        <v>817.33788486144226</v>
      </c>
      <c r="EM91">
        <v>1</v>
      </c>
      <c r="EN91" s="228">
        <v>1</v>
      </c>
      <c r="EO91" s="228">
        <v>-1</v>
      </c>
      <c r="EP91" s="228">
        <v>1</v>
      </c>
      <c r="EQ91" s="203">
        <v>1</v>
      </c>
      <c r="ER91" s="229">
        <v>8</v>
      </c>
      <c r="ES91">
        <f t="shared" si="387"/>
        <v>-1</v>
      </c>
      <c r="ET91">
        <v>1</v>
      </c>
      <c r="EU91" s="203">
        <v>1</v>
      </c>
      <c r="EV91">
        <v>1</v>
      </c>
      <c r="EW91">
        <v>1</v>
      </c>
      <c r="EX91">
        <v>0</v>
      </c>
      <c r="EY91">
        <v>1</v>
      </c>
      <c r="EZ91" s="237">
        <v>4.06008932197E-4</v>
      </c>
      <c r="FA91" s="194">
        <v>42544</v>
      </c>
      <c r="FB91">
        <f t="shared" si="388"/>
        <v>-1</v>
      </c>
      <c r="FC91">
        <f t="shared" si="389"/>
        <v>-1</v>
      </c>
      <c r="FD91">
        <v>13</v>
      </c>
      <c r="FE91">
        <f t="shared" si="390"/>
        <v>1</v>
      </c>
      <c r="FF91">
        <v>13</v>
      </c>
      <c r="FG91" s="137">
        <v>2682077.7984000002</v>
      </c>
      <c r="FH91" s="137">
        <v>2682077.7984000002</v>
      </c>
      <c r="FI91" s="188">
        <v>1088.9475429976646</v>
      </c>
      <c r="FJ91" s="188">
        <v>1088.9475429976646</v>
      </c>
      <c r="FK91" s="188">
        <v>1088.9475429976646</v>
      </c>
      <c r="FL91" s="188">
        <f t="shared" si="541"/>
        <v>-1088.9475429976646</v>
      </c>
      <c r="FM91" s="188">
        <v>1088.9475429976646</v>
      </c>
      <c r="FN91" s="188">
        <v>-1088.9475429976646</v>
      </c>
      <c r="FO91" s="188">
        <v>1088.9475429976646</v>
      </c>
      <c r="FP91" s="188">
        <f t="shared" si="391"/>
        <v>-1088.9475429976646</v>
      </c>
      <c r="FQ91" s="188">
        <v>-1088.9475429976646</v>
      </c>
      <c r="FR91" s="188">
        <f t="shared" si="392"/>
        <v>1088.9475429976646</v>
      </c>
      <c r="FS91" s="188">
        <f t="shared" si="393"/>
        <v>-1088.9475429976646</v>
      </c>
      <c r="FT91" s="188">
        <v>1088.9475429976646</v>
      </c>
      <c r="FV91">
        <v>1</v>
      </c>
      <c r="FW91" s="228">
        <v>1</v>
      </c>
      <c r="FX91" s="228">
        <v>-1</v>
      </c>
      <c r="FY91" s="228">
        <v>1</v>
      </c>
      <c r="FZ91" s="203">
        <v>1</v>
      </c>
      <c r="GA91" s="229">
        <v>9</v>
      </c>
      <c r="GB91">
        <f t="shared" si="394"/>
        <v>-1</v>
      </c>
      <c r="GC91">
        <v>1</v>
      </c>
      <c r="GD91">
        <v>1</v>
      </c>
      <c r="GE91">
        <v>1</v>
      </c>
      <c r="GF91">
        <v>1</v>
      </c>
      <c r="GG91">
        <v>0</v>
      </c>
      <c r="GH91">
        <v>1</v>
      </c>
      <c r="GI91">
        <v>0</v>
      </c>
      <c r="GJ91" s="194">
        <v>42544</v>
      </c>
      <c r="GK91">
        <f t="shared" si="395"/>
        <v>-1</v>
      </c>
      <c r="GL91">
        <f t="shared" si="396"/>
        <v>-1</v>
      </c>
      <c r="GM91">
        <v>13</v>
      </c>
      <c r="GN91">
        <f t="shared" si="397"/>
        <v>1</v>
      </c>
      <c r="GO91">
        <v>16</v>
      </c>
      <c r="GP91" s="137">
        <v>2682077.7984000002</v>
      </c>
      <c r="GQ91" s="137">
        <v>3301018.8288000003</v>
      </c>
      <c r="GR91" s="188">
        <v>0</v>
      </c>
      <c r="GS91" s="188">
        <v>0</v>
      </c>
      <c r="GT91" s="188">
        <v>0</v>
      </c>
      <c r="GU91" s="188">
        <f t="shared" si="542"/>
        <v>0</v>
      </c>
      <c r="GV91" s="188">
        <v>0</v>
      </c>
      <c r="GW91" s="188">
        <v>0</v>
      </c>
      <c r="GX91" s="188">
        <v>0</v>
      </c>
      <c r="GY91" s="188">
        <f t="shared" si="398"/>
        <v>0</v>
      </c>
      <c r="GZ91" s="188">
        <v>0</v>
      </c>
      <c r="HA91" s="188">
        <f t="shared" si="399"/>
        <v>0</v>
      </c>
      <c r="HB91" s="188">
        <f t="shared" si="400"/>
        <v>0</v>
      </c>
      <c r="HC91" s="188">
        <v>0</v>
      </c>
      <c r="HE91">
        <v>1</v>
      </c>
      <c r="HF91">
        <v>1</v>
      </c>
      <c r="HG91">
        <v>1</v>
      </c>
      <c r="HH91">
        <v>1</v>
      </c>
      <c r="HI91">
        <v>1</v>
      </c>
      <c r="HJ91">
        <v>10</v>
      </c>
      <c r="HK91">
        <f t="shared" si="401"/>
        <v>1</v>
      </c>
      <c r="HL91">
        <v>1</v>
      </c>
      <c r="HM91" s="203">
        <v>-1</v>
      </c>
      <c r="HN91">
        <v>0</v>
      </c>
      <c r="HO91">
        <v>0</v>
      </c>
      <c r="HP91">
        <v>1</v>
      </c>
      <c r="HQ91">
        <v>0</v>
      </c>
      <c r="HR91" s="237">
        <v>-2.0292207792200001E-4</v>
      </c>
      <c r="HS91" s="194">
        <v>42544</v>
      </c>
      <c r="HT91">
        <f t="shared" si="402"/>
        <v>-1</v>
      </c>
      <c r="HU91">
        <f t="shared" si="403"/>
        <v>1</v>
      </c>
      <c r="HV91">
        <v>12</v>
      </c>
      <c r="HW91">
        <f t="shared" si="404"/>
        <v>1</v>
      </c>
      <c r="HX91">
        <v>15</v>
      </c>
      <c r="HY91" s="137">
        <v>2506384.608</v>
      </c>
      <c r="HZ91" s="137">
        <v>3132980.76</v>
      </c>
      <c r="IA91" s="188">
        <v>-508.60077272707747</v>
      </c>
      <c r="IB91" s="188">
        <v>-508.60077272707747</v>
      </c>
      <c r="IC91" s="188">
        <v>-508.60077272707747</v>
      </c>
      <c r="ID91" s="188">
        <f t="shared" si="543"/>
        <v>-508.60077272707747</v>
      </c>
      <c r="IE91" s="188">
        <v>-508.60077272707747</v>
      </c>
      <c r="IF91" s="188">
        <v>-508.60077272707747</v>
      </c>
      <c r="IG91" s="188">
        <v>-508.60077272707747</v>
      </c>
      <c r="IH91" s="188">
        <f t="shared" si="405"/>
        <v>508.60077272707747</v>
      </c>
      <c r="II91" s="188">
        <v>508.60077272707747</v>
      </c>
      <c r="IJ91" s="188">
        <f t="shared" si="406"/>
        <v>-508.60077272707747</v>
      </c>
      <c r="IK91" s="188">
        <f t="shared" si="407"/>
        <v>-508.60077272707747</v>
      </c>
      <c r="IL91" s="188">
        <v>508.60077272707747</v>
      </c>
      <c r="IN91">
        <v>-1</v>
      </c>
      <c r="IO91" s="228">
        <v>-1</v>
      </c>
      <c r="IP91" s="228">
        <v>-1</v>
      </c>
      <c r="IQ91" s="228">
        <v>-1</v>
      </c>
      <c r="IR91" s="203">
        <v>1</v>
      </c>
      <c r="IS91" s="229">
        <v>11</v>
      </c>
      <c r="IT91">
        <f t="shared" si="408"/>
        <v>1</v>
      </c>
      <c r="IU91">
        <v>1</v>
      </c>
      <c r="IV91" s="203">
        <v>-1</v>
      </c>
      <c r="IW91">
        <v>1</v>
      </c>
      <c r="IX91">
        <v>0</v>
      </c>
      <c r="IY91">
        <v>1</v>
      </c>
      <c r="IZ91">
        <v>0</v>
      </c>
      <c r="JA91" s="237">
        <v>-2.02963263649E-4</v>
      </c>
      <c r="JB91" s="194">
        <v>42544</v>
      </c>
      <c r="JC91">
        <f t="shared" si="409"/>
        <v>1</v>
      </c>
      <c r="JD91">
        <f t="shared" si="410"/>
        <v>1</v>
      </c>
      <c r="JE91">
        <v>13</v>
      </c>
      <c r="JF91">
        <f t="shared" si="411"/>
        <v>1</v>
      </c>
      <c r="JG91">
        <v>16</v>
      </c>
      <c r="JH91" s="137">
        <v>2701430.2223999999</v>
      </c>
      <c r="JI91" s="137">
        <v>3324837.1968</v>
      </c>
      <c r="JJ91" s="188">
        <v>548.29109445834786</v>
      </c>
      <c r="JK91" s="188">
        <v>548.29109445834786</v>
      </c>
      <c r="JL91" s="188">
        <v>-548.29109445834786</v>
      </c>
      <c r="JM91" s="188">
        <f t="shared" si="544"/>
        <v>-548.29109445834786</v>
      </c>
      <c r="JN91" s="188">
        <v>-548.29109445834786</v>
      </c>
      <c r="JO91" s="188">
        <v>548.29109445834786</v>
      </c>
      <c r="JP91" s="188">
        <v>548.29109445834786</v>
      </c>
      <c r="JQ91" s="188">
        <f t="shared" si="412"/>
        <v>-548.29109445834786</v>
      </c>
      <c r="JR91" s="188">
        <v>548.29109445834786</v>
      </c>
      <c r="JS91" s="188">
        <f t="shared" si="413"/>
        <v>-548.29109445834786</v>
      </c>
      <c r="JT91" s="188">
        <f t="shared" si="414"/>
        <v>-548.29109445834786</v>
      </c>
      <c r="JU91" s="188">
        <v>548.29109445834786</v>
      </c>
      <c r="JW91">
        <v>-1</v>
      </c>
      <c r="JX91" s="228">
        <v>1</v>
      </c>
      <c r="JY91" s="228">
        <v>-1</v>
      </c>
      <c r="JZ91" s="228">
        <v>1</v>
      </c>
      <c r="KA91" s="203">
        <v>1</v>
      </c>
      <c r="KB91" s="229">
        <v>12</v>
      </c>
      <c r="KC91">
        <f t="shared" si="415"/>
        <v>1</v>
      </c>
      <c r="KD91">
        <v>1</v>
      </c>
      <c r="KE91" s="203">
        <v>-1</v>
      </c>
      <c r="KF91">
        <v>0</v>
      </c>
      <c r="KG91">
        <v>0</v>
      </c>
      <c r="KH91">
        <v>1</v>
      </c>
      <c r="KI91">
        <v>0</v>
      </c>
      <c r="KJ91" s="237">
        <v>-3.0450669914700002E-4</v>
      </c>
      <c r="KK91" s="194">
        <v>42544</v>
      </c>
      <c r="KL91">
        <f t="shared" si="416"/>
        <v>1</v>
      </c>
      <c r="KM91">
        <f t="shared" si="417"/>
        <v>1</v>
      </c>
      <c r="KN91">
        <v>13</v>
      </c>
      <c r="KO91">
        <f t="shared" si="418"/>
        <v>1</v>
      </c>
      <c r="KP91">
        <v>16</v>
      </c>
      <c r="KQ91" s="137">
        <v>2735740.9716000003</v>
      </c>
      <c r="KR91" s="137">
        <v>3367065.8112000003</v>
      </c>
      <c r="KS91" s="188">
        <v>-833.05145298312277</v>
      </c>
      <c r="KT91" s="188">
        <v>833.05145298312277</v>
      </c>
      <c r="KU91" s="188">
        <v>-833.05145298312277</v>
      </c>
      <c r="KV91" s="188">
        <f t="shared" si="545"/>
        <v>-833.05145298312277</v>
      </c>
      <c r="KW91" s="188">
        <v>-833.05145298312277</v>
      </c>
      <c r="KX91" s="188">
        <v>833.05145298312277</v>
      </c>
      <c r="KY91" s="188">
        <v>-833.05145298312277</v>
      </c>
      <c r="KZ91" s="188">
        <f t="shared" si="419"/>
        <v>-833.05145298312277</v>
      </c>
      <c r="LA91" s="188">
        <v>833.05145298312277</v>
      </c>
      <c r="LB91" s="188">
        <f t="shared" si="420"/>
        <v>-833.05145298312277</v>
      </c>
      <c r="LC91" s="188">
        <f t="shared" si="421"/>
        <v>-833.05145298312277</v>
      </c>
      <c r="LD91" s="188">
        <v>833.05145298312277</v>
      </c>
      <c r="LF91">
        <v>-1</v>
      </c>
      <c r="LG91" s="228">
        <v>1</v>
      </c>
      <c r="LH91" s="228">
        <v>-1</v>
      </c>
      <c r="LI91" s="228">
        <v>1</v>
      </c>
      <c r="LJ91" s="203">
        <v>1</v>
      </c>
      <c r="LK91" s="229">
        <v>13</v>
      </c>
      <c r="LL91">
        <f t="shared" si="422"/>
        <v>1</v>
      </c>
      <c r="LM91">
        <v>1</v>
      </c>
      <c r="LN91" s="203">
        <v>-1</v>
      </c>
      <c r="LO91">
        <v>1</v>
      </c>
      <c r="LP91">
        <v>0</v>
      </c>
      <c r="LQ91">
        <v>1</v>
      </c>
      <c r="LR91">
        <v>0</v>
      </c>
      <c r="LS91" s="237">
        <v>-1.01533150574E-4</v>
      </c>
      <c r="LT91" s="194">
        <v>42544</v>
      </c>
      <c r="LU91">
        <f t="shared" si="423"/>
        <v>1</v>
      </c>
      <c r="LV91">
        <f t="shared" si="424"/>
        <v>1</v>
      </c>
      <c r="LW91">
        <v>13</v>
      </c>
      <c r="LX91">
        <f t="shared" si="425"/>
        <v>1</v>
      </c>
      <c r="LY91">
        <v>10</v>
      </c>
      <c r="LZ91" s="137">
        <v>2727576.9248000002</v>
      </c>
      <c r="MA91" s="137">
        <v>2098136.0959999999</v>
      </c>
      <c r="MB91" s="188">
        <v>-276.93947860788626</v>
      </c>
      <c r="MC91" s="188">
        <v>276.93947860788626</v>
      </c>
      <c r="MD91" s="188">
        <v>-276.93947860788626</v>
      </c>
      <c r="ME91" s="188">
        <f t="shared" si="546"/>
        <v>-276.93947860788626</v>
      </c>
      <c r="MF91" s="188">
        <v>-276.93947860788626</v>
      </c>
      <c r="MG91" s="188">
        <v>276.93947860788626</v>
      </c>
      <c r="MH91" s="188">
        <v>-276.93947860788626</v>
      </c>
      <c r="MI91" s="188">
        <f t="shared" si="426"/>
        <v>-276.93947860788626</v>
      </c>
      <c r="MJ91" s="188">
        <v>276.93947860788626</v>
      </c>
      <c r="MK91" s="188">
        <f t="shared" si="427"/>
        <v>-276.93947860788626</v>
      </c>
      <c r="ML91" s="188">
        <f t="shared" si="428"/>
        <v>-276.93947860788626</v>
      </c>
      <c r="MM91" s="188">
        <v>276.93947860788626</v>
      </c>
      <c r="MO91">
        <v>-1</v>
      </c>
      <c r="MP91" s="228">
        <v>1</v>
      </c>
      <c r="MQ91" s="228">
        <v>1</v>
      </c>
      <c r="MR91" s="203">
        <v>1</v>
      </c>
      <c r="MS91" s="203">
        <v>1</v>
      </c>
      <c r="MT91" s="229">
        <v>14</v>
      </c>
      <c r="MU91">
        <f t="shared" si="429"/>
        <v>1</v>
      </c>
      <c r="MV91">
        <v>1</v>
      </c>
      <c r="MW91" s="203">
        <v>1</v>
      </c>
      <c r="MX91">
        <v>1</v>
      </c>
      <c r="MY91">
        <v>1</v>
      </c>
      <c r="MZ91">
        <v>0</v>
      </c>
      <c r="NA91">
        <v>1</v>
      </c>
      <c r="NB91" s="237">
        <v>1.0154346060099999E-4</v>
      </c>
      <c r="NC91" s="194">
        <v>42544</v>
      </c>
      <c r="ND91">
        <f t="shared" si="430"/>
        <v>1</v>
      </c>
      <c r="NE91">
        <f t="shared" si="431"/>
        <v>1</v>
      </c>
      <c r="NF91">
        <v>13</v>
      </c>
      <c r="NG91">
        <f t="shared" si="432"/>
        <v>1</v>
      </c>
      <c r="NH91">
        <v>10</v>
      </c>
      <c r="NI91" s="137">
        <v>2736457.9787999997</v>
      </c>
      <c r="NJ91" s="137">
        <v>2104967.676</v>
      </c>
      <c r="NK91" s="188">
        <v>277.86941295656987</v>
      </c>
      <c r="NL91" s="188">
        <v>-277.86941295656987</v>
      </c>
      <c r="NM91" s="188">
        <v>277.86941295656987</v>
      </c>
      <c r="NN91" s="188">
        <f t="shared" si="547"/>
        <v>277.86941295656987</v>
      </c>
      <c r="NO91" s="188">
        <v>277.86941295656987</v>
      </c>
      <c r="NP91" s="188">
        <v>277.86941295656987</v>
      </c>
      <c r="NQ91" s="188">
        <v>277.86941295656987</v>
      </c>
      <c r="NR91" s="188">
        <f t="shared" si="433"/>
        <v>277.86941295656987</v>
      </c>
      <c r="NS91" s="188">
        <v>-277.86941295656987</v>
      </c>
      <c r="NT91" s="188">
        <f t="shared" si="434"/>
        <v>277.86941295656987</v>
      </c>
      <c r="NU91" s="188">
        <f t="shared" si="435"/>
        <v>277.86941295656987</v>
      </c>
      <c r="NV91" s="188">
        <v>277.86941295656987</v>
      </c>
      <c r="NX91">
        <v>1</v>
      </c>
      <c r="NY91" s="228">
        <v>1</v>
      </c>
      <c r="NZ91" s="228">
        <v>1</v>
      </c>
      <c r="OA91" s="228">
        <v>-1</v>
      </c>
      <c r="OB91" s="203">
        <v>1</v>
      </c>
      <c r="OC91" s="229">
        <v>15</v>
      </c>
      <c r="OD91">
        <f t="shared" si="436"/>
        <v>1</v>
      </c>
      <c r="OE91">
        <v>1</v>
      </c>
      <c r="OF91" s="203">
        <v>-1</v>
      </c>
      <c r="OG91">
        <v>0</v>
      </c>
      <c r="OH91">
        <v>0</v>
      </c>
      <c r="OI91">
        <v>1</v>
      </c>
      <c r="OJ91">
        <v>0</v>
      </c>
      <c r="OK91">
        <v>-1.01533150574E-4</v>
      </c>
      <c r="OL91" s="194">
        <v>42544</v>
      </c>
      <c r="OM91">
        <f t="shared" si="437"/>
        <v>1</v>
      </c>
      <c r="ON91">
        <f t="shared" si="438"/>
        <v>1</v>
      </c>
      <c r="OO91">
        <v>14</v>
      </c>
      <c r="OP91">
        <f t="shared" si="439"/>
        <v>1</v>
      </c>
      <c r="OQ91">
        <v>11</v>
      </c>
      <c r="OR91" s="137">
        <v>2926106.3832</v>
      </c>
      <c r="OS91" s="137">
        <v>2299083.5868000002</v>
      </c>
      <c r="OT91" s="188">
        <v>-297.09680000098814</v>
      </c>
      <c r="OU91" s="188">
        <v>-297.09680000098814</v>
      </c>
      <c r="OV91" s="188">
        <v>-297.09680000098814</v>
      </c>
      <c r="OW91" s="188">
        <f t="shared" si="548"/>
        <v>-297.09680000098814</v>
      </c>
      <c r="OX91" s="188">
        <v>-297.09680000098814</v>
      </c>
      <c r="OY91" s="188">
        <v>-297.09680000098814</v>
      </c>
      <c r="OZ91" s="188">
        <v>297.09680000098814</v>
      </c>
      <c r="PA91" s="188">
        <f t="shared" si="440"/>
        <v>-297.09680000098814</v>
      </c>
      <c r="PB91" s="188">
        <v>297.09680000098814</v>
      </c>
      <c r="PC91" s="188">
        <f t="shared" si="441"/>
        <v>-297.09680000098814</v>
      </c>
      <c r="PD91" s="188">
        <f t="shared" si="442"/>
        <v>-297.09680000098814</v>
      </c>
      <c r="PE91" s="188">
        <v>297.09680000098814</v>
      </c>
      <c r="PG91">
        <v>-1</v>
      </c>
      <c r="PH91" s="228">
        <v>1</v>
      </c>
      <c r="PI91" s="228">
        <v>1</v>
      </c>
      <c r="PJ91" s="228">
        <v>1</v>
      </c>
      <c r="PK91" s="203">
        <v>1</v>
      </c>
      <c r="PL91" s="229">
        <v>16</v>
      </c>
      <c r="PM91">
        <f t="shared" si="560"/>
        <v>1</v>
      </c>
      <c r="PN91">
        <v>1</v>
      </c>
      <c r="PO91" s="203">
        <v>1</v>
      </c>
      <c r="PP91">
        <v>1</v>
      </c>
      <c r="PQ91">
        <v>1</v>
      </c>
      <c r="PR91">
        <v>0</v>
      </c>
      <c r="PS91">
        <v>1</v>
      </c>
      <c r="PT91" s="237">
        <v>1.0154346060099999E-4</v>
      </c>
      <c r="PU91" s="194">
        <v>42544</v>
      </c>
      <c r="PV91">
        <f t="shared" si="443"/>
        <v>1</v>
      </c>
      <c r="PW91">
        <f t="shared" si="444"/>
        <v>1</v>
      </c>
      <c r="PX91">
        <v>14</v>
      </c>
      <c r="PY91">
        <f t="shared" si="445"/>
        <v>1</v>
      </c>
      <c r="PZ91">
        <v>11</v>
      </c>
      <c r="QA91" s="137">
        <v>2899301.5799999996</v>
      </c>
      <c r="QB91" s="137">
        <v>2278022.67</v>
      </c>
      <c r="QC91" s="188">
        <v>294.40511575914701</v>
      </c>
      <c r="QD91" s="188">
        <v>-294.40511575914701</v>
      </c>
      <c r="QE91" s="188">
        <v>294.40511575914701</v>
      </c>
      <c r="QF91" s="188">
        <f t="shared" si="549"/>
        <v>294.40511575914701</v>
      </c>
      <c r="QG91" s="188">
        <v>294.40511575914701</v>
      </c>
      <c r="QH91" s="188">
        <v>294.40511575914701</v>
      </c>
      <c r="QI91" s="188">
        <v>294.40511575914701</v>
      </c>
      <c r="QJ91" s="188">
        <f t="shared" si="446"/>
        <v>294.40511575914701</v>
      </c>
      <c r="QK91" s="188">
        <v>-294.40511575914701</v>
      </c>
      <c r="QL91" s="188">
        <f t="shared" si="447"/>
        <v>294.40511575914701</v>
      </c>
      <c r="QM91" s="188">
        <f t="shared" si="448"/>
        <v>294.40511575914701</v>
      </c>
      <c r="QN91" s="188">
        <v>294.40511575914701</v>
      </c>
      <c r="QP91">
        <v>1</v>
      </c>
      <c r="QQ91" s="228">
        <v>-1</v>
      </c>
      <c r="QR91" s="228">
        <v>-1</v>
      </c>
      <c r="QS91" s="228">
        <v>1</v>
      </c>
      <c r="QT91" s="203">
        <v>1</v>
      </c>
      <c r="QU91" s="229">
        <v>17</v>
      </c>
      <c r="QV91">
        <f t="shared" si="561"/>
        <v>-1</v>
      </c>
      <c r="QW91">
        <v>1</v>
      </c>
      <c r="QX91">
        <v>1</v>
      </c>
      <c r="QY91">
        <v>0</v>
      </c>
      <c r="QZ91">
        <v>1</v>
      </c>
      <c r="RA91">
        <v>0</v>
      </c>
      <c r="RB91">
        <v>1</v>
      </c>
      <c r="RC91">
        <v>6.0919890344199995E-4</v>
      </c>
      <c r="RD91" s="194">
        <v>42544</v>
      </c>
      <c r="RE91">
        <f t="shared" si="449"/>
        <v>-1</v>
      </c>
      <c r="RF91">
        <f t="shared" si="450"/>
        <v>-1</v>
      </c>
      <c r="RG91">
        <v>14</v>
      </c>
      <c r="RH91">
        <f t="shared" si="451"/>
        <v>-1</v>
      </c>
      <c r="RI91">
        <v>11</v>
      </c>
      <c r="RJ91" s="137">
        <v>2899301.5799999996</v>
      </c>
      <c r="RK91" s="137">
        <v>2278022.67</v>
      </c>
      <c r="RL91" s="188">
        <v>-1766.2513432836577</v>
      </c>
      <c r="RM91" s="188">
        <v>1766.2513432836577</v>
      </c>
      <c r="RN91" s="188">
        <v>1766.2513432836577</v>
      </c>
      <c r="RO91" s="188">
        <f t="shared" si="550"/>
        <v>-1766.2513432836577</v>
      </c>
      <c r="RP91" s="188">
        <v>1766.2513432836577</v>
      </c>
      <c r="RQ91" s="188">
        <v>-1766.2513432836577</v>
      </c>
      <c r="RR91" s="188">
        <v>1766.2513432836577</v>
      </c>
      <c r="RS91" s="188">
        <f t="shared" si="452"/>
        <v>-1766.2513432836577</v>
      </c>
      <c r="RT91" s="188">
        <v>-1766.2513432836577</v>
      </c>
      <c r="RU91" s="188">
        <f t="shared" si="453"/>
        <v>-1766.2513432836577</v>
      </c>
      <c r="RV91" s="188">
        <f t="shared" si="454"/>
        <v>-1766.2513432836577</v>
      </c>
      <c r="RW91" s="188">
        <v>1766.2513432836577</v>
      </c>
      <c r="RY91">
        <v>1</v>
      </c>
      <c r="RZ91">
        <v>1</v>
      </c>
      <c r="SA91">
        <v>1</v>
      </c>
      <c r="SB91">
        <v>-1</v>
      </c>
      <c r="SC91">
        <v>1</v>
      </c>
      <c r="SD91">
        <v>18</v>
      </c>
      <c r="SE91">
        <f t="shared" si="455"/>
        <v>1</v>
      </c>
      <c r="SF91">
        <v>1</v>
      </c>
      <c r="SG91">
        <v>1</v>
      </c>
      <c r="SH91">
        <v>1</v>
      </c>
      <c r="SI91">
        <v>1</v>
      </c>
      <c r="SJ91">
        <v>0</v>
      </c>
      <c r="SK91">
        <v>1</v>
      </c>
      <c r="SL91">
        <v>1.01471334348E-4</v>
      </c>
      <c r="SM91" s="194">
        <v>42544</v>
      </c>
      <c r="SN91">
        <f t="shared" si="456"/>
        <v>1</v>
      </c>
      <c r="SO91">
        <f t="shared" si="457"/>
        <v>1</v>
      </c>
      <c r="SP91">
        <v>15</v>
      </c>
      <c r="SQ91">
        <f t="shared" si="458"/>
        <v>1</v>
      </c>
      <c r="SR91">
        <v>11</v>
      </c>
      <c r="SS91" s="137">
        <v>3103199.8200000003</v>
      </c>
      <c r="ST91" s="137">
        <v>2275679.8680000002</v>
      </c>
      <c r="SU91" s="188">
        <v>314.88582648387347</v>
      </c>
      <c r="SV91" s="188">
        <v>314.88582648387347</v>
      </c>
      <c r="SW91" s="188">
        <v>314.88582648387347</v>
      </c>
      <c r="SX91" s="188">
        <f t="shared" si="551"/>
        <v>314.88582648387347</v>
      </c>
      <c r="SY91" s="188">
        <v>314.88582648387347</v>
      </c>
      <c r="SZ91" s="188">
        <v>314.88582648387347</v>
      </c>
      <c r="TA91" s="188">
        <v>-314.88582648387347</v>
      </c>
      <c r="TB91" s="188">
        <f t="shared" si="459"/>
        <v>314.88582648387347</v>
      </c>
      <c r="TC91" s="188">
        <v>-314.88582648387347</v>
      </c>
      <c r="TD91" s="188">
        <f t="shared" si="460"/>
        <v>314.88582648387347</v>
      </c>
      <c r="TE91" s="188">
        <f t="shared" si="461"/>
        <v>314.88582648387347</v>
      </c>
      <c r="TF91" s="188">
        <v>314.88582648387347</v>
      </c>
      <c r="TH91">
        <v>1</v>
      </c>
      <c r="TI91" s="228">
        <v>1</v>
      </c>
      <c r="TJ91" s="228">
        <v>1</v>
      </c>
      <c r="TK91" s="228">
        <v>-1</v>
      </c>
      <c r="TL91" s="203">
        <v>1</v>
      </c>
      <c r="TM91" s="229">
        <v>19</v>
      </c>
      <c r="TN91">
        <f t="shared" si="462"/>
        <v>1</v>
      </c>
      <c r="TO91">
        <v>1</v>
      </c>
      <c r="TP91">
        <v>1</v>
      </c>
      <c r="TQ91">
        <v>1</v>
      </c>
      <c r="TR91">
        <v>1</v>
      </c>
      <c r="TS91">
        <v>0</v>
      </c>
      <c r="TT91">
        <v>1</v>
      </c>
      <c r="TU91">
        <v>2.0292207792200001E-4</v>
      </c>
      <c r="TV91" s="194">
        <v>42544</v>
      </c>
      <c r="TW91">
        <f t="shared" si="463"/>
        <v>1</v>
      </c>
      <c r="TX91">
        <f t="shared" si="464"/>
        <v>1</v>
      </c>
      <c r="TY91">
        <v>15</v>
      </c>
      <c r="TZ91">
        <f t="shared" si="465"/>
        <v>1</v>
      </c>
      <c r="UA91">
        <v>11</v>
      </c>
      <c r="UB91" s="137">
        <v>3103199.8200000003</v>
      </c>
      <c r="UC91" s="137">
        <v>2275679.8680000002</v>
      </c>
      <c r="UD91" s="188">
        <v>629.70775568157649</v>
      </c>
      <c r="UE91" s="188">
        <v>629.70775568157649</v>
      </c>
      <c r="UF91" s="188">
        <v>629.70775568157649</v>
      </c>
      <c r="UG91" s="188">
        <f t="shared" si="552"/>
        <v>629.70775568157649</v>
      </c>
      <c r="UH91" s="188">
        <v>629.70775568157649</v>
      </c>
      <c r="UI91" s="188">
        <v>629.70775568157649</v>
      </c>
      <c r="UJ91" s="188">
        <v>-629.70775568157649</v>
      </c>
      <c r="UK91" s="188">
        <f t="shared" si="466"/>
        <v>629.70775568157649</v>
      </c>
      <c r="UL91" s="188">
        <v>-629.70775568157649</v>
      </c>
      <c r="UM91" s="188">
        <f t="shared" si="467"/>
        <v>629.70775568157649</v>
      </c>
      <c r="UN91" s="188">
        <f t="shared" si="468"/>
        <v>629.70775568157649</v>
      </c>
      <c r="UO91" s="188">
        <v>629.70775568157649</v>
      </c>
      <c r="UQ91">
        <v>1</v>
      </c>
      <c r="UR91" s="228">
        <v>1</v>
      </c>
      <c r="US91" s="228">
        <v>1</v>
      </c>
      <c r="UT91" s="228">
        <v>-1</v>
      </c>
      <c r="UU91" s="203">
        <v>1</v>
      </c>
      <c r="UV91" s="229">
        <v>20</v>
      </c>
      <c r="UW91">
        <f t="shared" si="469"/>
        <v>1</v>
      </c>
      <c r="UX91">
        <v>1</v>
      </c>
      <c r="UY91" s="203">
        <v>1</v>
      </c>
      <c r="UZ91">
        <v>1</v>
      </c>
      <c r="VA91">
        <v>1</v>
      </c>
      <c r="VB91">
        <v>1</v>
      </c>
      <c r="VC91">
        <v>1</v>
      </c>
      <c r="VD91" s="237">
        <v>1.01440454453E-4</v>
      </c>
      <c r="VE91" s="194">
        <v>42544</v>
      </c>
      <c r="VF91">
        <f t="shared" si="470"/>
        <v>1</v>
      </c>
      <c r="VG91">
        <f t="shared" si="471"/>
        <v>1</v>
      </c>
      <c r="VH91">
        <v>15</v>
      </c>
      <c r="VI91">
        <v>1</v>
      </c>
      <c r="VJ91">
        <v>19</v>
      </c>
      <c r="VK91" s="137">
        <v>3092748.5819999999</v>
      </c>
      <c r="VL91" s="137">
        <v>3917481.5371999997</v>
      </c>
      <c r="VM91" s="188">
        <v>313.72982166695135</v>
      </c>
      <c r="VN91" s="188">
        <v>313.72982166695135</v>
      </c>
      <c r="VO91" s="188">
        <v>313.72982166695135</v>
      </c>
      <c r="VP91" s="188">
        <f t="shared" si="553"/>
        <v>313.72982166695135</v>
      </c>
      <c r="VQ91" s="188">
        <v>313.72982166695135</v>
      </c>
      <c r="VR91" s="188">
        <v>313.72982166695135</v>
      </c>
      <c r="VS91" s="188">
        <v>-313.72982166695135</v>
      </c>
      <c r="VT91" s="188">
        <f t="shared" si="472"/>
        <v>313.72982166695135</v>
      </c>
      <c r="VU91" s="188">
        <v>-313.72982166695135</v>
      </c>
      <c r="VV91" s="188">
        <v>313.72982166695135</v>
      </c>
      <c r="VW91" s="188">
        <f t="shared" si="473"/>
        <v>313.72982166695135</v>
      </c>
      <c r="VX91" s="188">
        <v>313.72982166695135</v>
      </c>
      <c r="VZ91">
        <v>1</v>
      </c>
      <c r="WA91" s="228">
        <v>1</v>
      </c>
      <c r="WB91" s="228">
        <v>-1</v>
      </c>
      <c r="WC91" s="228">
        <v>1</v>
      </c>
      <c r="WD91" s="203">
        <v>1</v>
      </c>
      <c r="WE91" s="229">
        <v>21</v>
      </c>
      <c r="WF91">
        <f t="shared" si="474"/>
        <v>-1</v>
      </c>
      <c r="WG91">
        <v>1</v>
      </c>
      <c r="WH91" s="203">
        <v>-1</v>
      </c>
      <c r="WI91">
        <v>1</v>
      </c>
      <c r="WJ91">
        <v>0</v>
      </c>
      <c r="WK91">
        <v>1</v>
      </c>
      <c r="WL91">
        <v>0</v>
      </c>
      <c r="WM91" s="237">
        <v>-1.01430165331E-4</v>
      </c>
      <c r="WN91" s="194">
        <v>42544</v>
      </c>
      <c r="WO91">
        <f t="shared" si="475"/>
        <v>-1</v>
      </c>
      <c r="WP91">
        <f t="shared" si="476"/>
        <v>-1</v>
      </c>
      <c r="WQ91">
        <v>15</v>
      </c>
      <c r="WR91">
        <v>1</v>
      </c>
      <c r="WS91">
        <v>19</v>
      </c>
      <c r="WT91" s="137">
        <v>3106709.7599999993</v>
      </c>
      <c r="WU91" s="137">
        <v>3935165.6959999995</v>
      </c>
      <c r="WV91" s="188">
        <v>-315.11408459223128</v>
      </c>
      <c r="WW91" s="188">
        <v>-315.11408459223128</v>
      </c>
      <c r="WX91" s="188">
        <v>-315.11408459223128</v>
      </c>
      <c r="WY91" s="188">
        <f t="shared" si="477"/>
        <v>315.11408459223128</v>
      </c>
      <c r="WZ91" s="188">
        <v>-315.11408459223128</v>
      </c>
      <c r="XA91" s="188">
        <v>315.11408459223128</v>
      </c>
      <c r="XB91" s="188">
        <v>-315.11408459223128</v>
      </c>
      <c r="XC91" s="188">
        <f t="shared" si="478"/>
        <v>315.11408459223128</v>
      </c>
      <c r="XD91" s="188">
        <v>315.11408459223128</v>
      </c>
      <c r="XE91" s="188">
        <v>-315.11408459223128</v>
      </c>
      <c r="XF91" s="188">
        <f t="shared" si="479"/>
        <v>315.11408459223128</v>
      </c>
      <c r="XG91" s="188">
        <v>315.11408459223128</v>
      </c>
      <c r="XI91">
        <v>-1</v>
      </c>
      <c r="XJ91" s="228">
        <v>-1</v>
      </c>
      <c r="XK91" s="228">
        <v>-1</v>
      </c>
      <c r="XL91" s="228">
        <v>-1</v>
      </c>
      <c r="XM91" s="203">
        <v>1</v>
      </c>
      <c r="XN91" s="229">
        <v>22</v>
      </c>
      <c r="XO91">
        <f t="shared" si="480"/>
        <v>1</v>
      </c>
      <c r="XP91">
        <v>1</v>
      </c>
      <c r="XQ91" s="203">
        <v>-1</v>
      </c>
      <c r="XR91">
        <v>1</v>
      </c>
      <c r="XS91">
        <v>0</v>
      </c>
      <c r="XT91">
        <v>0</v>
      </c>
      <c r="XU91">
        <v>0</v>
      </c>
      <c r="XV91" s="237">
        <v>-2.0288090890600001E-4</v>
      </c>
      <c r="XW91" s="194">
        <v>42544</v>
      </c>
      <c r="XX91">
        <f t="shared" si="481"/>
        <v>1</v>
      </c>
      <c r="XY91">
        <f t="shared" si="482"/>
        <v>1</v>
      </c>
      <c r="XZ91">
        <v>15</v>
      </c>
      <c r="YA91">
        <v>1</v>
      </c>
      <c r="YB91">
        <v>19</v>
      </c>
      <c r="YC91" s="137">
        <v>3106709.7599999993</v>
      </c>
      <c r="YD91" s="137">
        <v>3935165.6959999995</v>
      </c>
      <c r="YE91" s="188">
        <v>630.29209981594101</v>
      </c>
      <c r="YF91" s="188">
        <v>630.29209981594101</v>
      </c>
      <c r="YG91" s="188">
        <v>-630.29209981594101</v>
      </c>
      <c r="YH91" s="188">
        <f t="shared" si="483"/>
        <v>-630.29209981594101</v>
      </c>
      <c r="YI91" s="188">
        <v>-630.29209981594101</v>
      </c>
      <c r="YJ91" s="188">
        <v>630.29209981594101</v>
      </c>
      <c r="YK91" s="188">
        <v>630.29209981594101</v>
      </c>
      <c r="YL91" s="188">
        <f t="shared" si="484"/>
        <v>-630.29209981594101</v>
      </c>
      <c r="YM91" s="188">
        <v>630.29209981594101</v>
      </c>
      <c r="YN91" s="188">
        <v>-630.29209981594101</v>
      </c>
      <c r="YO91" s="188">
        <f t="shared" si="485"/>
        <v>-630.29209981594101</v>
      </c>
      <c r="YP91" s="188">
        <v>630.29209981594101</v>
      </c>
      <c r="YR91">
        <v>-1</v>
      </c>
      <c r="YS91" s="228">
        <v>-1</v>
      </c>
      <c r="YT91" s="228">
        <v>1</v>
      </c>
      <c r="YU91" s="228">
        <v>-1</v>
      </c>
      <c r="YV91" s="203">
        <v>1</v>
      </c>
      <c r="YW91" s="229">
        <v>24</v>
      </c>
      <c r="YX91">
        <v>1</v>
      </c>
      <c r="YY91">
        <v>1</v>
      </c>
      <c r="YZ91" s="203">
        <v>-1</v>
      </c>
      <c r="ZA91">
        <v>0</v>
      </c>
      <c r="ZB91">
        <v>0</v>
      </c>
      <c r="ZC91">
        <v>0</v>
      </c>
      <c r="ZD91">
        <v>0</v>
      </c>
      <c r="ZE91" s="237">
        <v>-3.04383116883E-4</v>
      </c>
      <c r="ZF91" s="194">
        <v>42544</v>
      </c>
      <c r="ZG91">
        <f t="shared" si="486"/>
        <v>1</v>
      </c>
      <c r="ZH91">
        <f t="shared" si="487"/>
        <v>1</v>
      </c>
      <c r="ZI91">
        <v>15</v>
      </c>
      <c r="ZJ91">
        <v>1</v>
      </c>
      <c r="ZK91">
        <v>19</v>
      </c>
      <c r="ZL91" s="137">
        <v>3106709.7599999993</v>
      </c>
      <c r="ZM91" s="137">
        <v>3935165.6959999995</v>
      </c>
      <c r="ZN91" s="188">
        <v>945.62999999963665</v>
      </c>
      <c r="ZO91" s="188">
        <v>-945.62999999963665</v>
      </c>
      <c r="ZP91" s="188">
        <v>945.62999999963665</v>
      </c>
      <c r="ZQ91" s="188">
        <v>-945.62999999963665</v>
      </c>
      <c r="ZR91" s="188">
        <v>-945.62999999963665</v>
      </c>
      <c r="ZS91" s="188">
        <v>-945.62999999963665</v>
      </c>
      <c r="ZT91" s="188">
        <v>-945.62999999963665</v>
      </c>
      <c r="ZU91" s="188">
        <v>945.62999999963665</v>
      </c>
      <c r="ZV91" s="188">
        <f t="shared" si="488"/>
        <v>-945.62999999963665</v>
      </c>
      <c r="ZW91" s="188">
        <v>945.62999999963665</v>
      </c>
      <c r="ZX91" s="188">
        <f t="shared" si="489"/>
        <v>-945.62999999963665</v>
      </c>
      <c r="ZY91" s="188">
        <v>945.62999999963665</v>
      </c>
      <c r="AAA91">
        <f t="shared" si="490"/>
        <v>-1</v>
      </c>
      <c r="AAB91" s="228">
        <v>-1</v>
      </c>
      <c r="AAC91" s="228">
        <v>-1</v>
      </c>
      <c r="AAD91" s="228">
        <v>-1</v>
      </c>
      <c r="AAE91" s="203">
        <v>1</v>
      </c>
      <c r="AAF91" s="229">
        <v>24</v>
      </c>
      <c r="AAG91">
        <f t="shared" si="491"/>
        <v>1</v>
      </c>
      <c r="AAH91">
        <f t="shared" si="492"/>
        <v>1</v>
      </c>
      <c r="AAI91" s="203">
        <v>1</v>
      </c>
      <c r="AAJ91">
        <f t="shared" si="493"/>
        <v>0</v>
      </c>
      <c r="AAK91">
        <f t="shared" si="355"/>
        <v>1</v>
      </c>
      <c r="AAL91">
        <f t="shared" si="554"/>
        <v>1</v>
      </c>
      <c r="AAM91">
        <f t="shared" si="494"/>
        <v>1</v>
      </c>
      <c r="AAN91" s="237">
        <v>5.0745965695700001E-4</v>
      </c>
      <c r="AAO91" s="194">
        <v>42544</v>
      </c>
      <c r="AAP91">
        <f t="shared" si="495"/>
        <v>1</v>
      </c>
      <c r="AAQ91">
        <f t="shared" si="496"/>
        <v>1</v>
      </c>
      <c r="AAR91">
        <f>VLOOKUP($A91,'FuturesInfo (3)'!$A$2:$V$80,22)</f>
        <v>15</v>
      </c>
      <c r="AAS91">
        <f t="shared" si="497"/>
        <v>1</v>
      </c>
      <c r="AAT91">
        <f t="shared" si="498"/>
        <v>19</v>
      </c>
      <c r="AAU91" s="137">
        <f>VLOOKUP($A91,'FuturesInfo (3)'!$A$2:$O$80,15)*AAR91</f>
        <v>3107340.1799999997</v>
      </c>
      <c r="AAV91" s="137">
        <f>VLOOKUP($A91,'FuturesInfo (3)'!$A$2:$O$80,15)*AAT91</f>
        <v>3935964.2279999997</v>
      </c>
      <c r="AAW91" s="188">
        <f t="shared" si="352"/>
        <v>-1576.8497817915024</v>
      </c>
      <c r="AAX91" s="188">
        <f t="shared" si="356"/>
        <v>1576.8497817915024</v>
      </c>
      <c r="AAY91" s="188">
        <f t="shared" si="499"/>
        <v>-1576.8497817915024</v>
      </c>
      <c r="AAZ91" s="188">
        <f t="shared" si="500"/>
        <v>1576.8497817915024</v>
      </c>
      <c r="ABA91" s="188">
        <f t="shared" si="501"/>
        <v>1576.8497817915024</v>
      </c>
      <c r="ABB91" s="188">
        <f t="shared" si="562"/>
        <v>1576.8497817915024</v>
      </c>
      <c r="ABC91" s="188">
        <f t="shared" si="502"/>
        <v>-1576.8497817915024</v>
      </c>
      <c r="ABD91" s="188">
        <f t="shared" si="555"/>
        <v>-1576.8497817915024</v>
      </c>
      <c r="ABE91" s="188">
        <f t="shared" si="503"/>
        <v>1576.8497817915024</v>
      </c>
      <c r="ABF91" s="188">
        <f>IF(IF(sym!$Q80=AAI91,1,0)=1,ABS(AAU91*AAN91),-ABS(AAU91*AAN91))</f>
        <v>-1576.8497817915024</v>
      </c>
      <c r="ABG91" s="188">
        <f t="shared" si="504"/>
        <v>1576.8497817915024</v>
      </c>
      <c r="ABH91" s="188">
        <f t="shared" si="505"/>
        <v>1576.8497817915024</v>
      </c>
      <c r="ABJ91">
        <f t="shared" si="506"/>
        <v>1</v>
      </c>
      <c r="ABK91" s="228">
        <v>1</v>
      </c>
      <c r="ABL91" s="228">
        <v>1</v>
      </c>
      <c r="ABM91" s="228">
        <v>-1</v>
      </c>
      <c r="ABN91" s="203">
        <v>1</v>
      </c>
      <c r="ABO91" s="229">
        <v>25</v>
      </c>
      <c r="ABP91">
        <f t="shared" si="507"/>
        <v>1</v>
      </c>
      <c r="ABQ91">
        <f t="shared" si="508"/>
        <v>1</v>
      </c>
      <c r="ABR91" s="203"/>
      <c r="ABS91">
        <f t="shared" si="509"/>
        <v>0</v>
      </c>
      <c r="ABT91">
        <f t="shared" si="357"/>
        <v>0</v>
      </c>
      <c r="ABU91">
        <f t="shared" si="556"/>
        <v>0</v>
      </c>
      <c r="ABV91">
        <f t="shared" si="510"/>
        <v>0</v>
      </c>
      <c r="ABW91" s="237"/>
      <c r="ABX91" s="194">
        <v>42544</v>
      </c>
      <c r="ABY91">
        <f t="shared" si="511"/>
        <v>1</v>
      </c>
      <c r="ABZ91">
        <f t="shared" si="512"/>
        <v>1</v>
      </c>
      <c r="ACA91">
        <f>VLOOKUP($A91,'FuturesInfo (3)'!$A$2:$V$80,22)</f>
        <v>15</v>
      </c>
      <c r="ACB91">
        <f t="shared" si="513"/>
        <v>1</v>
      </c>
      <c r="ACC91">
        <f t="shared" si="514"/>
        <v>19</v>
      </c>
      <c r="ACD91" s="137">
        <f>VLOOKUP($A91,'FuturesInfo (3)'!$A$2:$O$80,15)*ACA91</f>
        <v>3107340.1799999997</v>
      </c>
      <c r="ACE91" s="137">
        <f>VLOOKUP($A91,'FuturesInfo (3)'!$A$2:$O$80,15)*ACC91</f>
        <v>3935964.2279999997</v>
      </c>
      <c r="ACF91" s="188">
        <f t="shared" si="353"/>
        <v>0</v>
      </c>
      <c r="ACG91" s="188">
        <f t="shared" si="358"/>
        <v>0</v>
      </c>
      <c r="ACH91" s="188">
        <f t="shared" si="515"/>
        <v>0</v>
      </c>
      <c r="ACI91" s="188">
        <f t="shared" si="516"/>
        <v>0</v>
      </c>
      <c r="ACJ91" s="188">
        <f t="shared" si="517"/>
        <v>0</v>
      </c>
      <c r="ACK91" s="188">
        <f t="shared" si="563"/>
        <v>0</v>
      </c>
      <c r="ACL91" s="188">
        <f t="shared" si="518"/>
        <v>0</v>
      </c>
      <c r="ACM91" s="188">
        <f t="shared" si="557"/>
        <v>0</v>
      </c>
      <c r="ACN91" s="188">
        <f t="shared" si="519"/>
        <v>0</v>
      </c>
      <c r="ACO91" s="188">
        <f>IF(IF(sym!$Q80=ABR91,1,0)=1,ABS(ACD91*ABW91),-ABS(ACD91*ABW91))</f>
        <v>0</v>
      </c>
      <c r="ACP91" s="188">
        <f t="shared" si="520"/>
        <v>0</v>
      </c>
      <c r="ACQ91" s="188">
        <f t="shared" si="521"/>
        <v>0</v>
      </c>
      <c r="ACT91">
        <f t="shared" si="522"/>
        <v>0</v>
      </c>
      <c r="ACU91" s="228"/>
      <c r="ACV91" s="228"/>
      <c r="ACW91" s="228"/>
      <c r="ACX91" s="203"/>
      <c r="ACY91" s="229"/>
      <c r="ACZ91">
        <f t="shared" si="523"/>
        <v>-1</v>
      </c>
      <c r="ADA91">
        <f t="shared" si="524"/>
        <v>0</v>
      </c>
      <c r="ADB91" s="203"/>
      <c r="ADC91">
        <f t="shared" si="525"/>
        <v>1</v>
      </c>
      <c r="ADD91">
        <f t="shared" si="359"/>
        <v>1</v>
      </c>
      <c r="ADE91">
        <f t="shared" si="558"/>
        <v>0</v>
      </c>
      <c r="ADF91">
        <f t="shared" si="526"/>
        <v>1</v>
      </c>
      <c r="ADG91" s="237"/>
      <c r="ADH91" s="194"/>
      <c r="ADI91">
        <f t="shared" si="527"/>
        <v>-1</v>
      </c>
      <c r="ADJ91">
        <f t="shared" si="528"/>
        <v>-1</v>
      </c>
      <c r="ADK91">
        <f>VLOOKUP($A91,'FuturesInfo (3)'!$A$2:$V$80,22)</f>
        <v>15</v>
      </c>
      <c r="ADL91">
        <f t="shared" si="529"/>
        <v>-1</v>
      </c>
      <c r="ADM91">
        <f t="shared" si="530"/>
        <v>11</v>
      </c>
      <c r="ADN91" s="137">
        <f>VLOOKUP($A91,'FuturesInfo (3)'!$A$2:$O$80,15)*ADK91</f>
        <v>3107340.1799999997</v>
      </c>
      <c r="ADO91" s="137">
        <f>VLOOKUP($A91,'FuturesInfo (3)'!$A$2:$O$80,15)*ADM91</f>
        <v>2278716.1319999998</v>
      </c>
      <c r="ADP91" s="188">
        <f t="shared" si="354"/>
        <v>0</v>
      </c>
      <c r="ADQ91" s="188">
        <f t="shared" si="360"/>
        <v>0</v>
      </c>
      <c r="ADR91" s="188">
        <f t="shared" si="531"/>
        <v>0</v>
      </c>
      <c r="ADS91" s="188">
        <f t="shared" si="532"/>
        <v>0</v>
      </c>
      <c r="ADT91" s="188">
        <f t="shared" si="533"/>
        <v>0</v>
      </c>
      <c r="ADU91" s="188">
        <f t="shared" si="564"/>
        <v>0</v>
      </c>
      <c r="ADV91" s="188">
        <f t="shared" si="534"/>
        <v>0</v>
      </c>
      <c r="ADW91" s="188">
        <f t="shared" si="559"/>
        <v>0</v>
      </c>
      <c r="ADX91" s="188">
        <f t="shared" si="535"/>
        <v>0</v>
      </c>
      <c r="ADY91" s="188">
        <f>IF(IF(sym!$Q80=ADB91,1,0)=1,ABS(ADN91*ADG91),-ABS(ADN91*ADG91))</f>
        <v>0</v>
      </c>
      <c r="ADZ91" s="188">
        <f t="shared" si="536"/>
        <v>0</v>
      </c>
      <c r="AEA91" s="188">
        <f t="shared" si="537"/>
        <v>0</v>
      </c>
    </row>
    <row r="92" spans="1:807"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f t="shared" si="361"/>
        <v>-1</v>
      </c>
      <c r="T92">
        <f t="shared" si="362"/>
        <v>1</v>
      </c>
      <c r="U92">
        <v>4</v>
      </c>
      <c r="V92">
        <f t="shared" si="363"/>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f t="shared" si="364"/>
        <v>-476.61565857825542</v>
      </c>
      <c r="AG92" s="188">
        <v>-476.61565857825542</v>
      </c>
      <c r="AH92" s="188">
        <f t="shared" si="365"/>
        <v>476.61565857825542</v>
      </c>
      <c r="AI92" s="188">
        <v>-476.61565857825542</v>
      </c>
      <c r="AJ92" s="188">
        <v>476.61565857825542</v>
      </c>
      <c r="AL92">
        <v>1</v>
      </c>
      <c r="AM92" s="232">
        <v>-1</v>
      </c>
      <c r="AN92" s="232">
        <v>1</v>
      </c>
      <c r="AO92" s="232">
        <v>-1</v>
      </c>
      <c r="AP92" s="204">
        <v>1</v>
      </c>
      <c r="AQ92" s="233">
        <v>5</v>
      </c>
      <c r="AR92">
        <f t="shared" si="366"/>
        <v>1</v>
      </c>
      <c r="AS92">
        <v>1</v>
      </c>
      <c r="AT92" s="204">
        <v>1</v>
      </c>
      <c r="AU92">
        <v>0</v>
      </c>
      <c r="AV92">
        <v>1</v>
      </c>
      <c r="AW92">
        <v>0</v>
      </c>
      <c r="AX92">
        <v>1</v>
      </c>
      <c r="AY92" s="239">
        <v>3.0609121518200002E-4</v>
      </c>
      <c r="AZ92" s="194">
        <v>42544</v>
      </c>
      <c r="BA92">
        <f t="shared" si="367"/>
        <v>1</v>
      </c>
      <c r="BB92">
        <f t="shared" si="368"/>
        <v>1</v>
      </c>
      <c r="BC92">
        <v>4</v>
      </c>
      <c r="BD92">
        <f t="shared" si="369"/>
        <v>-1</v>
      </c>
      <c r="BE92">
        <v>5</v>
      </c>
      <c r="BF92" s="137">
        <v>2363554.9760000003</v>
      </c>
      <c r="BG92" s="137">
        <v>2954443.72</v>
      </c>
      <c r="BH92" s="188">
        <v>-723.46341475330303</v>
      </c>
      <c r="BI92" s="188">
        <v>723.46341475330303</v>
      </c>
      <c r="BJ92" s="188">
        <v>723.46341475330303</v>
      </c>
      <c r="BK92" s="188">
        <f t="shared" si="538"/>
        <v>723.46341475330303</v>
      </c>
      <c r="BL92" s="188">
        <v>723.46341475330303</v>
      </c>
      <c r="BM92" s="188">
        <v>723.46341475330303</v>
      </c>
      <c r="BN92" s="188">
        <v>-723.46341475330303</v>
      </c>
      <c r="BO92" s="188">
        <f t="shared" si="370"/>
        <v>723.46341475330303</v>
      </c>
      <c r="BP92" s="188">
        <v>-723.46341475330303</v>
      </c>
      <c r="BQ92" s="188">
        <f t="shared" si="371"/>
        <v>-723.46341475330303</v>
      </c>
      <c r="BR92" s="188">
        <f t="shared" si="372"/>
        <v>723.46341475330303</v>
      </c>
      <c r="BS92" s="188">
        <v>723.46341475330303</v>
      </c>
      <c r="BU92">
        <v>1</v>
      </c>
      <c r="BV92" s="232">
        <v>1</v>
      </c>
      <c r="BW92" s="232">
        <v>1</v>
      </c>
      <c r="BX92" s="232">
        <v>1</v>
      </c>
      <c r="BY92" s="204">
        <v>1</v>
      </c>
      <c r="BZ92" s="233">
        <v>6</v>
      </c>
      <c r="CA92">
        <f t="shared" si="373"/>
        <v>1</v>
      </c>
      <c r="CB92">
        <v>1</v>
      </c>
      <c r="CC92" s="204">
        <v>-1</v>
      </c>
      <c r="CD92">
        <v>0</v>
      </c>
      <c r="CE92">
        <v>0</v>
      </c>
      <c r="CF92">
        <v>1</v>
      </c>
      <c r="CG92">
        <v>0</v>
      </c>
      <c r="CH92" s="239">
        <v>-5.6099551203599998E-4</v>
      </c>
      <c r="CI92" s="194">
        <v>42544</v>
      </c>
      <c r="CJ92">
        <f t="shared" si="374"/>
        <v>-1</v>
      </c>
      <c r="CK92">
        <f t="shared" si="375"/>
        <v>1</v>
      </c>
      <c r="CL92">
        <v>4</v>
      </c>
      <c r="CM92">
        <f t="shared" si="376"/>
        <v>1</v>
      </c>
      <c r="CN92">
        <v>5</v>
      </c>
      <c r="CO92" s="137">
        <v>2346152.84</v>
      </c>
      <c r="CP92" s="137">
        <v>2932691.05</v>
      </c>
      <c r="CQ92" s="188">
        <v>-1316.1812137905154</v>
      </c>
      <c r="CR92" s="188">
        <v>-1316.1812137905154</v>
      </c>
      <c r="CS92" s="188">
        <v>-1316.1812137905154</v>
      </c>
      <c r="CT92" s="188">
        <f t="shared" si="539"/>
        <v>-1316.1812137905154</v>
      </c>
      <c r="CU92" s="188">
        <v>-1316.1812137905154</v>
      </c>
      <c r="CV92" s="188">
        <v>-1316.1812137905154</v>
      </c>
      <c r="CW92" s="188">
        <v>-1316.1812137905154</v>
      </c>
      <c r="CX92" s="188">
        <f t="shared" si="377"/>
        <v>1316.1812137905154</v>
      </c>
      <c r="CY92" s="188">
        <v>1316.1812137905154</v>
      </c>
      <c r="CZ92" s="188">
        <f t="shared" si="378"/>
        <v>-1316.1812137905154</v>
      </c>
      <c r="DA92" s="188">
        <f t="shared" si="379"/>
        <v>-1316.1812137905154</v>
      </c>
      <c r="DB92" s="188">
        <v>1316.1812137905154</v>
      </c>
      <c r="DD92">
        <v>-1</v>
      </c>
      <c r="DE92" s="232">
        <v>1</v>
      </c>
      <c r="DF92" s="232">
        <v>1</v>
      </c>
      <c r="DG92" s="232">
        <v>-1</v>
      </c>
      <c r="DH92" s="204">
        <v>1</v>
      </c>
      <c r="DI92" s="233">
        <v>7</v>
      </c>
      <c r="DJ92">
        <f t="shared" si="380"/>
        <v>1</v>
      </c>
      <c r="DK92">
        <v>1</v>
      </c>
      <c r="DL92" s="204">
        <v>1</v>
      </c>
      <c r="DM92">
        <v>1</v>
      </c>
      <c r="DN92">
        <v>1</v>
      </c>
      <c r="DO92">
        <v>0</v>
      </c>
      <c r="DP92">
        <v>1</v>
      </c>
      <c r="DQ92" s="239">
        <v>6.6336684186400004E-4</v>
      </c>
      <c r="DR92" s="194">
        <v>42544</v>
      </c>
      <c r="DS92">
        <f t="shared" si="381"/>
        <v>1</v>
      </c>
      <c r="DT92">
        <f t="shared" si="382"/>
        <v>1</v>
      </c>
      <c r="DU92">
        <v>4</v>
      </c>
      <c r="DV92">
        <f t="shared" si="383"/>
        <v>1</v>
      </c>
      <c r="DW92">
        <v>5</v>
      </c>
      <c r="DX92" s="137">
        <v>2347709.1999999997</v>
      </c>
      <c r="DY92" s="137">
        <v>2934636.4999999995</v>
      </c>
      <c r="DZ92" s="188">
        <v>1557.3924376190578</v>
      </c>
      <c r="EA92" s="188">
        <v>-1557.3924376190578</v>
      </c>
      <c r="EB92" s="188">
        <v>1557.3924376190578</v>
      </c>
      <c r="EC92" s="188">
        <f t="shared" si="540"/>
        <v>1557.3924376190578</v>
      </c>
      <c r="ED92" s="188">
        <v>1557.3924376190578</v>
      </c>
      <c r="EE92" s="188">
        <v>1557.3924376190578</v>
      </c>
      <c r="EF92" s="188">
        <v>-1557.3924376190578</v>
      </c>
      <c r="EG92" s="188">
        <f t="shared" si="384"/>
        <v>1557.3924376190578</v>
      </c>
      <c r="EH92" s="188">
        <v>-1557.3924376190578</v>
      </c>
      <c r="EI92" s="188">
        <f t="shared" si="385"/>
        <v>1557.3924376190578</v>
      </c>
      <c r="EJ92" s="188">
        <f t="shared" si="386"/>
        <v>1557.3924376190578</v>
      </c>
      <c r="EK92" s="188">
        <v>1557.3924376190578</v>
      </c>
      <c r="EM92">
        <v>1</v>
      </c>
      <c r="EN92" s="232">
        <v>1</v>
      </c>
      <c r="EO92" s="232">
        <v>1</v>
      </c>
      <c r="EP92" s="232">
        <v>1</v>
      </c>
      <c r="EQ92" s="204">
        <v>1</v>
      </c>
      <c r="ER92" s="233">
        <v>8</v>
      </c>
      <c r="ES92">
        <f t="shared" si="387"/>
        <v>1</v>
      </c>
      <c r="ET92">
        <v>1</v>
      </c>
      <c r="EU92" s="204">
        <v>1</v>
      </c>
      <c r="EV92">
        <v>1</v>
      </c>
      <c r="EW92">
        <v>1</v>
      </c>
      <c r="EX92">
        <v>0</v>
      </c>
      <c r="EY92">
        <v>1</v>
      </c>
      <c r="EZ92" s="239">
        <v>8.1591024987299999E-4</v>
      </c>
      <c r="FA92" s="194">
        <v>42544</v>
      </c>
      <c r="FB92">
        <f t="shared" si="388"/>
        <v>-1</v>
      </c>
      <c r="FC92">
        <f t="shared" si="389"/>
        <v>1</v>
      </c>
      <c r="FD92">
        <v>4</v>
      </c>
      <c r="FE92">
        <f t="shared" si="390"/>
        <v>1</v>
      </c>
      <c r="FF92">
        <v>4</v>
      </c>
      <c r="FG92" s="137">
        <v>2347583.6159999999</v>
      </c>
      <c r="FH92" s="137">
        <v>2347583.6159999999</v>
      </c>
      <c r="FI92" s="188">
        <v>1915.4175347283208</v>
      </c>
      <c r="FJ92" s="188">
        <v>1915.4175347283208</v>
      </c>
      <c r="FK92" s="188">
        <v>1915.4175347283208</v>
      </c>
      <c r="FL92" s="188">
        <f t="shared" si="541"/>
        <v>1915.4175347283208</v>
      </c>
      <c r="FM92" s="188">
        <v>1915.4175347283208</v>
      </c>
      <c r="FN92" s="188">
        <v>1915.4175347283208</v>
      </c>
      <c r="FO92" s="188">
        <v>1915.4175347283208</v>
      </c>
      <c r="FP92" s="188">
        <f t="shared" si="391"/>
        <v>-1915.4175347283208</v>
      </c>
      <c r="FQ92" s="188">
        <v>-1915.4175347283208</v>
      </c>
      <c r="FR92" s="188">
        <f t="shared" si="392"/>
        <v>1915.4175347283208</v>
      </c>
      <c r="FS92" s="188">
        <f t="shared" si="393"/>
        <v>1915.4175347283208</v>
      </c>
      <c r="FT92" s="188">
        <v>1915.4175347283208</v>
      </c>
      <c r="FV92">
        <v>1</v>
      </c>
      <c r="FW92" s="232">
        <v>1</v>
      </c>
      <c r="FX92" s="232">
        <v>1</v>
      </c>
      <c r="FY92" s="232">
        <v>1</v>
      </c>
      <c r="FZ92" s="204">
        <v>1</v>
      </c>
      <c r="GA92" s="233">
        <v>9</v>
      </c>
      <c r="GB92">
        <f t="shared" si="394"/>
        <v>1</v>
      </c>
      <c r="GC92">
        <v>1</v>
      </c>
      <c r="GD92">
        <v>-1</v>
      </c>
      <c r="GE92">
        <v>0</v>
      </c>
      <c r="GF92">
        <v>0</v>
      </c>
      <c r="GG92">
        <v>1</v>
      </c>
      <c r="GH92">
        <v>0</v>
      </c>
      <c r="GI92" s="267">
        <v>-5.0952817690699997E-5</v>
      </c>
      <c r="GJ92" s="194">
        <v>42544</v>
      </c>
      <c r="GK92">
        <f t="shared" si="395"/>
        <v>-1</v>
      </c>
      <c r="GL92">
        <f t="shared" si="396"/>
        <v>1</v>
      </c>
      <c r="GM92">
        <v>4</v>
      </c>
      <c r="GN92">
        <f t="shared" si="397"/>
        <v>1</v>
      </c>
      <c r="GO92">
        <v>5</v>
      </c>
      <c r="GP92" s="137">
        <v>2347464</v>
      </c>
      <c r="GQ92" s="137">
        <v>2934330</v>
      </c>
      <c r="GR92" s="188">
        <v>-119.60990522748138</v>
      </c>
      <c r="GS92" s="188">
        <v>-119.60990522748138</v>
      </c>
      <c r="GT92" s="188">
        <v>-119.60990522748138</v>
      </c>
      <c r="GU92" s="188">
        <f t="shared" si="542"/>
        <v>-119.60990522748138</v>
      </c>
      <c r="GV92" s="188">
        <v>-119.60990522748138</v>
      </c>
      <c r="GW92" s="188">
        <v>-119.60990522748138</v>
      </c>
      <c r="GX92" s="188">
        <v>-119.60990522748138</v>
      </c>
      <c r="GY92" s="188">
        <f t="shared" si="398"/>
        <v>119.60990522748138</v>
      </c>
      <c r="GZ92" s="188">
        <v>119.60990522748138</v>
      </c>
      <c r="HA92" s="188">
        <f t="shared" si="399"/>
        <v>-119.60990522748138</v>
      </c>
      <c r="HB92" s="188">
        <f t="shared" si="400"/>
        <v>-119.60990522748138</v>
      </c>
      <c r="HC92" s="188">
        <v>119.60990522748138</v>
      </c>
      <c r="HE92">
        <v>-1</v>
      </c>
      <c r="HF92">
        <v>1</v>
      </c>
      <c r="HG92">
        <v>-1</v>
      </c>
      <c r="HH92">
        <v>1</v>
      </c>
      <c r="HI92">
        <v>1</v>
      </c>
      <c r="HJ92">
        <v>10</v>
      </c>
      <c r="HK92">
        <f t="shared" si="401"/>
        <v>1</v>
      </c>
      <c r="HL92">
        <v>1</v>
      </c>
      <c r="HM92" s="204">
        <v>-1</v>
      </c>
      <c r="HN92">
        <v>0</v>
      </c>
      <c r="HO92">
        <v>0</v>
      </c>
      <c r="HP92">
        <v>1</v>
      </c>
      <c r="HQ92">
        <v>0</v>
      </c>
      <c r="HR92" s="239">
        <v>-1.52866242038E-4</v>
      </c>
      <c r="HS92" s="194">
        <v>42544</v>
      </c>
      <c r="HT92">
        <f t="shared" si="402"/>
        <v>1</v>
      </c>
      <c r="HU92">
        <f t="shared" si="403"/>
        <v>1</v>
      </c>
      <c r="HV92">
        <v>4</v>
      </c>
      <c r="HW92">
        <f t="shared" si="404"/>
        <v>1</v>
      </c>
      <c r="HX92">
        <v>5</v>
      </c>
      <c r="HY92" s="137">
        <v>2376616.64</v>
      </c>
      <c r="HZ92" s="137">
        <v>2970770.8000000003</v>
      </c>
      <c r="IA92" s="188">
        <v>-363.30445452177833</v>
      </c>
      <c r="IB92" s="188">
        <v>363.30445452177833</v>
      </c>
      <c r="IC92" s="188">
        <v>-363.30445452177833</v>
      </c>
      <c r="ID92" s="188">
        <f t="shared" si="543"/>
        <v>-363.30445452177833</v>
      </c>
      <c r="IE92" s="188">
        <v>-363.30445452177833</v>
      </c>
      <c r="IF92" s="188">
        <v>363.30445452177833</v>
      </c>
      <c r="IG92" s="188">
        <v>-363.30445452177833</v>
      </c>
      <c r="IH92" s="188">
        <f t="shared" si="405"/>
        <v>-363.30445452177833</v>
      </c>
      <c r="II92" s="188">
        <v>363.30445452177833</v>
      </c>
      <c r="IJ92" s="188">
        <f t="shared" si="406"/>
        <v>-363.30445452177833</v>
      </c>
      <c r="IK92" s="188">
        <f t="shared" si="407"/>
        <v>-363.30445452177833</v>
      </c>
      <c r="IL92" s="188">
        <v>363.30445452177833</v>
      </c>
      <c r="IN92">
        <v>-1</v>
      </c>
      <c r="IO92" s="232">
        <v>1</v>
      </c>
      <c r="IP92" s="232">
        <v>-1</v>
      </c>
      <c r="IQ92" s="232">
        <v>1</v>
      </c>
      <c r="IR92" s="204">
        <v>1</v>
      </c>
      <c r="IS92" s="233">
        <v>11</v>
      </c>
      <c r="IT92">
        <f t="shared" si="408"/>
        <v>1</v>
      </c>
      <c r="IU92">
        <v>1</v>
      </c>
      <c r="IV92" s="204">
        <v>-1</v>
      </c>
      <c r="IW92">
        <v>0</v>
      </c>
      <c r="IX92">
        <v>0</v>
      </c>
      <c r="IY92">
        <v>1</v>
      </c>
      <c r="IZ92">
        <v>0</v>
      </c>
      <c r="JA92" s="239">
        <v>-2.03852818265E-4</v>
      </c>
      <c r="JB92" s="194">
        <v>42544</v>
      </c>
      <c r="JC92">
        <f t="shared" si="409"/>
        <v>1</v>
      </c>
      <c r="JD92">
        <f t="shared" si="410"/>
        <v>1</v>
      </c>
      <c r="JE92">
        <v>4</v>
      </c>
      <c r="JF92">
        <f t="shared" si="411"/>
        <v>1</v>
      </c>
      <c r="JG92">
        <v>5</v>
      </c>
      <c r="JH92" s="137">
        <v>2364518.304</v>
      </c>
      <c r="JI92" s="137">
        <v>2955647.88</v>
      </c>
      <c r="JJ92" s="188">
        <v>-482.013720109578</v>
      </c>
      <c r="JK92" s="188">
        <v>482.013720109578</v>
      </c>
      <c r="JL92" s="188">
        <v>-482.013720109578</v>
      </c>
      <c r="JM92" s="188">
        <f t="shared" si="544"/>
        <v>-482.013720109578</v>
      </c>
      <c r="JN92" s="188">
        <v>-482.013720109578</v>
      </c>
      <c r="JO92" s="188">
        <v>482.013720109578</v>
      </c>
      <c r="JP92" s="188">
        <v>-482.013720109578</v>
      </c>
      <c r="JQ92" s="188">
        <f t="shared" si="412"/>
        <v>-482.013720109578</v>
      </c>
      <c r="JR92" s="188">
        <v>482.013720109578</v>
      </c>
      <c r="JS92" s="188">
        <f t="shared" si="413"/>
        <v>-482.013720109578</v>
      </c>
      <c r="JT92" s="188">
        <f t="shared" si="414"/>
        <v>-482.013720109578</v>
      </c>
      <c r="JU92" s="188">
        <v>482.013720109578</v>
      </c>
      <c r="JW92">
        <v>-1</v>
      </c>
      <c r="JX92" s="232">
        <v>1</v>
      </c>
      <c r="JY92" s="232">
        <v>-1</v>
      </c>
      <c r="JZ92" s="232">
        <v>1</v>
      </c>
      <c r="KA92" s="204">
        <v>1</v>
      </c>
      <c r="KB92" s="233">
        <v>12</v>
      </c>
      <c r="KC92">
        <f t="shared" si="415"/>
        <v>1</v>
      </c>
      <c r="KD92">
        <v>1</v>
      </c>
      <c r="KE92" s="204">
        <v>-1</v>
      </c>
      <c r="KF92">
        <v>0</v>
      </c>
      <c r="KG92">
        <v>0</v>
      </c>
      <c r="KH92">
        <v>1</v>
      </c>
      <c r="KI92">
        <v>0</v>
      </c>
      <c r="KJ92" s="239">
        <v>-4.5876236109699999E-4</v>
      </c>
      <c r="KK92" s="194">
        <v>42544</v>
      </c>
      <c r="KL92">
        <f t="shared" si="416"/>
        <v>1</v>
      </c>
      <c r="KM92">
        <f t="shared" si="417"/>
        <v>1</v>
      </c>
      <c r="KN92">
        <v>4</v>
      </c>
      <c r="KO92">
        <f t="shared" si="418"/>
        <v>1</v>
      </c>
      <c r="KP92">
        <v>5</v>
      </c>
      <c r="KQ92" s="137">
        <v>2394180.4640000002</v>
      </c>
      <c r="KR92" s="137">
        <v>2992725.58</v>
      </c>
      <c r="KS92" s="188">
        <v>-1098.3598825569511</v>
      </c>
      <c r="KT92" s="188">
        <v>1098.3598825569511</v>
      </c>
      <c r="KU92" s="188">
        <v>-1098.3598825569511</v>
      </c>
      <c r="KV92" s="188">
        <f t="shared" si="545"/>
        <v>-1098.3598825569511</v>
      </c>
      <c r="KW92" s="188">
        <v>-1098.3598825569511</v>
      </c>
      <c r="KX92" s="188">
        <v>1098.3598825569511</v>
      </c>
      <c r="KY92" s="188">
        <v>-1098.3598825569511</v>
      </c>
      <c r="KZ92" s="188">
        <f t="shared" si="419"/>
        <v>-1098.3598825569511</v>
      </c>
      <c r="LA92" s="188">
        <v>1098.3598825569511</v>
      </c>
      <c r="LB92" s="188">
        <f t="shared" si="420"/>
        <v>-1098.3598825569511</v>
      </c>
      <c r="LC92" s="188">
        <f t="shared" si="421"/>
        <v>-1098.3598825569511</v>
      </c>
      <c r="LD92" s="188">
        <v>1098.3598825569511</v>
      </c>
      <c r="LF92">
        <v>-1</v>
      </c>
      <c r="LG92" s="232">
        <v>-1</v>
      </c>
      <c r="LH92" s="232">
        <v>-1</v>
      </c>
      <c r="LI92" s="232">
        <v>-1</v>
      </c>
      <c r="LJ92" s="204">
        <v>1</v>
      </c>
      <c r="LK92" s="233">
        <v>13</v>
      </c>
      <c r="LL92">
        <f t="shared" si="422"/>
        <v>1</v>
      </c>
      <c r="LM92">
        <v>1</v>
      </c>
      <c r="LN92" s="204">
        <v>-1</v>
      </c>
      <c r="LO92">
        <v>1</v>
      </c>
      <c r="LP92">
        <v>0</v>
      </c>
      <c r="LQ92">
        <v>1</v>
      </c>
      <c r="LR92">
        <v>0</v>
      </c>
      <c r="LS92" s="239">
        <v>-3.5697893824299999E-4</v>
      </c>
      <c r="LT92" s="194">
        <v>42544</v>
      </c>
      <c r="LU92">
        <f t="shared" si="423"/>
        <v>1</v>
      </c>
      <c r="LV92">
        <f t="shared" si="424"/>
        <v>1</v>
      </c>
      <c r="LW92">
        <v>4</v>
      </c>
      <c r="LX92">
        <f t="shared" si="425"/>
        <v>1</v>
      </c>
      <c r="LY92">
        <v>3</v>
      </c>
      <c r="LZ92" s="137">
        <v>2386425.8880000003</v>
      </c>
      <c r="MA92" s="137">
        <v>1789819.4160000002</v>
      </c>
      <c r="MB92" s="188">
        <v>851.90377969384849</v>
      </c>
      <c r="MC92" s="188">
        <v>851.90377969384849</v>
      </c>
      <c r="MD92" s="188">
        <v>-851.90377969384849</v>
      </c>
      <c r="ME92" s="188">
        <f t="shared" si="546"/>
        <v>-851.90377969384849</v>
      </c>
      <c r="MF92" s="188">
        <v>-851.90377969384849</v>
      </c>
      <c r="MG92" s="188">
        <v>851.90377969384849</v>
      </c>
      <c r="MH92" s="188">
        <v>851.90377969384849</v>
      </c>
      <c r="MI92" s="188">
        <f t="shared" si="426"/>
        <v>-851.90377969384849</v>
      </c>
      <c r="MJ92" s="188">
        <v>851.90377969384849</v>
      </c>
      <c r="MK92" s="188">
        <f t="shared" si="427"/>
        <v>-851.90377969384849</v>
      </c>
      <c r="ML92" s="188">
        <f t="shared" si="428"/>
        <v>-851.90377969384849</v>
      </c>
      <c r="MM92" s="188">
        <v>851.90377969384849</v>
      </c>
      <c r="MO92">
        <v>-1</v>
      </c>
      <c r="MP92" s="232">
        <v>-1</v>
      </c>
      <c r="MQ92" s="232">
        <v>-1</v>
      </c>
      <c r="MR92" s="204">
        <v>-1</v>
      </c>
      <c r="MS92" s="204">
        <v>1</v>
      </c>
      <c r="MT92" s="233">
        <v>-5</v>
      </c>
      <c r="MU92">
        <f t="shared" si="429"/>
        <v>-1</v>
      </c>
      <c r="MV92">
        <v>-1</v>
      </c>
      <c r="MW92" s="204">
        <v>1</v>
      </c>
      <c r="MX92">
        <v>0</v>
      </c>
      <c r="MY92">
        <v>1</v>
      </c>
      <c r="MZ92">
        <v>0</v>
      </c>
      <c r="NA92">
        <v>0</v>
      </c>
      <c r="NB92" s="239">
        <v>2.0406081012100001E-4</v>
      </c>
      <c r="NC92" s="194">
        <v>42557</v>
      </c>
      <c r="ND92">
        <f t="shared" si="430"/>
        <v>1</v>
      </c>
      <c r="NE92">
        <f t="shared" si="431"/>
        <v>1</v>
      </c>
      <c r="NF92">
        <v>4</v>
      </c>
      <c r="NG92">
        <f t="shared" si="432"/>
        <v>1</v>
      </c>
      <c r="NH92">
        <v>3</v>
      </c>
      <c r="NI92" s="137">
        <v>2394441.568</v>
      </c>
      <c r="NJ92" s="137">
        <v>1795831.176</v>
      </c>
      <c r="NK92" s="188">
        <v>-488.61168615347754</v>
      </c>
      <c r="NL92" s="188">
        <v>-488.61168615347754</v>
      </c>
      <c r="NM92" s="188">
        <v>488.61168615347754</v>
      </c>
      <c r="NN92" s="188">
        <f t="shared" si="547"/>
        <v>-488.61168615347754</v>
      </c>
      <c r="NO92" s="188">
        <v>-488.61168615347754</v>
      </c>
      <c r="NP92" s="188">
        <v>-488.61168615347754</v>
      </c>
      <c r="NQ92" s="188">
        <v>-488.61168615347754</v>
      </c>
      <c r="NR92" s="188">
        <f t="shared" si="433"/>
        <v>488.61168615347754</v>
      </c>
      <c r="NS92" s="188">
        <v>-488.61168615347754</v>
      </c>
      <c r="NT92" s="188">
        <f t="shared" si="434"/>
        <v>488.61168615347754</v>
      </c>
      <c r="NU92" s="188">
        <f t="shared" si="435"/>
        <v>488.61168615347754</v>
      </c>
      <c r="NV92" s="188">
        <v>488.61168615347754</v>
      </c>
      <c r="NX92">
        <v>1</v>
      </c>
      <c r="NY92" s="232">
        <v>1</v>
      </c>
      <c r="NZ92" s="232">
        <v>-1</v>
      </c>
      <c r="OA92" s="232">
        <v>1</v>
      </c>
      <c r="OB92" s="204">
        <v>1</v>
      </c>
      <c r="OC92" s="233">
        <v>-6</v>
      </c>
      <c r="OD92">
        <f t="shared" si="436"/>
        <v>-1</v>
      </c>
      <c r="OE92">
        <v>-1</v>
      </c>
      <c r="OF92" s="204">
        <v>-1</v>
      </c>
      <c r="OG92">
        <v>1</v>
      </c>
      <c r="OH92">
        <v>0</v>
      </c>
      <c r="OI92">
        <v>1</v>
      </c>
      <c r="OJ92">
        <v>1</v>
      </c>
      <c r="OK92">
        <v>-1.53014383352E-4</v>
      </c>
      <c r="OL92" s="194">
        <v>42557</v>
      </c>
      <c r="OM92">
        <f t="shared" si="437"/>
        <v>-1</v>
      </c>
      <c r="ON92">
        <f t="shared" si="438"/>
        <v>-1</v>
      </c>
      <c r="OO92">
        <v>4</v>
      </c>
      <c r="OP92">
        <f t="shared" si="439"/>
        <v>1</v>
      </c>
      <c r="OQ92">
        <v>3</v>
      </c>
      <c r="OR92" s="137">
        <v>2376653.1359999999</v>
      </c>
      <c r="OS92" s="137">
        <v>1782489.852</v>
      </c>
      <c r="OT92" s="188">
        <v>-363.66211404663699</v>
      </c>
      <c r="OU92" s="188">
        <v>-363.66211404663699</v>
      </c>
      <c r="OV92" s="188">
        <v>-363.66211404663699</v>
      </c>
      <c r="OW92" s="188">
        <f t="shared" si="548"/>
        <v>363.66211404663699</v>
      </c>
      <c r="OX92" s="188">
        <v>363.66211404663699</v>
      </c>
      <c r="OY92" s="188">
        <v>363.66211404663699</v>
      </c>
      <c r="OZ92" s="188">
        <v>-363.66211404663699</v>
      </c>
      <c r="PA92" s="188">
        <f t="shared" si="440"/>
        <v>363.66211404663699</v>
      </c>
      <c r="PB92" s="188">
        <v>363.66211404663699</v>
      </c>
      <c r="PC92" s="188">
        <f t="shared" si="441"/>
        <v>-363.66211404663699</v>
      </c>
      <c r="PD92" s="188">
        <f t="shared" si="442"/>
        <v>363.66211404663699</v>
      </c>
      <c r="PE92" s="188">
        <v>363.66211404663699</v>
      </c>
      <c r="PG92">
        <v>-1</v>
      </c>
      <c r="PH92" s="232">
        <v>1</v>
      </c>
      <c r="PI92" s="232">
        <v>-1</v>
      </c>
      <c r="PJ92" s="232">
        <v>1</v>
      </c>
      <c r="PK92" s="204">
        <v>1</v>
      </c>
      <c r="PL92" s="233">
        <v>-7</v>
      </c>
      <c r="PM92">
        <f t="shared" si="560"/>
        <v>-1</v>
      </c>
      <c r="PN92">
        <v>-1</v>
      </c>
      <c r="PO92" s="204">
        <v>-1</v>
      </c>
      <c r="PP92">
        <v>1</v>
      </c>
      <c r="PQ92">
        <v>0</v>
      </c>
      <c r="PR92">
        <v>1</v>
      </c>
      <c r="PS92">
        <v>1</v>
      </c>
      <c r="PT92" s="239">
        <v>-2.04050400449E-4</v>
      </c>
      <c r="PU92" s="194">
        <v>42557</v>
      </c>
      <c r="PV92">
        <f t="shared" si="443"/>
        <v>-1</v>
      </c>
      <c r="PW92">
        <f t="shared" si="444"/>
        <v>-1</v>
      </c>
      <c r="PX92">
        <v>4</v>
      </c>
      <c r="PY92">
        <f t="shared" si="445"/>
        <v>1</v>
      </c>
      <c r="PZ92">
        <v>3</v>
      </c>
      <c r="QA92" s="137">
        <v>2355129.0399999996</v>
      </c>
      <c r="QB92" s="137">
        <v>1766346.7799999998</v>
      </c>
      <c r="QC92" s="188">
        <v>-480.56502372106883</v>
      </c>
      <c r="QD92" s="188">
        <v>480.56502372106883</v>
      </c>
      <c r="QE92" s="188">
        <v>-480.56502372106883</v>
      </c>
      <c r="QF92" s="188">
        <f t="shared" si="549"/>
        <v>480.56502372106883</v>
      </c>
      <c r="QG92" s="188">
        <v>480.56502372106883</v>
      </c>
      <c r="QH92" s="188">
        <v>480.56502372106883</v>
      </c>
      <c r="QI92" s="188">
        <v>-480.56502372106883</v>
      </c>
      <c r="QJ92" s="188">
        <f t="shared" si="446"/>
        <v>480.56502372106883</v>
      </c>
      <c r="QK92" s="188">
        <v>480.56502372106883</v>
      </c>
      <c r="QL92" s="188">
        <f t="shared" si="447"/>
        <v>-480.56502372106883</v>
      </c>
      <c r="QM92" s="188">
        <f t="shared" si="448"/>
        <v>480.56502372106883</v>
      </c>
      <c r="QN92" s="188">
        <v>480.56502372106883</v>
      </c>
      <c r="QP92">
        <v>-1</v>
      </c>
      <c r="QQ92" s="232">
        <v>1</v>
      </c>
      <c r="QR92" s="232">
        <v>1</v>
      </c>
      <c r="QS92" s="232">
        <v>-1</v>
      </c>
      <c r="QT92" s="204">
        <v>1</v>
      </c>
      <c r="QU92" s="233">
        <v>-8</v>
      </c>
      <c r="QV92">
        <f t="shared" si="561"/>
        <v>1</v>
      </c>
      <c r="QW92">
        <v>-1</v>
      </c>
      <c r="QX92">
        <v>1</v>
      </c>
      <c r="QY92">
        <v>1</v>
      </c>
      <c r="QZ92">
        <v>1</v>
      </c>
      <c r="RA92">
        <v>0</v>
      </c>
      <c r="RB92">
        <v>0</v>
      </c>
      <c r="RC92">
        <v>7.1432215929399996E-4</v>
      </c>
      <c r="RD92" s="194">
        <v>42557</v>
      </c>
      <c r="RE92">
        <f t="shared" si="449"/>
        <v>1</v>
      </c>
      <c r="RF92">
        <f t="shared" si="450"/>
        <v>1</v>
      </c>
      <c r="RG92">
        <v>4</v>
      </c>
      <c r="RH92">
        <f t="shared" si="451"/>
        <v>1</v>
      </c>
      <c r="RI92">
        <v>3</v>
      </c>
      <c r="RJ92" s="137">
        <v>2355129.0399999996</v>
      </c>
      <c r="RK92" s="137">
        <v>1766346.7799999998</v>
      </c>
      <c r="RL92" s="188">
        <v>1682.3208612688049</v>
      </c>
      <c r="RM92" s="188">
        <v>-1682.3208612688049</v>
      </c>
      <c r="RN92" s="188">
        <v>1682.3208612688049</v>
      </c>
      <c r="RO92" s="188">
        <f t="shared" si="550"/>
        <v>1682.3208612688049</v>
      </c>
      <c r="RP92" s="188">
        <v>-1682.3208612688049</v>
      </c>
      <c r="RQ92" s="188">
        <v>1682.3208612688049</v>
      </c>
      <c r="RR92" s="188">
        <v>-1682.3208612688049</v>
      </c>
      <c r="RS92" s="188">
        <f t="shared" si="452"/>
        <v>1682.3208612688049</v>
      </c>
      <c r="RT92" s="188">
        <v>-1682.3208612688049</v>
      </c>
      <c r="RU92" s="188">
        <f t="shared" si="453"/>
        <v>1682.3208612688049</v>
      </c>
      <c r="RV92" s="188">
        <f t="shared" si="454"/>
        <v>1682.3208612688049</v>
      </c>
      <c r="RW92" s="188">
        <v>1682.3208612688049</v>
      </c>
      <c r="RY92">
        <v>1</v>
      </c>
      <c r="RZ92">
        <v>1</v>
      </c>
      <c r="SA92">
        <v>1</v>
      </c>
      <c r="SB92">
        <v>1</v>
      </c>
      <c r="SC92">
        <v>1</v>
      </c>
      <c r="SD92">
        <v>5</v>
      </c>
      <c r="SE92">
        <f t="shared" si="455"/>
        <v>1</v>
      </c>
      <c r="SF92">
        <v>1</v>
      </c>
      <c r="SG92">
        <v>1</v>
      </c>
      <c r="SH92">
        <v>1</v>
      </c>
      <c r="SI92">
        <v>1</v>
      </c>
      <c r="SJ92">
        <v>0</v>
      </c>
      <c r="SK92">
        <v>1</v>
      </c>
      <c r="SL92">
        <v>0</v>
      </c>
      <c r="SM92" s="194">
        <v>42563</v>
      </c>
      <c r="SN92">
        <f t="shared" si="456"/>
        <v>-1</v>
      </c>
      <c r="SO92">
        <f t="shared" si="457"/>
        <v>1</v>
      </c>
      <c r="SP92">
        <v>5</v>
      </c>
      <c r="SQ92">
        <f t="shared" si="458"/>
        <v>1</v>
      </c>
      <c r="SR92">
        <v>4</v>
      </c>
      <c r="SS92" s="137">
        <v>2939838.8</v>
      </c>
      <c r="ST92" s="137">
        <v>2351871.04</v>
      </c>
      <c r="SU92" s="188">
        <v>0</v>
      </c>
      <c r="SV92" s="188">
        <v>0</v>
      </c>
      <c r="SW92" s="188">
        <v>0</v>
      </c>
      <c r="SX92" s="188">
        <f t="shared" si="551"/>
        <v>0</v>
      </c>
      <c r="SY92" s="188">
        <v>0</v>
      </c>
      <c r="SZ92" s="188">
        <v>0</v>
      </c>
      <c r="TA92" s="188">
        <v>0</v>
      </c>
      <c r="TB92" s="188">
        <f t="shared" si="459"/>
        <v>0</v>
      </c>
      <c r="TC92" s="188">
        <v>0</v>
      </c>
      <c r="TD92" s="188">
        <f t="shared" si="460"/>
        <v>0</v>
      </c>
      <c r="TE92" s="188">
        <f t="shared" si="461"/>
        <v>0</v>
      </c>
      <c r="TF92" s="188">
        <v>0</v>
      </c>
      <c r="TH92">
        <v>1</v>
      </c>
      <c r="TI92" s="232">
        <v>-1</v>
      </c>
      <c r="TJ92" s="232">
        <v>-1</v>
      </c>
      <c r="TK92" s="232">
        <v>1</v>
      </c>
      <c r="TL92" s="204">
        <v>1</v>
      </c>
      <c r="TM92" s="233">
        <v>-10</v>
      </c>
      <c r="TN92">
        <f t="shared" si="462"/>
        <v>-1</v>
      </c>
      <c r="TO92">
        <v>-1</v>
      </c>
      <c r="TP92">
        <v>-1</v>
      </c>
      <c r="TQ92">
        <v>1</v>
      </c>
      <c r="TR92">
        <v>0</v>
      </c>
      <c r="TS92">
        <v>1</v>
      </c>
      <c r="TT92">
        <v>1</v>
      </c>
      <c r="TU92" s="267">
        <v>-5.09865905266E-5</v>
      </c>
      <c r="TV92" s="194">
        <v>42557</v>
      </c>
      <c r="TW92">
        <f t="shared" si="463"/>
        <v>-1</v>
      </c>
      <c r="TX92">
        <f t="shared" si="464"/>
        <v>-1</v>
      </c>
      <c r="TY92">
        <v>5</v>
      </c>
      <c r="TZ92">
        <f t="shared" si="465"/>
        <v>-1</v>
      </c>
      <c r="UA92">
        <v>4</v>
      </c>
      <c r="UB92" s="137">
        <v>2939838.8</v>
      </c>
      <c r="UC92" s="137">
        <v>2351871.04</v>
      </c>
      <c r="UD92" s="188">
        <v>149.89235710981112</v>
      </c>
      <c r="UE92" s="188">
        <v>-149.89235710981112</v>
      </c>
      <c r="UF92" s="188">
        <v>-149.89235710981112</v>
      </c>
      <c r="UG92" s="188">
        <f t="shared" si="552"/>
        <v>149.89235710981112</v>
      </c>
      <c r="UH92" s="188">
        <v>149.89235710981112</v>
      </c>
      <c r="UI92" s="188">
        <v>149.89235710981112</v>
      </c>
      <c r="UJ92" s="188">
        <v>-149.89235710981112</v>
      </c>
      <c r="UK92" s="188">
        <f t="shared" si="466"/>
        <v>149.89235710981112</v>
      </c>
      <c r="UL92" s="188">
        <v>149.89235710981112</v>
      </c>
      <c r="UM92" s="188">
        <f t="shared" si="467"/>
        <v>149.89235710981112</v>
      </c>
      <c r="UN92" s="188">
        <f t="shared" si="468"/>
        <v>149.89235710981112</v>
      </c>
      <c r="UO92" s="188">
        <v>149.89235710981112</v>
      </c>
      <c r="UQ92">
        <v>-1</v>
      </c>
      <c r="UR92" s="232">
        <v>-1</v>
      </c>
      <c r="US92" s="232">
        <v>-1</v>
      </c>
      <c r="UT92" s="232">
        <v>1</v>
      </c>
      <c r="UU92" s="204">
        <v>1</v>
      </c>
      <c r="UV92" s="233">
        <v>-11</v>
      </c>
      <c r="UW92">
        <f t="shared" si="469"/>
        <v>-1</v>
      </c>
      <c r="UX92">
        <v>-1</v>
      </c>
      <c r="UY92" s="204">
        <v>1</v>
      </c>
      <c r="UZ92">
        <v>0</v>
      </c>
      <c r="VA92">
        <v>1</v>
      </c>
      <c r="VB92">
        <v>0</v>
      </c>
      <c r="VC92">
        <v>0</v>
      </c>
      <c r="VD92" s="239">
        <v>2.0395676116699999E-4</v>
      </c>
      <c r="VE92" s="194">
        <v>42557</v>
      </c>
      <c r="VF92">
        <f t="shared" si="470"/>
        <v>-1</v>
      </c>
      <c r="VG92">
        <f t="shared" si="471"/>
        <v>-1</v>
      </c>
      <c r="VH92">
        <v>5</v>
      </c>
      <c r="VI92">
        <v>1</v>
      </c>
      <c r="VJ92">
        <v>6</v>
      </c>
      <c r="VK92" s="137">
        <v>2930238.0799999996</v>
      </c>
      <c r="VL92" s="137">
        <v>3516285.6959999995</v>
      </c>
      <c r="VM92" s="188">
        <v>-597.64186824500848</v>
      </c>
      <c r="VN92" s="188">
        <v>-597.64186824500848</v>
      </c>
      <c r="VO92" s="188">
        <v>597.64186824500848</v>
      </c>
      <c r="VP92" s="188">
        <f t="shared" si="553"/>
        <v>-597.64186824500848</v>
      </c>
      <c r="VQ92" s="188">
        <v>-597.64186824500848</v>
      </c>
      <c r="VR92" s="188">
        <v>-597.64186824500848</v>
      </c>
      <c r="VS92" s="188">
        <v>597.64186824500848</v>
      </c>
      <c r="VT92" s="188">
        <f t="shared" si="472"/>
        <v>-597.64186824500848</v>
      </c>
      <c r="VU92" s="188">
        <v>-597.64186824500848</v>
      </c>
      <c r="VV92" s="188">
        <v>597.64186824500848</v>
      </c>
      <c r="VW92" s="188">
        <f t="shared" si="473"/>
        <v>-597.64186824500848</v>
      </c>
      <c r="VX92" s="188">
        <v>597.64186824500848</v>
      </c>
      <c r="VZ92">
        <v>1</v>
      </c>
      <c r="WA92" s="232">
        <v>1</v>
      </c>
      <c r="WB92" s="232">
        <v>-1</v>
      </c>
      <c r="WC92" s="232">
        <v>1</v>
      </c>
      <c r="WD92" s="204">
        <v>1</v>
      </c>
      <c r="WE92" s="233">
        <v>-12</v>
      </c>
      <c r="WF92">
        <f t="shared" si="474"/>
        <v>-1</v>
      </c>
      <c r="WG92">
        <v>-1</v>
      </c>
      <c r="WH92" s="204">
        <v>-1</v>
      </c>
      <c r="WI92">
        <v>1</v>
      </c>
      <c r="WJ92">
        <v>0</v>
      </c>
      <c r="WK92">
        <v>1</v>
      </c>
      <c r="WL92">
        <v>1</v>
      </c>
      <c r="WM92" s="239">
        <v>-5.0978792822100003E-5</v>
      </c>
      <c r="WN92" s="194">
        <v>42557</v>
      </c>
      <c r="WO92">
        <f t="shared" si="475"/>
        <v>-1</v>
      </c>
      <c r="WP92">
        <f t="shared" si="476"/>
        <v>-1</v>
      </c>
      <c r="WQ92">
        <v>5</v>
      </c>
      <c r="WR92">
        <v>1</v>
      </c>
      <c r="WS92">
        <v>6</v>
      </c>
      <c r="WT92" s="137">
        <v>2944061.3999999994</v>
      </c>
      <c r="WU92" s="137">
        <v>3532873.6799999997</v>
      </c>
      <c r="WV92" s="188">
        <v>-150.08469616614167</v>
      </c>
      <c r="WW92" s="188">
        <v>-150.08469616614167</v>
      </c>
      <c r="WX92" s="188">
        <v>-150.08469616614167</v>
      </c>
      <c r="WY92" s="188">
        <f t="shared" si="477"/>
        <v>150.08469616614167</v>
      </c>
      <c r="WZ92" s="188">
        <v>150.08469616614167</v>
      </c>
      <c r="XA92" s="188">
        <v>150.08469616614167</v>
      </c>
      <c r="XB92" s="188">
        <v>-150.08469616614167</v>
      </c>
      <c r="XC92" s="188">
        <f t="shared" si="478"/>
        <v>150.08469616614167</v>
      </c>
      <c r="XD92" s="188">
        <v>150.08469616614167</v>
      </c>
      <c r="XE92" s="188">
        <v>-150.08469616614167</v>
      </c>
      <c r="XF92" s="188">
        <f t="shared" si="479"/>
        <v>150.08469616614167</v>
      </c>
      <c r="XG92" s="188">
        <v>150.08469616614167</v>
      </c>
      <c r="XI92">
        <v>-1</v>
      </c>
      <c r="XJ92" s="232">
        <v>1</v>
      </c>
      <c r="XK92" s="232">
        <v>-1</v>
      </c>
      <c r="XL92" s="232">
        <v>1</v>
      </c>
      <c r="XM92" s="204">
        <v>1</v>
      </c>
      <c r="XN92" s="233">
        <v>-13</v>
      </c>
      <c r="XO92">
        <f t="shared" si="480"/>
        <v>-1</v>
      </c>
      <c r="XP92">
        <v>-1</v>
      </c>
      <c r="XQ92" s="204">
        <v>-1</v>
      </c>
      <c r="XR92">
        <v>1</v>
      </c>
      <c r="XS92">
        <v>0</v>
      </c>
      <c r="XT92">
        <v>0</v>
      </c>
      <c r="XU92">
        <v>1</v>
      </c>
      <c r="XV92" s="239">
        <v>-5.0981391791999998E-5</v>
      </c>
      <c r="XW92" s="194">
        <v>42557</v>
      </c>
      <c r="XX92">
        <f t="shared" si="481"/>
        <v>-1</v>
      </c>
      <c r="XY92">
        <f t="shared" si="482"/>
        <v>-1</v>
      </c>
      <c r="XZ92">
        <v>5</v>
      </c>
      <c r="YA92">
        <v>1</v>
      </c>
      <c r="YB92">
        <v>6</v>
      </c>
      <c r="YC92" s="137">
        <v>2944061.3999999994</v>
      </c>
      <c r="YD92" s="137">
        <v>3532873.6799999997</v>
      </c>
      <c r="YE92" s="188">
        <v>-150.09234769310399</v>
      </c>
      <c r="YF92" s="188">
        <v>150.09234769310399</v>
      </c>
      <c r="YG92" s="188">
        <v>-150.09234769310399</v>
      </c>
      <c r="YH92" s="188">
        <f t="shared" si="483"/>
        <v>150.09234769310399</v>
      </c>
      <c r="YI92" s="188">
        <v>150.09234769310399</v>
      </c>
      <c r="YJ92" s="188">
        <v>150.09234769310399</v>
      </c>
      <c r="YK92" s="188">
        <v>-150.09234769310399</v>
      </c>
      <c r="YL92" s="188">
        <f t="shared" si="484"/>
        <v>150.09234769310399</v>
      </c>
      <c r="YM92" s="188">
        <v>150.09234769310399</v>
      </c>
      <c r="YN92" s="188">
        <v>-150.09234769310399</v>
      </c>
      <c r="YO92" s="188">
        <f t="shared" si="485"/>
        <v>150.09234769310399</v>
      </c>
      <c r="YP92" s="188">
        <v>150.09234769310399</v>
      </c>
      <c r="YR92">
        <v>-1</v>
      </c>
      <c r="YS92" s="232">
        <v>-1</v>
      </c>
      <c r="YT92" s="232">
        <v>-1</v>
      </c>
      <c r="YU92" s="232">
        <v>1</v>
      </c>
      <c r="YV92" s="204">
        <v>1</v>
      </c>
      <c r="YW92" s="233">
        <v>-15</v>
      </c>
      <c r="YX92">
        <v>-1</v>
      </c>
      <c r="YY92">
        <v>-1</v>
      </c>
      <c r="YZ92" s="204">
        <v>-1</v>
      </c>
      <c r="ZA92">
        <v>1</v>
      </c>
      <c r="ZB92">
        <v>0</v>
      </c>
      <c r="ZC92">
        <v>1</v>
      </c>
      <c r="ZD92">
        <v>1</v>
      </c>
      <c r="ZE92" s="239">
        <v>-3.5688793718800002E-4</v>
      </c>
      <c r="ZF92" s="194">
        <v>42557</v>
      </c>
      <c r="ZG92">
        <f t="shared" si="486"/>
        <v>-1</v>
      </c>
      <c r="ZH92">
        <f t="shared" si="487"/>
        <v>-1</v>
      </c>
      <c r="ZI92">
        <v>5</v>
      </c>
      <c r="ZJ92">
        <v>1</v>
      </c>
      <c r="ZK92">
        <v>6</v>
      </c>
      <c r="ZL92" s="137">
        <v>2944061.3999999994</v>
      </c>
      <c r="ZM92" s="137">
        <v>3532873.6799999997</v>
      </c>
      <c r="ZN92" s="188">
        <v>1050.7000000008152</v>
      </c>
      <c r="ZO92" s="188">
        <v>-1050.7000000008152</v>
      </c>
      <c r="ZP92" s="188">
        <v>1050.7000000008152</v>
      </c>
      <c r="ZQ92" s="188">
        <v>-1050.7000000008152</v>
      </c>
      <c r="ZR92" s="188">
        <v>1050.7000000008152</v>
      </c>
      <c r="ZS92" s="188">
        <v>1050.7000000008152</v>
      </c>
      <c r="ZT92" s="188">
        <v>1050.7000000008152</v>
      </c>
      <c r="ZU92" s="188">
        <v>-1050.7000000008152</v>
      </c>
      <c r="ZV92" s="188">
        <f t="shared" si="488"/>
        <v>1050.7000000008152</v>
      </c>
      <c r="ZW92" s="188">
        <v>1050.7000000008152</v>
      </c>
      <c r="ZX92" s="188">
        <f t="shared" si="489"/>
        <v>1050.7000000008152</v>
      </c>
      <c r="ZY92" s="188">
        <v>1050.7000000008152</v>
      </c>
      <c r="AAA92">
        <f t="shared" si="490"/>
        <v>-1</v>
      </c>
      <c r="AAB92" s="232">
        <v>-1</v>
      </c>
      <c r="AAC92" s="232">
        <v>-1</v>
      </c>
      <c r="AAD92" s="232">
        <v>1</v>
      </c>
      <c r="AAE92" s="204">
        <v>1</v>
      </c>
      <c r="AAF92" s="233">
        <v>-15</v>
      </c>
      <c r="AAG92">
        <f t="shared" si="491"/>
        <v>-1</v>
      </c>
      <c r="AAH92">
        <f t="shared" si="492"/>
        <v>-1</v>
      </c>
      <c r="AAI92" s="204">
        <v>1</v>
      </c>
      <c r="AAJ92">
        <f t="shared" si="493"/>
        <v>0</v>
      </c>
      <c r="AAK92">
        <f t="shared" si="355"/>
        <v>1</v>
      </c>
      <c r="AAL92">
        <f t="shared" si="554"/>
        <v>0</v>
      </c>
      <c r="AAM92">
        <f t="shared" si="494"/>
        <v>0</v>
      </c>
      <c r="AAN92" s="239">
        <v>9.1803947569800003E-4</v>
      </c>
      <c r="AAO92" s="194">
        <v>42557</v>
      </c>
      <c r="AAP92">
        <f t="shared" si="495"/>
        <v>-1</v>
      </c>
      <c r="AAQ92">
        <f t="shared" si="496"/>
        <v>-1</v>
      </c>
      <c r="AAR92">
        <f>VLOOKUP($A92,'FuturesInfo (3)'!$A$2:$V$80,22)</f>
        <v>5</v>
      </c>
      <c r="AAS92">
        <f t="shared" si="497"/>
        <v>1</v>
      </c>
      <c r="AAT92">
        <f t="shared" si="498"/>
        <v>6</v>
      </c>
      <c r="AAU92" s="137">
        <f>VLOOKUP($A92,'FuturesInfo (3)'!$A$2:$O$80,15)*AAR92</f>
        <v>2945712.4999999995</v>
      </c>
      <c r="AAV92" s="137">
        <f>VLOOKUP($A92,'FuturesInfo (3)'!$A$2:$O$80,15)*AAT92</f>
        <v>3534854.9999999991</v>
      </c>
      <c r="AAW92" s="188">
        <f t="shared" si="352"/>
        <v>-2704.2803590570443</v>
      </c>
      <c r="AAX92" s="188">
        <f t="shared" si="356"/>
        <v>2704.2803590570443</v>
      </c>
      <c r="AAY92" s="188">
        <f t="shared" si="499"/>
        <v>-2704.2803590570443</v>
      </c>
      <c r="AAZ92" s="188">
        <f t="shared" si="500"/>
        <v>2704.2803590570443</v>
      </c>
      <c r="ABA92" s="188">
        <f t="shared" si="501"/>
        <v>-2704.2803590570443</v>
      </c>
      <c r="ABB92" s="188">
        <f t="shared" si="562"/>
        <v>-2704.2803590570443</v>
      </c>
      <c r="ABC92" s="188">
        <f t="shared" si="502"/>
        <v>-2704.2803590570443</v>
      </c>
      <c r="ABD92" s="188">
        <f t="shared" si="555"/>
        <v>2704.2803590570443</v>
      </c>
      <c r="ABE92" s="188">
        <f t="shared" si="503"/>
        <v>-2704.2803590570443</v>
      </c>
      <c r="ABF92" s="188">
        <f>IF(IF(sym!$Q81=AAI92,1,0)=1,ABS(AAU92*AAN92),-ABS(AAU92*AAN92))</f>
        <v>-2704.2803590570443</v>
      </c>
      <c r="ABG92" s="188">
        <f t="shared" si="504"/>
        <v>-2704.2803590570443</v>
      </c>
      <c r="ABH92" s="188">
        <f t="shared" si="505"/>
        <v>2704.2803590570443</v>
      </c>
      <c r="ABJ92">
        <f t="shared" si="506"/>
        <v>1</v>
      </c>
      <c r="ABK92" s="232">
        <v>-1</v>
      </c>
      <c r="ABL92" s="232">
        <v>-1</v>
      </c>
      <c r="ABM92" s="232">
        <v>1</v>
      </c>
      <c r="ABN92" s="204">
        <v>1</v>
      </c>
      <c r="ABO92" s="233">
        <v>8</v>
      </c>
      <c r="ABP92">
        <f t="shared" si="507"/>
        <v>-1</v>
      </c>
      <c r="ABQ92">
        <f t="shared" si="508"/>
        <v>1</v>
      </c>
      <c r="ABR92" s="204"/>
      <c r="ABS92">
        <f t="shared" si="509"/>
        <v>0</v>
      </c>
      <c r="ABT92">
        <f t="shared" si="357"/>
        <v>0</v>
      </c>
      <c r="ABU92">
        <f t="shared" si="556"/>
        <v>0</v>
      </c>
      <c r="ABV92">
        <f t="shared" si="510"/>
        <v>0</v>
      </c>
      <c r="ABW92" s="239"/>
      <c r="ABX92" s="194">
        <v>42569</v>
      </c>
      <c r="ABY92">
        <f t="shared" si="511"/>
        <v>-1</v>
      </c>
      <c r="ABZ92">
        <f t="shared" si="512"/>
        <v>-1</v>
      </c>
      <c r="ACA92">
        <f>VLOOKUP($A92,'FuturesInfo (3)'!$A$2:$V$80,22)</f>
        <v>5</v>
      </c>
      <c r="ACB92">
        <f t="shared" si="513"/>
        <v>-1</v>
      </c>
      <c r="ACC92">
        <f t="shared" si="514"/>
        <v>4</v>
      </c>
      <c r="ACD92" s="137">
        <f>VLOOKUP($A92,'FuturesInfo (3)'!$A$2:$O$80,15)*ACA92</f>
        <v>2945712.4999999995</v>
      </c>
      <c r="ACE92" s="137">
        <f>VLOOKUP($A92,'FuturesInfo (3)'!$A$2:$O$80,15)*ACC92</f>
        <v>2356569.9999999995</v>
      </c>
      <c r="ACF92" s="188">
        <f t="shared" si="353"/>
        <v>0</v>
      </c>
      <c r="ACG92" s="188">
        <f t="shared" si="358"/>
        <v>0</v>
      </c>
      <c r="ACH92" s="188">
        <f t="shared" si="515"/>
        <v>0</v>
      </c>
      <c r="ACI92" s="188">
        <f t="shared" si="516"/>
        <v>0</v>
      </c>
      <c r="ACJ92" s="188">
        <f t="shared" si="517"/>
        <v>0</v>
      </c>
      <c r="ACK92" s="188">
        <f t="shared" si="563"/>
        <v>0</v>
      </c>
      <c r="ACL92" s="188">
        <f t="shared" si="518"/>
        <v>0</v>
      </c>
      <c r="ACM92" s="188">
        <f t="shared" si="557"/>
        <v>0</v>
      </c>
      <c r="ACN92" s="188">
        <f t="shared" si="519"/>
        <v>0</v>
      </c>
      <c r="ACO92" s="188">
        <f>IF(IF(sym!$Q81=ABR92,1,0)=1,ABS(ACD92*ABW92),-ABS(ACD92*ABW92))</f>
        <v>0</v>
      </c>
      <c r="ACP92" s="188">
        <f t="shared" si="520"/>
        <v>0</v>
      </c>
      <c r="ACQ92" s="188">
        <f t="shared" si="521"/>
        <v>0</v>
      </c>
      <c r="ACT92">
        <f t="shared" si="522"/>
        <v>0</v>
      </c>
      <c r="ACU92" s="232"/>
      <c r="ACV92" s="232"/>
      <c r="ACW92" s="232"/>
      <c r="ACX92" s="204"/>
      <c r="ACY92" s="233"/>
      <c r="ACZ92">
        <f t="shared" si="523"/>
        <v>-1</v>
      </c>
      <c r="ADA92">
        <f t="shared" si="524"/>
        <v>0</v>
      </c>
      <c r="ADB92" s="204"/>
      <c r="ADC92">
        <f t="shared" si="525"/>
        <v>1</v>
      </c>
      <c r="ADD92">
        <f t="shared" si="359"/>
        <v>1</v>
      </c>
      <c r="ADE92">
        <f t="shared" si="558"/>
        <v>0</v>
      </c>
      <c r="ADF92">
        <f t="shared" si="526"/>
        <v>1</v>
      </c>
      <c r="ADG92" s="239"/>
      <c r="ADH92" s="194"/>
      <c r="ADI92">
        <f t="shared" si="527"/>
        <v>-1</v>
      </c>
      <c r="ADJ92">
        <f t="shared" si="528"/>
        <v>-1</v>
      </c>
      <c r="ADK92">
        <f>VLOOKUP($A92,'FuturesInfo (3)'!$A$2:$V$80,22)</f>
        <v>5</v>
      </c>
      <c r="ADL92">
        <f t="shared" si="529"/>
        <v>-1</v>
      </c>
      <c r="ADM92">
        <f t="shared" si="530"/>
        <v>4</v>
      </c>
      <c r="ADN92" s="137">
        <f>VLOOKUP($A92,'FuturesInfo (3)'!$A$2:$O$80,15)*ADK92</f>
        <v>2945712.4999999995</v>
      </c>
      <c r="ADO92" s="137">
        <f>VLOOKUP($A92,'FuturesInfo (3)'!$A$2:$O$80,15)*ADM92</f>
        <v>2356569.9999999995</v>
      </c>
      <c r="ADP92" s="188">
        <f t="shared" si="354"/>
        <v>0</v>
      </c>
      <c r="ADQ92" s="188">
        <f t="shared" si="360"/>
        <v>0</v>
      </c>
      <c r="ADR92" s="188">
        <f t="shared" si="531"/>
        <v>0</v>
      </c>
      <c r="ADS92" s="188">
        <f t="shared" si="532"/>
        <v>0</v>
      </c>
      <c r="ADT92" s="188">
        <f t="shared" si="533"/>
        <v>0</v>
      </c>
      <c r="ADU92" s="188">
        <f t="shared" si="564"/>
        <v>0</v>
      </c>
      <c r="ADV92" s="188">
        <f t="shared" si="534"/>
        <v>0</v>
      </c>
      <c r="ADW92" s="188">
        <f t="shared" si="559"/>
        <v>0</v>
      </c>
      <c r="ADX92" s="188">
        <f t="shared" si="535"/>
        <v>0</v>
      </c>
      <c r="ADY92" s="188">
        <f>IF(IF(sym!$Q81=ADB92,1,0)=1,ABS(ADN92*ADG92),-ABS(ADN92*ADG92))</f>
        <v>0</v>
      </c>
      <c r="ADZ92" s="188">
        <f t="shared" si="536"/>
        <v>0</v>
      </c>
      <c r="AEA92" s="188">
        <f t="shared" si="537"/>
        <v>0</v>
      </c>
    </row>
    <row r="94" spans="1:807" ht="15.75" thickBot="1" x14ac:dyDescent="0.3">
      <c r="E94" t="s">
        <v>1067</v>
      </c>
      <c r="F94">
        <v>20160629</v>
      </c>
      <c r="H94" t="s">
        <v>1140</v>
      </c>
      <c r="J94" t="s">
        <v>1139</v>
      </c>
      <c r="L94" t="s">
        <v>1062</v>
      </c>
      <c r="M94" t="s">
        <v>1109</v>
      </c>
      <c r="O94" t="s">
        <v>1139</v>
      </c>
      <c r="Q94" t="s">
        <v>1061</v>
      </c>
      <c r="R94" t="s">
        <v>1163</v>
      </c>
      <c r="S94" t="s">
        <v>1</v>
      </c>
      <c r="T94" t="s">
        <v>31</v>
      </c>
      <c r="U94" t="s">
        <v>778</v>
      </c>
      <c r="V94" t="s">
        <v>1165</v>
      </c>
      <c r="W94" t="s">
        <v>1108</v>
      </c>
      <c r="X94" t="s">
        <v>1166</v>
      </c>
      <c r="Z94" s="186" t="s">
        <v>1168</v>
      </c>
      <c r="AC94" s="186" t="s">
        <v>1141</v>
      </c>
      <c r="AD94" s="186" t="s">
        <v>1159</v>
      </c>
      <c r="AL94" t="s">
        <v>1187</v>
      </c>
      <c r="AM94">
        <v>20160630</v>
      </c>
      <c r="AP94" t="s">
        <v>1140</v>
      </c>
      <c r="AR94" t="s">
        <v>1179</v>
      </c>
      <c r="AT94" t="s">
        <v>1062</v>
      </c>
      <c r="AU94" t="s">
        <v>1109</v>
      </c>
      <c r="AW94" t="s">
        <v>1179</v>
      </c>
      <c r="AY94" t="s">
        <v>1061</v>
      </c>
      <c r="AZ94" t="s">
        <v>1163</v>
      </c>
      <c r="BA94" t="s">
        <v>1</v>
      </c>
      <c r="BB94" t="s">
        <v>31</v>
      </c>
      <c r="BC94" t="s">
        <v>778</v>
      </c>
      <c r="BD94" t="s">
        <v>1165</v>
      </c>
      <c r="BE94" t="s">
        <v>1108</v>
      </c>
      <c r="BF94" t="s">
        <v>1166</v>
      </c>
      <c r="BH94" s="186" t="s">
        <v>1168</v>
      </c>
      <c r="BK94" s="186" t="s">
        <v>1180</v>
      </c>
      <c r="BL94" s="186" t="s">
        <v>1182</v>
      </c>
      <c r="BU94" t="s">
        <v>1187</v>
      </c>
      <c r="BV94">
        <v>20160701</v>
      </c>
      <c r="BY94" t="s">
        <v>1140</v>
      </c>
      <c r="CA94" t="s">
        <v>1183</v>
      </c>
      <c r="CC94" t="s">
        <v>1062</v>
      </c>
      <c r="CD94" t="s">
        <v>1109</v>
      </c>
      <c r="CF94" t="s">
        <v>1183</v>
      </c>
      <c r="CH94" t="s">
        <v>1061</v>
      </c>
      <c r="CI94" t="s">
        <v>1163</v>
      </c>
      <c r="CJ94" t="s">
        <v>1</v>
      </c>
      <c r="CK94" t="s">
        <v>31</v>
      </c>
      <c r="CL94" t="s">
        <v>778</v>
      </c>
      <c r="CM94" t="s">
        <v>1165</v>
      </c>
      <c r="CN94" t="s">
        <v>1108</v>
      </c>
      <c r="CO94" t="s">
        <v>1166</v>
      </c>
      <c r="CQ94" s="186" t="s">
        <v>1168</v>
      </c>
      <c r="CT94" s="186" t="s">
        <v>1184</v>
      </c>
      <c r="CU94" s="186" t="s">
        <v>1182</v>
      </c>
      <c r="DD94" t="s">
        <v>1187</v>
      </c>
      <c r="DE94">
        <v>20160704</v>
      </c>
      <c r="DH94" t="s">
        <v>1140</v>
      </c>
      <c r="DJ94" t="s">
        <v>1183</v>
      </c>
      <c r="DL94" t="s">
        <v>1062</v>
      </c>
      <c r="DM94" t="s">
        <v>1109</v>
      </c>
      <c r="DO94" t="s">
        <v>1183</v>
      </c>
      <c r="DQ94" t="s">
        <v>1061</v>
      </c>
      <c r="DR94" t="s">
        <v>1163</v>
      </c>
      <c r="DS94" t="s">
        <v>1</v>
      </c>
      <c r="DT94" t="s">
        <v>31</v>
      </c>
      <c r="DU94" t="s">
        <v>778</v>
      </c>
      <c r="DV94" t="s">
        <v>1165</v>
      </c>
      <c r="DW94" t="s">
        <v>1108</v>
      </c>
      <c r="DX94" t="s">
        <v>1166</v>
      </c>
      <c r="DZ94" s="186" t="s">
        <v>1168</v>
      </c>
      <c r="EC94" s="186" t="s">
        <v>1184</v>
      </c>
      <c r="ED94" s="186" t="s">
        <v>1182</v>
      </c>
      <c r="EM94" t="s">
        <v>1187</v>
      </c>
      <c r="EN94">
        <v>20160705</v>
      </c>
      <c r="EQ94" t="s">
        <v>1140</v>
      </c>
      <c r="ES94" t="s">
        <v>1183</v>
      </c>
      <c r="EU94" t="s">
        <v>1062</v>
      </c>
      <c r="EV94" t="s">
        <v>1109</v>
      </c>
      <c r="EX94" t="s">
        <v>1183</v>
      </c>
      <c r="EZ94" t="s">
        <v>1061</v>
      </c>
      <c r="FA94" t="s">
        <v>1163</v>
      </c>
      <c r="FB94" t="s">
        <v>1</v>
      </c>
      <c r="FC94" t="s">
        <v>31</v>
      </c>
      <c r="FD94" t="s">
        <v>778</v>
      </c>
      <c r="FE94" t="s">
        <v>1165</v>
      </c>
      <c r="FF94" t="s">
        <v>1108</v>
      </c>
      <c r="FG94" t="s">
        <v>1166</v>
      </c>
      <c r="FI94" s="186" t="s">
        <v>1168</v>
      </c>
      <c r="FL94" s="186" t="s">
        <v>1184</v>
      </c>
      <c r="FM94" s="186" t="s">
        <v>1182</v>
      </c>
      <c r="FV94" t="s">
        <v>1187</v>
      </c>
      <c r="FW94">
        <v>20160706</v>
      </c>
      <c r="FZ94" t="s">
        <v>1140</v>
      </c>
      <c r="GB94" t="s">
        <v>1183</v>
      </c>
      <c r="GD94" t="s">
        <v>1062</v>
      </c>
      <c r="GE94" t="s">
        <v>1109</v>
      </c>
      <c r="GG94" t="s">
        <v>1183</v>
      </c>
      <c r="GI94" t="s">
        <v>1061</v>
      </c>
      <c r="GJ94" t="s">
        <v>1163</v>
      </c>
      <c r="GK94" t="s">
        <v>1</v>
      </c>
      <c r="GL94" t="s">
        <v>31</v>
      </c>
      <c r="GM94" t="s">
        <v>778</v>
      </c>
      <c r="GN94" t="s">
        <v>1165</v>
      </c>
      <c r="GO94" t="s">
        <v>1108</v>
      </c>
      <c r="GP94" t="s">
        <v>1166</v>
      </c>
      <c r="GR94" s="186" t="s">
        <v>1168</v>
      </c>
      <c r="GU94" s="186" t="s">
        <v>1184</v>
      </c>
      <c r="GV94" s="186" t="s">
        <v>1182</v>
      </c>
      <c r="HE94" t="s">
        <v>1187</v>
      </c>
      <c r="HF94">
        <v>20160707</v>
      </c>
      <c r="HI94" t="s">
        <v>1140</v>
      </c>
      <c r="HK94" t="s">
        <v>1183</v>
      </c>
      <c r="HM94" t="s">
        <v>1062</v>
      </c>
      <c r="HN94" t="s">
        <v>1109</v>
      </c>
      <c r="HP94" t="s">
        <v>1183</v>
      </c>
      <c r="HR94" t="s">
        <v>1061</v>
      </c>
      <c r="HS94" t="s">
        <v>1163</v>
      </c>
      <c r="HT94" t="s">
        <v>1</v>
      </c>
      <c r="HU94" t="s">
        <v>31</v>
      </c>
      <c r="HV94" t="s">
        <v>778</v>
      </c>
      <c r="HW94" t="s">
        <v>1165</v>
      </c>
      <c r="HX94" t="s">
        <v>1108</v>
      </c>
      <c r="HY94" t="s">
        <v>1166</v>
      </c>
      <c r="IA94" s="186" t="s">
        <v>1168</v>
      </c>
      <c r="ID94" s="186" t="s">
        <v>1184</v>
      </c>
      <c r="IE94" s="186" t="s">
        <v>1182</v>
      </c>
      <c r="IN94" t="s">
        <v>1187</v>
      </c>
      <c r="IO94">
        <v>20160708</v>
      </c>
      <c r="IR94" t="s">
        <v>1140</v>
      </c>
      <c r="IT94" t="s">
        <v>1183</v>
      </c>
      <c r="IV94" t="s">
        <v>1062</v>
      </c>
      <c r="IW94" t="s">
        <v>1109</v>
      </c>
      <c r="IY94" t="s">
        <v>1183</v>
      </c>
      <c r="JA94" t="s">
        <v>1061</v>
      </c>
      <c r="JB94" t="s">
        <v>1163</v>
      </c>
      <c r="JC94" t="s">
        <v>1</v>
      </c>
      <c r="JD94" t="s">
        <v>31</v>
      </c>
      <c r="JE94" t="s">
        <v>778</v>
      </c>
      <c r="JF94" t="s">
        <v>1165</v>
      </c>
      <c r="JG94" t="s">
        <v>1108</v>
      </c>
      <c r="JH94" t="s">
        <v>1166</v>
      </c>
      <c r="JJ94" s="186" t="s">
        <v>1168</v>
      </c>
      <c r="JM94" s="186" t="s">
        <v>1184</v>
      </c>
      <c r="JN94" s="186" t="s">
        <v>1182</v>
      </c>
      <c r="JW94" t="s">
        <v>1187</v>
      </c>
      <c r="JX94">
        <v>20160711</v>
      </c>
      <c r="KA94" t="s">
        <v>1140</v>
      </c>
      <c r="KC94" t="s">
        <v>1183</v>
      </c>
      <c r="KE94" t="s">
        <v>1062</v>
      </c>
      <c r="KF94" t="s">
        <v>1109</v>
      </c>
      <c r="KH94" t="s">
        <v>1183</v>
      </c>
      <c r="KJ94" t="s">
        <v>1061</v>
      </c>
      <c r="KK94" t="s">
        <v>1163</v>
      </c>
      <c r="KL94" t="s">
        <v>1210</v>
      </c>
      <c r="KM94" t="s">
        <v>31</v>
      </c>
      <c r="KN94" t="s">
        <v>778</v>
      </c>
      <c r="KO94" t="s">
        <v>1165</v>
      </c>
      <c r="KP94" t="s">
        <v>1108</v>
      </c>
      <c r="KQ94" t="s">
        <v>1166</v>
      </c>
      <c r="KS94" s="186" t="s">
        <v>1168</v>
      </c>
      <c r="KV94" s="186" t="s">
        <v>1184</v>
      </c>
      <c r="KW94" s="186" t="s">
        <v>1182</v>
      </c>
      <c r="LF94" t="s">
        <v>1187</v>
      </c>
      <c r="LG94">
        <v>20160712</v>
      </c>
      <c r="LJ94" t="s">
        <v>1140</v>
      </c>
      <c r="LL94" t="s">
        <v>1183</v>
      </c>
      <c r="LN94" t="s">
        <v>1062</v>
      </c>
      <c r="LO94" t="s">
        <v>1176</v>
      </c>
      <c r="LQ94" t="s">
        <v>1183</v>
      </c>
      <c r="LS94" t="s">
        <v>1061</v>
      </c>
      <c r="LT94" t="s">
        <v>1163</v>
      </c>
      <c r="LU94" t="s">
        <v>1210</v>
      </c>
      <c r="LV94" t="s">
        <v>31</v>
      </c>
      <c r="LW94" t="s">
        <v>778</v>
      </c>
      <c r="LX94" t="s">
        <v>1165</v>
      </c>
      <c r="LY94" t="s">
        <v>1108</v>
      </c>
      <c r="LZ94" t="s">
        <v>1166</v>
      </c>
      <c r="MB94" s="186" t="s">
        <v>1168</v>
      </c>
      <c r="ME94" s="186" t="s">
        <v>1184</v>
      </c>
      <c r="MF94" s="186" t="s">
        <v>1182</v>
      </c>
      <c r="MO94" t="s">
        <v>1187</v>
      </c>
      <c r="MP94">
        <v>20160713</v>
      </c>
      <c r="MS94" t="s">
        <v>1140</v>
      </c>
      <c r="MU94" t="s">
        <v>1183</v>
      </c>
      <c r="MW94" t="s">
        <v>1062</v>
      </c>
      <c r="MX94" t="s">
        <v>1176</v>
      </c>
      <c r="MZ94" t="s">
        <v>1183</v>
      </c>
      <c r="NB94" t="s">
        <v>1061</v>
      </c>
      <c r="NC94" t="s">
        <v>1163</v>
      </c>
      <c r="ND94" t="s">
        <v>1210</v>
      </c>
      <c r="NE94" t="s">
        <v>31</v>
      </c>
      <c r="NF94" t="s">
        <v>778</v>
      </c>
      <c r="NG94" t="s">
        <v>1165</v>
      </c>
      <c r="NH94" t="s">
        <v>1108</v>
      </c>
      <c r="NI94" t="s">
        <v>1166</v>
      </c>
      <c r="NK94" s="186" t="s">
        <v>1168</v>
      </c>
      <c r="NN94" s="186" t="s">
        <v>1184</v>
      </c>
      <c r="NO94" s="186" t="s">
        <v>1182</v>
      </c>
      <c r="NX94" t="s">
        <v>1187</v>
      </c>
      <c r="NY94">
        <v>20160714</v>
      </c>
      <c r="OB94" t="s">
        <v>1140</v>
      </c>
      <c r="OD94" t="s">
        <v>1183</v>
      </c>
      <c r="OF94" t="s">
        <v>1062</v>
      </c>
      <c r="OG94" t="s">
        <v>1176</v>
      </c>
      <c r="OI94" t="s">
        <v>1183</v>
      </c>
      <c r="OK94" t="s">
        <v>1061</v>
      </c>
      <c r="OL94" t="s">
        <v>1163</v>
      </c>
      <c r="OM94" t="s">
        <v>1210</v>
      </c>
      <c r="ON94" t="s">
        <v>31</v>
      </c>
      <c r="OO94" t="s">
        <v>778</v>
      </c>
      <c r="OP94" t="s">
        <v>1165</v>
      </c>
      <c r="OQ94" t="s">
        <v>1108</v>
      </c>
      <c r="OR94" t="s">
        <v>1166</v>
      </c>
      <c r="OT94" s="186" t="s">
        <v>1168</v>
      </c>
      <c r="OW94" s="186" t="s">
        <v>1184</v>
      </c>
      <c r="OX94" s="186" t="s">
        <v>1182</v>
      </c>
      <c r="PG94" t="s">
        <v>1187</v>
      </c>
      <c r="PH94">
        <v>20160715</v>
      </c>
      <c r="PK94" t="s">
        <v>1140</v>
      </c>
      <c r="PM94" t="s">
        <v>1183</v>
      </c>
      <c r="PO94" t="s">
        <v>1062</v>
      </c>
      <c r="PP94" t="s">
        <v>1176</v>
      </c>
      <c r="PR94" t="s">
        <v>1183</v>
      </c>
      <c r="PT94" t="s">
        <v>1061</v>
      </c>
      <c r="PU94" t="s">
        <v>1163</v>
      </c>
      <c r="PV94" t="s">
        <v>1210</v>
      </c>
      <c r="PW94" t="s">
        <v>31</v>
      </c>
      <c r="PX94" t="s">
        <v>778</v>
      </c>
      <c r="PY94" t="s">
        <v>1165</v>
      </c>
      <c r="PZ94" t="s">
        <v>1108</v>
      </c>
      <c r="QA94" t="s">
        <v>1166</v>
      </c>
      <c r="QC94" s="186" t="s">
        <v>1168</v>
      </c>
      <c r="QF94" s="186" t="s">
        <v>1184</v>
      </c>
      <c r="QG94" s="186" t="s">
        <v>1182</v>
      </c>
      <c r="QP94" t="s">
        <v>1187</v>
      </c>
      <c r="QQ94">
        <v>20160718</v>
      </c>
      <c r="QT94" t="s">
        <v>1140</v>
      </c>
      <c r="QV94" t="s">
        <v>1183</v>
      </c>
      <c r="QX94" t="s">
        <v>1062</v>
      </c>
      <c r="QY94" t="s">
        <v>1176</v>
      </c>
      <c r="RA94" t="s">
        <v>1183</v>
      </c>
      <c r="RC94" t="s">
        <v>1061</v>
      </c>
      <c r="RD94" t="s">
        <v>1163</v>
      </c>
      <c r="RE94" t="s">
        <v>1210</v>
      </c>
      <c r="RF94" t="s">
        <v>31</v>
      </c>
      <c r="RG94" t="s">
        <v>778</v>
      </c>
      <c r="RH94" t="s">
        <v>1165</v>
      </c>
      <c r="RI94" t="s">
        <v>1108</v>
      </c>
      <c r="RJ94" t="s">
        <v>1166</v>
      </c>
      <c r="RL94" s="186" t="s">
        <v>1168</v>
      </c>
      <c r="RO94" s="186" t="s">
        <v>1184</v>
      </c>
      <c r="RP94" s="186" t="s">
        <v>1182</v>
      </c>
      <c r="RY94" t="s">
        <v>1187</v>
      </c>
      <c r="RZ94">
        <v>20160719</v>
      </c>
      <c r="SC94" t="s">
        <v>1140</v>
      </c>
      <c r="SE94" t="s">
        <v>1183</v>
      </c>
      <c r="SG94" t="s">
        <v>1062</v>
      </c>
      <c r="SH94" t="s">
        <v>1176</v>
      </c>
      <c r="SJ94" t="s">
        <v>1183</v>
      </c>
      <c r="SL94" t="s">
        <v>1061</v>
      </c>
      <c r="SM94" t="s">
        <v>1163</v>
      </c>
      <c r="SN94" t="s">
        <v>1210</v>
      </c>
      <c r="SO94" t="s">
        <v>31</v>
      </c>
      <c r="SP94" t="s">
        <v>778</v>
      </c>
      <c r="SQ94" t="s">
        <v>1165</v>
      </c>
      <c r="SR94" t="s">
        <v>1108</v>
      </c>
      <c r="SS94" t="s">
        <v>1166</v>
      </c>
      <c r="SU94" s="186" t="s">
        <v>1168</v>
      </c>
      <c r="SX94" s="186" t="s">
        <v>1184</v>
      </c>
      <c r="SY94" s="186" t="s">
        <v>1182</v>
      </c>
      <c r="TH94" t="s">
        <v>1187</v>
      </c>
      <c r="TI94">
        <v>20160720</v>
      </c>
      <c r="TL94" t="s">
        <v>1140</v>
      </c>
      <c r="TN94" t="s">
        <v>1183</v>
      </c>
      <c r="TP94" t="s">
        <v>1062</v>
      </c>
      <c r="TQ94" t="s">
        <v>1176</v>
      </c>
      <c r="TS94" t="s">
        <v>1183</v>
      </c>
      <c r="TU94" t="s">
        <v>1061</v>
      </c>
      <c r="TV94" t="s">
        <v>1163</v>
      </c>
      <c r="TW94" t="s">
        <v>1210</v>
      </c>
      <c r="TX94" t="s">
        <v>31</v>
      </c>
      <c r="TY94" t="s">
        <v>778</v>
      </c>
      <c r="TZ94" t="s">
        <v>1165</v>
      </c>
      <c r="UA94" t="s">
        <v>1108</v>
      </c>
      <c r="UB94" t="s">
        <v>1166</v>
      </c>
      <c r="UD94" s="186" t="s">
        <v>1168</v>
      </c>
      <c r="UG94" s="186" t="s">
        <v>1184</v>
      </c>
      <c r="UH94" s="186" t="s">
        <v>1182</v>
      </c>
      <c r="UQ94" t="s">
        <v>1187</v>
      </c>
      <c r="UR94">
        <v>20160721</v>
      </c>
      <c r="UU94" t="s">
        <v>1140</v>
      </c>
      <c r="UW94" t="s">
        <v>1248</v>
      </c>
      <c r="UY94" t="s">
        <v>1062</v>
      </c>
      <c r="UZ94" t="s">
        <v>1176</v>
      </c>
      <c r="VB94" t="s">
        <v>1248</v>
      </c>
      <c r="VD94" t="s">
        <v>1061</v>
      </c>
      <c r="VE94" t="s">
        <v>1163</v>
      </c>
      <c r="VF94" t="s">
        <v>1210</v>
      </c>
      <c r="VG94" t="s">
        <v>31</v>
      </c>
      <c r="VH94" t="s">
        <v>778</v>
      </c>
      <c r="VI94" t="s">
        <v>1101</v>
      </c>
      <c r="VJ94" t="s">
        <v>1108</v>
      </c>
      <c r="VK94" t="s">
        <v>1166</v>
      </c>
      <c r="VM94" s="186" t="s">
        <v>1168</v>
      </c>
      <c r="VP94" s="186" t="s">
        <v>1248</v>
      </c>
      <c r="VQ94" s="186" t="s">
        <v>1182</v>
      </c>
      <c r="VZ94" t="s">
        <v>1187</v>
      </c>
      <c r="WA94">
        <v>20160722</v>
      </c>
      <c r="WD94" t="s">
        <v>1140</v>
      </c>
      <c r="WF94" t="s">
        <v>1248</v>
      </c>
      <c r="WH94" t="s">
        <v>1062</v>
      </c>
      <c r="WI94" t="s">
        <v>1176</v>
      </c>
      <c r="WK94" t="s">
        <v>1248</v>
      </c>
      <c r="WM94" t="s">
        <v>1061</v>
      </c>
      <c r="WN94" t="s">
        <v>1163</v>
      </c>
      <c r="WO94" t="s">
        <v>1210</v>
      </c>
      <c r="WP94" t="s">
        <v>1250</v>
      </c>
      <c r="WQ94" t="s">
        <v>778</v>
      </c>
      <c r="WR94" t="s">
        <v>1101</v>
      </c>
      <c r="WS94" t="s">
        <v>1108</v>
      </c>
      <c r="WT94" t="s">
        <v>1166</v>
      </c>
      <c r="WV94" s="186" t="s">
        <v>1168</v>
      </c>
      <c r="WY94" s="186" t="s">
        <v>1248</v>
      </c>
      <c r="WZ94" s="186" t="s">
        <v>1182</v>
      </c>
      <c r="XI94" t="s">
        <v>1187</v>
      </c>
      <c r="XJ94">
        <v>20160725</v>
      </c>
      <c r="XM94" t="s">
        <v>1140</v>
      </c>
      <c r="XO94" t="s">
        <v>1247</v>
      </c>
      <c r="XQ94" t="s">
        <v>1062</v>
      </c>
      <c r="XR94" t="s">
        <v>1176</v>
      </c>
      <c r="XT94" t="s">
        <v>1247</v>
      </c>
      <c r="XV94" t="s">
        <v>1061</v>
      </c>
      <c r="XW94" t="s">
        <v>1163</v>
      </c>
      <c r="XX94" t="s">
        <v>1210</v>
      </c>
      <c r="XY94" t="s">
        <v>1250</v>
      </c>
      <c r="XZ94" t="s">
        <v>778</v>
      </c>
      <c r="YA94" t="s">
        <v>1101</v>
      </c>
      <c r="YB94" t="s">
        <v>1108</v>
      </c>
      <c r="YC94" t="s">
        <v>1166</v>
      </c>
      <c r="YE94" s="186" t="s">
        <v>1168</v>
      </c>
      <c r="YH94" s="186" t="s">
        <v>1247</v>
      </c>
      <c r="YI94" s="186" t="s">
        <v>1182</v>
      </c>
      <c r="YR94" t="s">
        <v>1187</v>
      </c>
      <c r="YS94">
        <v>20160726</v>
      </c>
      <c r="YV94" t="s">
        <v>1140</v>
      </c>
      <c r="YX94" t="s">
        <v>1248</v>
      </c>
      <c r="YZ94" t="s">
        <v>1062</v>
      </c>
      <c r="ZA94" t="s">
        <v>1176</v>
      </c>
      <c r="ZC94" t="s">
        <v>1248</v>
      </c>
      <c r="ZE94" t="s">
        <v>1061</v>
      </c>
      <c r="ZF94" t="s">
        <v>1163</v>
      </c>
      <c r="ZG94" t="s">
        <v>1210</v>
      </c>
      <c r="ZH94" t="s">
        <v>1250</v>
      </c>
      <c r="ZI94" t="s">
        <v>778</v>
      </c>
      <c r="ZJ94" t="s">
        <v>1101</v>
      </c>
      <c r="ZK94" t="s">
        <v>1108</v>
      </c>
      <c r="ZL94" t="s">
        <v>1166</v>
      </c>
      <c r="ZN94" s="186" t="s">
        <v>1168</v>
      </c>
      <c r="ZR94" s="186" t="s">
        <v>1248</v>
      </c>
      <c r="ZS94" s="186" t="s">
        <v>1182</v>
      </c>
      <c r="AAA94" t="str">
        <f>AAA12</f>
        <v>prev ACT</v>
      </c>
      <c r="AAB94">
        <f>AAB12</f>
        <v>20160727</v>
      </c>
      <c r="AAE94" t="str">
        <f>AAE12</f>
        <v>SEA1</v>
      </c>
      <c r="AAG94" t="str">
        <f>AAG12</f>
        <v>V-.5,a-sea,aprev</v>
      </c>
      <c r="AAI94" t="str">
        <f>AAI12</f>
        <v>ACT</v>
      </c>
      <c r="AAJ94" t="str">
        <f>AAJ12</f>
        <v>&gt;equity</v>
      </c>
      <c r="AAL94" t="str">
        <f>AAL12</f>
        <v>V-.5,a-sea,aprev</v>
      </c>
      <c r="AAN94" t="str">
        <f t="shared" ref="AAN94:AAU94" si="565">AAN12</f>
        <v>PctChg</v>
      </c>
      <c r="AAO94" t="str">
        <f t="shared" si="565"/>
        <v>vStart</v>
      </c>
      <c r="AAP94" t="str">
        <f t="shared" si="565"/>
        <v>Voting</v>
      </c>
      <c r="AAQ94" t="str">
        <f t="shared" si="565"/>
        <v>v4</v>
      </c>
      <c r="AAR94" t="str">
        <f t="shared" si="565"/>
        <v>c2qty</v>
      </c>
      <c r="AAS94" t="str">
        <f t="shared" si="565"/>
        <v>v3</v>
      </c>
      <c r="AAT94" t="str">
        <f t="shared" si="565"/>
        <v>FIN</v>
      </c>
      <c r="AAU94" t="str">
        <f t="shared" si="565"/>
        <v>value-noDPS</v>
      </c>
      <c r="AAW94" s="186" t="str">
        <f>AAW12</f>
        <v>PNL SIG-noDPS</v>
      </c>
      <c r="ABA94" s="186" t="str">
        <f>ABA12</f>
        <v>V-.5,a-sea,aprev</v>
      </c>
      <c r="ABB94" s="186" t="str">
        <f>ABB12</f>
        <v>PNL SEA-ADJ</v>
      </c>
      <c r="ABJ94" t="str">
        <f>ABJ12</f>
        <v>prev ACT</v>
      </c>
      <c r="ABK94">
        <f>ABK12</f>
        <v>20160728</v>
      </c>
      <c r="ABN94" t="str">
        <f>ABN12</f>
        <v>SEA1</v>
      </c>
      <c r="ABP94" t="str">
        <f>ABP12</f>
        <v>V-.5,a-sea,aprev</v>
      </c>
      <c r="ABR94" t="str">
        <f>ABR12</f>
        <v>ACT</v>
      </c>
      <c r="ABS94" t="str">
        <f>ABS12</f>
        <v>&gt;equity</v>
      </c>
      <c r="ABU94" t="str">
        <f>ABU12</f>
        <v>V-.5,a-sea,aprev</v>
      </c>
      <c r="ABW94" t="str">
        <f t="shared" ref="ABW94:ACD94" si="566">ABW12</f>
        <v>PctChg</v>
      </c>
      <c r="ABX94" t="str">
        <f t="shared" si="566"/>
        <v>vStart</v>
      </c>
      <c r="ABY94" t="str">
        <f t="shared" si="566"/>
        <v>Voting</v>
      </c>
      <c r="ABZ94" t="str">
        <f t="shared" si="566"/>
        <v>v4</v>
      </c>
      <c r="ACA94" t="str">
        <f t="shared" si="566"/>
        <v>c2qty</v>
      </c>
      <c r="ACB94" t="str">
        <f t="shared" si="566"/>
        <v>v3</v>
      </c>
      <c r="ACC94" t="str">
        <f t="shared" si="566"/>
        <v>FIN</v>
      </c>
      <c r="ACD94" t="str">
        <f t="shared" si="566"/>
        <v>value-noDPS</v>
      </c>
      <c r="ACF94" s="186" t="str">
        <f>ACF12</f>
        <v>PNL SIG-noDPS</v>
      </c>
      <c r="ACJ94" s="186" t="str">
        <f>ACJ12</f>
        <v>V-.5,a-sea,aprev</v>
      </c>
      <c r="ACK94" s="186" t="str">
        <f>ACK12</f>
        <v>PNL SEA-ADJ</v>
      </c>
      <c r="ACT94" t="str">
        <f>ACT12</f>
        <v>prev ACT</v>
      </c>
      <c r="ACU94">
        <f>ACU12</f>
        <v>20160729</v>
      </c>
      <c r="ACX94" t="str">
        <f>ACX12</f>
        <v>SEA1</v>
      </c>
      <c r="ACZ94" t="str">
        <f>ACZ12</f>
        <v>V-.5,a-sea,aprev</v>
      </c>
      <c r="ADB94" t="str">
        <f>ADB12</f>
        <v>ACT</v>
      </c>
      <c r="ADC94" t="str">
        <f>ADC12</f>
        <v>&gt;equity</v>
      </c>
      <c r="ADE94" t="str">
        <f>ADE12</f>
        <v>V-.5,a-sea,aprev</v>
      </c>
      <c r="ADG94" t="str">
        <f t="shared" ref="ADG94:ADN94" si="567">ADG12</f>
        <v>PctChg</v>
      </c>
      <c r="ADH94" t="str">
        <f t="shared" si="567"/>
        <v>vStart</v>
      </c>
      <c r="ADI94" t="str">
        <f t="shared" si="567"/>
        <v>Voting</v>
      </c>
      <c r="ADJ94" t="str">
        <f t="shared" si="567"/>
        <v>v4</v>
      </c>
      <c r="ADK94" t="str">
        <f t="shared" si="567"/>
        <v>c2qty</v>
      </c>
      <c r="ADL94" t="str">
        <f t="shared" si="567"/>
        <v>v3</v>
      </c>
      <c r="ADM94" t="str">
        <f t="shared" si="567"/>
        <v>FIN</v>
      </c>
      <c r="ADN94" t="str">
        <f t="shared" si="567"/>
        <v>value-noDPS</v>
      </c>
      <c r="ADP94" s="186" t="str">
        <f>ADP12</f>
        <v>PNL SIG-noDPS</v>
      </c>
      <c r="ADT94" s="186" t="str">
        <f>ADT12</f>
        <v>V-.5,a-sea,aprev</v>
      </c>
      <c r="ADU94" s="186" t="str">
        <f>ADU12</f>
        <v>PNL SEA-ADJ</v>
      </c>
    </row>
    <row r="95" spans="1:807"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59"/>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59"/>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59"/>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59"/>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59"/>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59"/>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59"/>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59"/>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59"/>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59"/>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59"/>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59"/>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59"/>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59"/>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59"/>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187"/>
      <c r="VO95" s="187"/>
      <c r="VP95" s="187">
        <v>0</v>
      </c>
      <c r="VQ95" s="187">
        <v>0</v>
      </c>
      <c r="VR95" s="259"/>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187"/>
      <c r="WX95" s="187"/>
      <c r="WY95" s="187">
        <v>0</v>
      </c>
      <c r="WZ95" s="187">
        <v>0</v>
      </c>
      <c r="XA95" s="259"/>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187"/>
      <c r="YG95" s="187"/>
      <c r="YH95" s="187">
        <v>0</v>
      </c>
      <c r="YI95" s="187">
        <v>0</v>
      </c>
      <c r="YJ95" s="259"/>
      <c r="YK95" s="259"/>
      <c r="YL95" s="259"/>
      <c r="YM95" s="259"/>
      <c r="YN95" s="259"/>
      <c r="YO95" s="259"/>
      <c r="YP95" s="259"/>
      <c r="YR95" s="126" t="s">
        <v>1105</v>
      </c>
      <c r="YS95" s="185">
        <v>0</v>
      </c>
      <c r="YT95" s="185"/>
      <c r="YU95" s="185"/>
      <c r="YV95" s="185">
        <v>0.5714285714285714</v>
      </c>
      <c r="YW95" s="185"/>
      <c r="YX95" s="185">
        <v>0.5714285714285714</v>
      </c>
      <c r="YY95" s="185"/>
      <c r="YZ95" s="185">
        <v>0</v>
      </c>
      <c r="ZA95" s="183">
        <v>1</v>
      </c>
      <c r="ZB95" s="183"/>
      <c r="ZC95" s="183">
        <v>0</v>
      </c>
      <c r="ZD95" s="225"/>
      <c r="ZE95" s="126"/>
      <c r="ZF95" s="126"/>
      <c r="ZG95" s="126"/>
      <c r="ZH95" s="126"/>
      <c r="ZI95" s="126"/>
      <c r="ZJ95" s="179">
        <v>0.25</v>
      </c>
      <c r="ZK95" s="126"/>
      <c r="ZL95" s="184">
        <v>1466332.0926387967</v>
      </c>
      <c r="ZM95" s="184"/>
      <c r="ZN95" s="187">
        <v>0</v>
      </c>
      <c r="ZO95" s="259"/>
      <c r="ZP95" s="187"/>
      <c r="ZQ95" s="187"/>
      <c r="ZR95" s="187">
        <v>0</v>
      </c>
      <c r="ZS95" s="187">
        <v>0</v>
      </c>
      <c r="ZT95" s="259"/>
      <c r="ZU95" s="259"/>
      <c r="ZV95" s="259"/>
      <c r="ZW95" s="259"/>
      <c r="ZX95" s="259"/>
      <c r="ZY95" s="259"/>
      <c r="AAA95" s="126" t="s">
        <v>1105</v>
      </c>
      <c r="AAB95" s="185">
        <f>COUNTIF(AAB96:AAB123,1)/28</f>
        <v>0</v>
      </c>
      <c r="AAC95" s="185"/>
      <c r="AAD95" s="185"/>
      <c r="AAE95" s="185">
        <f>COUNTIF(AAE96:AAE123,1)/28</f>
        <v>0.5714285714285714</v>
      </c>
      <c r="AAF95" s="185"/>
      <c r="AAG95" s="185">
        <f>COUNTIF(AAG96:AAG123,1)/28</f>
        <v>0.5714285714285714</v>
      </c>
      <c r="AAH95" s="185"/>
      <c r="AAI95" s="185">
        <f>COUNTIF(AAI96:AAI123,1)/28</f>
        <v>0</v>
      </c>
      <c r="AAJ95" s="183">
        <f>SUM(AAJ96:AAJ123)/28</f>
        <v>1</v>
      </c>
      <c r="AAK95" s="183"/>
      <c r="AAL95" s="183">
        <f>SUM(AAL96:AAL123)/28</f>
        <v>0</v>
      </c>
      <c r="AAM95" s="225"/>
      <c r="AAN95" s="126"/>
      <c r="AAO95" s="126"/>
      <c r="AAP95" s="126"/>
      <c r="AAQ95" s="126"/>
      <c r="AAR95" s="126"/>
      <c r="AAS95" s="179">
        <v>0.25</v>
      </c>
      <c r="AAT95" s="126"/>
      <c r="AAU95" s="184">
        <f>SUM(AAU96:AAU173)</f>
        <v>1466332.0926387967</v>
      </c>
      <c r="AAV95" s="184"/>
      <c r="AAW95" s="187">
        <f>SUM(AAW96:AAW173)</f>
        <v>0</v>
      </c>
      <c r="AAX95" s="259"/>
      <c r="AAY95" s="187"/>
      <c r="AAZ95" s="187"/>
      <c r="ABA95" s="187">
        <f>SUM(ABA96:ABA123)</f>
        <v>0</v>
      </c>
      <c r="ABB95" s="187">
        <f>SUM(ABB96:ABB123)</f>
        <v>0</v>
      </c>
      <c r="ABC95" s="259"/>
      <c r="ABD95" s="259"/>
      <c r="ABE95" s="259"/>
      <c r="ABF95" s="259"/>
      <c r="ABG95" s="259"/>
      <c r="ABH95" s="259"/>
      <c r="ABJ95" s="126" t="s">
        <v>1105</v>
      </c>
      <c r="ABK95" s="185">
        <f>COUNTIF(ABK96:ABK123,1)/28</f>
        <v>0</v>
      </c>
      <c r="ABL95" s="185"/>
      <c r="ABM95" s="185"/>
      <c r="ABN95" s="185">
        <f>COUNTIF(ABN96:ABN123,1)/28</f>
        <v>0.5714285714285714</v>
      </c>
      <c r="ABO95" s="185"/>
      <c r="ABP95" s="185">
        <f>COUNTIF(ABP96:ABP123,1)/28</f>
        <v>0.5714285714285714</v>
      </c>
      <c r="ABQ95" s="185"/>
      <c r="ABR95" s="185">
        <f>COUNTIF(ABR96:ABR123,1)/28</f>
        <v>0</v>
      </c>
      <c r="ABS95" s="183">
        <f>SUM(ABS96:ABS123)/28</f>
        <v>1</v>
      </c>
      <c r="ABT95" s="183"/>
      <c r="ABU95" s="183">
        <f>SUM(ABU96:ABU123)/28</f>
        <v>0</v>
      </c>
      <c r="ABV95" s="225"/>
      <c r="ABW95" s="126"/>
      <c r="ABX95" s="126"/>
      <c r="ABY95" s="126"/>
      <c r="ABZ95" s="126"/>
      <c r="ACA95" s="126"/>
      <c r="ACB95" s="179">
        <v>0.25</v>
      </c>
      <c r="ACC95" s="126"/>
      <c r="ACD95" s="184">
        <f>SUM(ACD96:ACD173)</f>
        <v>1466332.0926387967</v>
      </c>
      <c r="ACE95" s="184"/>
      <c r="ACF95" s="187">
        <f>SUM(ACF96:ACF173)</f>
        <v>0</v>
      </c>
      <c r="ACG95" s="259"/>
      <c r="ACH95" s="187"/>
      <c r="ACI95" s="187"/>
      <c r="ACJ95" s="187">
        <f>SUM(ACJ96:ACJ123)</f>
        <v>0</v>
      </c>
      <c r="ACK95" s="187">
        <f>SUM(ACK96:ACK123)</f>
        <v>0</v>
      </c>
      <c r="ACL95" s="259"/>
      <c r="ACM95" s="259"/>
      <c r="ACN95" s="259"/>
      <c r="ACO95" s="259"/>
      <c r="ACP95" s="259"/>
      <c r="ACQ95" s="259"/>
      <c r="ACT95" s="126" t="s">
        <v>1105</v>
      </c>
      <c r="ACU95" s="185">
        <f>COUNTIF(ACU96:ACU123,1)/28</f>
        <v>0</v>
      </c>
      <c r="ACV95" s="185"/>
      <c r="ACW95" s="185"/>
      <c r="ACX95" s="185">
        <f>COUNTIF(ACX96:ACX123,1)/28</f>
        <v>0.5714285714285714</v>
      </c>
      <c r="ACY95" s="185"/>
      <c r="ACZ95" s="185">
        <f>COUNTIF(ACZ96:ACZ123,1)/28</f>
        <v>0.5714285714285714</v>
      </c>
      <c r="ADA95" s="185"/>
      <c r="ADB95" s="185">
        <f>COUNTIF(ADB96:ADB123,1)/28</f>
        <v>0</v>
      </c>
      <c r="ADC95" s="183">
        <f>SUM(ADC96:ADC123)/28</f>
        <v>1</v>
      </c>
      <c r="ADD95" s="183"/>
      <c r="ADE95" s="183">
        <f>SUM(ADE96:ADE123)/28</f>
        <v>0</v>
      </c>
      <c r="ADF95" s="225"/>
      <c r="ADG95" s="126"/>
      <c r="ADH95" s="126"/>
      <c r="ADI95" s="126"/>
      <c r="ADJ95" s="126"/>
      <c r="ADK95" s="126"/>
      <c r="ADL95" s="179">
        <v>0.25</v>
      </c>
      <c r="ADM95" s="126"/>
      <c r="ADN95" s="184">
        <f>SUM(ADN96:ADN173)</f>
        <v>1466332.0926387967</v>
      </c>
      <c r="ADO95" s="184"/>
      <c r="ADP95" s="187">
        <f>SUM(ADP96:ADP173)</f>
        <v>0</v>
      </c>
      <c r="ADQ95" s="259"/>
      <c r="ADR95" s="187"/>
      <c r="ADS95" s="187"/>
      <c r="ADT95" s="187">
        <f>SUM(ADT96:ADT123)</f>
        <v>0</v>
      </c>
      <c r="ADU95" s="187">
        <f>SUM(ADU96:ADU123)</f>
        <v>0</v>
      </c>
      <c r="ADV95" s="259"/>
      <c r="ADW95" s="259"/>
      <c r="ADX95" s="259"/>
      <c r="ADY95" s="259"/>
      <c r="ADZ95" s="259"/>
      <c r="AEA95" s="259"/>
    </row>
    <row r="96" spans="1:807" x14ac:dyDescent="0.25">
      <c r="A96" t="s">
        <v>1075</v>
      </c>
      <c r="B96" s="163" t="s">
        <v>22</v>
      </c>
      <c r="E96">
        <v>-3</v>
      </c>
      <c r="H96">
        <v>1</v>
      </c>
      <c r="J96">
        <v>1</v>
      </c>
      <c r="M96">
        <v>1</v>
      </c>
      <c r="O96">
        <v>0</v>
      </c>
      <c r="R96" s="115" t="s">
        <v>1099</v>
      </c>
      <c r="S96">
        <v>50</v>
      </c>
      <c r="T96" t="s">
        <v>1164</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1164</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1164</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1164</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1164</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1164</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1164</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1164</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1164</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1164</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1164</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1164</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1164</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1164</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1164</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1164</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v>-50</v>
      </c>
      <c r="UU96">
        <v>1</v>
      </c>
      <c r="UW96">
        <v>1</v>
      </c>
      <c r="UZ96">
        <v>1</v>
      </c>
      <c r="VB96">
        <v>0</v>
      </c>
      <c r="VE96" s="115" t="s">
        <v>1099</v>
      </c>
      <c r="VF96">
        <v>50</v>
      </c>
      <c r="VG96" t="s">
        <v>1164</v>
      </c>
      <c r="VH96">
        <v>7</v>
      </c>
      <c r="VI96" t="e">
        <v>#REF!</v>
      </c>
      <c r="VJ96">
        <v>7</v>
      </c>
      <c r="VK96" s="137">
        <v>52278.233217070003</v>
      </c>
      <c r="VL96" s="137"/>
      <c r="VM96" s="188">
        <v>0</v>
      </c>
      <c r="VN96" s="188"/>
      <c r="VO96" s="188"/>
      <c r="VP96" s="188">
        <v>0</v>
      </c>
      <c r="VQ96" s="188">
        <v>0</v>
      </c>
      <c r="VR96" s="188"/>
      <c r="VS96" s="188"/>
      <c r="VT96" s="188"/>
      <c r="VU96" s="188"/>
      <c r="VV96" s="188"/>
      <c r="VW96" s="188"/>
      <c r="VX96" s="188"/>
      <c r="VZ96">
        <v>-50</v>
      </c>
      <c r="WD96">
        <v>1</v>
      </c>
      <c r="WF96">
        <v>1</v>
      </c>
      <c r="WI96">
        <v>1</v>
      </c>
      <c r="WK96">
        <v>0</v>
      </c>
      <c r="WN96" s="115" t="s">
        <v>1099</v>
      </c>
      <c r="WO96">
        <v>50</v>
      </c>
      <c r="WP96" t="s">
        <v>1164</v>
      </c>
      <c r="WQ96">
        <v>7</v>
      </c>
      <c r="WR96" t="e">
        <v>#REF!</v>
      </c>
      <c r="WS96">
        <v>7</v>
      </c>
      <c r="WT96" s="137">
        <v>52529.644030080002</v>
      </c>
      <c r="WU96" s="137"/>
      <c r="WV96" s="188">
        <v>0</v>
      </c>
      <c r="WW96" s="188"/>
      <c r="WX96" s="188"/>
      <c r="WY96" s="188">
        <v>0</v>
      </c>
      <c r="WZ96" s="188">
        <v>0</v>
      </c>
      <c r="XA96" s="188"/>
      <c r="XB96" s="188"/>
      <c r="XC96" s="188"/>
      <c r="XD96" s="188"/>
      <c r="XE96" s="188"/>
      <c r="XF96" s="188"/>
      <c r="XG96" s="188"/>
      <c r="XI96">
        <v>-50</v>
      </c>
      <c r="XM96">
        <v>1</v>
      </c>
      <c r="XO96">
        <v>1</v>
      </c>
      <c r="XR96">
        <v>1</v>
      </c>
      <c r="XT96">
        <v>0</v>
      </c>
      <c r="XW96" s="115" t="s">
        <v>1099</v>
      </c>
      <c r="XX96">
        <v>50</v>
      </c>
      <c r="XY96" t="s">
        <v>1164</v>
      </c>
      <c r="XZ96">
        <v>7</v>
      </c>
      <c r="YA96" t="e">
        <v>#REF!</v>
      </c>
      <c r="YB96">
        <v>7</v>
      </c>
      <c r="YC96" s="137">
        <v>52529.644030080002</v>
      </c>
      <c r="YD96" s="137"/>
      <c r="YE96" s="188">
        <v>0</v>
      </c>
      <c r="YF96" s="188"/>
      <c r="YG96" s="188"/>
      <c r="YH96" s="188">
        <v>0</v>
      </c>
      <c r="YI96" s="188">
        <v>0</v>
      </c>
      <c r="YJ96" s="188"/>
      <c r="YK96" s="188"/>
      <c r="YL96" s="188"/>
      <c r="YM96" s="188"/>
      <c r="YN96" s="188"/>
      <c r="YO96" s="188"/>
      <c r="YP96" s="188"/>
      <c r="YR96">
        <v>-50</v>
      </c>
      <c r="YV96">
        <v>1</v>
      </c>
      <c r="YX96">
        <v>1</v>
      </c>
      <c r="ZA96">
        <v>1</v>
      </c>
      <c r="ZC96">
        <v>0</v>
      </c>
      <c r="ZF96" s="115" t="s">
        <v>1099</v>
      </c>
      <c r="ZG96">
        <v>50</v>
      </c>
      <c r="ZH96" t="s">
        <v>1164</v>
      </c>
      <c r="ZI96">
        <v>7</v>
      </c>
      <c r="ZJ96" t="e">
        <v>#REF!</v>
      </c>
      <c r="ZK96">
        <v>7</v>
      </c>
      <c r="ZL96" s="137">
        <v>52529.644030080002</v>
      </c>
      <c r="ZM96" s="137"/>
      <c r="ZN96" s="188">
        <v>0</v>
      </c>
      <c r="ZO96" s="188"/>
      <c r="ZP96" s="188"/>
      <c r="ZQ96" s="188"/>
      <c r="ZR96" s="188">
        <v>0</v>
      </c>
      <c r="ZS96" s="188">
        <v>0</v>
      </c>
      <c r="ZT96" s="188"/>
      <c r="ZU96" s="188"/>
      <c r="ZV96" s="188"/>
      <c r="ZW96" s="188"/>
      <c r="ZX96" s="188"/>
      <c r="ZY96" s="188"/>
      <c r="AAA96">
        <f t="shared" ref="AAA96:AAA123" si="568">-ZG96+AAB96</f>
        <v>-50</v>
      </c>
      <c r="AAE96">
        <v>1</v>
      </c>
      <c r="AAG96">
        <v>1</v>
      </c>
      <c r="AAJ96">
        <f t="shared" ref="AAJ96:AAJ101" si="569">IF(AAB96=AAI96,1,0)</f>
        <v>1</v>
      </c>
      <c r="AAL96">
        <f t="shared" ref="AAL96:AAL123" si="570">IF(AAI96=AAG96,1,0)</f>
        <v>0</v>
      </c>
      <c r="AAO96" s="115" t="s">
        <v>1099</v>
      </c>
      <c r="AAP96">
        <v>50</v>
      </c>
      <c r="AAQ96" t="str">
        <f t="shared" ref="AAQ96:AAQ101" si="571">IF(AAB96="","FALSE","TRUE")</f>
        <v>FALSE</v>
      </c>
      <c r="AAR96">
        <f>ROUND(MARGIN!$J13,0)</f>
        <v>7</v>
      </c>
      <c r="AAS96" t="e">
        <f>ROUND(IF(AAB96=AAG96,AAR96*(1+#REF!),AAR96*(1-#REF!)),0)</f>
        <v>#REF!</v>
      </c>
      <c r="AAT96">
        <f t="shared" ref="AAT96:AAT123" si="572">AAR96</f>
        <v>7</v>
      </c>
      <c r="AAU96" s="137">
        <f>AAT96*10000*MARGIN!$G13/MARGIN!$D13</f>
        <v>52529.644030080002</v>
      </c>
      <c r="AAV96" s="137"/>
      <c r="AAW96" s="188">
        <f t="shared" ref="AAW96:AAW101" si="573">IF(AAJ96=1,ABS(AAU96*AAN96),-ABS(AAU96*AAN96))</f>
        <v>0</v>
      </c>
      <c r="AAX96" s="188"/>
      <c r="AAY96" s="188"/>
      <c r="AAZ96" s="188"/>
      <c r="ABA96" s="188">
        <f t="shared" ref="ABA96:ABA123" si="574">IF(AAL96=1,ABS(AAU96*AAN96),-ABS(AAU96*AAN96))</f>
        <v>0</v>
      </c>
      <c r="ABB96" s="188">
        <f t="shared" ref="ABB96:ABB101" si="575">IF(AAN96=1,ABS(AAW96*AAO96),-ABS(AAW96*AAO96))</f>
        <v>0</v>
      </c>
      <c r="ABC96" s="188"/>
      <c r="ABD96" s="188"/>
      <c r="ABE96" s="188"/>
      <c r="ABF96" s="188"/>
      <c r="ABG96" s="188"/>
      <c r="ABH96" s="188"/>
      <c r="ABJ96">
        <f t="shared" ref="ABJ96:ABJ123" si="576">-AAP96+ABK96</f>
        <v>-50</v>
      </c>
      <c r="ABN96">
        <v>1</v>
      </c>
      <c r="ABP96">
        <v>1</v>
      </c>
      <c r="ABS96">
        <f t="shared" ref="ABS96:ABS101" si="577">IF(ABK96=ABR96,1,0)</f>
        <v>1</v>
      </c>
      <c r="ABU96">
        <f t="shared" ref="ABU96:ABU123" si="578">IF(ABR96=ABP96,1,0)</f>
        <v>0</v>
      </c>
      <c r="ABX96" s="115" t="s">
        <v>1099</v>
      </c>
      <c r="ABY96">
        <v>50</v>
      </c>
      <c r="ABZ96" t="str">
        <f t="shared" ref="ABZ96:ABZ101" si="579">IF(ABK96="","FALSE","TRUE")</f>
        <v>FALSE</v>
      </c>
      <c r="ACA96">
        <f>ROUND(MARGIN!$J13,0)</f>
        <v>7</v>
      </c>
      <c r="ACB96" t="e">
        <f>ROUND(IF(ABK96=ABP96,ACA96*(1+#REF!),ACA96*(1-#REF!)),0)</f>
        <v>#REF!</v>
      </c>
      <c r="ACC96">
        <f t="shared" ref="ACC96:ACC123" si="580">ACA96</f>
        <v>7</v>
      </c>
      <c r="ACD96" s="137">
        <f>ACC96*10000*MARGIN!$G13/MARGIN!$D13</f>
        <v>52529.644030080002</v>
      </c>
      <c r="ACE96" s="137"/>
      <c r="ACF96" s="188">
        <f t="shared" ref="ACF96:ACF101" si="581">IF(ABS96=1,ABS(ACD96*ABW96),-ABS(ACD96*ABW96))</f>
        <v>0</v>
      </c>
      <c r="ACG96" s="188"/>
      <c r="ACH96" s="188"/>
      <c r="ACI96" s="188"/>
      <c r="ACJ96" s="188">
        <f t="shared" ref="ACJ96:ACJ123" si="582">IF(ABU96=1,ABS(ACD96*ABW96),-ABS(ACD96*ABW96))</f>
        <v>0</v>
      </c>
      <c r="ACK96" s="188">
        <f t="shared" ref="ACK96:ACK101" si="583">IF(ABW96=1,ABS(ACF96*ABX96),-ABS(ACF96*ABX96))</f>
        <v>0</v>
      </c>
      <c r="ACL96" s="188"/>
      <c r="ACM96" s="188"/>
      <c r="ACN96" s="188"/>
      <c r="ACO96" s="188"/>
      <c r="ACP96" s="188"/>
      <c r="ACQ96" s="188"/>
      <c r="ACT96" t="e">
        <f t="shared" ref="ACT96:ACT123" si="584">-ABZ96+ACU96</f>
        <v>#VALUE!</v>
      </c>
      <c r="ACX96">
        <v>1</v>
      </c>
      <c r="ACZ96">
        <v>1</v>
      </c>
      <c r="ADC96">
        <f t="shared" ref="ADC96:ADC101" si="585">IF(ACU96=ADB96,1,0)</f>
        <v>1</v>
      </c>
      <c r="ADE96">
        <f t="shared" ref="ADE96:ADE123" si="586">IF(ADB96=ACZ96,1,0)</f>
        <v>0</v>
      </c>
      <c r="ADH96" s="115" t="s">
        <v>1099</v>
      </c>
      <c r="ADI96">
        <v>50</v>
      </c>
      <c r="ADJ96" t="str">
        <f t="shared" ref="ADJ96:ADJ101" si="587">IF(ACU96="","FALSE","TRUE")</f>
        <v>FALSE</v>
      </c>
      <c r="ADK96">
        <f>ROUND(MARGIN!$J13,0)</f>
        <v>7</v>
      </c>
      <c r="ADL96" t="e">
        <f>ROUND(IF(ACU96=ACZ96,ADK96*(1+#REF!),ADK96*(1-#REF!)),0)</f>
        <v>#REF!</v>
      </c>
      <c r="ADM96">
        <f t="shared" ref="ADM96:ADM123" si="588">ADK96</f>
        <v>7</v>
      </c>
      <c r="ADN96" s="137">
        <f>ADM96*10000*MARGIN!$G13/MARGIN!$D13</f>
        <v>52529.644030080002</v>
      </c>
      <c r="ADO96" s="137"/>
      <c r="ADP96" s="188">
        <f t="shared" ref="ADP96:ADP101" si="589">IF(ADC96=1,ABS(ADN96*ADG96),-ABS(ADN96*ADG96))</f>
        <v>0</v>
      </c>
      <c r="ADQ96" s="188"/>
      <c r="ADR96" s="188"/>
      <c r="ADS96" s="188"/>
      <c r="ADT96" s="188">
        <f t="shared" ref="ADT96:ADT123" si="590">IF(ADE96=1,ABS(ADN96*ADG96),-ABS(ADN96*ADG96))</f>
        <v>0</v>
      </c>
      <c r="ADU96" s="188">
        <f t="shared" ref="ADU96:ADU101" si="591">IF(ADG96=1,ABS(ADP96*ADH96),-ABS(ADP96*ADH96))</f>
        <v>0</v>
      </c>
      <c r="ADV96" s="188"/>
      <c r="ADW96" s="188"/>
      <c r="ADX96" s="188"/>
      <c r="ADY96" s="188"/>
      <c r="ADZ96" s="188"/>
      <c r="AEA96" s="188"/>
    </row>
    <row r="97" spans="1:807" x14ac:dyDescent="0.25">
      <c r="A97" s="178" t="s">
        <v>1110</v>
      </c>
      <c r="B97" s="163" t="s">
        <v>23</v>
      </c>
      <c r="E97">
        <v>-3</v>
      </c>
      <c r="H97">
        <v>-1</v>
      </c>
      <c r="J97">
        <v>-1</v>
      </c>
      <c r="M97">
        <v>1</v>
      </c>
      <c r="O97">
        <v>0</v>
      </c>
      <c r="R97" s="115" t="s">
        <v>1099</v>
      </c>
      <c r="S97">
        <v>50</v>
      </c>
      <c r="T97" t="s">
        <v>1164</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1164</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1164</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1164</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1164</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1164</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1164</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1164</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1164</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1164</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1164</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1164</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1164</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1164</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1164</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1164</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v>-50</v>
      </c>
      <c r="UU97">
        <v>-1</v>
      </c>
      <c r="UW97">
        <v>-1</v>
      </c>
      <c r="UZ97">
        <v>1</v>
      </c>
      <c r="VB97">
        <v>0</v>
      </c>
      <c r="VE97" s="115" t="s">
        <v>1099</v>
      </c>
      <c r="VF97">
        <v>50</v>
      </c>
      <c r="VG97" t="s">
        <v>1164</v>
      </c>
      <c r="VH97">
        <v>4</v>
      </c>
      <c r="VI97" t="e">
        <v>#REF!</v>
      </c>
      <c r="VJ97">
        <v>4</v>
      </c>
      <c r="VK97" s="137">
        <v>52445.318399319993</v>
      </c>
      <c r="VL97" s="137"/>
      <c r="VM97" s="188">
        <v>0</v>
      </c>
      <c r="VN97" s="188"/>
      <c r="VO97" s="188"/>
      <c r="VP97" s="188">
        <v>0</v>
      </c>
      <c r="VQ97" s="188">
        <v>0</v>
      </c>
      <c r="VR97" s="188"/>
      <c r="VS97" s="188"/>
      <c r="VT97" s="188"/>
      <c r="VU97" s="188"/>
      <c r="VV97" s="188"/>
      <c r="VW97" s="188"/>
      <c r="VX97" s="188"/>
      <c r="VZ97">
        <v>-50</v>
      </c>
      <c r="WD97">
        <v>-1</v>
      </c>
      <c r="WF97">
        <v>-1</v>
      </c>
      <c r="WI97">
        <v>1</v>
      </c>
      <c r="WK97">
        <v>0</v>
      </c>
      <c r="WN97" s="115" t="s">
        <v>1099</v>
      </c>
      <c r="WO97">
        <v>50</v>
      </c>
      <c r="WP97" t="s">
        <v>1164</v>
      </c>
      <c r="WQ97">
        <v>4</v>
      </c>
      <c r="WR97" t="e">
        <v>#REF!</v>
      </c>
      <c r="WS97">
        <v>4</v>
      </c>
      <c r="WT97" s="137">
        <v>52534.868812599991</v>
      </c>
      <c r="WU97" s="137"/>
      <c r="WV97" s="188">
        <v>0</v>
      </c>
      <c r="WW97" s="188"/>
      <c r="WX97" s="188"/>
      <c r="WY97" s="188">
        <v>0</v>
      </c>
      <c r="WZ97" s="188">
        <v>0</v>
      </c>
      <c r="XA97" s="188"/>
      <c r="XB97" s="188"/>
      <c r="XC97" s="188"/>
      <c r="XD97" s="188"/>
      <c r="XE97" s="188"/>
      <c r="XF97" s="188"/>
      <c r="XG97" s="188"/>
      <c r="XI97">
        <v>-50</v>
      </c>
      <c r="XM97">
        <v>-1</v>
      </c>
      <c r="XO97">
        <v>-1</v>
      </c>
      <c r="XR97">
        <v>1</v>
      </c>
      <c r="XT97">
        <v>0</v>
      </c>
      <c r="XW97" s="115" t="s">
        <v>1099</v>
      </c>
      <c r="XX97">
        <v>50</v>
      </c>
      <c r="XY97" t="s">
        <v>1164</v>
      </c>
      <c r="XZ97">
        <v>4</v>
      </c>
      <c r="YA97" t="e">
        <v>#REF!</v>
      </c>
      <c r="YB97">
        <v>4</v>
      </c>
      <c r="YC97" s="137">
        <v>52534.868812599991</v>
      </c>
      <c r="YD97" s="137"/>
      <c r="YE97" s="188">
        <v>0</v>
      </c>
      <c r="YF97" s="188"/>
      <c r="YG97" s="188"/>
      <c r="YH97" s="188">
        <v>0</v>
      </c>
      <c r="YI97" s="188">
        <v>0</v>
      </c>
      <c r="YJ97" s="188"/>
      <c r="YK97" s="188"/>
      <c r="YL97" s="188"/>
      <c r="YM97" s="188"/>
      <c r="YN97" s="188"/>
      <c r="YO97" s="188"/>
      <c r="YP97" s="188"/>
      <c r="YR97">
        <v>-50</v>
      </c>
      <c r="YV97">
        <v>-1</v>
      </c>
      <c r="YX97">
        <v>-1</v>
      </c>
      <c r="ZA97">
        <v>1</v>
      </c>
      <c r="ZC97">
        <v>0</v>
      </c>
      <c r="ZF97" s="115" t="s">
        <v>1099</v>
      </c>
      <c r="ZG97">
        <v>50</v>
      </c>
      <c r="ZH97" t="s">
        <v>1164</v>
      </c>
      <c r="ZI97">
        <v>4</v>
      </c>
      <c r="ZJ97" t="e">
        <v>#REF!</v>
      </c>
      <c r="ZK97">
        <v>4</v>
      </c>
      <c r="ZL97" s="137">
        <v>52534.868812599991</v>
      </c>
      <c r="ZM97" s="137"/>
      <c r="ZN97" s="188">
        <v>0</v>
      </c>
      <c r="ZO97" s="188"/>
      <c r="ZP97" s="188"/>
      <c r="ZQ97" s="188"/>
      <c r="ZR97" s="188">
        <v>0</v>
      </c>
      <c r="ZS97" s="188">
        <v>0</v>
      </c>
      <c r="ZT97" s="188"/>
      <c r="ZU97" s="188"/>
      <c r="ZV97" s="188"/>
      <c r="ZW97" s="188"/>
      <c r="ZX97" s="188"/>
      <c r="ZY97" s="188"/>
      <c r="AAA97">
        <f t="shared" si="568"/>
        <v>-50</v>
      </c>
      <c r="AAE97">
        <v>-1</v>
      </c>
      <c r="AAG97">
        <v>-1</v>
      </c>
      <c r="AAJ97">
        <f t="shared" si="569"/>
        <v>1</v>
      </c>
      <c r="AAL97">
        <f t="shared" si="570"/>
        <v>0</v>
      </c>
      <c r="AAO97" s="115" t="s">
        <v>1099</v>
      </c>
      <c r="AAP97">
        <v>50</v>
      </c>
      <c r="AAQ97" t="str">
        <f t="shared" si="571"/>
        <v>FALSE</v>
      </c>
      <c r="AAR97">
        <f>ROUND(MARGIN!$J14,0)</f>
        <v>4</v>
      </c>
      <c r="AAS97" t="e">
        <f>ROUND(IF(AAB97=AAG97,AAR97*(1+#REF!),AAR97*(1-#REF!)),0)</f>
        <v>#REF!</v>
      </c>
      <c r="AAT97">
        <f t="shared" si="572"/>
        <v>4</v>
      </c>
      <c r="AAU97" s="137">
        <f>AAT97*10000*MARGIN!$G14/MARGIN!$D14</f>
        <v>52534.868812599991</v>
      </c>
      <c r="AAV97" s="137"/>
      <c r="AAW97" s="188">
        <f t="shared" si="573"/>
        <v>0</v>
      </c>
      <c r="AAX97" s="188"/>
      <c r="AAY97" s="188"/>
      <c r="AAZ97" s="188"/>
      <c r="ABA97" s="188">
        <f t="shared" si="574"/>
        <v>0</v>
      </c>
      <c r="ABB97" s="188">
        <f t="shared" si="575"/>
        <v>0</v>
      </c>
      <c r="ABC97" s="188"/>
      <c r="ABD97" s="188"/>
      <c r="ABE97" s="188"/>
      <c r="ABF97" s="188"/>
      <c r="ABG97" s="188"/>
      <c r="ABH97" s="188"/>
      <c r="ABJ97">
        <f t="shared" si="576"/>
        <v>-50</v>
      </c>
      <c r="ABN97">
        <v>-1</v>
      </c>
      <c r="ABP97">
        <v>-1</v>
      </c>
      <c r="ABS97">
        <f t="shared" si="577"/>
        <v>1</v>
      </c>
      <c r="ABU97">
        <f t="shared" si="578"/>
        <v>0</v>
      </c>
      <c r="ABX97" s="115" t="s">
        <v>1099</v>
      </c>
      <c r="ABY97">
        <v>50</v>
      </c>
      <c r="ABZ97" t="str">
        <f t="shared" si="579"/>
        <v>FALSE</v>
      </c>
      <c r="ACA97">
        <f>ROUND(MARGIN!$J14,0)</f>
        <v>4</v>
      </c>
      <c r="ACB97" t="e">
        <f>ROUND(IF(ABK97=ABP97,ACA97*(1+#REF!),ACA97*(1-#REF!)),0)</f>
        <v>#REF!</v>
      </c>
      <c r="ACC97">
        <f t="shared" si="580"/>
        <v>4</v>
      </c>
      <c r="ACD97" s="137">
        <f>ACC97*10000*MARGIN!$G14/MARGIN!$D14</f>
        <v>52534.868812599991</v>
      </c>
      <c r="ACE97" s="137"/>
      <c r="ACF97" s="188">
        <f t="shared" si="581"/>
        <v>0</v>
      </c>
      <c r="ACG97" s="188"/>
      <c r="ACH97" s="188"/>
      <c r="ACI97" s="188"/>
      <c r="ACJ97" s="188">
        <f t="shared" si="582"/>
        <v>0</v>
      </c>
      <c r="ACK97" s="188">
        <f t="shared" si="583"/>
        <v>0</v>
      </c>
      <c r="ACL97" s="188"/>
      <c r="ACM97" s="188"/>
      <c r="ACN97" s="188"/>
      <c r="ACO97" s="188"/>
      <c r="ACP97" s="188"/>
      <c r="ACQ97" s="188"/>
      <c r="ACT97" t="e">
        <f t="shared" si="584"/>
        <v>#VALUE!</v>
      </c>
      <c r="ACX97">
        <v>-1</v>
      </c>
      <c r="ACZ97">
        <v>-1</v>
      </c>
      <c r="ADC97">
        <f t="shared" si="585"/>
        <v>1</v>
      </c>
      <c r="ADE97">
        <f t="shared" si="586"/>
        <v>0</v>
      </c>
      <c r="ADH97" s="115" t="s">
        <v>1099</v>
      </c>
      <c r="ADI97">
        <v>50</v>
      </c>
      <c r="ADJ97" t="str">
        <f t="shared" si="587"/>
        <v>FALSE</v>
      </c>
      <c r="ADK97">
        <f>ROUND(MARGIN!$J14,0)</f>
        <v>4</v>
      </c>
      <c r="ADL97" t="e">
        <f>ROUND(IF(ACU97=ACZ97,ADK97*(1+#REF!),ADK97*(1-#REF!)),0)</f>
        <v>#REF!</v>
      </c>
      <c r="ADM97">
        <f t="shared" si="588"/>
        <v>4</v>
      </c>
      <c r="ADN97" s="137">
        <f>ADM97*10000*MARGIN!$G14/MARGIN!$D14</f>
        <v>52534.868812599991</v>
      </c>
      <c r="ADO97" s="137"/>
      <c r="ADP97" s="188">
        <f t="shared" si="589"/>
        <v>0</v>
      </c>
      <c r="ADQ97" s="188"/>
      <c r="ADR97" s="188"/>
      <c r="ADS97" s="188"/>
      <c r="ADT97" s="188">
        <f t="shared" si="590"/>
        <v>0</v>
      </c>
      <c r="ADU97" s="188">
        <f t="shared" si="591"/>
        <v>0</v>
      </c>
      <c r="ADV97" s="188"/>
      <c r="ADW97" s="188"/>
      <c r="ADX97" s="188"/>
      <c r="ADY97" s="188"/>
      <c r="ADZ97" s="188"/>
      <c r="AEA97" s="188"/>
    </row>
    <row r="98" spans="1:807" x14ac:dyDescent="0.25">
      <c r="A98" t="s">
        <v>1072</v>
      </c>
      <c r="B98" s="163" t="s">
        <v>7</v>
      </c>
      <c r="E98">
        <v>-3</v>
      </c>
      <c r="H98">
        <v>1</v>
      </c>
      <c r="J98">
        <v>1</v>
      </c>
      <c r="M98">
        <v>1</v>
      </c>
      <c r="O98">
        <v>0</v>
      </c>
      <c r="R98" s="115" t="s">
        <v>1099</v>
      </c>
      <c r="S98">
        <v>50</v>
      </c>
      <c r="T98" t="s">
        <v>1164</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1164</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1164</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1164</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1164</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1164</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1164</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1164</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1164</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1164</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1164</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1164</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1164</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1164</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1164</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1164</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v>-50</v>
      </c>
      <c r="UU98">
        <v>1</v>
      </c>
      <c r="UW98">
        <v>1</v>
      </c>
      <c r="UZ98">
        <v>1</v>
      </c>
      <c r="VB98">
        <v>0</v>
      </c>
      <c r="VE98" s="115" t="s">
        <v>1099</v>
      </c>
      <c r="VF98">
        <v>50</v>
      </c>
      <c r="VG98" t="s">
        <v>1164</v>
      </c>
      <c r="VH98">
        <v>7</v>
      </c>
      <c r="VI98" t="e">
        <v>#REF!</v>
      </c>
      <c r="VJ98">
        <v>7</v>
      </c>
      <c r="VK98" s="137">
        <v>52280.817402768625</v>
      </c>
      <c r="VL98" s="137"/>
      <c r="VM98" s="188">
        <v>0</v>
      </c>
      <c r="VN98" s="188"/>
      <c r="VO98" s="188"/>
      <c r="VP98" s="188">
        <v>0</v>
      </c>
      <c r="VQ98" s="188">
        <v>0</v>
      </c>
      <c r="VR98" s="188"/>
      <c r="VS98" s="188"/>
      <c r="VT98" s="188"/>
      <c r="VU98" s="188"/>
      <c r="VV98" s="188"/>
      <c r="VW98" s="188"/>
      <c r="VX98" s="188"/>
      <c r="VZ98">
        <v>-50</v>
      </c>
      <c r="WD98">
        <v>1</v>
      </c>
      <c r="WF98">
        <v>1</v>
      </c>
      <c r="WI98">
        <v>1</v>
      </c>
      <c r="WK98">
        <v>0</v>
      </c>
      <c r="WN98" s="115" t="s">
        <v>1099</v>
      </c>
      <c r="WO98">
        <v>50</v>
      </c>
      <c r="WP98" t="s">
        <v>1164</v>
      </c>
      <c r="WQ98">
        <v>7</v>
      </c>
      <c r="WR98" t="e">
        <v>#REF!</v>
      </c>
      <c r="WS98">
        <v>7</v>
      </c>
      <c r="WT98" s="137">
        <v>52533.116696932047</v>
      </c>
      <c r="WU98" s="137"/>
      <c r="WV98" s="188">
        <v>0</v>
      </c>
      <c r="WW98" s="188"/>
      <c r="WX98" s="188"/>
      <c r="WY98" s="188">
        <v>0</v>
      </c>
      <c r="WZ98" s="188">
        <v>0</v>
      </c>
      <c r="XA98" s="188"/>
      <c r="XB98" s="188"/>
      <c r="XC98" s="188"/>
      <c r="XD98" s="188"/>
      <c r="XE98" s="188"/>
      <c r="XF98" s="188"/>
      <c r="XG98" s="188"/>
      <c r="XI98">
        <v>-50</v>
      </c>
      <c r="XM98">
        <v>1</v>
      </c>
      <c r="XO98">
        <v>1</v>
      </c>
      <c r="XR98">
        <v>1</v>
      </c>
      <c r="XT98">
        <v>0</v>
      </c>
      <c r="XW98" s="115" t="s">
        <v>1099</v>
      </c>
      <c r="XX98">
        <v>50</v>
      </c>
      <c r="XY98" t="s">
        <v>1164</v>
      </c>
      <c r="XZ98">
        <v>7</v>
      </c>
      <c r="YA98" t="e">
        <v>#REF!</v>
      </c>
      <c r="YB98">
        <v>7</v>
      </c>
      <c r="YC98" s="137">
        <v>52533.116696932047</v>
      </c>
      <c r="YD98" s="137"/>
      <c r="YE98" s="188">
        <v>0</v>
      </c>
      <c r="YF98" s="188"/>
      <c r="YG98" s="188"/>
      <c r="YH98" s="188">
        <v>0</v>
      </c>
      <c r="YI98" s="188">
        <v>0</v>
      </c>
      <c r="YJ98" s="188"/>
      <c r="YK98" s="188"/>
      <c r="YL98" s="188"/>
      <c r="YM98" s="188"/>
      <c r="YN98" s="188"/>
      <c r="YO98" s="188"/>
      <c r="YP98" s="188"/>
      <c r="YR98">
        <v>-50</v>
      </c>
      <c r="YV98">
        <v>1</v>
      </c>
      <c r="YX98">
        <v>1</v>
      </c>
      <c r="ZA98">
        <v>1</v>
      </c>
      <c r="ZC98">
        <v>0</v>
      </c>
      <c r="ZF98" s="115" t="s">
        <v>1099</v>
      </c>
      <c r="ZG98">
        <v>50</v>
      </c>
      <c r="ZH98" t="s">
        <v>1164</v>
      </c>
      <c r="ZI98">
        <v>7</v>
      </c>
      <c r="ZJ98" t="e">
        <v>#REF!</v>
      </c>
      <c r="ZK98">
        <v>7</v>
      </c>
      <c r="ZL98" s="137">
        <v>52533.116696932047</v>
      </c>
      <c r="ZM98" s="137"/>
      <c r="ZN98" s="188">
        <v>0</v>
      </c>
      <c r="ZO98" s="188"/>
      <c r="ZP98" s="188"/>
      <c r="ZQ98" s="188"/>
      <c r="ZR98" s="188">
        <v>0</v>
      </c>
      <c r="ZS98" s="188">
        <v>0</v>
      </c>
      <c r="ZT98" s="188"/>
      <c r="ZU98" s="188"/>
      <c r="ZV98" s="188"/>
      <c r="ZW98" s="188"/>
      <c r="ZX98" s="188"/>
      <c r="ZY98" s="188"/>
      <c r="AAA98">
        <f t="shared" si="568"/>
        <v>-50</v>
      </c>
      <c r="AAE98">
        <v>1</v>
      </c>
      <c r="AAG98">
        <v>1</v>
      </c>
      <c r="AAJ98">
        <f t="shared" si="569"/>
        <v>1</v>
      </c>
      <c r="AAL98">
        <f t="shared" si="570"/>
        <v>0</v>
      </c>
      <c r="AAO98" s="115" t="s">
        <v>1099</v>
      </c>
      <c r="AAP98">
        <v>50</v>
      </c>
      <c r="AAQ98" t="str">
        <f t="shared" si="571"/>
        <v>FALSE</v>
      </c>
      <c r="AAR98">
        <f>ROUND(MARGIN!$J15,0)</f>
        <v>7</v>
      </c>
      <c r="AAS98" t="e">
        <f>ROUND(IF(AAB98=AAG98,AAR98*(1+#REF!),AAR98*(1-#REF!)),0)</f>
        <v>#REF!</v>
      </c>
      <c r="AAT98">
        <f t="shared" si="572"/>
        <v>7</v>
      </c>
      <c r="AAU98" s="137">
        <f>AAT98*10000*MARGIN!$G15/MARGIN!$D15</f>
        <v>52533.116696932047</v>
      </c>
      <c r="AAV98" s="137"/>
      <c r="AAW98" s="188">
        <f t="shared" si="573"/>
        <v>0</v>
      </c>
      <c r="AAX98" s="188"/>
      <c r="AAY98" s="188"/>
      <c r="AAZ98" s="188"/>
      <c r="ABA98" s="188">
        <f t="shared" si="574"/>
        <v>0</v>
      </c>
      <c r="ABB98" s="188">
        <f t="shared" si="575"/>
        <v>0</v>
      </c>
      <c r="ABC98" s="188"/>
      <c r="ABD98" s="188"/>
      <c r="ABE98" s="188"/>
      <c r="ABF98" s="188"/>
      <c r="ABG98" s="188"/>
      <c r="ABH98" s="188"/>
      <c r="ABJ98">
        <f t="shared" si="576"/>
        <v>-50</v>
      </c>
      <c r="ABN98">
        <v>1</v>
      </c>
      <c r="ABP98">
        <v>1</v>
      </c>
      <c r="ABS98">
        <f t="shared" si="577"/>
        <v>1</v>
      </c>
      <c r="ABU98">
        <f t="shared" si="578"/>
        <v>0</v>
      </c>
      <c r="ABX98" s="115" t="s">
        <v>1099</v>
      </c>
      <c r="ABY98">
        <v>50</v>
      </c>
      <c r="ABZ98" t="str">
        <f t="shared" si="579"/>
        <v>FALSE</v>
      </c>
      <c r="ACA98">
        <f>ROUND(MARGIN!$J15,0)</f>
        <v>7</v>
      </c>
      <c r="ACB98" t="e">
        <f>ROUND(IF(ABK98=ABP98,ACA98*(1+#REF!),ACA98*(1-#REF!)),0)</f>
        <v>#REF!</v>
      </c>
      <c r="ACC98">
        <f t="shared" si="580"/>
        <v>7</v>
      </c>
      <c r="ACD98" s="137">
        <f>ACC98*10000*MARGIN!$G15/MARGIN!$D15</f>
        <v>52533.116696932047</v>
      </c>
      <c r="ACE98" s="137"/>
      <c r="ACF98" s="188">
        <f t="shared" si="581"/>
        <v>0</v>
      </c>
      <c r="ACG98" s="188"/>
      <c r="ACH98" s="188"/>
      <c r="ACI98" s="188"/>
      <c r="ACJ98" s="188">
        <f t="shared" si="582"/>
        <v>0</v>
      </c>
      <c r="ACK98" s="188">
        <f t="shared" si="583"/>
        <v>0</v>
      </c>
      <c r="ACL98" s="188"/>
      <c r="ACM98" s="188"/>
      <c r="ACN98" s="188"/>
      <c r="ACO98" s="188"/>
      <c r="ACP98" s="188"/>
      <c r="ACQ98" s="188"/>
      <c r="ACT98" t="e">
        <f t="shared" si="584"/>
        <v>#VALUE!</v>
      </c>
      <c r="ACX98">
        <v>1</v>
      </c>
      <c r="ACZ98">
        <v>1</v>
      </c>
      <c r="ADC98">
        <f t="shared" si="585"/>
        <v>1</v>
      </c>
      <c r="ADE98">
        <f t="shared" si="586"/>
        <v>0</v>
      </c>
      <c r="ADH98" s="115" t="s">
        <v>1099</v>
      </c>
      <c r="ADI98">
        <v>50</v>
      </c>
      <c r="ADJ98" t="str">
        <f t="shared" si="587"/>
        <v>FALSE</v>
      </c>
      <c r="ADK98">
        <f>ROUND(MARGIN!$J15,0)</f>
        <v>7</v>
      </c>
      <c r="ADL98" t="e">
        <f>ROUND(IF(ACU98=ACZ98,ADK98*(1+#REF!),ADK98*(1-#REF!)),0)</f>
        <v>#REF!</v>
      </c>
      <c r="ADM98">
        <f t="shared" si="588"/>
        <v>7</v>
      </c>
      <c r="ADN98" s="137">
        <f>ADM98*10000*MARGIN!$G15/MARGIN!$D15</f>
        <v>52533.116696932047</v>
      </c>
      <c r="ADO98" s="137"/>
      <c r="ADP98" s="188">
        <f t="shared" si="589"/>
        <v>0</v>
      </c>
      <c r="ADQ98" s="188"/>
      <c r="ADR98" s="188"/>
      <c r="ADS98" s="188"/>
      <c r="ADT98" s="188">
        <f t="shared" si="590"/>
        <v>0</v>
      </c>
      <c r="ADU98" s="188">
        <f t="shared" si="591"/>
        <v>0</v>
      </c>
      <c r="ADV98" s="188"/>
      <c r="ADW98" s="188"/>
      <c r="ADX98" s="188"/>
      <c r="ADY98" s="188"/>
      <c r="ADZ98" s="188"/>
      <c r="AEA98" s="188"/>
    </row>
    <row r="99" spans="1:807" x14ac:dyDescent="0.25">
      <c r="A99" t="s">
        <v>1073</v>
      </c>
      <c r="B99" s="163" t="s">
        <v>21</v>
      </c>
      <c r="E99">
        <v>-3</v>
      </c>
      <c r="H99">
        <v>1</v>
      </c>
      <c r="J99">
        <v>1</v>
      </c>
      <c r="M99">
        <v>1</v>
      </c>
      <c r="O99">
        <v>0</v>
      </c>
      <c r="R99" s="115" t="s">
        <v>1099</v>
      </c>
      <c r="S99">
        <v>50</v>
      </c>
      <c r="T99" t="s">
        <v>1164</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1164</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1164</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1164</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1164</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1164</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1164</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1164</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1164</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1164</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1164</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1164</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1164</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1164</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1164</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1164</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v>-50</v>
      </c>
      <c r="UU99">
        <v>1</v>
      </c>
      <c r="UW99">
        <v>1</v>
      </c>
      <c r="UZ99">
        <v>1</v>
      </c>
      <c r="VB99">
        <v>0</v>
      </c>
      <c r="VE99" s="115" t="s">
        <v>1099</v>
      </c>
      <c r="VF99">
        <v>50</v>
      </c>
      <c r="VG99" t="s">
        <v>1164</v>
      </c>
      <c r="VH99">
        <v>7</v>
      </c>
      <c r="VI99" t="e">
        <v>#REF!</v>
      </c>
      <c r="VJ99">
        <v>7</v>
      </c>
      <c r="VK99" s="137">
        <v>52258.914100486225</v>
      </c>
      <c r="VL99" s="137"/>
      <c r="VM99" s="188">
        <v>0</v>
      </c>
      <c r="VN99" s="188"/>
      <c r="VO99" s="188"/>
      <c r="VP99" s="188">
        <v>0</v>
      </c>
      <c r="VQ99" s="188">
        <v>0</v>
      </c>
      <c r="VR99" s="188"/>
      <c r="VS99" s="188"/>
      <c r="VT99" s="188"/>
      <c r="VU99" s="188"/>
      <c r="VV99" s="188"/>
      <c r="VW99" s="188"/>
      <c r="VX99" s="188"/>
      <c r="VZ99">
        <v>-50</v>
      </c>
      <c r="WD99">
        <v>1</v>
      </c>
      <c r="WF99">
        <v>1</v>
      </c>
      <c r="WI99">
        <v>1</v>
      </c>
      <c r="WK99">
        <v>0</v>
      </c>
      <c r="WN99" s="115" t="s">
        <v>1099</v>
      </c>
      <c r="WO99">
        <v>50</v>
      </c>
      <c r="WP99" t="s">
        <v>1164</v>
      </c>
      <c r="WQ99">
        <v>7</v>
      </c>
      <c r="WR99" t="e">
        <v>#REF!</v>
      </c>
      <c r="WS99">
        <v>7</v>
      </c>
      <c r="WT99" s="137">
        <v>52529.974811083121</v>
      </c>
      <c r="WU99" s="137"/>
      <c r="WV99" s="188">
        <v>0</v>
      </c>
      <c r="WW99" s="188"/>
      <c r="WX99" s="188"/>
      <c r="WY99" s="188">
        <v>0</v>
      </c>
      <c r="WZ99" s="188">
        <v>0</v>
      </c>
      <c r="XA99" s="188"/>
      <c r="XB99" s="188"/>
      <c r="XC99" s="188"/>
      <c r="XD99" s="188"/>
      <c r="XE99" s="188"/>
      <c r="XF99" s="188"/>
      <c r="XG99" s="188"/>
      <c r="XI99">
        <v>-50</v>
      </c>
      <c r="XM99">
        <v>1</v>
      </c>
      <c r="XO99">
        <v>1</v>
      </c>
      <c r="XR99">
        <v>1</v>
      </c>
      <c r="XT99">
        <v>0</v>
      </c>
      <c r="XW99" s="115" t="s">
        <v>1099</v>
      </c>
      <c r="XX99">
        <v>50</v>
      </c>
      <c r="XY99" t="s">
        <v>1164</v>
      </c>
      <c r="XZ99">
        <v>7</v>
      </c>
      <c r="YA99" t="e">
        <v>#REF!</v>
      </c>
      <c r="YB99">
        <v>7</v>
      </c>
      <c r="YC99" s="137">
        <v>52529.974811083121</v>
      </c>
      <c r="YD99" s="137"/>
      <c r="YE99" s="188">
        <v>0</v>
      </c>
      <c r="YF99" s="188"/>
      <c r="YG99" s="188"/>
      <c r="YH99" s="188">
        <v>0</v>
      </c>
      <c r="YI99" s="188">
        <v>0</v>
      </c>
      <c r="YJ99" s="188"/>
      <c r="YK99" s="188"/>
      <c r="YL99" s="188"/>
      <c r="YM99" s="188"/>
      <c r="YN99" s="188"/>
      <c r="YO99" s="188"/>
      <c r="YP99" s="188"/>
      <c r="YR99">
        <v>-50</v>
      </c>
      <c r="YV99">
        <v>1</v>
      </c>
      <c r="YX99">
        <v>1</v>
      </c>
      <c r="ZA99">
        <v>1</v>
      </c>
      <c r="ZC99">
        <v>0</v>
      </c>
      <c r="ZF99" s="115" t="s">
        <v>1099</v>
      </c>
      <c r="ZG99">
        <v>50</v>
      </c>
      <c r="ZH99" t="s">
        <v>1164</v>
      </c>
      <c r="ZI99">
        <v>7</v>
      </c>
      <c r="ZJ99" t="e">
        <v>#REF!</v>
      </c>
      <c r="ZK99">
        <v>7</v>
      </c>
      <c r="ZL99" s="137">
        <v>52529.974811083121</v>
      </c>
      <c r="ZM99" s="137"/>
      <c r="ZN99" s="188">
        <v>0</v>
      </c>
      <c r="ZO99" s="188"/>
      <c r="ZP99" s="188"/>
      <c r="ZQ99" s="188"/>
      <c r="ZR99" s="188">
        <v>0</v>
      </c>
      <c r="ZS99" s="188">
        <v>0</v>
      </c>
      <c r="ZT99" s="188"/>
      <c r="ZU99" s="188"/>
      <c r="ZV99" s="188"/>
      <c r="ZW99" s="188"/>
      <c r="ZX99" s="188"/>
      <c r="ZY99" s="188"/>
      <c r="AAA99">
        <f t="shared" si="568"/>
        <v>-50</v>
      </c>
      <c r="AAE99">
        <v>1</v>
      </c>
      <c r="AAG99">
        <v>1</v>
      </c>
      <c r="AAJ99">
        <f t="shared" si="569"/>
        <v>1</v>
      </c>
      <c r="AAL99">
        <f t="shared" si="570"/>
        <v>0</v>
      </c>
      <c r="AAO99" s="115" t="s">
        <v>1099</v>
      </c>
      <c r="AAP99">
        <v>50</v>
      </c>
      <c r="AAQ99" t="str">
        <f t="shared" si="571"/>
        <v>FALSE</v>
      </c>
      <c r="AAR99">
        <f>ROUND(MARGIN!$J16,0)</f>
        <v>7</v>
      </c>
      <c r="AAS99" t="e">
        <f>ROUND(IF(AAB99=AAG99,AAR99*(1+#REF!),AAR99*(1-#REF!)),0)</f>
        <v>#REF!</v>
      </c>
      <c r="AAT99">
        <f t="shared" si="572"/>
        <v>7</v>
      </c>
      <c r="AAU99" s="137">
        <f>AAT99*10000*MARGIN!$G16/MARGIN!$D16</f>
        <v>52529.974811083121</v>
      </c>
      <c r="AAV99" s="137"/>
      <c r="AAW99" s="188">
        <f t="shared" si="573"/>
        <v>0</v>
      </c>
      <c r="AAX99" s="188"/>
      <c r="AAY99" s="188"/>
      <c r="AAZ99" s="188"/>
      <c r="ABA99" s="188">
        <f t="shared" si="574"/>
        <v>0</v>
      </c>
      <c r="ABB99" s="188">
        <f t="shared" si="575"/>
        <v>0</v>
      </c>
      <c r="ABC99" s="188"/>
      <c r="ABD99" s="188"/>
      <c r="ABE99" s="188"/>
      <c r="ABF99" s="188"/>
      <c r="ABG99" s="188"/>
      <c r="ABH99" s="188"/>
      <c r="ABJ99">
        <f t="shared" si="576"/>
        <v>-50</v>
      </c>
      <c r="ABN99">
        <v>1</v>
      </c>
      <c r="ABP99">
        <v>1</v>
      </c>
      <c r="ABS99">
        <f t="shared" si="577"/>
        <v>1</v>
      </c>
      <c r="ABU99">
        <f t="shared" si="578"/>
        <v>0</v>
      </c>
      <c r="ABX99" s="115" t="s">
        <v>1099</v>
      </c>
      <c r="ABY99">
        <v>50</v>
      </c>
      <c r="ABZ99" t="str">
        <f t="shared" si="579"/>
        <v>FALSE</v>
      </c>
      <c r="ACA99">
        <f>ROUND(MARGIN!$J16,0)</f>
        <v>7</v>
      </c>
      <c r="ACB99" t="e">
        <f>ROUND(IF(ABK99=ABP99,ACA99*(1+#REF!),ACA99*(1-#REF!)),0)</f>
        <v>#REF!</v>
      </c>
      <c r="ACC99">
        <f t="shared" si="580"/>
        <v>7</v>
      </c>
      <c r="ACD99" s="137">
        <f>ACC99*10000*MARGIN!$G16/MARGIN!$D16</f>
        <v>52529.974811083121</v>
      </c>
      <c r="ACE99" s="137"/>
      <c r="ACF99" s="188">
        <f t="shared" si="581"/>
        <v>0</v>
      </c>
      <c r="ACG99" s="188"/>
      <c r="ACH99" s="188"/>
      <c r="ACI99" s="188"/>
      <c r="ACJ99" s="188">
        <f t="shared" si="582"/>
        <v>0</v>
      </c>
      <c r="ACK99" s="188">
        <f t="shared" si="583"/>
        <v>0</v>
      </c>
      <c r="ACL99" s="188"/>
      <c r="ACM99" s="188"/>
      <c r="ACN99" s="188"/>
      <c r="ACO99" s="188"/>
      <c r="ACP99" s="188"/>
      <c r="ACQ99" s="188"/>
      <c r="ACT99" t="e">
        <f t="shared" si="584"/>
        <v>#VALUE!</v>
      </c>
      <c r="ACX99">
        <v>1</v>
      </c>
      <c r="ACZ99">
        <v>1</v>
      </c>
      <c r="ADC99">
        <f t="shared" si="585"/>
        <v>1</v>
      </c>
      <c r="ADE99">
        <f t="shared" si="586"/>
        <v>0</v>
      </c>
      <c r="ADH99" s="115" t="s">
        <v>1099</v>
      </c>
      <c r="ADI99">
        <v>50</v>
      </c>
      <c r="ADJ99" t="str">
        <f t="shared" si="587"/>
        <v>FALSE</v>
      </c>
      <c r="ADK99">
        <f>ROUND(MARGIN!$J16,0)</f>
        <v>7</v>
      </c>
      <c r="ADL99" t="e">
        <f>ROUND(IF(ACU99=ACZ99,ADK99*(1+#REF!),ADK99*(1-#REF!)),0)</f>
        <v>#REF!</v>
      </c>
      <c r="ADM99">
        <f t="shared" si="588"/>
        <v>7</v>
      </c>
      <c r="ADN99" s="137">
        <f>ADM99*10000*MARGIN!$G16/MARGIN!$D16</f>
        <v>52529.974811083121</v>
      </c>
      <c r="ADO99" s="137"/>
      <c r="ADP99" s="188">
        <f t="shared" si="589"/>
        <v>0</v>
      </c>
      <c r="ADQ99" s="188"/>
      <c r="ADR99" s="188"/>
      <c r="ADS99" s="188"/>
      <c r="ADT99" s="188">
        <f t="shared" si="590"/>
        <v>0</v>
      </c>
      <c r="ADU99" s="188">
        <f t="shared" si="591"/>
        <v>0</v>
      </c>
      <c r="ADV99" s="188"/>
      <c r="ADW99" s="188"/>
      <c r="ADX99" s="188"/>
      <c r="ADY99" s="188"/>
      <c r="ADZ99" s="188"/>
      <c r="AEA99" s="188"/>
    </row>
    <row r="100" spans="1:807" x14ac:dyDescent="0.25">
      <c r="A100" t="s">
        <v>1074</v>
      </c>
      <c r="B100" s="163" t="s">
        <v>9</v>
      </c>
      <c r="E100">
        <v>-3</v>
      </c>
      <c r="H100">
        <v>1</v>
      </c>
      <c r="J100">
        <v>1</v>
      </c>
      <c r="M100">
        <v>1</v>
      </c>
      <c r="O100">
        <v>0</v>
      </c>
      <c r="R100" s="115" t="s">
        <v>1099</v>
      </c>
      <c r="S100">
        <v>50</v>
      </c>
      <c r="T100" t="s">
        <v>1164</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1164</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1164</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1164</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1164</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1164</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1164</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1164</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1164</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1164</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1164</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1164</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1164</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1164</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1164</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1164</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v>-50</v>
      </c>
      <c r="UU100">
        <v>1</v>
      </c>
      <c r="UW100">
        <v>1</v>
      </c>
      <c r="UZ100">
        <v>1</v>
      </c>
      <c r="VB100">
        <v>0</v>
      </c>
      <c r="VE100" s="115" t="s">
        <v>1099</v>
      </c>
      <c r="VF100">
        <v>50</v>
      </c>
      <c r="VG100" t="s">
        <v>1164</v>
      </c>
      <c r="VH100">
        <v>7</v>
      </c>
      <c r="VI100" t="e">
        <v>#REF!</v>
      </c>
      <c r="VJ100">
        <v>7</v>
      </c>
      <c r="VK100" s="137">
        <v>52283</v>
      </c>
      <c r="VL100" s="137"/>
      <c r="VM100" s="188">
        <v>0</v>
      </c>
      <c r="VN100" s="188"/>
      <c r="VO100" s="188"/>
      <c r="VP100" s="188">
        <v>0</v>
      </c>
      <c r="VQ100" s="188">
        <v>0</v>
      </c>
      <c r="VR100" s="188"/>
      <c r="VS100" s="188"/>
      <c r="VT100" s="188"/>
      <c r="VU100" s="188"/>
      <c r="VV100" s="188"/>
      <c r="VW100" s="188"/>
      <c r="VX100" s="188"/>
      <c r="VZ100">
        <v>-50</v>
      </c>
      <c r="WD100">
        <v>1</v>
      </c>
      <c r="WF100">
        <v>1</v>
      </c>
      <c r="WI100">
        <v>1</v>
      </c>
      <c r="WK100">
        <v>0</v>
      </c>
      <c r="WN100" s="115" t="s">
        <v>1099</v>
      </c>
      <c r="WO100">
        <v>50</v>
      </c>
      <c r="WP100" t="s">
        <v>1164</v>
      </c>
      <c r="WQ100">
        <v>7</v>
      </c>
      <c r="WR100" t="e">
        <v>#REF!</v>
      </c>
      <c r="WS100">
        <v>7</v>
      </c>
      <c r="WT100" s="137">
        <v>52534.999999999993</v>
      </c>
      <c r="WU100" s="137"/>
      <c r="WV100" s="188">
        <v>0</v>
      </c>
      <c r="WW100" s="188"/>
      <c r="WX100" s="188"/>
      <c r="WY100" s="188">
        <v>0</v>
      </c>
      <c r="WZ100" s="188">
        <v>0</v>
      </c>
      <c r="XA100" s="188"/>
      <c r="XB100" s="188"/>
      <c r="XC100" s="188"/>
      <c r="XD100" s="188"/>
      <c r="XE100" s="188"/>
      <c r="XF100" s="188"/>
      <c r="XG100" s="188"/>
      <c r="XI100">
        <v>-50</v>
      </c>
      <c r="XM100">
        <v>1</v>
      </c>
      <c r="XO100">
        <v>1</v>
      </c>
      <c r="XR100">
        <v>1</v>
      </c>
      <c r="XT100">
        <v>0</v>
      </c>
      <c r="XW100" s="115" t="s">
        <v>1099</v>
      </c>
      <c r="XX100">
        <v>50</v>
      </c>
      <c r="XY100" t="s">
        <v>1164</v>
      </c>
      <c r="XZ100">
        <v>7</v>
      </c>
      <c r="YA100" t="e">
        <v>#REF!</v>
      </c>
      <c r="YB100">
        <v>7</v>
      </c>
      <c r="YC100" s="137">
        <v>52534.999999999993</v>
      </c>
      <c r="YD100" s="137"/>
      <c r="YE100" s="188">
        <v>0</v>
      </c>
      <c r="YF100" s="188"/>
      <c r="YG100" s="188"/>
      <c r="YH100" s="188">
        <v>0</v>
      </c>
      <c r="YI100" s="188">
        <v>0</v>
      </c>
      <c r="YJ100" s="188"/>
      <c r="YK100" s="188"/>
      <c r="YL100" s="188"/>
      <c r="YM100" s="188"/>
      <c r="YN100" s="188"/>
      <c r="YO100" s="188"/>
      <c r="YP100" s="188"/>
      <c r="YR100">
        <v>-50</v>
      </c>
      <c r="YV100">
        <v>1</v>
      </c>
      <c r="YX100">
        <v>1</v>
      </c>
      <c r="ZA100">
        <v>1</v>
      </c>
      <c r="ZC100">
        <v>0</v>
      </c>
      <c r="ZF100" s="115" t="s">
        <v>1099</v>
      </c>
      <c r="ZG100">
        <v>50</v>
      </c>
      <c r="ZH100" t="s">
        <v>1164</v>
      </c>
      <c r="ZI100">
        <v>7</v>
      </c>
      <c r="ZJ100" t="e">
        <v>#REF!</v>
      </c>
      <c r="ZK100">
        <v>7</v>
      </c>
      <c r="ZL100" s="137">
        <v>52534.999999999993</v>
      </c>
      <c r="ZM100" s="137"/>
      <c r="ZN100" s="188">
        <v>0</v>
      </c>
      <c r="ZO100" s="188"/>
      <c r="ZP100" s="188"/>
      <c r="ZQ100" s="188"/>
      <c r="ZR100" s="188">
        <v>0</v>
      </c>
      <c r="ZS100" s="188">
        <v>0</v>
      </c>
      <c r="ZT100" s="188"/>
      <c r="ZU100" s="188"/>
      <c r="ZV100" s="188"/>
      <c r="ZW100" s="188"/>
      <c r="ZX100" s="188"/>
      <c r="ZY100" s="188"/>
      <c r="AAA100">
        <f t="shared" si="568"/>
        <v>-50</v>
      </c>
      <c r="AAE100">
        <v>1</v>
      </c>
      <c r="AAG100">
        <v>1</v>
      </c>
      <c r="AAJ100">
        <f t="shared" si="569"/>
        <v>1</v>
      </c>
      <c r="AAL100">
        <f t="shared" si="570"/>
        <v>0</v>
      </c>
      <c r="AAO100" s="115" t="s">
        <v>1099</v>
      </c>
      <c r="AAP100">
        <v>50</v>
      </c>
      <c r="AAQ100" t="str">
        <f t="shared" si="571"/>
        <v>FALSE</v>
      </c>
      <c r="AAR100">
        <f>ROUND(MARGIN!$J17,0)</f>
        <v>7</v>
      </c>
      <c r="AAS100" t="e">
        <f>ROUND(IF(AAB100=AAG100,AAR100*(1+#REF!),AAR100*(1-#REF!)),0)</f>
        <v>#REF!</v>
      </c>
      <c r="AAT100">
        <f t="shared" si="572"/>
        <v>7</v>
      </c>
      <c r="AAU100" s="137">
        <f>AAT100*10000*MARGIN!$G17/MARGIN!$D17</f>
        <v>52534.999999999993</v>
      </c>
      <c r="AAV100" s="137"/>
      <c r="AAW100" s="188">
        <f t="shared" si="573"/>
        <v>0</v>
      </c>
      <c r="AAX100" s="188"/>
      <c r="AAY100" s="188"/>
      <c r="AAZ100" s="188"/>
      <c r="ABA100" s="188">
        <f t="shared" si="574"/>
        <v>0</v>
      </c>
      <c r="ABB100" s="188">
        <f t="shared" si="575"/>
        <v>0</v>
      </c>
      <c r="ABC100" s="188"/>
      <c r="ABD100" s="188"/>
      <c r="ABE100" s="188"/>
      <c r="ABF100" s="188"/>
      <c r="ABG100" s="188"/>
      <c r="ABH100" s="188"/>
      <c r="ABJ100">
        <f t="shared" si="576"/>
        <v>-50</v>
      </c>
      <c r="ABN100">
        <v>1</v>
      </c>
      <c r="ABP100">
        <v>1</v>
      </c>
      <c r="ABS100">
        <f t="shared" si="577"/>
        <v>1</v>
      </c>
      <c r="ABU100">
        <f t="shared" si="578"/>
        <v>0</v>
      </c>
      <c r="ABX100" s="115" t="s">
        <v>1099</v>
      </c>
      <c r="ABY100">
        <v>50</v>
      </c>
      <c r="ABZ100" t="str">
        <f t="shared" si="579"/>
        <v>FALSE</v>
      </c>
      <c r="ACA100">
        <f>ROUND(MARGIN!$J17,0)</f>
        <v>7</v>
      </c>
      <c r="ACB100" t="e">
        <f>ROUND(IF(ABK100=ABP100,ACA100*(1+#REF!),ACA100*(1-#REF!)),0)</f>
        <v>#REF!</v>
      </c>
      <c r="ACC100">
        <f t="shared" si="580"/>
        <v>7</v>
      </c>
      <c r="ACD100" s="137">
        <f>ACC100*10000*MARGIN!$G17/MARGIN!$D17</f>
        <v>52534.999999999993</v>
      </c>
      <c r="ACE100" s="137"/>
      <c r="ACF100" s="188">
        <f t="shared" si="581"/>
        <v>0</v>
      </c>
      <c r="ACG100" s="188"/>
      <c r="ACH100" s="188"/>
      <c r="ACI100" s="188"/>
      <c r="ACJ100" s="188">
        <f t="shared" si="582"/>
        <v>0</v>
      </c>
      <c r="ACK100" s="188">
        <f t="shared" si="583"/>
        <v>0</v>
      </c>
      <c r="ACL100" s="188"/>
      <c r="ACM100" s="188"/>
      <c r="ACN100" s="188"/>
      <c r="ACO100" s="188"/>
      <c r="ACP100" s="188"/>
      <c r="ACQ100" s="188"/>
      <c r="ACT100" t="e">
        <f t="shared" si="584"/>
        <v>#VALUE!</v>
      </c>
      <c r="ACX100">
        <v>1</v>
      </c>
      <c r="ACZ100">
        <v>1</v>
      </c>
      <c r="ADC100">
        <f t="shared" si="585"/>
        <v>1</v>
      </c>
      <c r="ADE100">
        <f t="shared" si="586"/>
        <v>0</v>
      </c>
      <c r="ADH100" s="115" t="s">
        <v>1099</v>
      </c>
      <c r="ADI100">
        <v>50</v>
      </c>
      <c r="ADJ100" t="str">
        <f t="shared" si="587"/>
        <v>FALSE</v>
      </c>
      <c r="ADK100">
        <f>ROUND(MARGIN!$J17,0)</f>
        <v>7</v>
      </c>
      <c r="ADL100" t="e">
        <f>ROUND(IF(ACU100=ACZ100,ADK100*(1+#REF!),ADK100*(1-#REF!)),0)</f>
        <v>#REF!</v>
      </c>
      <c r="ADM100">
        <f t="shared" si="588"/>
        <v>7</v>
      </c>
      <c r="ADN100" s="137">
        <f>ADM100*10000*MARGIN!$G17/MARGIN!$D17</f>
        <v>52534.999999999993</v>
      </c>
      <c r="ADO100" s="137"/>
      <c r="ADP100" s="188">
        <f t="shared" si="589"/>
        <v>0</v>
      </c>
      <c r="ADQ100" s="188"/>
      <c r="ADR100" s="188"/>
      <c r="ADS100" s="188"/>
      <c r="ADT100" s="188">
        <f t="shared" si="590"/>
        <v>0</v>
      </c>
      <c r="ADU100" s="188">
        <f t="shared" si="591"/>
        <v>0</v>
      </c>
      <c r="ADV100" s="188"/>
      <c r="ADW100" s="188"/>
      <c r="ADX100" s="188"/>
      <c r="ADY100" s="188"/>
      <c r="ADZ100" s="188"/>
      <c r="AEA100" s="188"/>
    </row>
    <row r="101" spans="1:807" x14ac:dyDescent="0.25">
      <c r="A101" t="s">
        <v>1076</v>
      </c>
      <c r="B101" s="163" t="s">
        <v>20</v>
      </c>
      <c r="E101">
        <v>-3</v>
      </c>
      <c r="H101">
        <v>1</v>
      </c>
      <c r="J101">
        <v>1</v>
      </c>
      <c r="M101">
        <v>1</v>
      </c>
      <c r="O101">
        <v>0</v>
      </c>
      <c r="R101" s="115" t="s">
        <v>1099</v>
      </c>
      <c r="S101">
        <v>50</v>
      </c>
      <c r="T101" t="s">
        <v>1164</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1164</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1164</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1164</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1164</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1164</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1164</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1164</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1164</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1164</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1164</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1164</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1164</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1164</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1164</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1164</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v>-50</v>
      </c>
      <c r="UU101">
        <v>1</v>
      </c>
      <c r="UW101">
        <v>1</v>
      </c>
      <c r="UZ101">
        <v>1</v>
      </c>
      <c r="VB101">
        <v>0</v>
      </c>
      <c r="VE101" s="115" t="s">
        <v>1099</v>
      </c>
      <c r="VF101">
        <v>50</v>
      </c>
      <c r="VG101" t="s">
        <v>1164</v>
      </c>
      <c r="VH101">
        <v>7</v>
      </c>
      <c r="VI101" t="e">
        <v>#REF!</v>
      </c>
      <c r="VJ101">
        <v>7</v>
      </c>
      <c r="VK101" s="137">
        <v>52280.234416622268</v>
      </c>
      <c r="VL101" s="137"/>
      <c r="VM101" s="188">
        <v>0</v>
      </c>
      <c r="VN101" s="188"/>
      <c r="VO101" s="188"/>
      <c r="VP101" s="188">
        <v>0</v>
      </c>
      <c r="VQ101" s="188">
        <v>0</v>
      </c>
      <c r="VR101" s="188"/>
      <c r="VS101" s="188"/>
      <c r="VT101" s="188"/>
      <c r="VU101" s="188"/>
      <c r="VV101" s="188"/>
      <c r="VW101" s="188"/>
      <c r="VX101" s="188"/>
      <c r="VZ101">
        <v>-50</v>
      </c>
      <c r="WD101">
        <v>1</v>
      </c>
      <c r="WF101">
        <v>1</v>
      </c>
      <c r="WI101">
        <v>1</v>
      </c>
      <c r="WK101">
        <v>0</v>
      </c>
      <c r="WN101" s="115" t="s">
        <v>1099</v>
      </c>
      <c r="WO101">
        <v>50</v>
      </c>
      <c r="WP101" t="s">
        <v>1164</v>
      </c>
      <c r="WQ101">
        <v>7</v>
      </c>
      <c r="WR101" t="e">
        <v>#REF!</v>
      </c>
      <c r="WS101">
        <v>7</v>
      </c>
      <c r="WT101" s="137">
        <v>52529.188779378317</v>
      </c>
      <c r="WU101" s="137"/>
      <c r="WV101" s="188">
        <v>0</v>
      </c>
      <c r="WW101" s="188"/>
      <c r="WX101" s="188"/>
      <c r="WY101" s="188">
        <v>0</v>
      </c>
      <c r="WZ101" s="188">
        <v>0</v>
      </c>
      <c r="XA101" s="188"/>
      <c r="XB101" s="188"/>
      <c r="XC101" s="188"/>
      <c r="XD101" s="188"/>
      <c r="XE101" s="188"/>
      <c r="XF101" s="188"/>
      <c r="XG101" s="188"/>
      <c r="XI101">
        <v>-50</v>
      </c>
      <c r="XM101">
        <v>1</v>
      </c>
      <c r="XO101">
        <v>1</v>
      </c>
      <c r="XR101">
        <v>1</v>
      </c>
      <c r="XT101">
        <v>0</v>
      </c>
      <c r="XW101" s="115" t="s">
        <v>1099</v>
      </c>
      <c r="XX101">
        <v>50</v>
      </c>
      <c r="XY101" t="s">
        <v>1164</v>
      </c>
      <c r="XZ101">
        <v>7</v>
      </c>
      <c r="YA101" t="e">
        <v>#REF!</v>
      </c>
      <c r="YB101">
        <v>7</v>
      </c>
      <c r="YC101" s="137">
        <v>52529.188779378317</v>
      </c>
      <c r="YD101" s="137"/>
      <c r="YE101" s="188">
        <v>0</v>
      </c>
      <c r="YF101" s="188"/>
      <c r="YG101" s="188"/>
      <c r="YH101" s="188">
        <v>0</v>
      </c>
      <c r="YI101" s="188">
        <v>0</v>
      </c>
      <c r="YJ101" s="188"/>
      <c r="YK101" s="188"/>
      <c r="YL101" s="188"/>
      <c r="YM101" s="188"/>
      <c r="YN101" s="188"/>
      <c r="YO101" s="188"/>
      <c r="YP101" s="188"/>
      <c r="YR101">
        <v>-50</v>
      </c>
      <c r="YV101">
        <v>1</v>
      </c>
      <c r="YX101">
        <v>1</v>
      </c>
      <c r="ZA101">
        <v>1</v>
      </c>
      <c r="ZC101">
        <v>0</v>
      </c>
      <c r="ZF101" s="115" t="s">
        <v>1099</v>
      </c>
      <c r="ZG101">
        <v>50</v>
      </c>
      <c r="ZH101" t="s">
        <v>1164</v>
      </c>
      <c r="ZI101">
        <v>7</v>
      </c>
      <c r="ZJ101" t="e">
        <v>#REF!</v>
      </c>
      <c r="ZK101">
        <v>7</v>
      </c>
      <c r="ZL101" s="137">
        <v>52529.188779378317</v>
      </c>
      <c r="ZM101" s="137"/>
      <c r="ZN101" s="188">
        <v>0</v>
      </c>
      <c r="ZO101" s="188"/>
      <c r="ZP101" s="188"/>
      <c r="ZQ101" s="188"/>
      <c r="ZR101" s="188">
        <v>0</v>
      </c>
      <c r="ZS101" s="188">
        <v>0</v>
      </c>
      <c r="ZT101" s="188"/>
      <c r="ZU101" s="188"/>
      <c r="ZV101" s="188"/>
      <c r="ZW101" s="188"/>
      <c r="ZX101" s="188"/>
      <c r="ZY101" s="188"/>
      <c r="AAA101">
        <f t="shared" si="568"/>
        <v>-50</v>
      </c>
      <c r="AAE101">
        <v>1</v>
      </c>
      <c r="AAG101">
        <v>1</v>
      </c>
      <c r="AAJ101">
        <f t="shared" si="569"/>
        <v>1</v>
      </c>
      <c r="AAL101">
        <f t="shared" si="570"/>
        <v>0</v>
      </c>
      <c r="AAO101" s="115" t="s">
        <v>1099</v>
      </c>
      <c r="AAP101">
        <v>50</v>
      </c>
      <c r="AAQ101" t="str">
        <f t="shared" si="571"/>
        <v>FALSE</v>
      </c>
      <c r="AAR101">
        <f>ROUND(MARGIN!$J18,0)</f>
        <v>7</v>
      </c>
      <c r="AAS101" t="e">
        <f>ROUND(IF(AAB101=AAG101,AAR101*(1+#REF!),AAR101*(1-#REF!)),0)</f>
        <v>#REF!</v>
      </c>
      <c r="AAT101">
        <f t="shared" si="572"/>
        <v>7</v>
      </c>
      <c r="AAU101" s="137">
        <f>AAT101*10000*MARGIN!$G18/MARGIN!$D18</f>
        <v>52529.188779378317</v>
      </c>
      <c r="AAV101" s="137"/>
      <c r="AAW101" s="188">
        <f t="shared" si="573"/>
        <v>0</v>
      </c>
      <c r="AAX101" s="188"/>
      <c r="AAY101" s="188"/>
      <c r="AAZ101" s="188"/>
      <c r="ABA101" s="188">
        <f t="shared" si="574"/>
        <v>0</v>
      </c>
      <c r="ABB101" s="188">
        <f t="shared" si="575"/>
        <v>0</v>
      </c>
      <c r="ABC101" s="188"/>
      <c r="ABD101" s="188"/>
      <c r="ABE101" s="188"/>
      <c r="ABF101" s="188"/>
      <c r="ABG101" s="188"/>
      <c r="ABH101" s="188"/>
      <c r="ABJ101">
        <f t="shared" si="576"/>
        <v>-50</v>
      </c>
      <c r="ABN101">
        <v>1</v>
      </c>
      <c r="ABP101">
        <v>1</v>
      </c>
      <c r="ABS101">
        <f t="shared" si="577"/>
        <v>1</v>
      </c>
      <c r="ABU101">
        <f t="shared" si="578"/>
        <v>0</v>
      </c>
      <c r="ABX101" s="115" t="s">
        <v>1099</v>
      </c>
      <c r="ABY101">
        <v>50</v>
      </c>
      <c r="ABZ101" t="str">
        <f t="shared" si="579"/>
        <v>FALSE</v>
      </c>
      <c r="ACA101">
        <f>ROUND(MARGIN!$J18,0)</f>
        <v>7</v>
      </c>
      <c r="ACB101" t="e">
        <f>ROUND(IF(ABK101=ABP101,ACA101*(1+#REF!),ACA101*(1-#REF!)),0)</f>
        <v>#REF!</v>
      </c>
      <c r="ACC101">
        <f t="shared" si="580"/>
        <v>7</v>
      </c>
      <c r="ACD101" s="137">
        <f>ACC101*10000*MARGIN!$G18/MARGIN!$D18</f>
        <v>52529.188779378317</v>
      </c>
      <c r="ACE101" s="137"/>
      <c r="ACF101" s="188">
        <f t="shared" si="581"/>
        <v>0</v>
      </c>
      <c r="ACG101" s="188"/>
      <c r="ACH101" s="188"/>
      <c r="ACI101" s="188"/>
      <c r="ACJ101" s="188">
        <f t="shared" si="582"/>
        <v>0</v>
      </c>
      <c r="ACK101" s="188">
        <f t="shared" si="583"/>
        <v>0</v>
      </c>
      <c r="ACL101" s="188"/>
      <c r="ACM101" s="188"/>
      <c r="ACN101" s="188"/>
      <c r="ACO101" s="188"/>
      <c r="ACP101" s="188"/>
      <c r="ACQ101" s="188"/>
      <c r="ACT101" t="e">
        <f t="shared" si="584"/>
        <v>#VALUE!</v>
      </c>
      <c r="ACX101">
        <v>1</v>
      </c>
      <c r="ACZ101">
        <v>1</v>
      </c>
      <c r="ADC101">
        <f t="shared" si="585"/>
        <v>1</v>
      </c>
      <c r="ADE101">
        <f t="shared" si="586"/>
        <v>0</v>
      </c>
      <c r="ADH101" s="115" t="s">
        <v>1099</v>
      </c>
      <c r="ADI101">
        <v>50</v>
      </c>
      <c r="ADJ101" t="str">
        <f t="shared" si="587"/>
        <v>FALSE</v>
      </c>
      <c r="ADK101">
        <f>ROUND(MARGIN!$J18,0)</f>
        <v>7</v>
      </c>
      <c r="ADL101" t="e">
        <f>ROUND(IF(ACU101=ACZ101,ADK101*(1+#REF!),ADK101*(1-#REF!)),0)</f>
        <v>#REF!</v>
      </c>
      <c r="ADM101">
        <f t="shared" si="588"/>
        <v>7</v>
      </c>
      <c r="ADN101" s="137">
        <f>ADM101*10000*MARGIN!$G18/MARGIN!$D18</f>
        <v>52529.188779378317</v>
      </c>
      <c r="ADO101" s="137"/>
      <c r="ADP101" s="188">
        <f t="shared" si="589"/>
        <v>0</v>
      </c>
      <c r="ADQ101" s="188"/>
      <c r="ADR101" s="188"/>
      <c r="ADS101" s="188"/>
      <c r="ADT101" s="188">
        <f t="shared" si="590"/>
        <v>0</v>
      </c>
      <c r="ADU101" s="188">
        <f t="shared" si="591"/>
        <v>0</v>
      </c>
      <c r="ADV101" s="188"/>
      <c r="ADW101" s="188"/>
      <c r="ADX101" s="188"/>
      <c r="ADY101" s="188"/>
      <c r="ADZ101" s="188"/>
      <c r="AEA101" s="188"/>
    </row>
    <row r="102" spans="1:807" x14ac:dyDescent="0.25">
      <c r="A102" t="s">
        <v>1117</v>
      </c>
      <c r="B102" s="163" t="s">
        <v>29</v>
      </c>
      <c r="E102">
        <v>-3</v>
      </c>
      <c r="H102">
        <v>1</v>
      </c>
      <c r="J102">
        <v>1</v>
      </c>
      <c r="M102">
        <v>1</v>
      </c>
      <c r="O102">
        <v>0</v>
      </c>
      <c r="R102" s="116" t="s">
        <v>1099</v>
      </c>
      <c r="S102">
        <v>50</v>
      </c>
      <c r="T102" t="s">
        <v>1164</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1164</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1164</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1164</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1164</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1164</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1164</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1164</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1164</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1164</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1164</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1164</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1164</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1164</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1164</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1164</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v>-50</v>
      </c>
      <c r="UU102">
        <v>1</v>
      </c>
      <c r="UW102">
        <v>1</v>
      </c>
      <c r="UZ102">
        <v>1</v>
      </c>
      <c r="VB102">
        <v>0</v>
      </c>
      <c r="VE102" s="116" t="s">
        <v>1099</v>
      </c>
      <c r="VF102">
        <v>50</v>
      </c>
      <c r="VG102" t="s">
        <v>1164</v>
      </c>
      <c r="VH102">
        <v>7</v>
      </c>
      <c r="VI102" t="e">
        <v>#REF!</v>
      </c>
      <c r="VJ102">
        <v>7</v>
      </c>
      <c r="VK102" s="137">
        <v>49041.022908897176</v>
      </c>
      <c r="VL102" s="137"/>
      <c r="VM102" s="188">
        <v>0</v>
      </c>
      <c r="VN102" s="188"/>
      <c r="VO102" s="188"/>
      <c r="VP102" s="188">
        <v>0</v>
      </c>
      <c r="VQ102" s="188">
        <v>0</v>
      </c>
      <c r="VR102" s="188"/>
      <c r="VS102" s="188"/>
      <c r="VT102" s="188"/>
      <c r="VU102" s="188"/>
      <c r="VV102" s="188"/>
      <c r="VW102" s="188"/>
      <c r="VX102" s="188"/>
      <c r="VZ102">
        <v>-50</v>
      </c>
      <c r="WD102">
        <v>1</v>
      </c>
      <c r="WF102">
        <v>1</v>
      </c>
      <c r="WI102">
        <v>1</v>
      </c>
      <c r="WK102">
        <v>0</v>
      </c>
      <c r="WN102" s="116" t="s">
        <v>1099</v>
      </c>
      <c r="WO102">
        <v>50</v>
      </c>
      <c r="WP102" t="s">
        <v>1164</v>
      </c>
      <c r="WQ102">
        <v>7</v>
      </c>
      <c r="WR102" t="e">
        <v>#REF!</v>
      </c>
      <c r="WS102">
        <v>7</v>
      </c>
      <c r="WT102" s="137">
        <v>49387.414708112206</v>
      </c>
      <c r="WU102" s="137"/>
      <c r="WV102" s="188">
        <v>0</v>
      </c>
      <c r="WW102" s="188"/>
      <c r="WX102" s="188"/>
      <c r="WY102" s="188">
        <v>0</v>
      </c>
      <c r="WZ102" s="188">
        <v>0</v>
      </c>
      <c r="XA102" s="188"/>
      <c r="XB102" s="188"/>
      <c r="XC102" s="188"/>
      <c r="XD102" s="188"/>
      <c r="XE102" s="188"/>
      <c r="XF102" s="188"/>
      <c r="XG102" s="188"/>
      <c r="XI102">
        <v>-50</v>
      </c>
      <c r="XM102">
        <v>1</v>
      </c>
      <c r="XO102">
        <v>1</v>
      </c>
      <c r="XR102">
        <v>1</v>
      </c>
      <c r="XT102">
        <v>0</v>
      </c>
      <c r="XW102" s="116" t="s">
        <v>1099</v>
      </c>
      <c r="XX102">
        <v>50</v>
      </c>
      <c r="XY102" t="s">
        <v>1164</v>
      </c>
      <c r="XZ102">
        <v>7</v>
      </c>
      <c r="YA102" t="e">
        <v>#REF!</v>
      </c>
      <c r="YB102">
        <v>7</v>
      </c>
      <c r="YC102" s="137">
        <v>49387.414708112206</v>
      </c>
      <c r="YD102" s="137"/>
      <c r="YE102" s="188">
        <v>0</v>
      </c>
      <c r="YF102" s="188"/>
      <c r="YG102" s="188"/>
      <c r="YH102" s="188">
        <v>0</v>
      </c>
      <c r="YI102" s="188">
        <v>0</v>
      </c>
      <c r="YJ102" s="188"/>
      <c r="YK102" s="188"/>
      <c r="YL102" s="188"/>
      <c r="YM102" s="188"/>
      <c r="YN102" s="188"/>
      <c r="YO102" s="188"/>
      <c r="YP102" s="188"/>
      <c r="YR102">
        <v>-50</v>
      </c>
      <c r="YV102">
        <v>1</v>
      </c>
      <c r="YX102">
        <v>1</v>
      </c>
      <c r="ZA102">
        <v>1</v>
      </c>
      <c r="ZC102">
        <v>0</v>
      </c>
      <c r="ZF102" s="116" t="s">
        <v>1099</v>
      </c>
      <c r="ZG102">
        <v>50</v>
      </c>
      <c r="ZH102" t="s">
        <v>1164</v>
      </c>
      <c r="ZI102">
        <v>7</v>
      </c>
      <c r="ZJ102" t="e">
        <v>#REF!</v>
      </c>
      <c r="ZK102">
        <v>7</v>
      </c>
      <c r="ZL102" s="137">
        <v>49387.414708112206</v>
      </c>
      <c r="ZM102" s="137"/>
      <c r="ZN102" s="188">
        <v>0</v>
      </c>
      <c r="ZO102" s="188"/>
      <c r="ZP102" s="188"/>
      <c r="ZQ102" s="188"/>
      <c r="ZR102" s="188">
        <v>0</v>
      </c>
      <c r="ZS102" s="188">
        <v>0</v>
      </c>
      <c r="ZT102" s="188"/>
      <c r="ZU102" s="188"/>
      <c r="ZV102" s="188"/>
      <c r="ZW102" s="188"/>
      <c r="ZX102" s="188"/>
      <c r="ZY102" s="188"/>
      <c r="AAA102">
        <f t="shared" si="568"/>
        <v>-50</v>
      </c>
      <c r="AAE102">
        <v>1</v>
      </c>
      <c r="AAG102">
        <v>1</v>
      </c>
      <c r="AAJ102">
        <f>IF(AAB102=AAI102,1,0)</f>
        <v>1</v>
      </c>
      <c r="AAL102">
        <f t="shared" si="570"/>
        <v>0</v>
      </c>
      <c r="AAO102" s="116" t="s">
        <v>1099</v>
      </c>
      <c r="AAP102">
        <v>50</v>
      </c>
      <c r="AAQ102" t="str">
        <f>IF(AAB102="","FALSE","TRUE")</f>
        <v>FALSE</v>
      </c>
      <c r="AAR102">
        <f>ROUND(MARGIN!$J19,0)</f>
        <v>7</v>
      </c>
      <c r="AAS102" t="e">
        <f>ROUND(IF(AAB102=AAG102,AAR102*(1+#REF!),AAR102*(1-#REF!)),0)</f>
        <v>#REF!</v>
      </c>
      <c r="AAT102">
        <f t="shared" si="572"/>
        <v>7</v>
      </c>
      <c r="AAU102" s="137">
        <f>AAT102*10000*MARGIN!$G19/MARGIN!$D19</f>
        <v>49387.414708112206</v>
      </c>
      <c r="AAV102" s="137"/>
      <c r="AAW102" s="188">
        <f>IF(AAJ102=1,ABS(AAU102*AAN102),-ABS(AAU102*AAN102))</f>
        <v>0</v>
      </c>
      <c r="AAX102" s="188"/>
      <c r="AAY102" s="188"/>
      <c r="AAZ102" s="188"/>
      <c r="ABA102" s="188">
        <f t="shared" si="574"/>
        <v>0</v>
      </c>
      <c r="ABB102" s="188">
        <f>IF(AAN102=1,ABS(AAW102*AAO102),-ABS(AAW102*AAO102))</f>
        <v>0</v>
      </c>
      <c r="ABC102" s="188"/>
      <c r="ABD102" s="188"/>
      <c r="ABE102" s="188"/>
      <c r="ABF102" s="188"/>
      <c r="ABG102" s="188"/>
      <c r="ABH102" s="188"/>
      <c r="ABJ102">
        <f t="shared" si="576"/>
        <v>-50</v>
      </c>
      <c r="ABN102">
        <v>1</v>
      </c>
      <c r="ABP102">
        <v>1</v>
      </c>
      <c r="ABS102">
        <f>IF(ABK102=ABR102,1,0)</f>
        <v>1</v>
      </c>
      <c r="ABU102">
        <f t="shared" si="578"/>
        <v>0</v>
      </c>
      <c r="ABX102" s="116" t="s">
        <v>1099</v>
      </c>
      <c r="ABY102">
        <v>50</v>
      </c>
      <c r="ABZ102" t="str">
        <f>IF(ABK102="","FALSE","TRUE")</f>
        <v>FALSE</v>
      </c>
      <c r="ACA102">
        <f>ROUND(MARGIN!$J19,0)</f>
        <v>7</v>
      </c>
      <c r="ACB102" t="e">
        <f>ROUND(IF(ABK102=ABP102,ACA102*(1+#REF!),ACA102*(1-#REF!)),0)</f>
        <v>#REF!</v>
      </c>
      <c r="ACC102">
        <f t="shared" si="580"/>
        <v>7</v>
      </c>
      <c r="ACD102" s="137">
        <f>ACC102*10000*MARGIN!$G19/MARGIN!$D19</f>
        <v>49387.414708112206</v>
      </c>
      <c r="ACE102" s="137"/>
      <c r="ACF102" s="188">
        <f>IF(ABS102=1,ABS(ACD102*ABW102),-ABS(ACD102*ABW102))</f>
        <v>0</v>
      </c>
      <c r="ACG102" s="188"/>
      <c r="ACH102" s="188"/>
      <c r="ACI102" s="188"/>
      <c r="ACJ102" s="188">
        <f t="shared" si="582"/>
        <v>0</v>
      </c>
      <c r="ACK102" s="188">
        <f>IF(ABW102=1,ABS(ACF102*ABX102),-ABS(ACF102*ABX102))</f>
        <v>0</v>
      </c>
      <c r="ACL102" s="188"/>
      <c r="ACM102" s="188"/>
      <c r="ACN102" s="188"/>
      <c r="ACO102" s="188"/>
      <c r="ACP102" s="188"/>
      <c r="ACQ102" s="188"/>
      <c r="ACT102" t="e">
        <f t="shared" si="584"/>
        <v>#VALUE!</v>
      </c>
      <c r="ACX102">
        <v>1</v>
      </c>
      <c r="ACZ102">
        <v>1</v>
      </c>
      <c r="ADC102">
        <f>IF(ACU102=ADB102,1,0)</f>
        <v>1</v>
      </c>
      <c r="ADE102">
        <f t="shared" si="586"/>
        <v>0</v>
      </c>
      <c r="ADH102" s="116" t="s">
        <v>1099</v>
      </c>
      <c r="ADI102">
        <v>50</v>
      </c>
      <c r="ADJ102" t="str">
        <f>IF(ACU102="","FALSE","TRUE")</f>
        <v>FALSE</v>
      </c>
      <c r="ADK102">
        <f>ROUND(MARGIN!$J19,0)</f>
        <v>7</v>
      </c>
      <c r="ADL102" t="e">
        <f>ROUND(IF(ACU102=ACZ102,ADK102*(1+#REF!),ADK102*(1-#REF!)),0)</f>
        <v>#REF!</v>
      </c>
      <c r="ADM102">
        <f t="shared" si="588"/>
        <v>7</v>
      </c>
      <c r="ADN102" s="137">
        <f>ADM102*10000*MARGIN!$G19/MARGIN!$D19</f>
        <v>49387.414708112206</v>
      </c>
      <c r="ADO102" s="137"/>
      <c r="ADP102" s="188">
        <f>IF(ADC102=1,ABS(ADN102*ADG102),-ABS(ADN102*ADG102))</f>
        <v>0</v>
      </c>
      <c r="ADQ102" s="188"/>
      <c r="ADR102" s="188"/>
      <c r="ADS102" s="188"/>
      <c r="ADT102" s="188">
        <f t="shared" si="590"/>
        <v>0</v>
      </c>
      <c r="ADU102" s="188">
        <f>IF(ADG102=1,ABS(ADP102*ADH102),-ABS(ADP102*ADH102))</f>
        <v>0</v>
      </c>
      <c r="ADV102" s="188"/>
      <c r="ADW102" s="188"/>
      <c r="ADX102" s="188"/>
      <c r="ADY102" s="188"/>
      <c r="ADZ102" s="188"/>
      <c r="AEA102" s="188"/>
    </row>
    <row r="103" spans="1:807" x14ac:dyDescent="0.25">
      <c r="A103" s="178" t="s">
        <v>1111</v>
      </c>
      <c r="B103" s="163" t="s">
        <v>27</v>
      </c>
      <c r="E103">
        <v>-3</v>
      </c>
      <c r="H103">
        <v>1</v>
      </c>
      <c r="J103">
        <v>1</v>
      </c>
      <c r="M103">
        <v>1</v>
      </c>
      <c r="O103">
        <v>0</v>
      </c>
      <c r="R103" s="115" t="s">
        <v>1099</v>
      </c>
      <c r="S103">
        <v>50</v>
      </c>
      <c r="T103" t="s">
        <v>1164</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1164</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1164</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1164</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1164</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1164</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1164</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1164</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1164</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1164</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1164</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1164</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1164</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1164</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1164</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1164</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v>-50</v>
      </c>
      <c r="UU103">
        <v>1</v>
      </c>
      <c r="UW103">
        <v>1</v>
      </c>
      <c r="UZ103">
        <v>1</v>
      </c>
      <c r="VB103">
        <v>0</v>
      </c>
      <c r="VE103" s="115" t="s">
        <v>1099</v>
      </c>
      <c r="VF103">
        <v>50</v>
      </c>
      <c r="VG103" t="s">
        <v>1164</v>
      </c>
      <c r="VH103">
        <v>7</v>
      </c>
      <c r="VI103" t="e">
        <v>#REF!</v>
      </c>
      <c r="VJ103">
        <v>7</v>
      </c>
      <c r="VK103" s="137">
        <v>53245.939627228523</v>
      </c>
      <c r="VL103" s="137"/>
      <c r="VM103" s="188">
        <v>0</v>
      </c>
      <c r="VN103" s="188"/>
      <c r="VO103" s="188"/>
      <c r="VP103" s="188">
        <v>0</v>
      </c>
      <c r="VQ103" s="188">
        <v>0</v>
      </c>
      <c r="VR103" s="188"/>
      <c r="VS103" s="188"/>
      <c r="VT103" s="188"/>
      <c r="VU103" s="188"/>
      <c r="VV103" s="188"/>
      <c r="VW103" s="188"/>
      <c r="VX103" s="188"/>
      <c r="VZ103">
        <v>-50</v>
      </c>
      <c r="WD103">
        <v>1</v>
      </c>
      <c r="WF103">
        <v>1</v>
      </c>
      <c r="WI103">
        <v>1</v>
      </c>
      <c r="WK103">
        <v>0</v>
      </c>
      <c r="WN103" s="115" t="s">
        <v>1099</v>
      </c>
      <c r="WO103">
        <v>50</v>
      </c>
      <c r="WP103" t="s">
        <v>1164</v>
      </c>
      <c r="WQ103">
        <v>7</v>
      </c>
      <c r="WR103" t="e">
        <v>#REF!</v>
      </c>
      <c r="WS103">
        <v>7</v>
      </c>
      <c r="WT103" s="137">
        <v>53077.187909319902</v>
      </c>
      <c r="WU103" s="137"/>
      <c r="WV103" s="188">
        <v>0</v>
      </c>
      <c r="WW103" s="188"/>
      <c r="WX103" s="188"/>
      <c r="WY103" s="188">
        <v>0</v>
      </c>
      <c r="WZ103" s="188">
        <v>0</v>
      </c>
      <c r="XA103" s="188"/>
      <c r="XB103" s="188"/>
      <c r="XC103" s="188"/>
      <c r="XD103" s="188"/>
      <c r="XE103" s="188"/>
      <c r="XF103" s="188"/>
      <c r="XG103" s="188"/>
      <c r="XI103">
        <v>-50</v>
      </c>
      <c r="XM103">
        <v>1</v>
      </c>
      <c r="XO103">
        <v>1</v>
      </c>
      <c r="XR103">
        <v>1</v>
      </c>
      <c r="XT103">
        <v>0</v>
      </c>
      <c r="XW103" s="115" t="s">
        <v>1099</v>
      </c>
      <c r="XX103">
        <v>50</v>
      </c>
      <c r="XY103" t="s">
        <v>1164</v>
      </c>
      <c r="XZ103">
        <v>7</v>
      </c>
      <c r="YA103" t="e">
        <v>#REF!</v>
      </c>
      <c r="YB103">
        <v>7</v>
      </c>
      <c r="YC103" s="137">
        <v>53077.187909319902</v>
      </c>
      <c r="YD103" s="137"/>
      <c r="YE103" s="188">
        <v>0</v>
      </c>
      <c r="YF103" s="188"/>
      <c r="YG103" s="188"/>
      <c r="YH103" s="188">
        <v>0</v>
      </c>
      <c r="YI103" s="188">
        <v>0</v>
      </c>
      <c r="YJ103" s="188"/>
      <c r="YK103" s="188"/>
      <c r="YL103" s="188"/>
      <c r="YM103" s="188"/>
      <c r="YN103" s="188"/>
      <c r="YO103" s="188"/>
      <c r="YP103" s="188"/>
      <c r="YR103">
        <v>-50</v>
      </c>
      <c r="YV103">
        <v>1</v>
      </c>
      <c r="YX103">
        <v>1</v>
      </c>
      <c r="ZA103">
        <v>1</v>
      </c>
      <c r="ZC103">
        <v>0</v>
      </c>
      <c r="ZF103" s="115" t="s">
        <v>1099</v>
      </c>
      <c r="ZG103">
        <v>50</v>
      </c>
      <c r="ZH103" t="s">
        <v>1164</v>
      </c>
      <c r="ZI103">
        <v>7</v>
      </c>
      <c r="ZJ103" t="e">
        <v>#REF!</v>
      </c>
      <c r="ZK103">
        <v>7</v>
      </c>
      <c r="ZL103" s="137">
        <v>53077.187909319902</v>
      </c>
      <c r="ZM103" s="137"/>
      <c r="ZN103" s="188">
        <v>0</v>
      </c>
      <c r="ZO103" s="188"/>
      <c r="ZP103" s="188"/>
      <c r="ZQ103" s="188"/>
      <c r="ZR103" s="188">
        <v>0</v>
      </c>
      <c r="ZS103" s="188">
        <v>0</v>
      </c>
      <c r="ZT103" s="188"/>
      <c r="ZU103" s="188"/>
      <c r="ZV103" s="188"/>
      <c r="ZW103" s="188"/>
      <c r="ZX103" s="188"/>
      <c r="ZY103" s="188"/>
      <c r="AAA103">
        <f t="shared" si="568"/>
        <v>-50</v>
      </c>
      <c r="AAE103">
        <v>1</v>
      </c>
      <c r="AAG103">
        <v>1</v>
      </c>
      <c r="AAJ103">
        <f t="shared" ref="AAJ103:AAJ123" si="592">IF(AAB103=AAI103,1,0)</f>
        <v>1</v>
      </c>
      <c r="AAL103">
        <f t="shared" si="570"/>
        <v>0</v>
      </c>
      <c r="AAO103" s="115" t="s">
        <v>1099</v>
      </c>
      <c r="AAP103">
        <v>50</v>
      </c>
      <c r="AAQ103" t="str">
        <f t="shared" ref="AAQ103:AAQ123" si="593">IF(AAB103="","FALSE","TRUE")</f>
        <v>FALSE</v>
      </c>
      <c r="AAR103">
        <f>ROUND(MARGIN!$J20,0)</f>
        <v>7</v>
      </c>
      <c r="AAS103" t="e">
        <f>ROUND(IF(AAB103=AAG103,AAR103*(1+#REF!),AAR103*(1-#REF!)),0)</f>
        <v>#REF!</v>
      </c>
      <c r="AAT103">
        <f t="shared" si="572"/>
        <v>7</v>
      </c>
      <c r="AAU103" s="137">
        <f>AAT103*10000*MARGIN!$G20/MARGIN!$D20</f>
        <v>53077.187909319902</v>
      </c>
      <c r="AAV103" s="137"/>
      <c r="AAW103" s="188">
        <f t="shared" ref="AAW103:AAW123" si="594">IF(AAJ103=1,ABS(AAU103*AAN103),-ABS(AAU103*AAN103))</f>
        <v>0</v>
      </c>
      <c r="AAX103" s="188"/>
      <c r="AAY103" s="188"/>
      <c r="AAZ103" s="188"/>
      <c r="ABA103" s="188">
        <f t="shared" si="574"/>
        <v>0</v>
      </c>
      <c r="ABB103" s="188">
        <f t="shared" ref="ABB103:ABB123" si="595">IF(AAN103=1,ABS(AAW103*AAO103),-ABS(AAW103*AAO103))</f>
        <v>0</v>
      </c>
      <c r="ABC103" s="188"/>
      <c r="ABD103" s="188"/>
      <c r="ABE103" s="188"/>
      <c r="ABF103" s="188"/>
      <c r="ABG103" s="188"/>
      <c r="ABH103" s="188"/>
      <c r="ABJ103">
        <f t="shared" si="576"/>
        <v>-50</v>
      </c>
      <c r="ABN103">
        <v>1</v>
      </c>
      <c r="ABP103">
        <v>1</v>
      </c>
      <c r="ABS103">
        <f t="shared" ref="ABS103:ABS123" si="596">IF(ABK103=ABR103,1,0)</f>
        <v>1</v>
      </c>
      <c r="ABU103">
        <f t="shared" si="578"/>
        <v>0</v>
      </c>
      <c r="ABX103" s="115" t="s">
        <v>1099</v>
      </c>
      <c r="ABY103">
        <v>50</v>
      </c>
      <c r="ABZ103" t="str">
        <f t="shared" ref="ABZ103:ABZ123" si="597">IF(ABK103="","FALSE","TRUE")</f>
        <v>FALSE</v>
      </c>
      <c r="ACA103">
        <f>ROUND(MARGIN!$J20,0)</f>
        <v>7</v>
      </c>
      <c r="ACB103" t="e">
        <f>ROUND(IF(ABK103=ABP103,ACA103*(1+#REF!),ACA103*(1-#REF!)),0)</f>
        <v>#REF!</v>
      </c>
      <c r="ACC103">
        <f t="shared" si="580"/>
        <v>7</v>
      </c>
      <c r="ACD103" s="137">
        <f>ACC103*10000*MARGIN!$G20/MARGIN!$D20</f>
        <v>53077.187909319902</v>
      </c>
      <c r="ACE103" s="137"/>
      <c r="ACF103" s="188">
        <f t="shared" ref="ACF103:ACF123" si="598">IF(ABS103=1,ABS(ACD103*ABW103),-ABS(ACD103*ABW103))</f>
        <v>0</v>
      </c>
      <c r="ACG103" s="188"/>
      <c r="ACH103" s="188"/>
      <c r="ACI103" s="188"/>
      <c r="ACJ103" s="188">
        <f t="shared" si="582"/>
        <v>0</v>
      </c>
      <c r="ACK103" s="188">
        <f t="shared" ref="ACK103:ACK123" si="599">IF(ABW103=1,ABS(ACF103*ABX103),-ABS(ACF103*ABX103))</f>
        <v>0</v>
      </c>
      <c r="ACL103" s="188"/>
      <c r="ACM103" s="188"/>
      <c r="ACN103" s="188"/>
      <c r="ACO103" s="188"/>
      <c r="ACP103" s="188"/>
      <c r="ACQ103" s="188"/>
      <c r="ACT103" t="e">
        <f t="shared" si="584"/>
        <v>#VALUE!</v>
      </c>
      <c r="ACX103">
        <v>1</v>
      </c>
      <c r="ACZ103">
        <v>1</v>
      </c>
      <c r="ADC103">
        <f t="shared" ref="ADC103:ADC123" si="600">IF(ACU103=ADB103,1,0)</f>
        <v>1</v>
      </c>
      <c r="ADE103">
        <f t="shared" si="586"/>
        <v>0</v>
      </c>
      <c r="ADH103" s="115" t="s">
        <v>1099</v>
      </c>
      <c r="ADI103">
        <v>50</v>
      </c>
      <c r="ADJ103" t="str">
        <f t="shared" ref="ADJ103:ADJ123" si="601">IF(ACU103="","FALSE","TRUE")</f>
        <v>FALSE</v>
      </c>
      <c r="ADK103">
        <f>ROUND(MARGIN!$J20,0)</f>
        <v>7</v>
      </c>
      <c r="ADL103" t="e">
        <f>ROUND(IF(ACU103=ACZ103,ADK103*(1+#REF!),ADK103*(1-#REF!)),0)</f>
        <v>#REF!</v>
      </c>
      <c r="ADM103">
        <f t="shared" si="588"/>
        <v>7</v>
      </c>
      <c r="ADN103" s="137">
        <f>ADM103*10000*MARGIN!$G20/MARGIN!$D20</f>
        <v>53077.187909319902</v>
      </c>
      <c r="ADO103" s="137"/>
      <c r="ADP103" s="188">
        <f t="shared" ref="ADP103:ADP123" si="602">IF(ADC103=1,ABS(ADN103*ADG103),-ABS(ADN103*ADG103))</f>
        <v>0</v>
      </c>
      <c r="ADQ103" s="188"/>
      <c r="ADR103" s="188"/>
      <c r="ADS103" s="188"/>
      <c r="ADT103" s="188">
        <f t="shared" si="590"/>
        <v>0</v>
      </c>
      <c r="ADU103" s="188">
        <f t="shared" ref="ADU103:ADU123" si="603">IF(ADG103=1,ABS(ADP103*ADH103),-ABS(ADP103*ADH103))</f>
        <v>0</v>
      </c>
      <c r="ADV103" s="188"/>
      <c r="ADW103" s="188"/>
      <c r="ADX103" s="188"/>
      <c r="ADY103" s="188"/>
      <c r="ADZ103" s="188"/>
      <c r="AEA103" s="188"/>
    </row>
    <row r="104" spans="1:807" x14ac:dyDescent="0.25">
      <c r="A104" s="178" t="s">
        <v>1112</v>
      </c>
      <c r="B104" s="163" t="s">
        <v>28</v>
      </c>
      <c r="E104">
        <v>-3</v>
      </c>
      <c r="H104">
        <v>-1</v>
      </c>
      <c r="J104">
        <v>-1</v>
      </c>
      <c r="M104">
        <v>1</v>
      </c>
      <c r="O104">
        <v>0</v>
      </c>
      <c r="R104" s="116" t="s">
        <v>1099</v>
      </c>
      <c r="S104">
        <v>50</v>
      </c>
      <c r="T104" t="s">
        <v>1164</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1164</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1164</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1164</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1164</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1164</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1164</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1164</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1164</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1164</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1164</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1164</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1164</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1164</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1164</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1164</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v>-50</v>
      </c>
      <c r="UU104">
        <v>-1</v>
      </c>
      <c r="UW104">
        <v>-1</v>
      </c>
      <c r="UZ104">
        <v>1</v>
      </c>
      <c r="VB104">
        <v>0</v>
      </c>
      <c r="VE104" s="116" t="s">
        <v>1099</v>
      </c>
      <c r="VF104">
        <v>50</v>
      </c>
      <c r="VG104" t="s">
        <v>1164</v>
      </c>
      <c r="VH104">
        <v>7</v>
      </c>
      <c r="VI104" t="e">
        <v>#REF!</v>
      </c>
      <c r="VJ104">
        <v>7</v>
      </c>
      <c r="VK104" s="137">
        <v>49003.190842787684</v>
      </c>
      <c r="VL104" s="137"/>
      <c r="VM104" s="188">
        <v>0</v>
      </c>
      <c r="VN104" s="188"/>
      <c r="VO104" s="188"/>
      <c r="VP104" s="188">
        <v>0</v>
      </c>
      <c r="VQ104" s="188">
        <v>0</v>
      </c>
      <c r="VR104" s="188"/>
      <c r="VS104" s="188"/>
      <c r="VT104" s="188"/>
      <c r="VU104" s="188"/>
      <c r="VV104" s="188"/>
      <c r="VW104" s="188"/>
      <c r="VX104" s="188"/>
      <c r="VZ104">
        <v>-50</v>
      </c>
      <c r="WD104">
        <v>-1</v>
      </c>
      <c r="WF104">
        <v>-1</v>
      </c>
      <c r="WI104">
        <v>1</v>
      </c>
      <c r="WK104">
        <v>0</v>
      </c>
      <c r="WN104" s="116" t="s">
        <v>1099</v>
      </c>
      <c r="WO104">
        <v>50</v>
      </c>
      <c r="WP104" t="s">
        <v>1164</v>
      </c>
      <c r="WQ104">
        <v>7</v>
      </c>
      <c r="WR104" t="e">
        <v>#REF!</v>
      </c>
      <c r="WS104">
        <v>7</v>
      </c>
      <c r="WT104" s="137">
        <v>49396.95113350125</v>
      </c>
      <c r="WU104" s="137"/>
      <c r="WV104" s="188">
        <v>0</v>
      </c>
      <c r="WW104" s="188"/>
      <c r="WX104" s="188"/>
      <c r="WY104" s="188">
        <v>0</v>
      </c>
      <c r="WZ104" s="188">
        <v>0</v>
      </c>
      <c r="XA104" s="188"/>
      <c r="XB104" s="188"/>
      <c r="XC104" s="188"/>
      <c r="XD104" s="188"/>
      <c r="XE104" s="188"/>
      <c r="XF104" s="188"/>
      <c r="XG104" s="188"/>
      <c r="XI104">
        <v>-50</v>
      </c>
      <c r="XM104">
        <v>-1</v>
      </c>
      <c r="XO104">
        <v>-1</v>
      </c>
      <c r="XR104">
        <v>1</v>
      </c>
      <c r="XT104">
        <v>0</v>
      </c>
      <c r="XW104" s="116" t="s">
        <v>1099</v>
      </c>
      <c r="XX104">
        <v>50</v>
      </c>
      <c r="XY104" t="s">
        <v>1164</v>
      </c>
      <c r="XZ104">
        <v>7</v>
      </c>
      <c r="YA104" t="e">
        <v>#REF!</v>
      </c>
      <c r="YB104">
        <v>7</v>
      </c>
      <c r="YC104" s="137">
        <v>49396.95113350125</v>
      </c>
      <c r="YD104" s="137"/>
      <c r="YE104" s="188">
        <v>0</v>
      </c>
      <c r="YF104" s="188"/>
      <c r="YG104" s="188"/>
      <c r="YH104" s="188">
        <v>0</v>
      </c>
      <c r="YI104" s="188">
        <v>0</v>
      </c>
      <c r="YJ104" s="188"/>
      <c r="YK104" s="188"/>
      <c r="YL104" s="188"/>
      <c r="YM104" s="188"/>
      <c r="YN104" s="188"/>
      <c r="YO104" s="188"/>
      <c r="YP104" s="188"/>
      <c r="YR104">
        <v>-50</v>
      </c>
      <c r="YV104">
        <v>-1</v>
      </c>
      <c r="YX104">
        <v>-1</v>
      </c>
      <c r="ZA104">
        <v>1</v>
      </c>
      <c r="ZC104">
        <v>0</v>
      </c>
      <c r="ZF104" s="116" t="s">
        <v>1099</v>
      </c>
      <c r="ZG104">
        <v>50</v>
      </c>
      <c r="ZH104" t="s">
        <v>1164</v>
      </c>
      <c r="ZI104">
        <v>7</v>
      </c>
      <c r="ZJ104" t="e">
        <v>#REF!</v>
      </c>
      <c r="ZK104">
        <v>7</v>
      </c>
      <c r="ZL104" s="137">
        <v>49396.95113350125</v>
      </c>
      <c r="ZM104" s="137"/>
      <c r="ZN104" s="188">
        <v>0</v>
      </c>
      <c r="ZO104" s="188"/>
      <c r="ZP104" s="188"/>
      <c r="ZQ104" s="188"/>
      <c r="ZR104" s="188">
        <v>0</v>
      </c>
      <c r="ZS104" s="188">
        <v>0</v>
      </c>
      <c r="ZT104" s="188"/>
      <c r="ZU104" s="188"/>
      <c r="ZV104" s="188"/>
      <c r="ZW104" s="188"/>
      <c r="ZX104" s="188"/>
      <c r="ZY104" s="188"/>
      <c r="AAA104">
        <f t="shared" si="568"/>
        <v>-50</v>
      </c>
      <c r="AAE104">
        <v>-1</v>
      </c>
      <c r="AAG104">
        <v>-1</v>
      </c>
      <c r="AAJ104">
        <f t="shared" si="592"/>
        <v>1</v>
      </c>
      <c r="AAL104">
        <f t="shared" si="570"/>
        <v>0</v>
      </c>
      <c r="AAO104" s="116" t="s">
        <v>1099</v>
      </c>
      <c r="AAP104">
        <v>50</v>
      </c>
      <c r="AAQ104" t="str">
        <f t="shared" si="593"/>
        <v>FALSE</v>
      </c>
      <c r="AAR104">
        <f>ROUND(MARGIN!$J21,0)</f>
        <v>7</v>
      </c>
      <c r="AAS104" t="e">
        <f>ROUND(IF(AAB104=AAG104,AAR104*(1+#REF!),AAR104*(1-#REF!)),0)</f>
        <v>#REF!</v>
      </c>
      <c r="AAT104">
        <f t="shared" si="572"/>
        <v>7</v>
      </c>
      <c r="AAU104" s="137">
        <f>AAT104*10000*MARGIN!$G21/MARGIN!$D21</f>
        <v>49396.95113350125</v>
      </c>
      <c r="AAV104" s="137"/>
      <c r="AAW104" s="188">
        <f t="shared" si="594"/>
        <v>0</v>
      </c>
      <c r="AAX104" s="188"/>
      <c r="AAY104" s="188"/>
      <c r="AAZ104" s="188"/>
      <c r="ABA104" s="188">
        <f t="shared" si="574"/>
        <v>0</v>
      </c>
      <c r="ABB104" s="188">
        <f t="shared" si="595"/>
        <v>0</v>
      </c>
      <c r="ABC104" s="188"/>
      <c r="ABD104" s="188"/>
      <c r="ABE104" s="188"/>
      <c r="ABF104" s="188"/>
      <c r="ABG104" s="188"/>
      <c r="ABH104" s="188"/>
      <c r="ABJ104">
        <f t="shared" si="576"/>
        <v>-50</v>
      </c>
      <c r="ABN104">
        <v>-1</v>
      </c>
      <c r="ABP104">
        <v>-1</v>
      </c>
      <c r="ABS104">
        <f t="shared" si="596"/>
        <v>1</v>
      </c>
      <c r="ABU104">
        <f t="shared" si="578"/>
        <v>0</v>
      </c>
      <c r="ABX104" s="116" t="s">
        <v>1099</v>
      </c>
      <c r="ABY104">
        <v>50</v>
      </c>
      <c r="ABZ104" t="str">
        <f t="shared" si="597"/>
        <v>FALSE</v>
      </c>
      <c r="ACA104">
        <f>ROUND(MARGIN!$J21,0)</f>
        <v>7</v>
      </c>
      <c r="ACB104" t="e">
        <f>ROUND(IF(ABK104=ABP104,ACA104*(1+#REF!),ACA104*(1-#REF!)),0)</f>
        <v>#REF!</v>
      </c>
      <c r="ACC104">
        <f t="shared" si="580"/>
        <v>7</v>
      </c>
      <c r="ACD104" s="137">
        <f>ACC104*10000*MARGIN!$G21/MARGIN!$D21</f>
        <v>49396.95113350125</v>
      </c>
      <c r="ACE104" s="137"/>
      <c r="ACF104" s="188">
        <f t="shared" si="598"/>
        <v>0</v>
      </c>
      <c r="ACG104" s="188"/>
      <c r="ACH104" s="188"/>
      <c r="ACI104" s="188"/>
      <c r="ACJ104" s="188">
        <f t="shared" si="582"/>
        <v>0</v>
      </c>
      <c r="ACK104" s="188">
        <f t="shared" si="599"/>
        <v>0</v>
      </c>
      <c r="ACL104" s="188"/>
      <c r="ACM104" s="188"/>
      <c r="ACN104" s="188"/>
      <c r="ACO104" s="188"/>
      <c r="ACP104" s="188"/>
      <c r="ACQ104" s="188"/>
      <c r="ACT104" t="e">
        <f t="shared" si="584"/>
        <v>#VALUE!</v>
      </c>
      <c r="ACX104">
        <v>-1</v>
      </c>
      <c r="ACZ104">
        <v>-1</v>
      </c>
      <c r="ADC104">
        <f t="shared" si="600"/>
        <v>1</v>
      </c>
      <c r="ADE104">
        <f t="shared" si="586"/>
        <v>0</v>
      </c>
      <c r="ADH104" s="116" t="s">
        <v>1099</v>
      </c>
      <c r="ADI104">
        <v>50</v>
      </c>
      <c r="ADJ104" t="str">
        <f t="shared" si="601"/>
        <v>FALSE</v>
      </c>
      <c r="ADK104">
        <f>ROUND(MARGIN!$J21,0)</f>
        <v>7</v>
      </c>
      <c r="ADL104" t="e">
        <f>ROUND(IF(ACU104=ACZ104,ADK104*(1+#REF!),ADK104*(1-#REF!)),0)</f>
        <v>#REF!</v>
      </c>
      <c r="ADM104">
        <f t="shared" si="588"/>
        <v>7</v>
      </c>
      <c r="ADN104" s="137">
        <f>ADM104*10000*MARGIN!$G21/MARGIN!$D21</f>
        <v>49396.95113350125</v>
      </c>
      <c r="ADO104" s="137"/>
      <c r="ADP104" s="188">
        <f t="shared" si="602"/>
        <v>0</v>
      </c>
      <c r="ADQ104" s="188"/>
      <c r="ADR104" s="188"/>
      <c r="ADS104" s="188"/>
      <c r="ADT104" s="188">
        <f t="shared" si="590"/>
        <v>0</v>
      </c>
      <c r="ADU104" s="188">
        <f t="shared" si="603"/>
        <v>0</v>
      </c>
      <c r="ADV104" s="188"/>
      <c r="ADW104" s="188"/>
      <c r="ADX104" s="188"/>
      <c r="ADY104" s="188"/>
      <c r="ADZ104" s="188"/>
      <c r="AEA104" s="188"/>
    </row>
    <row r="105" spans="1:807" x14ac:dyDescent="0.25">
      <c r="A105" t="s">
        <v>1091</v>
      </c>
      <c r="B105" s="163" t="s">
        <v>25</v>
      </c>
      <c r="E105">
        <v>-3</v>
      </c>
      <c r="H105">
        <v>1</v>
      </c>
      <c r="J105">
        <v>1</v>
      </c>
      <c r="M105">
        <v>1</v>
      </c>
      <c r="O105">
        <v>0</v>
      </c>
      <c r="R105" s="116" t="s">
        <v>1099</v>
      </c>
      <c r="S105">
        <v>50</v>
      </c>
      <c r="T105" t="s">
        <v>1164</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1164</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1164</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1164</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1164</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1164</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1164</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1164</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1164</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1164</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1164</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1164</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1164</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1164</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1164</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1164</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v>-50</v>
      </c>
      <c r="UU105">
        <v>1</v>
      </c>
      <c r="UW105">
        <v>1</v>
      </c>
      <c r="UZ105">
        <v>1</v>
      </c>
      <c r="VB105">
        <v>0</v>
      </c>
      <c r="VE105" s="116" t="s">
        <v>1099</v>
      </c>
      <c r="VF105">
        <v>50</v>
      </c>
      <c r="VG105" t="s">
        <v>1164</v>
      </c>
      <c r="VH105">
        <v>4</v>
      </c>
      <c r="VI105" t="e">
        <v>#REF!</v>
      </c>
      <c r="VJ105">
        <v>4</v>
      </c>
      <c r="VK105" s="137">
        <v>52439.963947000004</v>
      </c>
      <c r="VL105" s="137"/>
      <c r="VM105" s="188">
        <v>0</v>
      </c>
      <c r="VN105" s="188"/>
      <c r="VO105" s="188"/>
      <c r="VP105" s="188">
        <v>0</v>
      </c>
      <c r="VQ105" s="188">
        <v>0</v>
      </c>
      <c r="VR105" s="188"/>
      <c r="VS105" s="188"/>
      <c r="VT105" s="188"/>
      <c r="VU105" s="188"/>
      <c r="VV105" s="188"/>
      <c r="VW105" s="188"/>
      <c r="VX105" s="188"/>
      <c r="VZ105">
        <v>-50</v>
      </c>
      <c r="WD105">
        <v>1</v>
      </c>
      <c r="WF105">
        <v>1</v>
      </c>
      <c r="WI105">
        <v>1</v>
      </c>
      <c r="WK105">
        <v>0</v>
      </c>
      <c r="WN105" s="116" t="s">
        <v>1099</v>
      </c>
      <c r="WO105">
        <v>50</v>
      </c>
      <c r="WP105" t="s">
        <v>1164</v>
      </c>
      <c r="WQ105">
        <v>4</v>
      </c>
      <c r="WR105" t="e">
        <v>#REF!</v>
      </c>
      <c r="WS105">
        <v>4</v>
      </c>
      <c r="WT105" s="137">
        <v>52523.997502720005</v>
      </c>
      <c r="WU105" s="137"/>
      <c r="WV105" s="188">
        <v>0</v>
      </c>
      <c r="WW105" s="188"/>
      <c r="WX105" s="188"/>
      <c r="WY105" s="188">
        <v>0</v>
      </c>
      <c r="WZ105" s="188">
        <v>0</v>
      </c>
      <c r="XA105" s="188"/>
      <c r="XB105" s="188"/>
      <c r="XC105" s="188"/>
      <c r="XD105" s="188"/>
      <c r="XE105" s="188"/>
      <c r="XF105" s="188"/>
      <c r="XG105" s="188"/>
      <c r="XI105">
        <v>-50</v>
      </c>
      <c r="XM105">
        <v>1</v>
      </c>
      <c r="XO105">
        <v>1</v>
      </c>
      <c r="XR105">
        <v>1</v>
      </c>
      <c r="XT105">
        <v>0</v>
      </c>
      <c r="XW105" s="116" t="s">
        <v>1099</v>
      </c>
      <c r="XX105">
        <v>50</v>
      </c>
      <c r="XY105" t="s">
        <v>1164</v>
      </c>
      <c r="XZ105">
        <v>4</v>
      </c>
      <c r="YA105" t="e">
        <v>#REF!</v>
      </c>
      <c r="YB105">
        <v>4</v>
      </c>
      <c r="YC105" s="137">
        <v>52523.997502720005</v>
      </c>
      <c r="YD105" s="137"/>
      <c r="YE105" s="188">
        <v>0</v>
      </c>
      <c r="YF105" s="188"/>
      <c r="YG105" s="188"/>
      <c r="YH105" s="188">
        <v>0</v>
      </c>
      <c r="YI105" s="188">
        <v>0</v>
      </c>
      <c r="YJ105" s="188"/>
      <c r="YK105" s="188"/>
      <c r="YL105" s="188"/>
      <c r="YM105" s="188"/>
      <c r="YN105" s="188"/>
      <c r="YO105" s="188"/>
      <c r="YP105" s="188"/>
      <c r="YR105">
        <v>-50</v>
      </c>
      <c r="YV105">
        <v>1</v>
      </c>
      <c r="YX105">
        <v>1</v>
      </c>
      <c r="ZA105">
        <v>1</v>
      </c>
      <c r="ZC105">
        <v>0</v>
      </c>
      <c r="ZF105" s="116" t="s">
        <v>1099</v>
      </c>
      <c r="ZG105">
        <v>50</v>
      </c>
      <c r="ZH105" t="s">
        <v>1164</v>
      </c>
      <c r="ZI105">
        <v>4</v>
      </c>
      <c r="ZJ105" t="e">
        <v>#REF!</v>
      </c>
      <c r="ZK105">
        <v>4</v>
      </c>
      <c r="ZL105" s="137">
        <v>52523.997502720005</v>
      </c>
      <c r="ZM105" s="137"/>
      <c r="ZN105" s="188">
        <v>0</v>
      </c>
      <c r="ZO105" s="188"/>
      <c r="ZP105" s="188"/>
      <c r="ZQ105" s="188"/>
      <c r="ZR105" s="188">
        <v>0</v>
      </c>
      <c r="ZS105" s="188">
        <v>0</v>
      </c>
      <c r="ZT105" s="188"/>
      <c r="ZU105" s="188"/>
      <c r="ZV105" s="188"/>
      <c r="ZW105" s="188"/>
      <c r="ZX105" s="188"/>
      <c r="ZY105" s="188"/>
      <c r="AAA105">
        <f t="shared" si="568"/>
        <v>-50</v>
      </c>
      <c r="AAE105">
        <v>1</v>
      </c>
      <c r="AAG105">
        <v>1</v>
      </c>
      <c r="AAJ105">
        <f t="shared" si="592"/>
        <v>1</v>
      </c>
      <c r="AAL105">
        <f t="shared" si="570"/>
        <v>0</v>
      </c>
      <c r="AAO105" s="116" t="s">
        <v>1099</v>
      </c>
      <c r="AAP105">
        <v>50</v>
      </c>
      <c r="AAQ105" t="str">
        <f t="shared" si="593"/>
        <v>FALSE</v>
      </c>
      <c r="AAR105">
        <f>ROUND(MARGIN!$J22,0)</f>
        <v>4</v>
      </c>
      <c r="AAS105" t="e">
        <f>ROUND(IF(AAB105=AAG105,AAR105*(1+#REF!),AAR105*(1-#REF!)),0)</f>
        <v>#REF!</v>
      </c>
      <c r="AAT105">
        <f t="shared" si="572"/>
        <v>4</v>
      </c>
      <c r="AAU105" s="137">
        <f>AAT105*10000*MARGIN!$G22/MARGIN!$D22</f>
        <v>52523.997502720005</v>
      </c>
      <c r="AAV105" s="137"/>
      <c r="AAW105" s="188">
        <f t="shared" si="594"/>
        <v>0</v>
      </c>
      <c r="AAX105" s="188"/>
      <c r="AAY105" s="188"/>
      <c r="AAZ105" s="188"/>
      <c r="ABA105" s="188">
        <f t="shared" si="574"/>
        <v>0</v>
      </c>
      <c r="ABB105" s="188">
        <f t="shared" si="595"/>
        <v>0</v>
      </c>
      <c r="ABC105" s="188"/>
      <c r="ABD105" s="188"/>
      <c r="ABE105" s="188"/>
      <c r="ABF105" s="188"/>
      <c r="ABG105" s="188"/>
      <c r="ABH105" s="188"/>
      <c r="ABJ105">
        <f t="shared" si="576"/>
        <v>-50</v>
      </c>
      <c r="ABN105">
        <v>1</v>
      </c>
      <c r="ABP105">
        <v>1</v>
      </c>
      <c r="ABS105">
        <f t="shared" si="596"/>
        <v>1</v>
      </c>
      <c r="ABU105">
        <f t="shared" si="578"/>
        <v>0</v>
      </c>
      <c r="ABX105" s="116" t="s">
        <v>1099</v>
      </c>
      <c r="ABY105">
        <v>50</v>
      </c>
      <c r="ABZ105" t="str">
        <f t="shared" si="597"/>
        <v>FALSE</v>
      </c>
      <c r="ACA105">
        <f>ROUND(MARGIN!$J22,0)</f>
        <v>4</v>
      </c>
      <c r="ACB105" t="e">
        <f>ROUND(IF(ABK105=ABP105,ACA105*(1+#REF!),ACA105*(1-#REF!)),0)</f>
        <v>#REF!</v>
      </c>
      <c r="ACC105">
        <f t="shared" si="580"/>
        <v>4</v>
      </c>
      <c r="ACD105" s="137">
        <f>ACC105*10000*MARGIN!$G22/MARGIN!$D22</f>
        <v>52523.997502720005</v>
      </c>
      <c r="ACE105" s="137"/>
      <c r="ACF105" s="188">
        <f t="shared" si="598"/>
        <v>0</v>
      </c>
      <c r="ACG105" s="188"/>
      <c r="ACH105" s="188"/>
      <c r="ACI105" s="188"/>
      <c r="ACJ105" s="188">
        <f t="shared" si="582"/>
        <v>0</v>
      </c>
      <c r="ACK105" s="188">
        <f t="shared" si="599"/>
        <v>0</v>
      </c>
      <c r="ACL105" s="188"/>
      <c r="ACM105" s="188"/>
      <c r="ACN105" s="188"/>
      <c r="ACO105" s="188"/>
      <c r="ACP105" s="188"/>
      <c r="ACQ105" s="188"/>
      <c r="ACT105" t="e">
        <f t="shared" si="584"/>
        <v>#VALUE!</v>
      </c>
      <c r="ACX105">
        <v>1</v>
      </c>
      <c r="ACZ105">
        <v>1</v>
      </c>
      <c r="ADC105">
        <f t="shared" si="600"/>
        <v>1</v>
      </c>
      <c r="ADE105">
        <f t="shared" si="586"/>
        <v>0</v>
      </c>
      <c r="ADH105" s="116" t="s">
        <v>1099</v>
      </c>
      <c r="ADI105">
        <v>50</v>
      </c>
      <c r="ADJ105" t="str">
        <f t="shared" si="601"/>
        <v>FALSE</v>
      </c>
      <c r="ADK105">
        <f>ROUND(MARGIN!$J22,0)</f>
        <v>4</v>
      </c>
      <c r="ADL105" t="e">
        <f>ROUND(IF(ACU105=ACZ105,ADK105*(1+#REF!),ADK105*(1-#REF!)),0)</f>
        <v>#REF!</v>
      </c>
      <c r="ADM105">
        <f t="shared" si="588"/>
        <v>4</v>
      </c>
      <c r="ADN105" s="137">
        <f>ADM105*10000*MARGIN!$G22/MARGIN!$D22</f>
        <v>52523.997502720005</v>
      </c>
      <c r="ADO105" s="137"/>
      <c r="ADP105" s="188">
        <f t="shared" si="602"/>
        <v>0</v>
      </c>
      <c r="ADQ105" s="188"/>
      <c r="ADR105" s="188"/>
      <c r="ADS105" s="188"/>
      <c r="ADT105" s="188">
        <f t="shared" si="590"/>
        <v>0</v>
      </c>
      <c r="ADU105" s="188">
        <f t="shared" si="603"/>
        <v>0</v>
      </c>
      <c r="ADV105" s="188"/>
      <c r="ADW105" s="188"/>
      <c r="ADX105" s="188"/>
      <c r="ADY105" s="188"/>
      <c r="ADZ105" s="188"/>
      <c r="AEA105" s="188"/>
    </row>
    <row r="106" spans="1:807" x14ac:dyDescent="0.25">
      <c r="A106" t="s">
        <v>1089</v>
      </c>
      <c r="B106" s="163" t="s">
        <v>26</v>
      </c>
      <c r="E106">
        <v>-3</v>
      </c>
      <c r="H106">
        <v>1</v>
      </c>
      <c r="J106">
        <v>1</v>
      </c>
      <c r="M106">
        <v>1</v>
      </c>
      <c r="O106">
        <v>0</v>
      </c>
      <c r="R106" s="116" t="s">
        <v>1099</v>
      </c>
      <c r="S106">
        <v>50</v>
      </c>
      <c r="T106" t="s">
        <v>1164</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1164</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1164</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1164</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1164</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1164</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1164</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1164</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1164</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1164</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1164</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1164</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1164</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1164</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1164</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1164</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v>-50</v>
      </c>
      <c r="UU106">
        <v>1</v>
      </c>
      <c r="UW106">
        <v>1</v>
      </c>
      <c r="UZ106">
        <v>1</v>
      </c>
      <c r="VB106">
        <v>0</v>
      </c>
      <c r="VE106" s="116" t="s">
        <v>1099</v>
      </c>
      <c r="VF106">
        <v>50</v>
      </c>
      <c r="VG106" t="s">
        <v>1164</v>
      </c>
      <c r="VH106">
        <v>4</v>
      </c>
      <c r="VI106" t="e">
        <v>#REF!</v>
      </c>
      <c r="VJ106">
        <v>4</v>
      </c>
      <c r="VK106" s="137">
        <v>52439.222042139387</v>
      </c>
      <c r="VL106" s="137"/>
      <c r="VM106" s="188">
        <v>0</v>
      </c>
      <c r="VN106" s="188"/>
      <c r="VO106" s="188"/>
      <c r="VP106" s="188">
        <v>0</v>
      </c>
      <c r="VQ106" s="188">
        <v>0</v>
      </c>
      <c r="VR106" s="188"/>
      <c r="VS106" s="188"/>
      <c r="VT106" s="188"/>
      <c r="VU106" s="188"/>
      <c r="VV106" s="188"/>
      <c r="VW106" s="188"/>
      <c r="VX106" s="188"/>
      <c r="VZ106">
        <v>-50</v>
      </c>
      <c r="WD106">
        <v>1</v>
      </c>
      <c r="WF106">
        <v>1</v>
      </c>
      <c r="WI106">
        <v>1</v>
      </c>
      <c r="WK106">
        <v>0</v>
      </c>
      <c r="WN106" s="116" t="s">
        <v>1099</v>
      </c>
      <c r="WO106">
        <v>50</v>
      </c>
      <c r="WP106" t="s">
        <v>1164</v>
      </c>
      <c r="WQ106">
        <v>4</v>
      </c>
      <c r="WR106" t="e">
        <v>#REF!</v>
      </c>
      <c r="WS106">
        <v>4</v>
      </c>
      <c r="WT106" s="137">
        <v>52525.944584382858</v>
      </c>
      <c r="WU106" s="137"/>
      <c r="WV106" s="188">
        <v>0</v>
      </c>
      <c r="WW106" s="188"/>
      <c r="WX106" s="188"/>
      <c r="WY106" s="188">
        <v>0</v>
      </c>
      <c r="WZ106" s="188">
        <v>0</v>
      </c>
      <c r="XA106" s="188"/>
      <c r="XB106" s="188"/>
      <c r="XC106" s="188"/>
      <c r="XD106" s="188"/>
      <c r="XE106" s="188"/>
      <c r="XF106" s="188"/>
      <c r="XG106" s="188"/>
      <c r="XI106">
        <v>-50</v>
      </c>
      <c r="XM106">
        <v>1</v>
      </c>
      <c r="XO106">
        <v>1</v>
      </c>
      <c r="XR106">
        <v>1</v>
      </c>
      <c r="XT106">
        <v>0</v>
      </c>
      <c r="XW106" s="116" t="s">
        <v>1099</v>
      </c>
      <c r="XX106">
        <v>50</v>
      </c>
      <c r="XY106" t="s">
        <v>1164</v>
      </c>
      <c r="XZ106">
        <v>4</v>
      </c>
      <c r="YA106" t="e">
        <v>#REF!</v>
      </c>
      <c r="YB106">
        <v>4</v>
      </c>
      <c r="YC106" s="137">
        <v>52525.944584382858</v>
      </c>
      <c r="YD106" s="137"/>
      <c r="YE106" s="188">
        <v>0</v>
      </c>
      <c r="YF106" s="188"/>
      <c r="YG106" s="188"/>
      <c r="YH106" s="188">
        <v>0</v>
      </c>
      <c r="YI106" s="188">
        <v>0</v>
      </c>
      <c r="YJ106" s="188"/>
      <c r="YK106" s="188"/>
      <c r="YL106" s="188"/>
      <c r="YM106" s="188"/>
      <c r="YN106" s="188"/>
      <c r="YO106" s="188"/>
      <c r="YP106" s="188"/>
      <c r="YR106">
        <v>-50</v>
      </c>
      <c r="YV106">
        <v>1</v>
      </c>
      <c r="YX106">
        <v>1</v>
      </c>
      <c r="ZA106">
        <v>1</v>
      </c>
      <c r="ZC106">
        <v>0</v>
      </c>
      <c r="ZF106" s="116" t="s">
        <v>1099</v>
      </c>
      <c r="ZG106">
        <v>50</v>
      </c>
      <c r="ZH106" t="s">
        <v>1164</v>
      </c>
      <c r="ZI106">
        <v>4</v>
      </c>
      <c r="ZJ106" t="e">
        <v>#REF!</v>
      </c>
      <c r="ZK106">
        <v>4</v>
      </c>
      <c r="ZL106" s="137">
        <v>52525.944584382858</v>
      </c>
      <c r="ZM106" s="137"/>
      <c r="ZN106" s="188">
        <v>0</v>
      </c>
      <c r="ZO106" s="188"/>
      <c r="ZP106" s="188"/>
      <c r="ZQ106" s="188"/>
      <c r="ZR106" s="188">
        <v>0</v>
      </c>
      <c r="ZS106" s="188">
        <v>0</v>
      </c>
      <c r="ZT106" s="188"/>
      <c r="ZU106" s="188"/>
      <c r="ZV106" s="188"/>
      <c r="ZW106" s="188"/>
      <c r="ZX106" s="188"/>
      <c r="ZY106" s="188"/>
      <c r="AAA106">
        <f t="shared" si="568"/>
        <v>-50</v>
      </c>
      <c r="AAE106">
        <v>1</v>
      </c>
      <c r="AAG106">
        <v>1</v>
      </c>
      <c r="AAJ106">
        <f t="shared" si="592"/>
        <v>1</v>
      </c>
      <c r="AAL106">
        <f t="shared" si="570"/>
        <v>0</v>
      </c>
      <c r="AAO106" s="116" t="s">
        <v>1099</v>
      </c>
      <c r="AAP106">
        <v>50</v>
      </c>
      <c r="AAQ106" t="str">
        <f t="shared" si="593"/>
        <v>FALSE</v>
      </c>
      <c r="AAR106">
        <f>ROUND(MARGIN!$J23,0)</f>
        <v>4</v>
      </c>
      <c r="AAS106" t="e">
        <f>ROUND(IF(AAB106=AAG106,AAR106*(1+#REF!),AAR106*(1-#REF!)),0)</f>
        <v>#REF!</v>
      </c>
      <c r="AAT106">
        <f t="shared" si="572"/>
        <v>4</v>
      </c>
      <c r="AAU106" s="137">
        <f>AAT106*10000*MARGIN!$G23/MARGIN!$D23</f>
        <v>52525.944584382858</v>
      </c>
      <c r="AAV106" s="137"/>
      <c r="AAW106" s="188">
        <f t="shared" si="594"/>
        <v>0</v>
      </c>
      <c r="AAX106" s="188"/>
      <c r="AAY106" s="188"/>
      <c r="AAZ106" s="188"/>
      <c r="ABA106" s="188">
        <f t="shared" si="574"/>
        <v>0</v>
      </c>
      <c r="ABB106" s="188">
        <f t="shared" si="595"/>
        <v>0</v>
      </c>
      <c r="ABC106" s="188"/>
      <c r="ABD106" s="188"/>
      <c r="ABE106" s="188"/>
      <c r="ABF106" s="188"/>
      <c r="ABG106" s="188"/>
      <c r="ABH106" s="188"/>
      <c r="ABJ106">
        <f t="shared" si="576"/>
        <v>-50</v>
      </c>
      <c r="ABN106">
        <v>1</v>
      </c>
      <c r="ABP106">
        <v>1</v>
      </c>
      <c r="ABS106">
        <f t="shared" si="596"/>
        <v>1</v>
      </c>
      <c r="ABU106">
        <f t="shared" si="578"/>
        <v>0</v>
      </c>
      <c r="ABX106" s="116" t="s">
        <v>1099</v>
      </c>
      <c r="ABY106">
        <v>50</v>
      </c>
      <c r="ABZ106" t="str">
        <f t="shared" si="597"/>
        <v>FALSE</v>
      </c>
      <c r="ACA106">
        <f>ROUND(MARGIN!$J23,0)</f>
        <v>4</v>
      </c>
      <c r="ACB106" t="e">
        <f>ROUND(IF(ABK106=ABP106,ACA106*(1+#REF!),ACA106*(1-#REF!)),0)</f>
        <v>#REF!</v>
      </c>
      <c r="ACC106">
        <f t="shared" si="580"/>
        <v>4</v>
      </c>
      <c r="ACD106" s="137">
        <f>ACC106*10000*MARGIN!$G23/MARGIN!$D23</f>
        <v>52525.944584382858</v>
      </c>
      <c r="ACE106" s="137"/>
      <c r="ACF106" s="188">
        <f t="shared" si="598"/>
        <v>0</v>
      </c>
      <c r="ACG106" s="188"/>
      <c r="ACH106" s="188"/>
      <c r="ACI106" s="188"/>
      <c r="ACJ106" s="188">
        <f t="shared" si="582"/>
        <v>0</v>
      </c>
      <c r="ACK106" s="188">
        <f t="shared" si="599"/>
        <v>0</v>
      </c>
      <c r="ACL106" s="188"/>
      <c r="ACM106" s="188"/>
      <c r="ACN106" s="188"/>
      <c r="ACO106" s="188"/>
      <c r="ACP106" s="188"/>
      <c r="ACQ106" s="188"/>
      <c r="ACT106" t="e">
        <f t="shared" si="584"/>
        <v>#VALUE!</v>
      </c>
      <c r="ACX106">
        <v>1</v>
      </c>
      <c r="ACZ106">
        <v>1</v>
      </c>
      <c r="ADC106">
        <f t="shared" si="600"/>
        <v>1</v>
      </c>
      <c r="ADE106">
        <f t="shared" si="586"/>
        <v>0</v>
      </c>
      <c r="ADH106" s="116" t="s">
        <v>1099</v>
      </c>
      <c r="ADI106">
        <v>50</v>
      </c>
      <c r="ADJ106" t="str">
        <f t="shared" si="601"/>
        <v>FALSE</v>
      </c>
      <c r="ADK106">
        <f>ROUND(MARGIN!$J23,0)</f>
        <v>4</v>
      </c>
      <c r="ADL106" t="e">
        <f>ROUND(IF(ACU106=ACZ106,ADK106*(1+#REF!),ADK106*(1-#REF!)),0)</f>
        <v>#REF!</v>
      </c>
      <c r="ADM106">
        <f t="shared" si="588"/>
        <v>4</v>
      </c>
      <c r="ADN106" s="137">
        <f>ADM106*10000*MARGIN!$G23/MARGIN!$D23</f>
        <v>52525.944584382858</v>
      </c>
      <c r="ADO106" s="137"/>
      <c r="ADP106" s="188">
        <f t="shared" si="602"/>
        <v>0</v>
      </c>
      <c r="ADQ106" s="188"/>
      <c r="ADR106" s="188"/>
      <c r="ADS106" s="188"/>
      <c r="ADT106" s="188">
        <f t="shared" si="590"/>
        <v>0</v>
      </c>
      <c r="ADU106" s="188">
        <f t="shared" si="603"/>
        <v>0</v>
      </c>
      <c r="ADV106" s="188"/>
      <c r="ADW106" s="188"/>
      <c r="ADX106" s="188"/>
      <c r="ADY106" s="188"/>
      <c r="ADZ106" s="188"/>
      <c r="AEA106" s="188"/>
    </row>
    <row r="107" spans="1:807" x14ac:dyDescent="0.25">
      <c r="A107" t="s">
        <v>1092</v>
      </c>
      <c r="B107" s="163" t="s">
        <v>14</v>
      </c>
      <c r="E107">
        <v>-3</v>
      </c>
      <c r="H107">
        <v>1</v>
      </c>
      <c r="J107">
        <v>1</v>
      </c>
      <c r="M107">
        <v>1</v>
      </c>
      <c r="O107">
        <v>0</v>
      </c>
      <c r="R107" s="115" t="s">
        <v>1099</v>
      </c>
      <c r="S107">
        <v>50</v>
      </c>
      <c r="T107" t="s">
        <v>1164</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1164</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1164</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1164</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1164</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1164</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1164</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1164</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1164</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1164</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1164</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1164</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1164</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1164</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1164</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1164</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v>-50</v>
      </c>
      <c r="UU107">
        <v>1</v>
      </c>
      <c r="UW107">
        <v>1</v>
      </c>
      <c r="UZ107">
        <v>1</v>
      </c>
      <c r="VB107">
        <v>0</v>
      </c>
      <c r="VE107" s="115" t="s">
        <v>1099</v>
      </c>
      <c r="VF107">
        <v>50</v>
      </c>
      <c r="VG107" t="s">
        <v>1164</v>
      </c>
      <c r="VH107">
        <v>4</v>
      </c>
      <c r="VI107" t="e">
        <v>#REF!</v>
      </c>
      <c r="VJ107">
        <v>4</v>
      </c>
      <c r="VK107" s="137">
        <v>52440</v>
      </c>
      <c r="VL107" s="137"/>
      <c r="VM107" s="188">
        <v>0</v>
      </c>
      <c r="VN107" s="188"/>
      <c r="VO107" s="188"/>
      <c r="VP107" s="188">
        <v>0</v>
      </c>
      <c r="VQ107" s="188">
        <v>0</v>
      </c>
      <c r="VR107" s="188"/>
      <c r="VS107" s="188"/>
      <c r="VT107" s="188"/>
      <c r="VU107" s="188"/>
      <c r="VV107" s="188"/>
      <c r="VW107" s="188"/>
      <c r="VX107" s="188"/>
      <c r="VZ107">
        <v>-50</v>
      </c>
      <c r="WD107">
        <v>1</v>
      </c>
      <c r="WF107">
        <v>1</v>
      </c>
      <c r="WI107">
        <v>1</v>
      </c>
      <c r="WK107">
        <v>0</v>
      </c>
      <c r="WN107" s="115" t="s">
        <v>1099</v>
      </c>
      <c r="WO107">
        <v>50</v>
      </c>
      <c r="WP107" t="s">
        <v>1164</v>
      </c>
      <c r="WQ107">
        <v>4</v>
      </c>
      <c r="WR107" t="e">
        <v>#REF!</v>
      </c>
      <c r="WS107">
        <v>4</v>
      </c>
      <c r="WT107" s="137">
        <v>52524</v>
      </c>
      <c r="WU107" s="137"/>
      <c r="WV107" s="188">
        <v>0</v>
      </c>
      <c r="WW107" s="188"/>
      <c r="WX107" s="188"/>
      <c r="WY107" s="188">
        <v>0</v>
      </c>
      <c r="WZ107" s="188">
        <v>0</v>
      </c>
      <c r="XA107" s="188"/>
      <c r="XB107" s="188"/>
      <c r="XC107" s="188"/>
      <c r="XD107" s="188"/>
      <c r="XE107" s="188"/>
      <c r="XF107" s="188"/>
      <c r="XG107" s="188"/>
      <c r="XI107">
        <v>-50</v>
      </c>
      <c r="XM107">
        <v>1</v>
      </c>
      <c r="XO107">
        <v>1</v>
      </c>
      <c r="XR107">
        <v>1</v>
      </c>
      <c r="XT107">
        <v>0</v>
      </c>
      <c r="XW107" s="115" t="s">
        <v>1099</v>
      </c>
      <c r="XX107">
        <v>50</v>
      </c>
      <c r="XY107" t="s">
        <v>1164</v>
      </c>
      <c r="XZ107">
        <v>4</v>
      </c>
      <c r="YA107" t="e">
        <v>#REF!</v>
      </c>
      <c r="YB107">
        <v>4</v>
      </c>
      <c r="YC107" s="137">
        <v>52524</v>
      </c>
      <c r="YD107" s="137"/>
      <c r="YE107" s="188">
        <v>0</v>
      </c>
      <c r="YF107" s="188"/>
      <c r="YG107" s="188"/>
      <c r="YH107" s="188">
        <v>0</v>
      </c>
      <c r="YI107" s="188">
        <v>0</v>
      </c>
      <c r="YJ107" s="188"/>
      <c r="YK107" s="188"/>
      <c r="YL107" s="188"/>
      <c r="YM107" s="188"/>
      <c r="YN107" s="188"/>
      <c r="YO107" s="188"/>
      <c r="YP107" s="188"/>
      <c r="YR107">
        <v>-50</v>
      </c>
      <c r="YV107">
        <v>1</v>
      </c>
      <c r="YX107">
        <v>1</v>
      </c>
      <c r="ZA107">
        <v>1</v>
      </c>
      <c r="ZC107">
        <v>0</v>
      </c>
      <c r="ZF107" s="115" t="s">
        <v>1099</v>
      </c>
      <c r="ZG107">
        <v>50</v>
      </c>
      <c r="ZH107" t="s">
        <v>1164</v>
      </c>
      <c r="ZI107">
        <v>4</v>
      </c>
      <c r="ZJ107" t="e">
        <v>#REF!</v>
      </c>
      <c r="ZK107">
        <v>4</v>
      </c>
      <c r="ZL107" s="137">
        <v>52524</v>
      </c>
      <c r="ZM107" s="137"/>
      <c r="ZN107" s="188">
        <v>0</v>
      </c>
      <c r="ZO107" s="188"/>
      <c r="ZP107" s="188"/>
      <c r="ZQ107" s="188"/>
      <c r="ZR107" s="188">
        <v>0</v>
      </c>
      <c r="ZS107" s="188">
        <v>0</v>
      </c>
      <c r="ZT107" s="188"/>
      <c r="ZU107" s="188"/>
      <c r="ZV107" s="188"/>
      <c r="ZW107" s="188"/>
      <c r="ZX107" s="188"/>
      <c r="ZY107" s="188"/>
      <c r="AAA107">
        <f t="shared" si="568"/>
        <v>-50</v>
      </c>
      <c r="AAE107">
        <v>1</v>
      </c>
      <c r="AAG107">
        <v>1</v>
      </c>
      <c r="AAJ107">
        <f t="shared" si="592"/>
        <v>1</v>
      </c>
      <c r="AAL107">
        <f t="shared" si="570"/>
        <v>0</v>
      </c>
      <c r="AAO107" s="115" t="s">
        <v>1099</v>
      </c>
      <c r="AAP107">
        <v>50</v>
      </c>
      <c r="AAQ107" t="str">
        <f t="shared" si="593"/>
        <v>FALSE</v>
      </c>
      <c r="AAR107">
        <f>ROUND(MARGIN!$J24,0)</f>
        <v>4</v>
      </c>
      <c r="AAS107" t="e">
        <f>ROUND(IF(AAB107=AAG107,AAR107*(1+#REF!),AAR107*(1-#REF!)),0)</f>
        <v>#REF!</v>
      </c>
      <c r="AAT107">
        <f t="shared" si="572"/>
        <v>4</v>
      </c>
      <c r="AAU107" s="137">
        <f>AAT107*10000*MARGIN!$G24/MARGIN!$D24</f>
        <v>52524</v>
      </c>
      <c r="AAV107" s="137"/>
      <c r="AAW107" s="188">
        <f t="shared" si="594"/>
        <v>0</v>
      </c>
      <c r="AAX107" s="188"/>
      <c r="AAY107" s="188"/>
      <c r="AAZ107" s="188"/>
      <c r="ABA107" s="188">
        <f t="shared" si="574"/>
        <v>0</v>
      </c>
      <c r="ABB107" s="188">
        <f t="shared" si="595"/>
        <v>0</v>
      </c>
      <c r="ABC107" s="188"/>
      <c r="ABD107" s="188"/>
      <c r="ABE107" s="188"/>
      <c r="ABF107" s="188"/>
      <c r="ABG107" s="188"/>
      <c r="ABH107" s="188"/>
      <c r="ABJ107">
        <f t="shared" si="576"/>
        <v>-50</v>
      </c>
      <c r="ABN107">
        <v>1</v>
      </c>
      <c r="ABP107">
        <v>1</v>
      </c>
      <c r="ABS107">
        <f t="shared" si="596"/>
        <v>1</v>
      </c>
      <c r="ABU107">
        <f t="shared" si="578"/>
        <v>0</v>
      </c>
      <c r="ABX107" s="115" t="s">
        <v>1099</v>
      </c>
      <c r="ABY107">
        <v>50</v>
      </c>
      <c r="ABZ107" t="str">
        <f t="shared" si="597"/>
        <v>FALSE</v>
      </c>
      <c r="ACA107">
        <f>ROUND(MARGIN!$J24,0)</f>
        <v>4</v>
      </c>
      <c r="ACB107" t="e">
        <f>ROUND(IF(ABK107=ABP107,ACA107*(1+#REF!),ACA107*(1-#REF!)),0)</f>
        <v>#REF!</v>
      </c>
      <c r="ACC107">
        <f t="shared" si="580"/>
        <v>4</v>
      </c>
      <c r="ACD107" s="137">
        <f>ACC107*10000*MARGIN!$G24/MARGIN!$D24</f>
        <v>52524</v>
      </c>
      <c r="ACE107" s="137"/>
      <c r="ACF107" s="188">
        <f t="shared" si="598"/>
        <v>0</v>
      </c>
      <c r="ACG107" s="188"/>
      <c r="ACH107" s="188"/>
      <c r="ACI107" s="188"/>
      <c r="ACJ107" s="188">
        <f t="shared" si="582"/>
        <v>0</v>
      </c>
      <c r="ACK107" s="188">
        <f t="shared" si="599"/>
        <v>0</v>
      </c>
      <c r="ACL107" s="188"/>
      <c r="ACM107" s="188"/>
      <c r="ACN107" s="188"/>
      <c r="ACO107" s="188"/>
      <c r="ACP107" s="188"/>
      <c r="ACQ107" s="188"/>
      <c r="ACT107" t="e">
        <f t="shared" si="584"/>
        <v>#VALUE!</v>
      </c>
      <c r="ACX107">
        <v>1</v>
      </c>
      <c r="ACZ107">
        <v>1</v>
      </c>
      <c r="ADC107">
        <f t="shared" si="600"/>
        <v>1</v>
      </c>
      <c r="ADE107">
        <f t="shared" si="586"/>
        <v>0</v>
      </c>
      <c r="ADH107" s="115" t="s">
        <v>1099</v>
      </c>
      <c r="ADI107">
        <v>50</v>
      </c>
      <c r="ADJ107" t="str">
        <f t="shared" si="601"/>
        <v>FALSE</v>
      </c>
      <c r="ADK107">
        <f>ROUND(MARGIN!$J24,0)</f>
        <v>4</v>
      </c>
      <c r="ADL107" t="e">
        <f>ROUND(IF(ACU107=ACZ107,ADK107*(1+#REF!),ADK107*(1-#REF!)),0)</f>
        <v>#REF!</v>
      </c>
      <c r="ADM107">
        <f t="shared" si="588"/>
        <v>4</v>
      </c>
      <c r="ADN107" s="137">
        <f>ADM107*10000*MARGIN!$G24/MARGIN!$D24</f>
        <v>52524</v>
      </c>
      <c r="ADO107" s="137"/>
      <c r="ADP107" s="188">
        <f t="shared" si="602"/>
        <v>0</v>
      </c>
      <c r="ADQ107" s="188"/>
      <c r="ADR107" s="188"/>
      <c r="ADS107" s="188"/>
      <c r="ADT107" s="188">
        <f t="shared" si="590"/>
        <v>0</v>
      </c>
      <c r="ADU107" s="188">
        <f t="shared" si="603"/>
        <v>0</v>
      </c>
      <c r="ADV107" s="188"/>
      <c r="ADW107" s="188"/>
      <c r="ADX107" s="188"/>
      <c r="ADY107" s="188"/>
      <c r="ADZ107" s="188"/>
      <c r="AEA107" s="188"/>
    </row>
    <row r="108" spans="1:807" x14ac:dyDescent="0.25">
      <c r="A108" t="s">
        <v>1090</v>
      </c>
      <c r="B108" s="163" t="s">
        <v>6</v>
      </c>
      <c r="E108">
        <v>-3</v>
      </c>
      <c r="H108">
        <v>1</v>
      </c>
      <c r="J108">
        <v>1</v>
      </c>
      <c r="M108">
        <v>1</v>
      </c>
      <c r="O108">
        <v>0</v>
      </c>
      <c r="R108" s="116" t="s">
        <v>1099</v>
      </c>
      <c r="S108">
        <v>50</v>
      </c>
      <c r="T108" t="s">
        <v>1164</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1164</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1164</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1164</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1164</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1164</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1164</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1164</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1164</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1164</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1164</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1164</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1164</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1164</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1164</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1164</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v>-50</v>
      </c>
      <c r="UU108">
        <v>1</v>
      </c>
      <c r="UW108">
        <v>1</v>
      </c>
      <c r="UZ108">
        <v>1</v>
      </c>
      <c r="VB108">
        <v>0</v>
      </c>
      <c r="VE108" s="116" t="s">
        <v>1099</v>
      </c>
      <c r="VF108">
        <v>50</v>
      </c>
      <c r="VG108" t="s">
        <v>1164</v>
      </c>
      <c r="VH108">
        <v>4</v>
      </c>
      <c r="VI108" t="e">
        <v>#REF!</v>
      </c>
      <c r="VJ108">
        <v>4</v>
      </c>
      <c r="VK108" s="137">
        <v>52439.966098502686</v>
      </c>
      <c r="VL108" s="137"/>
      <c r="VM108" s="188">
        <v>0</v>
      </c>
      <c r="VN108" s="188"/>
      <c r="VO108" s="188"/>
      <c r="VP108" s="188">
        <v>0</v>
      </c>
      <c r="VQ108" s="188">
        <v>0</v>
      </c>
      <c r="VR108" s="188"/>
      <c r="VS108" s="188"/>
      <c r="VT108" s="188"/>
      <c r="VU108" s="188"/>
      <c r="VV108" s="188"/>
      <c r="VW108" s="188"/>
      <c r="VX108" s="188"/>
      <c r="VZ108">
        <v>-50</v>
      </c>
      <c r="WD108">
        <v>1</v>
      </c>
      <c r="WF108">
        <v>1</v>
      </c>
      <c r="WI108">
        <v>1</v>
      </c>
      <c r="WK108">
        <v>0</v>
      </c>
      <c r="WN108" s="116" t="s">
        <v>1099</v>
      </c>
      <c r="WO108">
        <v>50</v>
      </c>
      <c r="WP108" t="s">
        <v>1164</v>
      </c>
      <c r="WQ108">
        <v>4</v>
      </c>
      <c r="WR108" t="e">
        <v>#REF!</v>
      </c>
      <c r="WS108">
        <v>4</v>
      </c>
      <c r="WT108" s="137">
        <v>52526.426455127585</v>
      </c>
      <c r="WU108" s="137"/>
      <c r="WV108" s="188">
        <v>0</v>
      </c>
      <c r="WW108" s="188"/>
      <c r="WX108" s="188"/>
      <c r="WY108" s="188">
        <v>0</v>
      </c>
      <c r="WZ108" s="188">
        <v>0</v>
      </c>
      <c r="XA108" s="188"/>
      <c r="XB108" s="188"/>
      <c r="XC108" s="188"/>
      <c r="XD108" s="188"/>
      <c r="XE108" s="188"/>
      <c r="XF108" s="188"/>
      <c r="XG108" s="188"/>
      <c r="XI108">
        <v>-50</v>
      </c>
      <c r="XM108">
        <v>1</v>
      </c>
      <c r="XO108">
        <v>1</v>
      </c>
      <c r="XR108">
        <v>1</v>
      </c>
      <c r="XT108">
        <v>0</v>
      </c>
      <c r="XW108" s="116" t="s">
        <v>1099</v>
      </c>
      <c r="XX108">
        <v>50</v>
      </c>
      <c r="XY108" t="s">
        <v>1164</v>
      </c>
      <c r="XZ108">
        <v>4</v>
      </c>
      <c r="YA108" t="e">
        <v>#REF!</v>
      </c>
      <c r="YB108">
        <v>4</v>
      </c>
      <c r="YC108" s="137">
        <v>52526.426455127585</v>
      </c>
      <c r="YD108" s="137"/>
      <c r="YE108" s="188">
        <v>0</v>
      </c>
      <c r="YF108" s="188"/>
      <c r="YG108" s="188"/>
      <c r="YH108" s="188">
        <v>0</v>
      </c>
      <c r="YI108" s="188">
        <v>0</v>
      </c>
      <c r="YJ108" s="188"/>
      <c r="YK108" s="188"/>
      <c r="YL108" s="188"/>
      <c r="YM108" s="188"/>
      <c r="YN108" s="188"/>
      <c r="YO108" s="188"/>
      <c r="YP108" s="188"/>
      <c r="YR108">
        <v>-50</v>
      </c>
      <c r="YV108">
        <v>1</v>
      </c>
      <c r="YX108">
        <v>1</v>
      </c>
      <c r="ZA108">
        <v>1</v>
      </c>
      <c r="ZC108">
        <v>0</v>
      </c>
      <c r="ZF108" s="116" t="s">
        <v>1099</v>
      </c>
      <c r="ZG108">
        <v>50</v>
      </c>
      <c r="ZH108" t="s">
        <v>1164</v>
      </c>
      <c r="ZI108">
        <v>4</v>
      </c>
      <c r="ZJ108" t="e">
        <v>#REF!</v>
      </c>
      <c r="ZK108">
        <v>4</v>
      </c>
      <c r="ZL108" s="137">
        <v>52526.426455127585</v>
      </c>
      <c r="ZM108" s="137"/>
      <c r="ZN108" s="188">
        <v>0</v>
      </c>
      <c r="ZO108" s="188"/>
      <c r="ZP108" s="188"/>
      <c r="ZQ108" s="188"/>
      <c r="ZR108" s="188">
        <v>0</v>
      </c>
      <c r="ZS108" s="188">
        <v>0</v>
      </c>
      <c r="ZT108" s="188"/>
      <c r="ZU108" s="188"/>
      <c r="ZV108" s="188"/>
      <c r="ZW108" s="188"/>
      <c r="ZX108" s="188"/>
      <c r="ZY108" s="188"/>
      <c r="AAA108">
        <f t="shared" si="568"/>
        <v>-50</v>
      </c>
      <c r="AAE108">
        <v>1</v>
      </c>
      <c r="AAG108">
        <v>1</v>
      </c>
      <c r="AAJ108">
        <f t="shared" si="592"/>
        <v>1</v>
      </c>
      <c r="AAL108">
        <f t="shared" si="570"/>
        <v>0</v>
      </c>
      <c r="AAO108" s="116" t="s">
        <v>1099</v>
      </c>
      <c r="AAP108">
        <v>50</v>
      </c>
      <c r="AAQ108" t="str">
        <f t="shared" si="593"/>
        <v>FALSE</v>
      </c>
      <c r="AAR108">
        <f>ROUND(MARGIN!$J25,0)</f>
        <v>4</v>
      </c>
      <c r="AAS108" t="e">
        <f>ROUND(IF(AAB108=AAG108,AAR108*(1+#REF!),AAR108*(1-#REF!)),0)</f>
        <v>#REF!</v>
      </c>
      <c r="AAT108">
        <f t="shared" si="572"/>
        <v>4</v>
      </c>
      <c r="AAU108" s="137">
        <f>AAT108*10000*MARGIN!$G25/MARGIN!$D25</f>
        <v>52526.426455127585</v>
      </c>
      <c r="AAV108" s="137"/>
      <c r="AAW108" s="188">
        <f t="shared" si="594"/>
        <v>0</v>
      </c>
      <c r="AAX108" s="188"/>
      <c r="AAY108" s="188"/>
      <c r="AAZ108" s="188"/>
      <c r="ABA108" s="188">
        <f t="shared" si="574"/>
        <v>0</v>
      </c>
      <c r="ABB108" s="188">
        <f t="shared" si="595"/>
        <v>0</v>
      </c>
      <c r="ABC108" s="188"/>
      <c r="ABD108" s="188"/>
      <c r="ABE108" s="188"/>
      <c r="ABF108" s="188"/>
      <c r="ABG108" s="188"/>
      <c r="ABH108" s="188"/>
      <c r="ABJ108">
        <f t="shared" si="576"/>
        <v>-50</v>
      </c>
      <c r="ABN108">
        <v>1</v>
      </c>
      <c r="ABP108">
        <v>1</v>
      </c>
      <c r="ABS108">
        <f t="shared" si="596"/>
        <v>1</v>
      </c>
      <c r="ABU108">
        <f t="shared" si="578"/>
        <v>0</v>
      </c>
      <c r="ABX108" s="116" t="s">
        <v>1099</v>
      </c>
      <c r="ABY108">
        <v>50</v>
      </c>
      <c r="ABZ108" t="str">
        <f t="shared" si="597"/>
        <v>FALSE</v>
      </c>
      <c r="ACA108">
        <f>ROUND(MARGIN!$J25,0)</f>
        <v>4</v>
      </c>
      <c r="ACB108" t="e">
        <f>ROUND(IF(ABK108=ABP108,ACA108*(1+#REF!),ACA108*(1-#REF!)),0)</f>
        <v>#REF!</v>
      </c>
      <c r="ACC108">
        <f t="shared" si="580"/>
        <v>4</v>
      </c>
      <c r="ACD108" s="137">
        <f>ACC108*10000*MARGIN!$G25/MARGIN!$D25</f>
        <v>52526.426455127585</v>
      </c>
      <c r="ACE108" s="137"/>
      <c r="ACF108" s="188">
        <f t="shared" si="598"/>
        <v>0</v>
      </c>
      <c r="ACG108" s="188"/>
      <c r="ACH108" s="188"/>
      <c r="ACI108" s="188"/>
      <c r="ACJ108" s="188">
        <f t="shared" si="582"/>
        <v>0</v>
      </c>
      <c r="ACK108" s="188">
        <f t="shared" si="599"/>
        <v>0</v>
      </c>
      <c r="ACL108" s="188"/>
      <c r="ACM108" s="188"/>
      <c r="ACN108" s="188"/>
      <c r="ACO108" s="188"/>
      <c r="ACP108" s="188"/>
      <c r="ACQ108" s="188"/>
      <c r="ACT108" t="e">
        <f t="shared" si="584"/>
        <v>#VALUE!</v>
      </c>
      <c r="ACX108">
        <v>1</v>
      </c>
      <c r="ACZ108">
        <v>1</v>
      </c>
      <c r="ADC108">
        <f t="shared" si="600"/>
        <v>1</v>
      </c>
      <c r="ADE108">
        <f t="shared" si="586"/>
        <v>0</v>
      </c>
      <c r="ADH108" s="116" t="s">
        <v>1099</v>
      </c>
      <c r="ADI108">
        <v>50</v>
      </c>
      <c r="ADJ108" t="str">
        <f t="shared" si="601"/>
        <v>FALSE</v>
      </c>
      <c r="ADK108">
        <f>ROUND(MARGIN!$J25,0)</f>
        <v>4</v>
      </c>
      <c r="ADL108" t="e">
        <f>ROUND(IF(ACU108=ACZ108,ADK108*(1+#REF!),ADK108*(1-#REF!)),0)</f>
        <v>#REF!</v>
      </c>
      <c r="ADM108">
        <f t="shared" si="588"/>
        <v>4</v>
      </c>
      <c r="ADN108" s="137">
        <f>ADM108*10000*MARGIN!$G25/MARGIN!$D25</f>
        <v>52526.426455127585</v>
      </c>
      <c r="ADO108" s="137"/>
      <c r="ADP108" s="188">
        <f t="shared" si="602"/>
        <v>0</v>
      </c>
      <c r="ADQ108" s="188"/>
      <c r="ADR108" s="188"/>
      <c r="ADS108" s="188"/>
      <c r="ADT108" s="188">
        <f t="shared" si="590"/>
        <v>0</v>
      </c>
      <c r="ADU108" s="188">
        <f t="shared" si="603"/>
        <v>0</v>
      </c>
      <c r="ADV108" s="188"/>
      <c r="ADW108" s="188"/>
      <c r="ADX108" s="188"/>
      <c r="ADY108" s="188"/>
      <c r="ADZ108" s="188"/>
      <c r="AEA108" s="188"/>
    </row>
    <row r="109" spans="1:807" x14ac:dyDescent="0.25">
      <c r="A109" t="s">
        <v>1088</v>
      </c>
      <c r="B109" s="163" t="s">
        <v>24</v>
      </c>
      <c r="E109">
        <v>-3</v>
      </c>
      <c r="H109">
        <v>1</v>
      </c>
      <c r="J109">
        <v>1</v>
      </c>
      <c r="M109">
        <v>1</v>
      </c>
      <c r="O109">
        <v>0</v>
      </c>
      <c r="R109" s="115" t="s">
        <v>1099</v>
      </c>
      <c r="S109">
        <v>50</v>
      </c>
      <c r="T109" t="s">
        <v>1164</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1164</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1164</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1164</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1164</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1164</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1164</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1164</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1164</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1164</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1164</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1164</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1164</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1164</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1164</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1164</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v>-50</v>
      </c>
      <c r="UU109">
        <v>1</v>
      </c>
      <c r="UW109">
        <v>1</v>
      </c>
      <c r="UZ109">
        <v>1</v>
      </c>
      <c r="VB109">
        <v>0</v>
      </c>
      <c r="VE109" s="115" t="s">
        <v>1099</v>
      </c>
      <c r="VF109">
        <v>50</v>
      </c>
      <c r="VG109" t="s">
        <v>1164</v>
      </c>
      <c r="VH109">
        <v>4</v>
      </c>
      <c r="VI109" t="e">
        <v>#REF!</v>
      </c>
      <c r="VJ109">
        <v>4</v>
      </c>
      <c r="VK109" s="137">
        <v>52442.347210594409</v>
      </c>
      <c r="VL109" s="137"/>
      <c r="VM109" s="188">
        <v>0</v>
      </c>
      <c r="VN109" s="188"/>
      <c r="VO109" s="188"/>
      <c r="VP109" s="188">
        <v>0</v>
      </c>
      <c r="VQ109" s="188">
        <v>0</v>
      </c>
      <c r="VR109" s="188"/>
      <c r="VS109" s="188"/>
      <c r="VT109" s="188"/>
      <c r="VU109" s="188"/>
      <c r="VV109" s="188"/>
      <c r="VW109" s="188"/>
      <c r="VX109" s="188"/>
      <c r="VZ109">
        <v>-50</v>
      </c>
      <c r="WD109">
        <v>1</v>
      </c>
      <c r="WF109">
        <v>1</v>
      </c>
      <c r="WI109">
        <v>1</v>
      </c>
      <c r="WK109">
        <v>0</v>
      </c>
      <c r="WN109" s="115" t="s">
        <v>1099</v>
      </c>
      <c r="WO109">
        <v>50</v>
      </c>
      <c r="WP109" t="s">
        <v>1164</v>
      </c>
      <c r="WQ109">
        <v>4</v>
      </c>
      <c r="WR109" t="e">
        <v>#REF!</v>
      </c>
      <c r="WS109">
        <v>4</v>
      </c>
      <c r="WT109" s="137">
        <v>52527.672479150875</v>
      </c>
      <c r="WU109" s="137"/>
      <c r="WV109" s="188">
        <v>0</v>
      </c>
      <c r="WW109" s="188"/>
      <c r="WX109" s="188"/>
      <c r="WY109" s="188">
        <v>0</v>
      </c>
      <c r="WZ109" s="188">
        <v>0</v>
      </c>
      <c r="XA109" s="188"/>
      <c r="XB109" s="188"/>
      <c r="XC109" s="188"/>
      <c r="XD109" s="188"/>
      <c r="XE109" s="188"/>
      <c r="XF109" s="188"/>
      <c r="XG109" s="188"/>
      <c r="XI109">
        <v>-50</v>
      </c>
      <c r="XM109">
        <v>1</v>
      </c>
      <c r="XO109">
        <v>1</v>
      </c>
      <c r="XR109">
        <v>1</v>
      </c>
      <c r="XT109">
        <v>0</v>
      </c>
      <c r="XW109" s="115" t="s">
        <v>1099</v>
      </c>
      <c r="XX109">
        <v>50</v>
      </c>
      <c r="XY109" t="s">
        <v>1164</v>
      </c>
      <c r="XZ109">
        <v>4</v>
      </c>
      <c r="YA109" t="e">
        <v>#REF!</v>
      </c>
      <c r="YB109">
        <v>4</v>
      </c>
      <c r="YC109" s="137">
        <v>52527.672479150875</v>
      </c>
      <c r="YD109" s="137"/>
      <c r="YE109" s="188">
        <v>0</v>
      </c>
      <c r="YF109" s="188"/>
      <c r="YG109" s="188"/>
      <c r="YH109" s="188">
        <v>0</v>
      </c>
      <c r="YI109" s="188">
        <v>0</v>
      </c>
      <c r="YJ109" s="188"/>
      <c r="YK109" s="188"/>
      <c r="YL109" s="188"/>
      <c r="YM109" s="188"/>
      <c r="YN109" s="188"/>
      <c r="YO109" s="188"/>
      <c r="YP109" s="188"/>
      <c r="YR109">
        <v>-50</v>
      </c>
      <c r="YV109">
        <v>1</v>
      </c>
      <c r="YX109">
        <v>1</v>
      </c>
      <c r="ZA109">
        <v>1</v>
      </c>
      <c r="ZC109">
        <v>0</v>
      </c>
      <c r="ZF109" s="115" t="s">
        <v>1099</v>
      </c>
      <c r="ZG109">
        <v>50</v>
      </c>
      <c r="ZH109" t="s">
        <v>1164</v>
      </c>
      <c r="ZI109">
        <v>4</v>
      </c>
      <c r="ZJ109" t="e">
        <v>#REF!</v>
      </c>
      <c r="ZK109">
        <v>4</v>
      </c>
      <c r="ZL109" s="137">
        <v>52527.672479150875</v>
      </c>
      <c r="ZM109" s="137"/>
      <c r="ZN109" s="188">
        <v>0</v>
      </c>
      <c r="ZO109" s="188"/>
      <c r="ZP109" s="188"/>
      <c r="ZQ109" s="188"/>
      <c r="ZR109" s="188">
        <v>0</v>
      </c>
      <c r="ZS109" s="188">
        <v>0</v>
      </c>
      <c r="ZT109" s="188"/>
      <c r="ZU109" s="188"/>
      <c r="ZV109" s="188"/>
      <c r="ZW109" s="188"/>
      <c r="ZX109" s="188"/>
      <c r="ZY109" s="188"/>
      <c r="AAA109">
        <f t="shared" si="568"/>
        <v>-50</v>
      </c>
      <c r="AAE109">
        <v>1</v>
      </c>
      <c r="AAG109">
        <v>1</v>
      </c>
      <c r="AAJ109">
        <f t="shared" si="592"/>
        <v>1</v>
      </c>
      <c r="AAL109">
        <f t="shared" si="570"/>
        <v>0</v>
      </c>
      <c r="AAO109" s="115" t="s">
        <v>1099</v>
      </c>
      <c r="AAP109">
        <v>50</v>
      </c>
      <c r="AAQ109" t="str">
        <f t="shared" si="593"/>
        <v>FALSE</v>
      </c>
      <c r="AAR109">
        <f>ROUND(MARGIN!$J26,0)</f>
        <v>4</v>
      </c>
      <c r="AAS109" t="e">
        <f>ROUND(IF(AAB109=AAG109,AAR109*(1+#REF!),AAR109*(1-#REF!)),0)</f>
        <v>#REF!</v>
      </c>
      <c r="AAT109">
        <f t="shared" si="572"/>
        <v>4</v>
      </c>
      <c r="AAU109" s="137">
        <f>AAT109*10000*MARGIN!$G26/MARGIN!$D26</f>
        <v>52527.672479150875</v>
      </c>
      <c r="AAV109" s="137"/>
      <c r="AAW109" s="188">
        <f t="shared" si="594"/>
        <v>0</v>
      </c>
      <c r="AAX109" s="188"/>
      <c r="AAY109" s="188"/>
      <c r="AAZ109" s="188"/>
      <c r="ABA109" s="188">
        <f t="shared" si="574"/>
        <v>0</v>
      </c>
      <c r="ABB109" s="188">
        <f t="shared" si="595"/>
        <v>0</v>
      </c>
      <c r="ABC109" s="188"/>
      <c r="ABD109" s="188"/>
      <c r="ABE109" s="188"/>
      <c r="ABF109" s="188"/>
      <c r="ABG109" s="188"/>
      <c r="ABH109" s="188"/>
      <c r="ABJ109">
        <f t="shared" si="576"/>
        <v>-50</v>
      </c>
      <c r="ABN109">
        <v>1</v>
      </c>
      <c r="ABP109">
        <v>1</v>
      </c>
      <c r="ABS109">
        <f t="shared" si="596"/>
        <v>1</v>
      </c>
      <c r="ABU109">
        <f t="shared" si="578"/>
        <v>0</v>
      </c>
      <c r="ABX109" s="115" t="s">
        <v>1099</v>
      </c>
      <c r="ABY109">
        <v>50</v>
      </c>
      <c r="ABZ109" t="str">
        <f t="shared" si="597"/>
        <v>FALSE</v>
      </c>
      <c r="ACA109">
        <f>ROUND(MARGIN!$J26,0)</f>
        <v>4</v>
      </c>
      <c r="ACB109" t="e">
        <f>ROUND(IF(ABK109=ABP109,ACA109*(1+#REF!),ACA109*(1-#REF!)),0)</f>
        <v>#REF!</v>
      </c>
      <c r="ACC109">
        <f t="shared" si="580"/>
        <v>4</v>
      </c>
      <c r="ACD109" s="137">
        <f>ACC109*10000*MARGIN!$G26/MARGIN!$D26</f>
        <v>52527.672479150875</v>
      </c>
      <c r="ACE109" s="137"/>
      <c r="ACF109" s="188">
        <f t="shared" si="598"/>
        <v>0</v>
      </c>
      <c r="ACG109" s="188"/>
      <c r="ACH109" s="188"/>
      <c r="ACI109" s="188"/>
      <c r="ACJ109" s="188">
        <f t="shared" si="582"/>
        <v>0</v>
      </c>
      <c r="ACK109" s="188">
        <f t="shared" si="599"/>
        <v>0</v>
      </c>
      <c r="ACL109" s="188"/>
      <c r="ACM109" s="188"/>
      <c r="ACN109" s="188"/>
      <c r="ACO109" s="188"/>
      <c r="ACP109" s="188"/>
      <c r="ACQ109" s="188"/>
      <c r="ACT109" t="e">
        <f t="shared" si="584"/>
        <v>#VALUE!</v>
      </c>
      <c r="ACX109">
        <v>1</v>
      </c>
      <c r="ACZ109">
        <v>1</v>
      </c>
      <c r="ADC109">
        <f t="shared" si="600"/>
        <v>1</v>
      </c>
      <c r="ADE109">
        <f t="shared" si="586"/>
        <v>0</v>
      </c>
      <c r="ADH109" s="115" t="s">
        <v>1099</v>
      </c>
      <c r="ADI109">
        <v>50</v>
      </c>
      <c r="ADJ109" t="str">
        <f t="shared" si="601"/>
        <v>FALSE</v>
      </c>
      <c r="ADK109">
        <f>ROUND(MARGIN!$J26,0)</f>
        <v>4</v>
      </c>
      <c r="ADL109" t="e">
        <f>ROUND(IF(ACU109=ACZ109,ADK109*(1+#REF!),ADK109*(1-#REF!)),0)</f>
        <v>#REF!</v>
      </c>
      <c r="ADM109">
        <f t="shared" si="588"/>
        <v>4</v>
      </c>
      <c r="ADN109" s="137">
        <f>ADM109*10000*MARGIN!$G26/MARGIN!$D26</f>
        <v>52527.672479150875</v>
      </c>
      <c r="ADO109" s="137"/>
      <c r="ADP109" s="188">
        <f t="shared" si="602"/>
        <v>0</v>
      </c>
      <c r="ADQ109" s="188"/>
      <c r="ADR109" s="188"/>
      <c r="ADS109" s="188"/>
      <c r="ADT109" s="188">
        <f t="shared" si="590"/>
        <v>0</v>
      </c>
      <c r="ADU109" s="188">
        <f t="shared" si="603"/>
        <v>0</v>
      </c>
      <c r="ADV109" s="188"/>
      <c r="ADW109" s="188"/>
      <c r="ADX109" s="188"/>
      <c r="ADY109" s="188"/>
      <c r="ADZ109" s="188"/>
      <c r="AEA109" s="188"/>
    </row>
    <row r="110" spans="1:807" x14ac:dyDescent="0.25">
      <c r="A110" t="s">
        <v>1085</v>
      </c>
      <c r="B110" s="163" t="s">
        <v>13</v>
      </c>
      <c r="E110">
        <v>-3</v>
      </c>
      <c r="H110">
        <v>-1</v>
      </c>
      <c r="J110">
        <v>-1</v>
      </c>
      <c r="M110">
        <v>1</v>
      </c>
      <c r="O110">
        <v>0</v>
      </c>
      <c r="R110" s="115" t="s">
        <v>1099</v>
      </c>
      <c r="S110">
        <v>50</v>
      </c>
      <c r="T110" t="s">
        <v>1164</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1164</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1164</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1164</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1164</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1164</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1164</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1164</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1164</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1164</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1164</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1164</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1164</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1164</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1164</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1164</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v>-50</v>
      </c>
      <c r="UU110">
        <v>-1</v>
      </c>
      <c r="UW110">
        <v>-1</v>
      </c>
      <c r="UZ110">
        <v>1</v>
      </c>
      <c r="VB110">
        <v>0</v>
      </c>
      <c r="VE110" s="115" t="s">
        <v>1099</v>
      </c>
      <c r="VF110">
        <v>50</v>
      </c>
      <c r="VG110" t="s">
        <v>1164</v>
      </c>
      <c r="VH110">
        <v>5</v>
      </c>
      <c r="VI110" t="e">
        <v>#REF!</v>
      </c>
      <c r="VJ110">
        <v>5</v>
      </c>
      <c r="VK110" s="137">
        <v>54890.429552000009</v>
      </c>
      <c r="VL110" s="137"/>
      <c r="VM110" s="188">
        <v>0</v>
      </c>
      <c r="VN110" s="188"/>
      <c r="VO110" s="188"/>
      <c r="VP110" s="188">
        <v>0</v>
      </c>
      <c r="VQ110" s="188">
        <v>0</v>
      </c>
      <c r="VR110" s="188"/>
      <c r="VS110" s="188"/>
      <c r="VT110" s="188"/>
      <c r="VU110" s="188"/>
      <c r="VV110" s="188"/>
      <c r="VW110" s="188"/>
      <c r="VX110" s="188"/>
      <c r="VZ110">
        <v>-50</v>
      </c>
      <c r="WD110">
        <v>-1</v>
      </c>
      <c r="WF110">
        <v>-1</v>
      </c>
      <c r="WI110">
        <v>1</v>
      </c>
      <c r="WK110">
        <v>0</v>
      </c>
      <c r="WN110" s="115" t="s">
        <v>1099</v>
      </c>
      <c r="WO110">
        <v>50</v>
      </c>
      <c r="WP110" t="s">
        <v>1164</v>
      </c>
      <c r="WQ110">
        <v>5</v>
      </c>
      <c r="WR110" t="e">
        <v>#REF!</v>
      </c>
      <c r="WS110">
        <v>5</v>
      </c>
      <c r="WT110" s="137">
        <v>54919.536735200003</v>
      </c>
      <c r="WU110" s="137"/>
      <c r="WV110" s="188">
        <v>0</v>
      </c>
      <c r="WW110" s="188"/>
      <c r="WX110" s="188"/>
      <c r="WY110" s="188">
        <v>0</v>
      </c>
      <c r="WZ110" s="188">
        <v>0</v>
      </c>
      <c r="XA110" s="188"/>
      <c r="XB110" s="188"/>
      <c r="XC110" s="188"/>
      <c r="XD110" s="188"/>
      <c r="XE110" s="188"/>
      <c r="XF110" s="188"/>
      <c r="XG110" s="188"/>
      <c r="XI110">
        <v>-50</v>
      </c>
      <c r="XM110">
        <v>-1</v>
      </c>
      <c r="XO110">
        <v>-1</v>
      </c>
      <c r="XR110">
        <v>1</v>
      </c>
      <c r="XT110">
        <v>0</v>
      </c>
      <c r="XW110" s="115" t="s">
        <v>1099</v>
      </c>
      <c r="XX110">
        <v>50</v>
      </c>
      <c r="XY110" t="s">
        <v>1164</v>
      </c>
      <c r="XZ110">
        <v>5</v>
      </c>
      <c r="YA110" t="e">
        <v>#REF!</v>
      </c>
      <c r="YB110">
        <v>5</v>
      </c>
      <c r="YC110" s="137">
        <v>54919.536735200003</v>
      </c>
      <c r="YD110" s="137"/>
      <c r="YE110" s="188">
        <v>0</v>
      </c>
      <c r="YF110" s="188"/>
      <c r="YG110" s="188"/>
      <c r="YH110" s="188">
        <v>0</v>
      </c>
      <c r="YI110" s="188">
        <v>0</v>
      </c>
      <c r="YJ110" s="188"/>
      <c r="YK110" s="188"/>
      <c r="YL110" s="188"/>
      <c r="YM110" s="188"/>
      <c r="YN110" s="188"/>
      <c r="YO110" s="188"/>
      <c r="YP110" s="188"/>
      <c r="YR110">
        <v>-50</v>
      </c>
      <c r="YV110">
        <v>-1</v>
      </c>
      <c r="YX110">
        <v>-1</v>
      </c>
      <c r="ZA110">
        <v>1</v>
      </c>
      <c r="ZC110">
        <v>0</v>
      </c>
      <c r="ZF110" s="115" t="s">
        <v>1099</v>
      </c>
      <c r="ZG110">
        <v>50</v>
      </c>
      <c r="ZH110" t="s">
        <v>1164</v>
      </c>
      <c r="ZI110">
        <v>5</v>
      </c>
      <c r="ZJ110" t="e">
        <v>#REF!</v>
      </c>
      <c r="ZK110">
        <v>5</v>
      </c>
      <c r="ZL110" s="137">
        <v>54919.536735200003</v>
      </c>
      <c r="ZM110" s="137"/>
      <c r="ZN110" s="188">
        <v>0</v>
      </c>
      <c r="ZO110" s="188"/>
      <c r="ZP110" s="188"/>
      <c r="ZQ110" s="188"/>
      <c r="ZR110" s="188">
        <v>0</v>
      </c>
      <c r="ZS110" s="188">
        <v>0</v>
      </c>
      <c r="ZT110" s="188"/>
      <c r="ZU110" s="188"/>
      <c r="ZV110" s="188"/>
      <c r="ZW110" s="188"/>
      <c r="ZX110" s="188"/>
      <c r="ZY110" s="188"/>
      <c r="AAA110">
        <f t="shared" si="568"/>
        <v>-50</v>
      </c>
      <c r="AAE110">
        <v>-1</v>
      </c>
      <c r="AAG110">
        <v>-1</v>
      </c>
      <c r="AAJ110">
        <f t="shared" si="592"/>
        <v>1</v>
      </c>
      <c r="AAL110">
        <f t="shared" si="570"/>
        <v>0</v>
      </c>
      <c r="AAO110" s="115" t="s">
        <v>1099</v>
      </c>
      <c r="AAP110">
        <v>50</v>
      </c>
      <c r="AAQ110" t="str">
        <f t="shared" si="593"/>
        <v>FALSE</v>
      </c>
      <c r="AAR110">
        <f>ROUND(MARGIN!$J27,0)</f>
        <v>5</v>
      </c>
      <c r="AAS110" t="e">
        <f>ROUND(IF(AAB110=AAG110,AAR110*(1+#REF!),AAR110*(1-#REF!)),0)</f>
        <v>#REF!</v>
      </c>
      <c r="AAT110">
        <f t="shared" si="572"/>
        <v>5</v>
      </c>
      <c r="AAU110" s="137">
        <f>AAT110*10000*MARGIN!$G27/MARGIN!$D27</f>
        <v>54919.536735200003</v>
      </c>
      <c r="AAV110" s="137"/>
      <c r="AAW110" s="188">
        <f t="shared" si="594"/>
        <v>0</v>
      </c>
      <c r="AAX110" s="188"/>
      <c r="AAY110" s="188"/>
      <c r="AAZ110" s="188"/>
      <c r="ABA110" s="188">
        <f t="shared" si="574"/>
        <v>0</v>
      </c>
      <c r="ABB110" s="188">
        <f t="shared" si="595"/>
        <v>0</v>
      </c>
      <c r="ABC110" s="188"/>
      <c r="ABD110" s="188"/>
      <c r="ABE110" s="188"/>
      <c r="ABF110" s="188"/>
      <c r="ABG110" s="188"/>
      <c r="ABH110" s="188"/>
      <c r="ABJ110">
        <f t="shared" si="576"/>
        <v>-50</v>
      </c>
      <c r="ABN110">
        <v>-1</v>
      </c>
      <c r="ABP110">
        <v>-1</v>
      </c>
      <c r="ABS110">
        <f t="shared" si="596"/>
        <v>1</v>
      </c>
      <c r="ABU110">
        <f t="shared" si="578"/>
        <v>0</v>
      </c>
      <c r="ABX110" s="115" t="s">
        <v>1099</v>
      </c>
      <c r="ABY110">
        <v>50</v>
      </c>
      <c r="ABZ110" t="str">
        <f t="shared" si="597"/>
        <v>FALSE</v>
      </c>
      <c r="ACA110">
        <f>ROUND(MARGIN!$J27,0)</f>
        <v>5</v>
      </c>
      <c r="ACB110" t="e">
        <f>ROUND(IF(ABK110=ABP110,ACA110*(1+#REF!),ACA110*(1-#REF!)),0)</f>
        <v>#REF!</v>
      </c>
      <c r="ACC110">
        <f t="shared" si="580"/>
        <v>5</v>
      </c>
      <c r="ACD110" s="137">
        <f>ACC110*10000*MARGIN!$G27/MARGIN!$D27</f>
        <v>54919.536735200003</v>
      </c>
      <c r="ACE110" s="137"/>
      <c r="ACF110" s="188">
        <f t="shared" si="598"/>
        <v>0</v>
      </c>
      <c r="ACG110" s="188"/>
      <c r="ACH110" s="188"/>
      <c r="ACI110" s="188"/>
      <c r="ACJ110" s="188">
        <f t="shared" si="582"/>
        <v>0</v>
      </c>
      <c r="ACK110" s="188">
        <f t="shared" si="599"/>
        <v>0</v>
      </c>
      <c r="ACL110" s="188"/>
      <c r="ACM110" s="188"/>
      <c r="ACN110" s="188"/>
      <c r="ACO110" s="188"/>
      <c r="ACP110" s="188"/>
      <c r="ACQ110" s="188"/>
      <c r="ACT110" t="e">
        <f t="shared" si="584"/>
        <v>#VALUE!</v>
      </c>
      <c r="ACX110">
        <v>-1</v>
      </c>
      <c r="ACZ110">
        <v>-1</v>
      </c>
      <c r="ADC110">
        <f t="shared" si="600"/>
        <v>1</v>
      </c>
      <c r="ADE110">
        <f t="shared" si="586"/>
        <v>0</v>
      </c>
      <c r="ADH110" s="115" t="s">
        <v>1099</v>
      </c>
      <c r="ADI110">
        <v>50</v>
      </c>
      <c r="ADJ110" t="str">
        <f t="shared" si="601"/>
        <v>FALSE</v>
      </c>
      <c r="ADK110">
        <f>ROUND(MARGIN!$J27,0)</f>
        <v>5</v>
      </c>
      <c r="ADL110" t="e">
        <f>ROUND(IF(ACU110=ACZ110,ADK110*(1+#REF!),ADK110*(1-#REF!)),0)</f>
        <v>#REF!</v>
      </c>
      <c r="ADM110">
        <f t="shared" si="588"/>
        <v>5</v>
      </c>
      <c r="ADN110" s="137">
        <f>ADM110*10000*MARGIN!$G27/MARGIN!$D27</f>
        <v>54919.536735200003</v>
      </c>
      <c r="ADO110" s="137"/>
      <c r="ADP110" s="188">
        <f t="shared" si="602"/>
        <v>0</v>
      </c>
      <c r="ADQ110" s="188"/>
      <c r="ADR110" s="188"/>
      <c r="ADS110" s="188"/>
      <c r="ADT110" s="188">
        <f t="shared" si="590"/>
        <v>0</v>
      </c>
      <c r="ADU110" s="188">
        <f t="shared" si="603"/>
        <v>0</v>
      </c>
      <c r="ADV110" s="188"/>
      <c r="ADW110" s="188"/>
      <c r="ADX110" s="188"/>
      <c r="ADY110" s="188"/>
      <c r="ADZ110" s="188"/>
      <c r="AEA110" s="188"/>
    </row>
    <row r="111" spans="1:807" x14ac:dyDescent="0.25">
      <c r="A111" t="s">
        <v>1080</v>
      </c>
      <c r="B111" s="163" t="s">
        <v>11</v>
      </c>
      <c r="E111">
        <v>-3</v>
      </c>
      <c r="H111">
        <v>-1</v>
      </c>
      <c r="J111">
        <v>-1</v>
      </c>
      <c r="M111">
        <v>1</v>
      </c>
      <c r="O111">
        <v>0</v>
      </c>
      <c r="R111" s="115" t="s">
        <v>1099</v>
      </c>
      <c r="S111">
        <v>50</v>
      </c>
      <c r="T111" t="s">
        <v>1164</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1164</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1164</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1164</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1164</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1164</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1164</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1164</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1164</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1164</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1164</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1164</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1164</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1164</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1164</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1164</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v>-50</v>
      </c>
      <c r="UU111">
        <v>-1</v>
      </c>
      <c r="UW111">
        <v>-1</v>
      </c>
      <c r="UZ111">
        <v>1</v>
      </c>
      <c r="VB111">
        <v>0</v>
      </c>
      <c r="VE111" s="115" t="s">
        <v>1099</v>
      </c>
      <c r="VF111">
        <v>50</v>
      </c>
      <c r="VG111" t="s">
        <v>1164</v>
      </c>
      <c r="VH111">
        <v>5</v>
      </c>
      <c r="VI111" t="e">
        <v>#REF!</v>
      </c>
      <c r="VJ111">
        <v>5</v>
      </c>
      <c r="VK111" s="137">
        <v>54882.212</v>
      </c>
      <c r="VL111" s="137"/>
      <c r="VM111" s="188">
        <v>0</v>
      </c>
      <c r="VN111" s="188"/>
      <c r="VO111" s="188"/>
      <c r="VP111" s="188">
        <v>0</v>
      </c>
      <c r="VQ111" s="188">
        <v>0</v>
      </c>
      <c r="VR111" s="188"/>
      <c r="VS111" s="188"/>
      <c r="VT111" s="188"/>
      <c r="VU111" s="188"/>
      <c r="VV111" s="188"/>
      <c r="VW111" s="188"/>
      <c r="VX111" s="188"/>
      <c r="VZ111">
        <v>-50</v>
      </c>
      <c r="WD111">
        <v>-1</v>
      </c>
      <c r="WF111">
        <v>-1</v>
      </c>
      <c r="WI111">
        <v>1</v>
      </c>
      <c r="WK111">
        <v>0</v>
      </c>
      <c r="WN111" s="115" t="s">
        <v>1099</v>
      </c>
      <c r="WO111">
        <v>50</v>
      </c>
      <c r="WP111" t="s">
        <v>1164</v>
      </c>
      <c r="WQ111">
        <v>5</v>
      </c>
      <c r="WR111" t="e">
        <v>#REF!</v>
      </c>
      <c r="WS111">
        <v>5</v>
      </c>
      <c r="WT111" s="137">
        <v>54921.59</v>
      </c>
      <c r="WU111" s="137"/>
      <c r="WV111" s="188">
        <v>0</v>
      </c>
      <c r="WW111" s="188"/>
      <c r="WX111" s="188"/>
      <c r="WY111" s="188">
        <v>0</v>
      </c>
      <c r="WZ111" s="188">
        <v>0</v>
      </c>
      <c r="XA111" s="188"/>
      <c r="XB111" s="188"/>
      <c r="XC111" s="188"/>
      <c r="XD111" s="188"/>
      <c r="XE111" s="188"/>
      <c r="XF111" s="188"/>
      <c r="XG111" s="188"/>
      <c r="XI111">
        <v>-50</v>
      </c>
      <c r="XM111">
        <v>-1</v>
      </c>
      <c r="XO111">
        <v>-1</v>
      </c>
      <c r="XR111">
        <v>1</v>
      </c>
      <c r="XT111">
        <v>0</v>
      </c>
      <c r="XW111" s="115" t="s">
        <v>1099</v>
      </c>
      <c r="XX111">
        <v>50</v>
      </c>
      <c r="XY111" t="s">
        <v>1164</v>
      </c>
      <c r="XZ111">
        <v>5</v>
      </c>
      <c r="YA111" t="e">
        <v>#REF!</v>
      </c>
      <c r="YB111">
        <v>5</v>
      </c>
      <c r="YC111" s="137">
        <v>54921.59</v>
      </c>
      <c r="YD111" s="137"/>
      <c r="YE111" s="188">
        <v>0</v>
      </c>
      <c r="YF111" s="188"/>
      <c r="YG111" s="188"/>
      <c r="YH111" s="188">
        <v>0</v>
      </c>
      <c r="YI111" s="188">
        <v>0</v>
      </c>
      <c r="YJ111" s="188"/>
      <c r="YK111" s="188"/>
      <c r="YL111" s="188"/>
      <c r="YM111" s="188"/>
      <c r="YN111" s="188"/>
      <c r="YO111" s="188"/>
      <c r="YP111" s="188"/>
      <c r="YR111">
        <v>-50</v>
      </c>
      <c r="YV111">
        <v>-1</v>
      </c>
      <c r="YX111">
        <v>-1</v>
      </c>
      <c r="ZA111">
        <v>1</v>
      </c>
      <c r="ZC111">
        <v>0</v>
      </c>
      <c r="ZF111" s="115" t="s">
        <v>1099</v>
      </c>
      <c r="ZG111">
        <v>50</v>
      </c>
      <c r="ZH111" t="s">
        <v>1164</v>
      </c>
      <c r="ZI111">
        <v>5</v>
      </c>
      <c r="ZJ111" t="e">
        <v>#REF!</v>
      </c>
      <c r="ZK111">
        <v>5</v>
      </c>
      <c r="ZL111" s="137">
        <v>54921.59</v>
      </c>
      <c r="ZM111" s="137"/>
      <c r="ZN111" s="188">
        <v>0</v>
      </c>
      <c r="ZO111" s="188"/>
      <c r="ZP111" s="188"/>
      <c r="ZQ111" s="188"/>
      <c r="ZR111" s="188">
        <v>0</v>
      </c>
      <c r="ZS111" s="188">
        <v>0</v>
      </c>
      <c r="ZT111" s="188"/>
      <c r="ZU111" s="188"/>
      <c r="ZV111" s="188"/>
      <c r="ZW111" s="188"/>
      <c r="ZX111" s="188"/>
      <c r="ZY111" s="188"/>
      <c r="AAA111">
        <f t="shared" si="568"/>
        <v>-50</v>
      </c>
      <c r="AAE111">
        <v>-1</v>
      </c>
      <c r="AAG111">
        <v>-1</v>
      </c>
      <c r="AAJ111">
        <f t="shared" si="592"/>
        <v>1</v>
      </c>
      <c r="AAL111">
        <f t="shared" si="570"/>
        <v>0</v>
      </c>
      <c r="AAO111" s="115" t="s">
        <v>1099</v>
      </c>
      <c r="AAP111">
        <v>50</v>
      </c>
      <c r="AAQ111" t="str">
        <f t="shared" si="593"/>
        <v>FALSE</v>
      </c>
      <c r="AAR111">
        <f>ROUND(MARGIN!$J28,0)</f>
        <v>5</v>
      </c>
      <c r="AAS111" t="e">
        <f>ROUND(IF(AAB111=AAG111,AAR111*(1+#REF!),AAR111*(1-#REF!)),0)</f>
        <v>#REF!</v>
      </c>
      <c r="AAT111">
        <f t="shared" si="572"/>
        <v>5</v>
      </c>
      <c r="AAU111" s="137">
        <f>AAT111*10000*MARGIN!$G28/MARGIN!$D28</f>
        <v>54921.59</v>
      </c>
      <c r="AAV111" s="137"/>
      <c r="AAW111" s="188">
        <f t="shared" si="594"/>
        <v>0</v>
      </c>
      <c r="AAX111" s="188"/>
      <c r="AAY111" s="188"/>
      <c r="AAZ111" s="188"/>
      <c r="ABA111" s="188">
        <f t="shared" si="574"/>
        <v>0</v>
      </c>
      <c r="ABB111" s="188">
        <f t="shared" si="595"/>
        <v>0</v>
      </c>
      <c r="ABC111" s="188"/>
      <c r="ABD111" s="188"/>
      <c r="ABE111" s="188"/>
      <c r="ABF111" s="188"/>
      <c r="ABG111" s="188"/>
      <c r="ABH111" s="188"/>
      <c r="ABJ111">
        <f t="shared" si="576"/>
        <v>-50</v>
      </c>
      <c r="ABN111">
        <v>-1</v>
      </c>
      <c r="ABP111">
        <v>-1</v>
      </c>
      <c r="ABS111">
        <f t="shared" si="596"/>
        <v>1</v>
      </c>
      <c r="ABU111">
        <f t="shared" si="578"/>
        <v>0</v>
      </c>
      <c r="ABX111" s="115" t="s">
        <v>1099</v>
      </c>
      <c r="ABY111">
        <v>50</v>
      </c>
      <c r="ABZ111" t="str">
        <f t="shared" si="597"/>
        <v>FALSE</v>
      </c>
      <c r="ACA111">
        <f>ROUND(MARGIN!$J28,0)</f>
        <v>5</v>
      </c>
      <c r="ACB111" t="e">
        <f>ROUND(IF(ABK111=ABP111,ACA111*(1+#REF!),ACA111*(1-#REF!)),0)</f>
        <v>#REF!</v>
      </c>
      <c r="ACC111">
        <f t="shared" si="580"/>
        <v>5</v>
      </c>
      <c r="ACD111" s="137">
        <f>ACC111*10000*MARGIN!$G28/MARGIN!$D28</f>
        <v>54921.59</v>
      </c>
      <c r="ACE111" s="137"/>
      <c r="ACF111" s="188">
        <f t="shared" si="598"/>
        <v>0</v>
      </c>
      <c r="ACG111" s="188"/>
      <c r="ACH111" s="188"/>
      <c r="ACI111" s="188"/>
      <c r="ACJ111" s="188">
        <f t="shared" si="582"/>
        <v>0</v>
      </c>
      <c r="ACK111" s="188">
        <f t="shared" si="599"/>
        <v>0</v>
      </c>
      <c r="ACL111" s="188"/>
      <c r="ACM111" s="188"/>
      <c r="ACN111" s="188"/>
      <c r="ACO111" s="188"/>
      <c r="ACP111" s="188"/>
      <c r="ACQ111" s="188"/>
      <c r="ACT111" t="e">
        <f t="shared" si="584"/>
        <v>#VALUE!</v>
      </c>
      <c r="ACX111">
        <v>-1</v>
      </c>
      <c r="ACZ111">
        <v>-1</v>
      </c>
      <c r="ADC111">
        <f t="shared" si="600"/>
        <v>1</v>
      </c>
      <c r="ADE111">
        <f t="shared" si="586"/>
        <v>0</v>
      </c>
      <c r="ADH111" s="115" t="s">
        <v>1099</v>
      </c>
      <c r="ADI111">
        <v>50</v>
      </c>
      <c r="ADJ111" t="str">
        <f t="shared" si="601"/>
        <v>FALSE</v>
      </c>
      <c r="ADK111">
        <f>ROUND(MARGIN!$J28,0)</f>
        <v>5</v>
      </c>
      <c r="ADL111" t="e">
        <f>ROUND(IF(ACU111=ACZ111,ADK111*(1+#REF!),ADK111*(1-#REF!)),0)</f>
        <v>#REF!</v>
      </c>
      <c r="ADM111">
        <f t="shared" si="588"/>
        <v>5</v>
      </c>
      <c r="ADN111" s="137">
        <f>ADM111*10000*MARGIN!$G28/MARGIN!$D28</f>
        <v>54921.59</v>
      </c>
      <c r="ADO111" s="137"/>
      <c r="ADP111" s="188">
        <f t="shared" si="602"/>
        <v>0</v>
      </c>
      <c r="ADQ111" s="188"/>
      <c r="ADR111" s="188"/>
      <c r="ADS111" s="188"/>
      <c r="ADT111" s="188">
        <f t="shared" si="590"/>
        <v>0</v>
      </c>
      <c r="ADU111" s="188">
        <f t="shared" si="603"/>
        <v>0</v>
      </c>
      <c r="ADV111" s="188"/>
      <c r="ADW111" s="188"/>
      <c r="ADX111" s="188"/>
      <c r="ADY111" s="188"/>
      <c r="ADZ111" s="188"/>
      <c r="AEA111" s="188"/>
    </row>
    <row r="112" spans="1:807" x14ac:dyDescent="0.25">
      <c r="A112" t="s">
        <v>1081</v>
      </c>
      <c r="B112" s="163" t="s">
        <v>12</v>
      </c>
      <c r="E112">
        <v>-3</v>
      </c>
      <c r="H112">
        <v>-1</v>
      </c>
      <c r="J112">
        <v>-1</v>
      </c>
      <c r="M112">
        <v>1</v>
      </c>
      <c r="O112">
        <v>0</v>
      </c>
      <c r="R112" s="115" t="s">
        <v>1099</v>
      </c>
      <c r="S112">
        <v>50</v>
      </c>
      <c r="T112" t="s">
        <v>1164</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1164</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1164</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1164</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1164</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1164</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1164</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1164</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1164</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1164</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1164</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1164</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1164</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1164</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1164</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1164</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v>-50</v>
      </c>
      <c r="UU112">
        <v>-1</v>
      </c>
      <c r="UW112">
        <v>-1</v>
      </c>
      <c r="UZ112">
        <v>1</v>
      </c>
      <c r="VB112">
        <v>0</v>
      </c>
      <c r="VE112" s="115" t="s">
        <v>1099</v>
      </c>
      <c r="VF112">
        <v>50</v>
      </c>
      <c r="VG112" t="s">
        <v>1164</v>
      </c>
      <c r="VH112">
        <v>5</v>
      </c>
      <c r="VI112" t="e">
        <v>#REF!</v>
      </c>
      <c r="VJ112">
        <v>5</v>
      </c>
      <c r="VK112" s="137">
        <v>54909.04939493112</v>
      </c>
      <c r="VL112" s="137"/>
      <c r="VM112" s="188">
        <v>0</v>
      </c>
      <c r="VN112" s="188"/>
      <c r="VO112" s="188"/>
      <c r="VP112" s="188">
        <v>0</v>
      </c>
      <c r="VQ112" s="188">
        <v>0</v>
      </c>
      <c r="VR112" s="188"/>
      <c r="VS112" s="188"/>
      <c r="VT112" s="188"/>
      <c r="VU112" s="188"/>
      <c r="VV112" s="188"/>
      <c r="VW112" s="188"/>
      <c r="VX112" s="188"/>
      <c r="VZ112">
        <v>-50</v>
      </c>
      <c r="WD112">
        <v>-1</v>
      </c>
      <c r="WF112">
        <v>-1</v>
      </c>
      <c r="WI112">
        <v>1</v>
      </c>
      <c r="WK112">
        <v>0</v>
      </c>
      <c r="WN112" s="115" t="s">
        <v>1099</v>
      </c>
      <c r="WO112">
        <v>50</v>
      </c>
      <c r="WP112" t="s">
        <v>1164</v>
      </c>
      <c r="WQ112">
        <v>5</v>
      </c>
      <c r="WR112" t="e">
        <v>#REF!</v>
      </c>
      <c r="WS112">
        <v>5</v>
      </c>
      <c r="WT112" s="137">
        <v>54909.021986353298</v>
      </c>
      <c r="WU112" s="137"/>
      <c r="WV112" s="188">
        <v>0</v>
      </c>
      <c r="WW112" s="188"/>
      <c r="WX112" s="188"/>
      <c r="WY112" s="188">
        <v>0</v>
      </c>
      <c r="WZ112" s="188">
        <v>0</v>
      </c>
      <c r="XA112" s="188"/>
      <c r="XB112" s="188"/>
      <c r="XC112" s="188"/>
      <c r="XD112" s="188"/>
      <c r="XE112" s="188"/>
      <c r="XF112" s="188"/>
      <c r="XG112" s="188"/>
      <c r="XI112">
        <v>-50</v>
      </c>
      <c r="XM112">
        <v>-1</v>
      </c>
      <c r="XO112">
        <v>-1</v>
      </c>
      <c r="XR112">
        <v>1</v>
      </c>
      <c r="XT112">
        <v>0</v>
      </c>
      <c r="XW112" s="115" t="s">
        <v>1099</v>
      </c>
      <c r="XX112">
        <v>50</v>
      </c>
      <c r="XY112" t="s">
        <v>1164</v>
      </c>
      <c r="XZ112">
        <v>5</v>
      </c>
      <c r="YA112" t="e">
        <v>#REF!</v>
      </c>
      <c r="YB112">
        <v>5</v>
      </c>
      <c r="YC112" s="137">
        <v>54909.021986353298</v>
      </c>
      <c r="YD112" s="137"/>
      <c r="YE112" s="188">
        <v>0</v>
      </c>
      <c r="YF112" s="188"/>
      <c r="YG112" s="188"/>
      <c r="YH112" s="188">
        <v>0</v>
      </c>
      <c r="YI112" s="188">
        <v>0</v>
      </c>
      <c r="YJ112" s="188"/>
      <c r="YK112" s="188"/>
      <c r="YL112" s="188"/>
      <c r="YM112" s="188"/>
      <c r="YN112" s="188"/>
      <c r="YO112" s="188"/>
      <c r="YP112" s="188"/>
      <c r="YR112">
        <v>-50</v>
      </c>
      <c r="YV112">
        <v>-1</v>
      </c>
      <c r="YX112">
        <v>-1</v>
      </c>
      <c r="ZA112">
        <v>1</v>
      </c>
      <c r="ZC112">
        <v>0</v>
      </c>
      <c r="ZF112" s="115" t="s">
        <v>1099</v>
      </c>
      <c r="ZG112">
        <v>50</v>
      </c>
      <c r="ZH112" t="s">
        <v>1164</v>
      </c>
      <c r="ZI112">
        <v>5</v>
      </c>
      <c r="ZJ112" t="e">
        <v>#REF!</v>
      </c>
      <c r="ZK112">
        <v>5</v>
      </c>
      <c r="ZL112" s="137">
        <v>54909.021986353298</v>
      </c>
      <c r="ZM112" s="137"/>
      <c r="ZN112" s="188">
        <v>0</v>
      </c>
      <c r="ZO112" s="188"/>
      <c r="ZP112" s="188"/>
      <c r="ZQ112" s="188"/>
      <c r="ZR112" s="188">
        <v>0</v>
      </c>
      <c r="ZS112" s="188">
        <v>0</v>
      </c>
      <c r="ZT112" s="188"/>
      <c r="ZU112" s="188"/>
      <c r="ZV112" s="188"/>
      <c r="ZW112" s="188"/>
      <c r="ZX112" s="188"/>
      <c r="ZY112" s="188"/>
      <c r="AAA112">
        <f t="shared" si="568"/>
        <v>-50</v>
      </c>
      <c r="AAE112">
        <v>-1</v>
      </c>
      <c r="AAG112">
        <v>-1</v>
      </c>
      <c r="AAJ112">
        <f t="shared" si="592"/>
        <v>1</v>
      </c>
      <c r="AAL112">
        <f t="shared" si="570"/>
        <v>0</v>
      </c>
      <c r="AAO112" s="115" t="s">
        <v>1099</v>
      </c>
      <c r="AAP112">
        <v>50</v>
      </c>
      <c r="AAQ112" t="str">
        <f t="shared" si="593"/>
        <v>FALSE</v>
      </c>
      <c r="AAR112">
        <f>ROUND(MARGIN!$J29,0)</f>
        <v>5</v>
      </c>
      <c r="AAS112" t="e">
        <f>ROUND(IF(AAB112=AAG112,AAR112*(1+#REF!),AAR112*(1-#REF!)),0)</f>
        <v>#REF!</v>
      </c>
      <c r="AAT112">
        <f t="shared" si="572"/>
        <v>5</v>
      </c>
      <c r="AAU112" s="137">
        <f>AAT112*10000*MARGIN!$G29/MARGIN!$D29</f>
        <v>54909.021986353298</v>
      </c>
      <c r="AAV112" s="137"/>
      <c r="AAW112" s="188">
        <f t="shared" si="594"/>
        <v>0</v>
      </c>
      <c r="AAX112" s="188"/>
      <c r="AAY112" s="188"/>
      <c r="AAZ112" s="188"/>
      <c r="ABA112" s="188">
        <f t="shared" si="574"/>
        <v>0</v>
      </c>
      <c r="ABB112" s="188">
        <f t="shared" si="595"/>
        <v>0</v>
      </c>
      <c r="ABC112" s="188"/>
      <c r="ABD112" s="188"/>
      <c r="ABE112" s="188"/>
      <c r="ABF112" s="188"/>
      <c r="ABG112" s="188"/>
      <c r="ABH112" s="188"/>
      <c r="ABJ112">
        <f t="shared" si="576"/>
        <v>-50</v>
      </c>
      <c r="ABN112">
        <v>-1</v>
      </c>
      <c r="ABP112">
        <v>-1</v>
      </c>
      <c r="ABS112">
        <f t="shared" si="596"/>
        <v>1</v>
      </c>
      <c r="ABU112">
        <f t="shared" si="578"/>
        <v>0</v>
      </c>
      <c r="ABX112" s="115" t="s">
        <v>1099</v>
      </c>
      <c r="ABY112">
        <v>50</v>
      </c>
      <c r="ABZ112" t="str">
        <f t="shared" si="597"/>
        <v>FALSE</v>
      </c>
      <c r="ACA112">
        <f>ROUND(MARGIN!$J29,0)</f>
        <v>5</v>
      </c>
      <c r="ACB112" t="e">
        <f>ROUND(IF(ABK112=ABP112,ACA112*(1+#REF!),ACA112*(1-#REF!)),0)</f>
        <v>#REF!</v>
      </c>
      <c r="ACC112">
        <f t="shared" si="580"/>
        <v>5</v>
      </c>
      <c r="ACD112" s="137">
        <f>ACC112*10000*MARGIN!$G29/MARGIN!$D29</f>
        <v>54909.021986353298</v>
      </c>
      <c r="ACE112" s="137"/>
      <c r="ACF112" s="188">
        <f t="shared" si="598"/>
        <v>0</v>
      </c>
      <c r="ACG112" s="188"/>
      <c r="ACH112" s="188"/>
      <c r="ACI112" s="188"/>
      <c r="ACJ112" s="188">
        <f t="shared" si="582"/>
        <v>0</v>
      </c>
      <c r="ACK112" s="188">
        <f t="shared" si="599"/>
        <v>0</v>
      </c>
      <c r="ACL112" s="188"/>
      <c r="ACM112" s="188"/>
      <c r="ACN112" s="188"/>
      <c r="ACO112" s="188"/>
      <c r="ACP112" s="188"/>
      <c r="ACQ112" s="188"/>
      <c r="ACT112" t="e">
        <f t="shared" si="584"/>
        <v>#VALUE!</v>
      </c>
      <c r="ACX112">
        <v>-1</v>
      </c>
      <c r="ACZ112">
        <v>-1</v>
      </c>
      <c r="ADC112">
        <f t="shared" si="600"/>
        <v>1</v>
      </c>
      <c r="ADE112">
        <f t="shared" si="586"/>
        <v>0</v>
      </c>
      <c r="ADH112" s="115" t="s">
        <v>1099</v>
      </c>
      <c r="ADI112">
        <v>50</v>
      </c>
      <c r="ADJ112" t="str">
        <f t="shared" si="601"/>
        <v>FALSE</v>
      </c>
      <c r="ADK112">
        <f>ROUND(MARGIN!$J29,0)</f>
        <v>5</v>
      </c>
      <c r="ADL112" t="e">
        <f>ROUND(IF(ACU112=ACZ112,ADK112*(1+#REF!),ADK112*(1-#REF!)),0)</f>
        <v>#REF!</v>
      </c>
      <c r="ADM112">
        <f t="shared" si="588"/>
        <v>5</v>
      </c>
      <c r="ADN112" s="137">
        <f>ADM112*10000*MARGIN!$G29/MARGIN!$D29</f>
        <v>54909.021986353298</v>
      </c>
      <c r="ADO112" s="137"/>
      <c r="ADP112" s="188">
        <f t="shared" si="602"/>
        <v>0</v>
      </c>
      <c r="ADQ112" s="188"/>
      <c r="ADR112" s="188"/>
      <c r="ADS112" s="188"/>
      <c r="ADT112" s="188">
        <f t="shared" si="590"/>
        <v>0</v>
      </c>
      <c r="ADU112" s="188">
        <f t="shared" si="603"/>
        <v>0</v>
      </c>
      <c r="ADV112" s="188"/>
      <c r="ADW112" s="188"/>
      <c r="ADX112" s="188"/>
      <c r="ADY112" s="188"/>
      <c r="ADZ112" s="188"/>
      <c r="AEA112" s="188"/>
    </row>
    <row r="113" spans="1:807" x14ac:dyDescent="0.25">
      <c r="A113" t="s">
        <v>1082</v>
      </c>
      <c r="B113" s="163" t="s">
        <v>5</v>
      </c>
      <c r="E113">
        <v>-3</v>
      </c>
      <c r="H113">
        <v>-1</v>
      </c>
      <c r="J113">
        <v>-1</v>
      </c>
      <c r="M113">
        <v>1</v>
      </c>
      <c r="O113">
        <v>0</v>
      </c>
      <c r="R113" s="115" t="s">
        <v>1099</v>
      </c>
      <c r="S113">
        <v>50</v>
      </c>
      <c r="T113" t="s">
        <v>1164</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1164</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1164</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1164</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1164</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1164</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1164</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1164</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1164</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1164</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1164</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1164</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1164</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1164</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1164</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1164</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v>-50</v>
      </c>
      <c r="UU113">
        <v>-1</v>
      </c>
      <c r="UW113">
        <v>-1</v>
      </c>
      <c r="UZ113">
        <v>1</v>
      </c>
      <c r="VB113">
        <v>0</v>
      </c>
      <c r="VE113" s="115" t="s">
        <v>1099</v>
      </c>
      <c r="VF113">
        <v>50</v>
      </c>
      <c r="VG113" t="s">
        <v>1164</v>
      </c>
      <c r="VH113">
        <v>5</v>
      </c>
      <c r="VI113" t="e">
        <v>#REF!</v>
      </c>
      <c r="VJ113">
        <v>5</v>
      </c>
      <c r="VK113" s="137">
        <v>54873.340239193902</v>
      </c>
      <c r="VL113" s="137"/>
      <c r="VM113" s="188">
        <v>0</v>
      </c>
      <c r="VN113" s="188"/>
      <c r="VO113" s="188"/>
      <c r="VP113" s="188">
        <v>0</v>
      </c>
      <c r="VQ113" s="188">
        <v>0</v>
      </c>
      <c r="VR113" s="188"/>
      <c r="VS113" s="188"/>
      <c r="VT113" s="188"/>
      <c r="VU113" s="188"/>
      <c r="VV113" s="188"/>
      <c r="VW113" s="188"/>
      <c r="VX113" s="188"/>
      <c r="VZ113">
        <v>-50</v>
      </c>
      <c r="WD113">
        <v>-1</v>
      </c>
      <c r="WF113">
        <v>-1</v>
      </c>
      <c r="WI113">
        <v>1</v>
      </c>
      <c r="WK113">
        <v>0</v>
      </c>
      <c r="WN113" s="115" t="s">
        <v>1099</v>
      </c>
      <c r="WO113">
        <v>50</v>
      </c>
      <c r="WP113" t="s">
        <v>1164</v>
      </c>
      <c r="WQ113">
        <v>5</v>
      </c>
      <c r="WR113" t="e">
        <v>#REF!</v>
      </c>
      <c r="WS113">
        <v>5</v>
      </c>
      <c r="WT113" s="137">
        <v>54917.327726273536</v>
      </c>
      <c r="WU113" s="137"/>
      <c r="WV113" s="188">
        <v>0</v>
      </c>
      <c r="WW113" s="188"/>
      <c r="WX113" s="188"/>
      <c r="WY113" s="188">
        <v>0</v>
      </c>
      <c r="WZ113" s="188">
        <v>0</v>
      </c>
      <c r="XA113" s="188"/>
      <c r="XB113" s="188"/>
      <c r="XC113" s="188"/>
      <c r="XD113" s="188"/>
      <c r="XE113" s="188"/>
      <c r="XF113" s="188"/>
      <c r="XG113" s="188"/>
      <c r="XI113">
        <v>-50</v>
      </c>
      <c r="XM113">
        <v>-1</v>
      </c>
      <c r="XO113">
        <v>-1</v>
      </c>
      <c r="XR113">
        <v>1</v>
      </c>
      <c r="XT113">
        <v>0</v>
      </c>
      <c r="XW113" s="115" t="s">
        <v>1099</v>
      </c>
      <c r="XX113">
        <v>50</v>
      </c>
      <c r="XY113" t="s">
        <v>1164</v>
      </c>
      <c r="XZ113">
        <v>5</v>
      </c>
      <c r="YA113" t="e">
        <v>#REF!</v>
      </c>
      <c r="YB113">
        <v>5</v>
      </c>
      <c r="YC113" s="137">
        <v>54917.327726273536</v>
      </c>
      <c r="YD113" s="137"/>
      <c r="YE113" s="188">
        <v>0</v>
      </c>
      <c r="YF113" s="188"/>
      <c r="YG113" s="188"/>
      <c r="YH113" s="188">
        <v>0</v>
      </c>
      <c r="YI113" s="188">
        <v>0</v>
      </c>
      <c r="YJ113" s="188"/>
      <c r="YK113" s="188"/>
      <c r="YL113" s="188"/>
      <c r="YM113" s="188"/>
      <c r="YN113" s="188"/>
      <c r="YO113" s="188"/>
      <c r="YP113" s="188"/>
      <c r="YR113">
        <v>-50</v>
      </c>
      <c r="YV113">
        <v>-1</v>
      </c>
      <c r="YX113">
        <v>-1</v>
      </c>
      <c r="ZA113">
        <v>1</v>
      </c>
      <c r="ZC113">
        <v>0</v>
      </c>
      <c r="ZF113" s="115" t="s">
        <v>1099</v>
      </c>
      <c r="ZG113">
        <v>50</v>
      </c>
      <c r="ZH113" t="s">
        <v>1164</v>
      </c>
      <c r="ZI113">
        <v>5</v>
      </c>
      <c r="ZJ113" t="e">
        <v>#REF!</v>
      </c>
      <c r="ZK113">
        <v>5</v>
      </c>
      <c r="ZL113" s="137">
        <v>54917.327726273536</v>
      </c>
      <c r="ZM113" s="137"/>
      <c r="ZN113" s="188">
        <v>0</v>
      </c>
      <c r="ZO113" s="188"/>
      <c r="ZP113" s="188"/>
      <c r="ZQ113" s="188"/>
      <c r="ZR113" s="188">
        <v>0</v>
      </c>
      <c r="ZS113" s="188">
        <v>0</v>
      </c>
      <c r="ZT113" s="188"/>
      <c r="ZU113" s="188"/>
      <c r="ZV113" s="188"/>
      <c r="ZW113" s="188"/>
      <c r="ZX113" s="188"/>
      <c r="ZY113" s="188"/>
      <c r="AAA113">
        <f t="shared" si="568"/>
        <v>-50</v>
      </c>
      <c r="AAE113">
        <v>-1</v>
      </c>
      <c r="AAG113">
        <v>-1</v>
      </c>
      <c r="AAJ113">
        <f t="shared" si="592"/>
        <v>1</v>
      </c>
      <c r="AAL113">
        <f t="shared" si="570"/>
        <v>0</v>
      </c>
      <c r="AAO113" s="115" t="s">
        <v>1099</v>
      </c>
      <c r="AAP113">
        <v>50</v>
      </c>
      <c r="AAQ113" t="str">
        <f t="shared" si="593"/>
        <v>FALSE</v>
      </c>
      <c r="AAR113">
        <f>ROUND(MARGIN!$J30,0)</f>
        <v>5</v>
      </c>
      <c r="AAS113" t="e">
        <f>ROUND(IF(AAB113=AAG113,AAR113*(1+#REF!),AAR113*(1-#REF!)),0)</f>
        <v>#REF!</v>
      </c>
      <c r="AAT113">
        <f t="shared" si="572"/>
        <v>5</v>
      </c>
      <c r="AAU113" s="137">
        <f>AAT113*10000*MARGIN!$G30/MARGIN!$D30</f>
        <v>54917.327726273536</v>
      </c>
      <c r="AAV113" s="137"/>
      <c r="AAW113" s="188">
        <f t="shared" si="594"/>
        <v>0</v>
      </c>
      <c r="AAX113" s="188"/>
      <c r="AAY113" s="188"/>
      <c r="AAZ113" s="188"/>
      <c r="ABA113" s="188">
        <f t="shared" si="574"/>
        <v>0</v>
      </c>
      <c r="ABB113" s="188">
        <f t="shared" si="595"/>
        <v>0</v>
      </c>
      <c r="ABC113" s="188"/>
      <c r="ABD113" s="188"/>
      <c r="ABE113" s="188"/>
      <c r="ABF113" s="188"/>
      <c r="ABG113" s="188"/>
      <c r="ABH113" s="188"/>
      <c r="ABJ113">
        <f t="shared" si="576"/>
        <v>-50</v>
      </c>
      <c r="ABN113">
        <v>-1</v>
      </c>
      <c r="ABP113">
        <v>-1</v>
      </c>
      <c r="ABS113">
        <f t="shared" si="596"/>
        <v>1</v>
      </c>
      <c r="ABU113">
        <f t="shared" si="578"/>
        <v>0</v>
      </c>
      <c r="ABX113" s="115" t="s">
        <v>1099</v>
      </c>
      <c r="ABY113">
        <v>50</v>
      </c>
      <c r="ABZ113" t="str">
        <f t="shared" si="597"/>
        <v>FALSE</v>
      </c>
      <c r="ACA113">
        <f>ROUND(MARGIN!$J30,0)</f>
        <v>5</v>
      </c>
      <c r="ACB113" t="e">
        <f>ROUND(IF(ABK113=ABP113,ACA113*(1+#REF!),ACA113*(1-#REF!)),0)</f>
        <v>#REF!</v>
      </c>
      <c r="ACC113">
        <f t="shared" si="580"/>
        <v>5</v>
      </c>
      <c r="ACD113" s="137">
        <f>ACC113*10000*MARGIN!$G30/MARGIN!$D30</f>
        <v>54917.327726273536</v>
      </c>
      <c r="ACE113" s="137"/>
      <c r="ACF113" s="188">
        <f t="shared" si="598"/>
        <v>0</v>
      </c>
      <c r="ACG113" s="188"/>
      <c r="ACH113" s="188"/>
      <c r="ACI113" s="188"/>
      <c r="ACJ113" s="188">
        <f t="shared" si="582"/>
        <v>0</v>
      </c>
      <c r="ACK113" s="188">
        <f t="shared" si="599"/>
        <v>0</v>
      </c>
      <c r="ACL113" s="188"/>
      <c r="ACM113" s="188"/>
      <c r="ACN113" s="188"/>
      <c r="ACO113" s="188"/>
      <c r="ACP113" s="188"/>
      <c r="ACQ113" s="188"/>
      <c r="ACT113" t="e">
        <f t="shared" si="584"/>
        <v>#VALUE!</v>
      </c>
      <c r="ACX113">
        <v>-1</v>
      </c>
      <c r="ACZ113">
        <v>-1</v>
      </c>
      <c r="ADC113">
        <f t="shared" si="600"/>
        <v>1</v>
      </c>
      <c r="ADE113">
        <f t="shared" si="586"/>
        <v>0</v>
      </c>
      <c r="ADH113" s="115" t="s">
        <v>1099</v>
      </c>
      <c r="ADI113">
        <v>50</v>
      </c>
      <c r="ADJ113" t="str">
        <f t="shared" si="601"/>
        <v>FALSE</v>
      </c>
      <c r="ADK113">
        <f>ROUND(MARGIN!$J30,0)</f>
        <v>5</v>
      </c>
      <c r="ADL113" t="e">
        <f>ROUND(IF(ACU113=ACZ113,ADK113*(1+#REF!),ADK113*(1-#REF!)),0)</f>
        <v>#REF!</v>
      </c>
      <c r="ADM113">
        <f t="shared" si="588"/>
        <v>5</v>
      </c>
      <c r="ADN113" s="137">
        <f>ADM113*10000*MARGIN!$G30/MARGIN!$D30</f>
        <v>54917.327726273536</v>
      </c>
      <c r="ADO113" s="137"/>
      <c r="ADP113" s="188">
        <f t="shared" si="602"/>
        <v>0</v>
      </c>
      <c r="ADQ113" s="188"/>
      <c r="ADR113" s="188"/>
      <c r="ADS113" s="188"/>
      <c r="ADT113" s="188">
        <f t="shared" si="590"/>
        <v>0</v>
      </c>
      <c r="ADU113" s="188">
        <f t="shared" si="603"/>
        <v>0</v>
      </c>
      <c r="ADV113" s="188"/>
      <c r="ADW113" s="188"/>
      <c r="ADX113" s="188"/>
      <c r="ADY113" s="188"/>
      <c r="ADZ113" s="188"/>
      <c r="AEA113" s="188"/>
    </row>
    <row r="114" spans="1:807" x14ac:dyDescent="0.25">
      <c r="A114" t="s">
        <v>1083</v>
      </c>
      <c r="B114" s="163" t="s">
        <v>18</v>
      </c>
      <c r="E114">
        <v>-3</v>
      </c>
      <c r="H114">
        <v>-1</v>
      </c>
      <c r="J114">
        <v>-1</v>
      </c>
      <c r="M114">
        <v>1</v>
      </c>
      <c r="O114">
        <v>0</v>
      </c>
      <c r="R114" s="115" t="s">
        <v>1099</v>
      </c>
      <c r="S114">
        <v>50</v>
      </c>
      <c r="T114" t="s">
        <v>1164</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1164</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1164</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1164</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1164</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1164</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1164</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1164</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1164</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1164</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1164</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1164</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1164</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1164</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1164</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1164</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v>-50</v>
      </c>
      <c r="UU114">
        <v>-1</v>
      </c>
      <c r="UW114">
        <v>-1</v>
      </c>
      <c r="UZ114">
        <v>1</v>
      </c>
      <c r="VB114">
        <v>0</v>
      </c>
      <c r="VE114" s="115" t="s">
        <v>1099</v>
      </c>
      <c r="VF114">
        <v>50</v>
      </c>
      <c r="VG114" t="s">
        <v>1164</v>
      </c>
      <c r="VH114">
        <v>5</v>
      </c>
      <c r="VI114" t="e">
        <v>#REF!</v>
      </c>
      <c r="VJ114">
        <v>5</v>
      </c>
      <c r="VK114" s="137">
        <v>54887.560777957871</v>
      </c>
      <c r="VL114" s="137"/>
      <c r="VM114" s="188">
        <v>0</v>
      </c>
      <c r="VN114" s="188"/>
      <c r="VO114" s="188"/>
      <c r="VP114" s="188">
        <v>0</v>
      </c>
      <c r="VQ114" s="188">
        <v>0</v>
      </c>
      <c r="VR114" s="188"/>
      <c r="VS114" s="188"/>
      <c r="VT114" s="188"/>
      <c r="VU114" s="188"/>
      <c r="VV114" s="188"/>
      <c r="VW114" s="188"/>
      <c r="VX114" s="188"/>
      <c r="VZ114">
        <v>-50</v>
      </c>
      <c r="WD114">
        <v>-1</v>
      </c>
      <c r="WF114">
        <v>-1</v>
      </c>
      <c r="WI114">
        <v>1</v>
      </c>
      <c r="WK114">
        <v>0</v>
      </c>
      <c r="WN114" s="115" t="s">
        <v>1099</v>
      </c>
      <c r="WO114">
        <v>50</v>
      </c>
      <c r="WP114" t="s">
        <v>1164</v>
      </c>
      <c r="WQ114">
        <v>5</v>
      </c>
      <c r="WR114" t="e">
        <v>#REF!</v>
      </c>
      <c r="WS114">
        <v>5</v>
      </c>
      <c r="WT114" s="137">
        <v>54916.876574307302</v>
      </c>
      <c r="WU114" s="137"/>
      <c r="WV114" s="188">
        <v>0</v>
      </c>
      <c r="WW114" s="188"/>
      <c r="WX114" s="188"/>
      <c r="WY114" s="188">
        <v>0</v>
      </c>
      <c r="WZ114" s="188">
        <v>0</v>
      </c>
      <c r="XA114" s="188"/>
      <c r="XB114" s="188"/>
      <c r="XC114" s="188"/>
      <c r="XD114" s="188"/>
      <c r="XE114" s="188"/>
      <c r="XF114" s="188"/>
      <c r="XG114" s="188"/>
      <c r="XI114">
        <v>-50</v>
      </c>
      <c r="XM114">
        <v>-1</v>
      </c>
      <c r="XO114">
        <v>-1</v>
      </c>
      <c r="XR114">
        <v>1</v>
      </c>
      <c r="XT114">
        <v>0</v>
      </c>
      <c r="XW114" s="115" t="s">
        <v>1099</v>
      </c>
      <c r="XX114">
        <v>50</v>
      </c>
      <c r="XY114" t="s">
        <v>1164</v>
      </c>
      <c r="XZ114">
        <v>5</v>
      </c>
      <c r="YA114" t="e">
        <v>#REF!</v>
      </c>
      <c r="YB114">
        <v>5</v>
      </c>
      <c r="YC114" s="137">
        <v>54916.876574307302</v>
      </c>
      <c r="YD114" s="137"/>
      <c r="YE114" s="188">
        <v>0</v>
      </c>
      <c r="YF114" s="188"/>
      <c r="YG114" s="188"/>
      <c r="YH114" s="188">
        <v>0</v>
      </c>
      <c r="YI114" s="188">
        <v>0</v>
      </c>
      <c r="YJ114" s="188"/>
      <c r="YK114" s="188"/>
      <c r="YL114" s="188"/>
      <c r="YM114" s="188"/>
      <c r="YN114" s="188"/>
      <c r="YO114" s="188"/>
      <c r="YP114" s="188"/>
      <c r="YR114">
        <v>-50</v>
      </c>
      <c r="YV114">
        <v>-1</v>
      </c>
      <c r="YX114">
        <v>-1</v>
      </c>
      <c r="ZA114">
        <v>1</v>
      </c>
      <c r="ZC114">
        <v>0</v>
      </c>
      <c r="ZF114" s="115" t="s">
        <v>1099</v>
      </c>
      <c r="ZG114">
        <v>50</v>
      </c>
      <c r="ZH114" t="s">
        <v>1164</v>
      </c>
      <c r="ZI114">
        <v>5</v>
      </c>
      <c r="ZJ114" t="e">
        <v>#REF!</v>
      </c>
      <c r="ZK114">
        <v>5</v>
      </c>
      <c r="ZL114" s="137">
        <v>54916.876574307302</v>
      </c>
      <c r="ZM114" s="137"/>
      <c r="ZN114" s="188">
        <v>0</v>
      </c>
      <c r="ZO114" s="188"/>
      <c r="ZP114" s="188"/>
      <c r="ZQ114" s="188"/>
      <c r="ZR114" s="188">
        <v>0</v>
      </c>
      <c r="ZS114" s="188">
        <v>0</v>
      </c>
      <c r="ZT114" s="188"/>
      <c r="ZU114" s="188"/>
      <c r="ZV114" s="188"/>
      <c r="ZW114" s="188"/>
      <c r="ZX114" s="188"/>
      <c r="ZY114" s="188"/>
      <c r="AAA114">
        <f t="shared" si="568"/>
        <v>-50</v>
      </c>
      <c r="AAE114">
        <v>-1</v>
      </c>
      <c r="AAG114">
        <v>-1</v>
      </c>
      <c r="AAJ114">
        <f t="shared" si="592"/>
        <v>1</v>
      </c>
      <c r="AAL114">
        <f t="shared" si="570"/>
        <v>0</v>
      </c>
      <c r="AAO114" s="115" t="s">
        <v>1099</v>
      </c>
      <c r="AAP114">
        <v>50</v>
      </c>
      <c r="AAQ114" t="str">
        <f t="shared" si="593"/>
        <v>FALSE</v>
      </c>
      <c r="AAR114">
        <f>ROUND(MARGIN!$J31,0)</f>
        <v>5</v>
      </c>
      <c r="AAS114" t="e">
        <f>ROUND(IF(AAB114=AAG114,AAR114*(1+#REF!),AAR114*(1-#REF!)),0)</f>
        <v>#REF!</v>
      </c>
      <c r="AAT114">
        <f t="shared" si="572"/>
        <v>5</v>
      </c>
      <c r="AAU114" s="137">
        <f>AAT114*10000*MARGIN!$G31/MARGIN!$D31</f>
        <v>54916.876574307302</v>
      </c>
      <c r="AAV114" s="137"/>
      <c r="AAW114" s="188">
        <f t="shared" si="594"/>
        <v>0</v>
      </c>
      <c r="AAX114" s="188"/>
      <c r="AAY114" s="188"/>
      <c r="AAZ114" s="188"/>
      <c r="ABA114" s="188">
        <f t="shared" si="574"/>
        <v>0</v>
      </c>
      <c r="ABB114" s="188">
        <f t="shared" si="595"/>
        <v>0</v>
      </c>
      <c r="ABC114" s="188"/>
      <c r="ABD114" s="188"/>
      <c r="ABE114" s="188"/>
      <c r="ABF114" s="188"/>
      <c r="ABG114" s="188"/>
      <c r="ABH114" s="188"/>
      <c r="ABJ114">
        <f t="shared" si="576"/>
        <v>-50</v>
      </c>
      <c r="ABN114">
        <v>-1</v>
      </c>
      <c r="ABP114">
        <v>-1</v>
      </c>
      <c r="ABS114">
        <f t="shared" si="596"/>
        <v>1</v>
      </c>
      <c r="ABU114">
        <f t="shared" si="578"/>
        <v>0</v>
      </c>
      <c r="ABX114" s="115" t="s">
        <v>1099</v>
      </c>
      <c r="ABY114">
        <v>50</v>
      </c>
      <c r="ABZ114" t="str">
        <f t="shared" si="597"/>
        <v>FALSE</v>
      </c>
      <c r="ACA114">
        <f>ROUND(MARGIN!$J31,0)</f>
        <v>5</v>
      </c>
      <c r="ACB114" t="e">
        <f>ROUND(IF(ABK114=ABP114,ACA114*(1+#REF!),ACA114*(1-#REF!)),0)</f>
        <v>#REF!</v>
      </c>
      <c r="ACC114">
        <f t="shared" si="580"/>
        <v>5</v>
      </c>
      <c r="ACD114" s="137">
        <f>ACC114*10000*MARGIN!$G31/MARGIN!$D31</f>
        <v>54916.876574307302</v>
      </c>
      <c r="ACE114" s="137"/>
      <c r="ACF114" s="188">
        <f t="shared" si="598"/>
        <v>0</v>
      </c>
      <c r="ACG114" s="188"/>
      <c r="ACH114" s="188"/>
      <c r="ACI114" s="188"/>
      <c r="ACJ114" s="188">
        <f t="shared" si="582"/>
        <v>0</v>
      </c>
      <c r="ACK114" s="188">
        <f t="shared" si="599"/>
        <v>0</v>
      </c>
      <c r="ACL114" s="188"/>
      <c r="ACM114" s="188"/>
      <c r="ACN114" s="188"/>
      <c r="ACO114" s="188"/>
      <c r="ACP114" s="188"/>
      <c r="ACQ114" s="188"/>
      <c r="ACT114" t="e">
        <f t="shared" si="584"/>
        <v>#VALUE!</v>
      </c>
      <c r="ACX114">
        <v>-1</v>
      </c>
      <c r="ACZ114">
        <v>-1</v>
      </c>
      <c r="ADC114">
        <f t="shared" si="600"/>
        <v>1</v>
      </c>
      <c r="ADE114">
        <f t="shared" si="586"/>
        <v>0</v>
      </c>
      <c r="ADH114" s="115" t="s">
        <v>1099</v>
      </c>
      <c r="ADI114">
        <v>50</v>
      </c>
      <c r="ADJ114" t="str">
        <f t="shared" si="601"/>
        <v>FALSE</v>
      </c>
      <c r="ADK114">
        <f>ROUND(MARGIN!$J31,0)</f>
        <v>5</v>
      </c>
      <c r="ADL114" t="e">
        <f>ROUND(IF(ACU114=ACZ114,ADK114*(1+#REF!),ADK114*(1-#REF!)),0)</f>
        <v>#REF!</v>
      </c>
      <c r="ADM114">
        <f t="shared" si="588"/>
        <v>5</v>
      </c>
      <c r="ADN114" s="137">
        <f>ADM114*10000*MARGIN!$G31/MARGIN!$D31</f>
        <v>54916.876574307302</v>
      </c>
      <c r="ADO114" s="137"/>
      <c r="ADP114" s="188">
        <f t="shared" si="602"/>
        <v>0</v>
      </c>
      <c r="ADQ114" s="188"/>
      <c r="ADR114" s="188"/>
      <c r="ADS114" s="188"/>
      <c r="ADT114" s="188">
        <f t="shared" si="590"/>
        <v>0</v>
      </c>
      <c r="ADU114" s="188">
        <f t="shared" si="603"/>
        <v>0</v>
      </c>
      <c r="ADV114" s="188"/>
      <c r="ADW114" s="188"/>
      <c r="ADX114" s="188"/>
      <c r="ADY114" s="188"/>
      <c r="ADZ114" s="188"/>
      <c r="AEA114" s="188"/>
    </row>
    <row r="115" spans="1:807" x14ac:dyDescent="0.25">
      <c r="A115" t="s">
        <v>1084</v>
      </c>
      <c r="B115" s="163" t="s">
        <v>19</v>
      </c>
      <c r="E115">
        <v>-3</v>
      </c>
      <c r="H115">
        <v>-1</v>
      </c>
      <c r="J115">
        <v>-1</v>
      </c>
      <c r="M115">
        <v>1</v>
      </c>
      <c r="O115">
        <v>0</v>
      </c>
      <c r="R115" s="115" t="s">
        <v>1099</v>
      </c>
      <c r="S115">
        <v>50</v>
      </c>
      <c r="T115" t="s">
        <v>1164</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1164</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1164</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1164</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1164</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1164</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1164</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1164</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1164</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1164</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1164</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1164</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1164</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1164</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1164</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1164</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v>-50</v>
      </c>
      <c r="UU115">
        <v>-1</v>
      </c>
      <c r="UW115">
        <v>-1</v>
      </c>
      <c r="UZ115">
        <v>1</v>
      </c>
      <c r="VB115">
        <v>0</v>
      </c>
      <c r="VE115" s="115" t="s">
        <v>1099</v>
      </c>
      <c r="VF115">
        <v>50</v>
      </c>
      <c r="VG115" t="s">
        <v>1164</v>
      </c>
      <c r="VH115">
        <v>5</v>
      </c>
      <c r="VI115" t="e">
        <v>#REF!</v>
      </c>
      <c r="VJ115">
        <v>5</v>
      </c>
      <c r="VK115" s="137">
        <v>54875.182500000003</v>
      </c>
      <c r="VL115" s="137"/>
      <c r="VM115" s="188">
        <v>0</v>
      </c>
      <c r="VN115" s="188"/>
      <c r="VO115" s="188"/>
      <c r="VP115" s="188">
        <v>0</v>
      </c>
      <c r="VQ115" s="188">
        <v>0</v>
      </c>
      <c r="VR115" s="188"/>
      <c r="VS115" s="188"/>
      <c r="VT115" s="188"/>
      <c r="VU115" s="188"/>
      <c r="VV115" s="188"/>
      <c r="VW115" s="188"/>
      <c r="VX115" s="188"/>
      <c r="VZ115">
        <v>-50</v>
      </c>
      <c r="WD115">
        <v>-1</v>
      </c>
      <c r="WF115">
        <v>-1</v>
      </c>
      <c r="WI115">
        <v>1</v>
      </c>
      <c r="WK115">
        <v>0</v>
      </c>
      <c r="WN115" s="115" t="s">
        <v>1099</v>
      </c>
      <c r="WO115">
        <v>50</v>
      </c>
      <c r="WP115" t="s">
        <v>1164</v>
      </c>
      <c r="WQ115">
        <v>5</v>
      </c>
      <c r="WR115" t="e">
        <v>#REF!</v>
      </c>
      <c r="WS115">
        <v>5</v>
      </c>
      <c r="WT115" s="137">
        <v>54917.124749999995</v>
      </c>
      <c r="WU115" s="137"/>
      <c r="WV115" s="188">
        <v>0</v>
      </c>
      <c r="WW115" s="188"/>
      <c r="WX115" s="188"/>
      <c r="WY115" s="188">
        <v>0</v>
      </c>
      <c r="WZ115" s="188">
        <v>0</v>
      </c>
      <c r="XA115" s="188"/>
      <c r="XB115" s="188"/>
      <c r="XC115" s="188"/>
      <c r="XD115" s="188"/>
      <c r="XE115" s="188"/>
      <c r="XF115" s="188"/>
      <c r="XG115" s="188"/>
      <c r="XI115">
        <v>-50</v>
      </c>
      <c r="XM115">
        <v>-1</v>
      </c>
      <c r="XO115">
        <v>-1</v>
      </c>
      <c r="XR115">
        <v>1</v>
      </c>
      <c r="XT115">
        <v>0</v>
      </c>
      <c r="XW115" s="115" t="s">
        <v>1099</v>
      </c>
      <c r="XX115">
        <v>50</v>
      </c>
      <c r="XY115" t="s">
        <v>1164</v>
      </c>
      <c r="XZ115">
        <v>5</v>
      </c>
      <c r="YA115" t="e">
        <v>#REF!</v>
      </c>
      <c r="YB115">
        <v>5</v>
      </c>
      <c r="YC115" s="137">
        <v>54917.124749999995</v>
      </c>
      <c r="YD115" s="137"/>
      <c r="YE115" s="188">
        <v>0</v>
      </c>
      <c r="YF115" s="188"/>
      <c r="YG115" s="188"/>
      <c r="YH115" s="188">
        <v>0</v>
      </c>
      <c r="YI115" s="188">
        <v>0</v>
      </c>
      <c r="YJ115" s="188"/>
      <c r="YK115" s="188"/>
      <c r="YL115" s="188"/>
      <c r="YM115" s="188"/>
      <c r="YN115" s="188"/>
      <c r="YO115" s="188"/>
      <c r="YP115" s="188"/>
      <c r="YR115">
        <v>-50</v>
      </c>
      <c r="YV115">
        <v>-1</v>
      </c>
      <c r="YX115">
        <v>-1</v>
      </c>
      <c r="ZA115">
        <v>1</v>
      </c>
      <c r="ZC115">
        <v>0</v>
      </c>
      <c r="ZF115" s="115" t="s">
        <v>1099</v>
      </c>
      <c r="ZG115">
        <v>50</v>
      </c>
      <c r="ZH115" t="s">
        <v>1164</v>
      </c>
      <c r="ZI115">
        <v>5</v>
      </c>
      <c r="ZJ115" t="e">
        <v>#REF!</v>
      </c>
      <c r="ZK115">
        <v>5</v>
      </c>
      <c r="ZL115" s="137">
        <v>54917.124749999995</v>
      </c>
      <c r="ZM115" s="137"/>
      <c r="ZN115" s="188">
        <v>0</v>
      </c>
      <c r="ZO115" s="188"/>
      <c r="ZP115" s="188"/>
      <c r="ZQ115" s="188"/>
      <c r="ZR115" s="188">
        <v>0</v>
      </c>
      <c r="ZS115" s="188">
        <v>0</v>
      </c>
      <c r="ZT115" s="188"/>
      <c r="ZU115" s="188"/>
      <c r="ZV115" s="188"/>
      <c r="ZW115" s="188"/>
      <c r="ZX115" s="188"/>
      <c r="ZY115" s="188"/>
      <c r="AAA115">
        <f t="shared" si="568"/>
        <v>-50</v>
      </c>
      <c r="AAE115">
        <v>-1</v>
      </c>
      <c r="AAG115">
        <v>-1</v>
      </c>
      <c r="AAJ115">
        <f t="shared" si="592"/>
        <v>1</v>
      </c>
      <c r="AAL115">
        <f t="shared" si="570"/>
        <v>0</v>
      </c>
      <c r="AAO115" s="115" t="s">
        <v>1099</v>
      </c>
      <c r="AAP115">
        <v>50</v>
      </c>
      <c r="AAQ115" t="str">
        <f t="shared" si="593"/>
        <v>FALSE</v>
      </c>
      <c r="AAR115">
        <f>ROUND(MARGIN!$J32,0)</f>
        <v>5</v>
      </c>
      <c r="AAS115" t="e">
        <f>ROUND(IF(AAB115=AAG115,AAR115*(1+#REF!),AAR115*(1-#REF!)),0)</f>
        <v>#REF!</v>
      </c>
      <c r="AAT115">
        <f t="shared" si="572"/>
        <v>5</v>
      </c>
      <c r="AAU115" s="137">
        <f>AAT115*10000*MARGIN!$G32/MARGIN!$D32</f>
        <v>54917.124749999995</v>
      </c>
      <c r="AAV115" s="137"/>
      <c r="AAW115" s="188">
        <f t="shared" si="594"/>
        <v>0</v>
      </c>
      <c r="AAX115" s="188"/>
      <c r="AAY115" s="188"/>
      <c r="AAZ115" s="188"/>
      <c r="ABA115" s="188">
        <f t="shared" si="574"/>
        <v>0</v>
      </c>
      <c r="ABB115" s="188">
        <f t="shared" si="595"/>
        <v>0</v>
      </c>
      <c r="ABC115" s="188"/>
      <c r="ABD115" s="188"/>
      <c r="ABE115" s="188"/>
      <c r="ABF115" s="188"/>
      <c r="ABG115" s="188"/>
      <c r="ABH115" s="188"/>
      <c r="ABJ115">
        <f t="shared" si="576"/>
        <v>-50</v>
      </c>
      <c r="ABN115">
        <v>-1</v>
      </c>
      <c r="ABP115">
        <v>-1</v>
      </c>
      <c r="ABS115">
        <f t="shared" si="596"/>
        <v>1</v>
      </c>
      <c r="ABU115">
        <f t="shared" si="578"/>
        <v>0</v>
      </c>
      <c r="ABX115" s="115" t="s">
        <v>1099</v>
      </c>
      <c r="ABY115">
        <v>50</v>
      </c>
      <c r="ABZ115" t="str">
        <f t="shared" si="597"/>
        <v>FALSE</v>
      </c>
      <c r="ACA115">
        <f>ROUND(MARGIN!$J32,0)</f>
        <v>5</v>
      </c>
      <c r="ACB115" t="e">
        <f>ROUND(IF(ABK115=ABP115,ACA115*(1+#REF!),ACA115*(1-#REF!)),0)</f>
        <v>#REF!</v>
      </c>
      <c r="ACC115">
        <f t="shared" si="580"/>
        <v>5</v>
      </c>
      <c r="ACD115" s="137">
        <f>ACC115*10000*MARGIN!$G32/MARGIN!$D32</f>
        <v>54917.124749999995</v>
      </c>
      <c r="ACE115" s="137"/>
      <c r="ACF115" s="188">
        <f t="shared" si="598"/>
        <v>0</v>
      </c>
      <c r="ACG115" s="188"/>
      <c r="ACH115" s="188"/>
      <c r="ACI115" s="188"/>
      <c r="ACJ115" s="188">
        <f t="shared" si="582"/>
        <v>0</v>
      </c>
      <c r="ACK115" s="188">
        <f t="shared" si="599"/>
        <v>0</v>
      </c>
      <c r="ACL115" s="188"/>
      <c r="ACM115" s="188"/>
      <c r="ACN115" s="188"/>
      <c r="ACO115" s="188"/>
      <c r="ACP115" s="188"/>
      <c r="ACQ115" s="188"/>
      <c r="ACT115" t="e">
        <f t="shared" si="584"/>
        <v>#VALUE!</v>
      </c>
      <c r="ACX115">
        <v>-1</v>
      </c>
      <c r="ACZ115">
        <v>-1</v>
      </c>
      <c r="ADC115">
        <f t="shared" si="600"/>
        <v>1</v>
      </c>
      <c r="ADE115">
        <f t="shared" si="586"/>
        <v>0</v>
      </c>
      <c r="ADH115" s="115" t="s">
        <v>1099</v>
      </c>
      <c r="ADI115">
        <v>50</v>
      </c>
      <c r="ADJ115" t="str">
        <f t="shared" si="601"/>
        <v>FALSE</v>
      </c>
      <c r="ADK115">
        <f>ROUND(MARGIN!$J32,0)</f>
        <v>5</v>
      </c>
      <c r="ADL115" t="e">
        <f>ROUND(IF(ACU115=ACZ115,ADK115*(1+#REF!),ADK115*(1-#REF!)),0)</f>
        <v>#REF!</v>
      </c>
      <c r="ADM115">
        <f t="shared" si="588"/>
        <v>5</v>
      </c>
      <c r="ADN115" s="137">
        <f>ADM115*10000*MARGIN!$G32/MARGIN!$D32</f>
        <v>54917.124749999995</v>
      </c>
      <c r="ADO115" s="137"/>
      <c r="ADP115" s="188">
        <f t="shared" si="602"/>
        <v>0</v>
      </c>
      <c r="ADQ115" s="188"/>
      <c r="ADR115" s="188"/>
      <c r="ADS115" s="188"/>
      <c r="ADT115" s="188">
        <f t="shared" si="590"/>
        <v>0</v>
      </c>
      <c r="ADU115" s="188">
        <f t="shared" si="603"/>
        <v>0</v>
      </c>
      <c r="ADV115" s="188"/>
      <c r="ADW115" s="188"/>
      <c r="ADX115" s="188"/>
      <c r="ADY115" s="188"/>
      <c r="ADZ115" s="188"/>
      <c r="AEA115" s="188"/>
    </row>
    <row r="116" spans="1:807" x14ac:dyDescent="0.25">
      <c r="A116" t="s">
        <v>1086</v>
      </c>
      <c r="B116" s="163" t="s">
        <v>10</v>
      </c>
      <c r="E116">
        <v>-3</v>
      </c>
      <c r="H116">
        <v>-1</v>
      </c>
      <c r="J116">
        <v>-1</v>
      </c>
      <c r="M116">
        <v>1</v>
      </c>
      <c r="O116">
        <v>0</v>
      </c>
      <c r="R116" s="115" t="s">
        <v>1099</v>
      </c>
      <c r="S116">
        <v>50</v>
      </c>
      <c r="T116" t="s">
        <v>1164</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1164</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1164</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1164</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1164</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1164</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1164</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1164</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1164</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1164</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1164</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1164</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1164</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1164</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1164</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1164</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v>-50</v>
      </c>
      <c r="UU116">
        <v>-1</v>
      </c>
      <c r="UW116">
        <v>-1</v>
      </c>
      <c r="UZ116">
        <v>1</v>
      </c>
      <c r="VB116">
        <v>0</v>
      </c>
      <c r="VE116" s="115" t="s">
        <v>1099</v>
      </c>
      <c r="VF116">
        <v>50</v>
      </c>
      <c r="VG116" t="s">
        <v>1164</v>
      </c>
      <c r="VH116">
        <v>5</v>
      </c>
      <c r="VI116" t="e">
        <v>#REF!</v>
      </c>
      <c r="VJ116">
        <v>5</v>
      </c>
      <c r="VK116" s="137">
        <v>54884.999999999993</v>
      </c>
      <c r="VL116" s="137"/>
      <c r="VM116" s="188">
        <v>0</v>
      </c>
      <c r="VN116" s="188"/>
      <c r="VO116" s="188"/>
      <c r="VP116" s="188">
        <v>0</v>
      </c>
      <c r="VQ116" s="188">
        <v>0</v>
      </c>
      <c r="VR116" s="188"/>
      <c r="VS116" s="188"/>
      <c r="VT116" s="188"/>
      <c r="VU116" s="188"/>
      <c r="VV116" s="188"/>
      <c r="VW116" s="188"/>
      <c r="VX116" s="188"/>
      <c r="VZ116">
        <v>-50</v>
      </c>
      <c r="WD116">
        <v>-1</v>
      </c>
      <c r="WF116">
        <v>-1</v>
      </c>
      <c r="WI116">
        <v>1</v>
      </c>
      <c r="WK116">
        <v>0</v>
      </c>
      <c r="WN116" s="115" t="s">
        <v>1099</v>
      </c>
      <c r="WO116">
        <v>50</v>
      </c>
      <c r="WP116" t="s">
        <v>1164</v>
      </c>
      <c r="WQ116">
        <v>5</v>
      </c>
      <c r="WR116" t="e">
        <v>#REF!</v>
      </c>
      <c r="WS116">
        <v>5</v>
      </c>
      <c r="WT116" s="137">
        <v>54915</v>
      </c>
      <c r="WU116" s="137"/>
      <c r="WV116" s="188">
        <v>0</v>
      </c>
      <c r="WW116" s="188"/>
      <c r="WX116" s="188"/>
      <c r="WY116" s="188">
        <v>0</v>
      </c>
      <c r="WZ116" s="188">
        <v>0</v>
      </c>
      <c r="XA116" s="188"/>
      <c r="XB116" s="188"/>
      <c r="XC116" s="188"/>
      <c r="XD116" s="188"/>
      <c r="XE116" s="188"/>
      <c r="XF116" s="188"/>
      <c r="XG116" s="188"/>
      <c r="XI116">
        <v>-50</v>
      </c>
      <c r="XM116">
        <v>-1</v>
      </c>
      <c r="XO116">
        <v>-1</v>
      </c>
      <c r="XR116">
        <v>1</v>
      </c>
      <c r="XT116">
        <v>0</v>
      </c>
      <c r="XW116" s="115" t="s">
        <v>1099</v>
      </c>
      <c r="XX116">
        <v>50</v>
      </c>
      <c r="XY116" t="s">
        <v>1164</v>
      </c>
      <c r="XZ116">
        <v>5</v>
      </c>
      <c r="YA116" t="e">
        <v>#REF!</v>
      </c>
      <c r="YB116">
        <v>5</v>
      </c>
      <c r="YC116" s="137">
        <v>54915</v>
      </c>
      <c r="YD116" s="137"/>
      <c r="YE116" s="188">
        <v>0</v>
      </c>
      <c r="YF116" s="188"/>
      <c r="YG116" s="188"/>
      <c r="YH116" s="188">
        <v>0</v>
      </c>
      <c r="YI116" s="188">
        <v>0</v>
      </c>
      <c r="YJ116" s="188"/>
      <c r="YK116" s="188"/>
      <c r="YL116" s="188"/>
      <c r="YM116" s="188"/>
      <c r="YN116" s="188"/>
      <c r="YO116" s="188"/>
      <c r="YP116" s="188"/>
      <c r="YR116">
        <v>-50</v>
      </c>
      <c r="YV116">
        <v>-1</v>
      </c>
      <c r="YX116">
        <v>-1</v>
      </c>
      <c r="ZA116">
        <v>1</v>
      </c>
      <c r="ZC116">
        <v>0</v>
      </c>
      <c r="ZF116" s="115" t="s">
        <v>1099</v>
      </c>
      <c r="ZG116">
        <v>50</v>
      </c>
      <c r="ZH116" t="s">
        <v>1164</v>
      </c>
      <c r="ZI116">
        <v>5</v>
      </c>
      <c r="ZJ116" t="e">
        <v>#REF!</v>
      </c>
      <c r="ZK116">
        <v>5</v>
      </c>
      <c r="ZL116" s="137">
        <v>54915</v>
      </c>
      <c r="ZM116" s="137"/>
      <c r="ZN116" s="188">
        <v>0</v>
      </c>
      <c r="ZO116" s="188"/>
      <c r="ZP116" s="188"/>
      <c r="ZQ116" s="188"/>
      <c r="ZR116" s="188">
        <v>0</v>
      </c>
      <c r="ZS116" s="188">
        <v>0</v>
      </c>
      <c r="ZT116" s="188"/>
      <c r="ZU116" s="188"/>
      <c r="ZV116" s="188"/>
      <c r="ZW116" s="188"/>
      <c r="ZX116" s="188"/>
      <c r="ZY116" s="188"/>
      <c r="AAA116">
        <f t="shared" si="568"/>
        <v>-50</v>
      </c>
      <c r="AAE116">
        <v>-1</v>
      </c>
      <c r="AAG116">
        <v>-1</v>
      </c>
      <c r="AAJ116">
        <f t="shared" si="592"/>
        <v>1</v>
      </c>
      <c r="AAL116">
        <f t="shared" si="570"/>
        <v>0</v>
      </c>
      <c r="AAO116" s="115" t="s">
        <v>1099</v>
      </c>
      <c r="AAP116">
        <v>50</v>
      </c>
      <c r="AAQ116" t="str">
        <f t="shared" si="593"/>
        <v>FALSE</v>
      </c>
      <c r="AAR116">
        <f>ROUND(MARGIN!$J33,0)</f>
        <v>5</v>
      </c>
      <c r="AAS116" t="e">
        <f>ROUND(IF(AAB116=AAG116,AAR116*(1+#REF!),AAR116*(1-#REF!)),0)</f>
        <v>#REF!</v>
      </c>
      <c r="AAT116">
        <f t="shared" si="572"/>
        <v>5</v>
      </c>
      <c r="AAU116" s="137">
        <f>AAT116*10000*MARGIN!$G33/MARGIN!$D33</f>
        <v>54915</v>
      </c>
      <c r="AAV116" s="137"/>
      <c r="AAW116" s="188">
        <f t="shared" si="594"/>
        <v>0</v>
      </c>
      <c r="AAX116" s="188"/>
      <c r="AAY116" s="188"/>
      <c r="AAZ116" s="188"/>
      <c r="ABA116" s="188">
        <f t="shared" si="574"/>
        <v>0</v>
      </c>
      <c r="ABB116" s="188">
        <f t="shared" si="595"/>
        <v>0</v>
      </c>
      <c r="ABC116" s="188"/>
      <c r="ABD116" s="188"/>
      <c r="ABE116" s="188"/>
      <c r="ABF116" s="188"/>
      <c r="ABG116" s="188"/>
      <c r="ABH116" s="188"/>
      <c r="ABJ116">
        <f t="shared" si="576"/>
        <v>-50</v>
      </c>
      <c r="ABN116">
        <v>-1</v>
      </c>
      <c r="ABP116">
        <v>-1</v>
      </c>
      <c r="ABS116">
        <f t="shared" si="596"/>
        <v>1</v>
      </c>
      <c r="ABU116">
        <f t="shared" si="578"/>
        <v>0</v>
      </c>
      <c r="ABX116" s="115" t="s">
        <v>1099</v>
      </c>
      <c r="ABY116">
        <v>50</v>
      </c>
      <c r="ABZ116" t="str">
        <f t="shared" si="597"/>
        <v>FALSE</v>
      </c>
      <c r="ACA116">
        <f>ROUND(MARGIN!$J33,0)</f>
        <v>5</v>
      </c>
      <c r="ACB116" t="e">
        <f>ROUND(IF(ABK116=ABP116,ACA116*(1+#REF!),ACA116*(1-#REF!)),0)</f>
        <v>#REF!</v>
      </c>
      <c r="ACC116">
        <f t="shared" si="580"/>
        <v>5</v>
      </c>
      <c r="ACD116" s="137">
        <f>ACC116*10000*MARGIN!$G33/MARGIN!$D33</f>
        <v>54915</v>
      </c>
      <c r="ACE116" s="137"/>
      <c r="ACF116" s="188">
        <f t="shared" si="598"/>
        <v>0</v>
      </c>
      <c r="ACG116" s="188"/>
      <c r="ACH116" s="188"/>
      <c r="ACI116" s="188"/>
      <c r="ACJ116" s="188">
        <f t="shared" si="582"/>
        <v>0</v>
      </c>
      <c r="ACK116" s="188">
        <f t="shared" si="599"/>
        <v>0</v>
      </c>
      <c r="ACL116" s="188"/>
      <c r="ACM116" s="188"/>
      <c r="ACN116" s="188"/>
      <c r="ACO116" s="188"/>
      <c r="ACP116" s="188"/>
      <c r="ACQ116" s="188"/>
      <c r="ACT116" t="e">
        <f t="shared" si="584"/>
        <v>#VALUE!</v>
      </c>
      <c r="ACX116">
        <v>-1</v>
      </c>
      <c r="ACZ116">
        <v>-1</v>
      </c>
      <c r="ADC116">
        <f t="shared" si="600"/>
        <v>1</v>
      </c>
      <c r="ADE116">
        <f t="shared" si="586"/>
        <v>0</v>
      </c>
      <c r="ADH116" s="115" t="s">
        <v>1099</v>
      </c>
      <c r="ADI116">
        <v>50</v>
      </c>
      <c r="ADJ116" t="str">
        <f t="shared" si="601"/>
        <v>FALSE</v>
      </c>
      <c r="ADK116">
        <f>ROUND(MARGIN!$J33,0)</f>
        <v>5</v>
      </c>
      <c r="ADL116" t="e">
        <f>ROUND(IF(ACU116=ACZ116,ADK116*(1+#REF!),ADK116*(1-#REF!)),0)</f>
        <v>#REF!</v>
      </c>
      <c r="ADM116">
        <f t="shared" si="588"/>
        <v>5</v>
      </c>
      <c r="ADN116" s="137">
        <f>ADM116*10000*MARGIN!$G33/MARGIN!$D33</f>
        <v>54915</v>
      </c>
      <c r="ADO116" s="137"/>
      <c r="ADP116" s="188">
        <f t="shared" si="602"/>
        <v>0</v>
      </c>
      <c r="ADQ116" s="188"/>
      <c r="ADR116" s="188"/>
      <c r="ADS116" s="188"/>
      <c r="ADT116" s="188">
        <f t="shared" si="590"/>
        <v>0</v>
      </c>
      <c r="ADU116" s="188">
        <f t="shared" si="603"/>
        <v>0</v>
      </c>
      <c r="ADV116" s="188"/>
      <c r="ADW116" s="188"/>
      <c r="ADX116" s="188"/>
      <c r="ADY116" s="188"/>
      <c r="ADZ116" s="188"/>
      <c r="AEA116" s="188"/>
    </row>
    <row r="117" spans="1:807" x14ac:dyDescent="0.25">
      <c r="A117" s="178" t="s">
        <v>1113</v>
      </c>
      <c r="B117" s="163" t="s">
        <v>3</v>
      </c>
      <c r="E117">
        <v>-3</v>
      </c>
      <c r="H117">
        <v>1</v>
      </c>
      <c r="J117">
        <v>1</v>
      </c>
      <c r="M117">
        <v>1</v>
      </c>
      <c r="O117">
        <v>0</v>
      </c>
      <c r="R117" s="115" t="s">
        <v>1099</v>
      </c>
      <c r="S117">
        <v>50</v>
      </c>
      <c r="T117" t="s">
        <v>1164</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1164</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1164</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1164</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1164</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1164</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1164</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1164</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1164</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1164</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1164</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1164</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1164</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1164</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1164</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1164</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v>-50</v>
      </c>
      <c r="UU117">
        <v>1</v>
      </c>
      <c r="UW117">
        <v>1</v>
      </c>
      <c r="UZ117">
        <v>1</v>
      </c>
      <c r="VB117">
        <v>0</v>
      </c>
      <c r="VE117" s="115" t="s">
        <v>1099</v>
      </c>
      <c r="VF117">
        <v>50</v>
      </c>
      <c r="VG117" t="s">
        <v>1164</v>
      </c>
      <c r="VH117">
        <v>7</v>
      </c>
      <c r="VI117" t="e">
        <v>#REF!</v>
      </c>
      <c r="VJ117">
        <v>7</v>
      </c>
      <c r="VK117" s="137">
        <v>53263.611410678968</v>
      </c>
      <c r="VL117" s="137"/>
      <c r="VM117" s="188">
        <v>0</v>
      </c>
      <c r="VN117" s="188"/>
      <c r="VO117" s="188"/>
      <c r="VP117" s="188">
        <v>0</v>
      </c>
      <c r="VQ117" s="188">
        <v>0</v>
      </c>
      <c r="VR117" s="188"/>
      <c r="VS117" s="188"/>
      <c r="VT117" s="188"/>
      <c r="VU117" s="188"/>
      <c r="VV117" s="188"/>
      <c r="VW117" s="188"/>
      <c r="VX117" s="188"/>
      <c r="VZ117">
        <v>-50</v>
      </c>
      <c r="WD117">
        <v>1</v>
      </c>
      <c r="WF117">
        <v>1</v>
      </c>
      <c r="WI117">
        <v>1</v>
      </c>
      <c r="WK117">
        <v>0</v>
      </c>
      <c r="WN117" s="115" t="s">
        <v>1099</v>
      </c>
      <c r="WO117">
        <v>50</v>
      </c>
      <c r="WP117" t="s">
        <v>1164</v>
      </c>
      <c r="WQ117">
        <v>7</v>
      </c>
      <c r="WR117" t="e">
        <v>#REF!</v>
      </c>
      <c r="WS117">
        <v>7</v>
      </c>
      <c r="WT117" s="137">
        <v>53070.20088597916</v>
      </c>
      <c r="WU117" s="137"/>
      <c r="WV117" s="188">
        <v>0</v>
      </c>
      <c r="WW117" s="188"/>
      <c r="WX117" s="188"/>
      <c r="WY117" s="188">
        <v>0</v>
      </c>
      <c r="WZ117" s="188">
        <v>0</v>
      </c>
      <c r="XA117" s="188"/>
      <c r="XB117" s="188"/>
      <c r="XC117" s="188"/>
      <c r="XD117" s="188"/>
      <c r="XE117" s="188"/>
      <c r="XF117" s="188"/>
      <c r="XG117" s="188"/>
      <c r="XI117">
        <v>-50</v>
      </c>
      <c r="XM117">
        <v>1</v>
      </c>
      <c r="XO117">
        <v>1</v>
      </c>
      <c r="XR117">
        <v>1</v>
      </c>
      <c r="XT117">
        <v>0</v>
      </c>
      <c r="XW117" s="115" t="s">
        <v>1099</v>
      </c>
      <c r="XX117">
        <v>50</v>
      </c>
      <c r="XY117" t="s">
        <v>1164</v>
      </c>
      <c r="XZ117">
        <v>7</v>
      </c>
      <c r="YA117" t="e">
        <v>#REF!</v>
      </c>
      <c r="YB117">
        <v>7</v>
      </c>
      <c r="YC117" s="137">
        <v>53070.20088597916</v>
      </c>
      <c r="YD117" s="137"/>
      <c r="YE117" s="188">
        <v>0</v>
      </c>
      <c r="YF117" s="188"/>
      <c r="YG117" s="188"/>
      <c r="YH117" s="188">
        <v>0</v>
      </c>
      <c r="YI117" s="188">
        <v>0</v>
      </c>
      <c r="YJ117" s="188"/>
      <c r="YK117" s="188"/>
      <c r="YL117" s="188"/>
      <c r="YM117" s="188"/>
      <c r="YN117" s="188"/>
      <c r="YO117" s="188"/>
      <c r="YP117" s="188"/>
      <c r="YR117">
        <v>-50</v>
      </c>
      <c r="YV117">
        <v>1</v>
      </c>
      <c r="YX117">
        <v>1</v>
      </c>
      <c r="ZA117">
        <v>1</v>
      </c>
      <c r="ZC117">
        <v>0</v>
      </c>
      <c r="ZF117" s="115" t="s">
        <v>1099</v>
      </c>
      <c r="ZG117">
        <v>50</v>
      </c>
      <c r="ZH117" t="s">
        <v>1164</v>
      </c>
      <c r="ZI117">
        <v>7</v>
      </c>
      <c r="ZJ117" t="e">
        <v>#REF!</v>
      </c>
      <c r="ZK117">
        <v>7</v>
      </c>
      <c r="ZL117" s="137">
        <v>53070.20088597916</v>
      </c>
      <c r="ZM117" s="137"/>
      <c r="ZN117" s="188">
        <v>0</v>
      </c>
      <c r="ZO117" s="188"/>
      <c r="ZP117" s="188"/>
      <c r="ZQ117" s="188"/>
      <c r="ZR117" s="188">
        <v>0</v>
      </c>
      <c r="ZS117" s="188">
        <v>0</v>
      </c>
      <c r="ZT117" s="188"/>
      <c r="ZU117" s="188"/>
      <c r="ZV117" s="188"/>
      <c r="ZW117" s="188"/>
      <c r="ZX117" s="188"/>
      <c r="ZY117" s="188"/>
      <c r="AAA117">
        <f t="shared" si="568"/>
        <v>-50</v>
      </c>
      <c r="AAE117">
        <v>1</v>
      </c>
      <c r="AAG117">
        <v>1</v>
      </c>
      <c r="AAJ117">
        <f t="shared" si="592"/>
        <v>1</v>
      </c>
      <c r="AAL117">
        <f t="shared" si="570"/>
        <v>0</v>
      </c>
      <c r="AAO117" s="115" t="s">
        <v>1099</v>
      </c>
      <c r="AAP117">
        <v>50</v>
      </c>
      <c r="AAQ117" t="str">
        <f t="shared" si="593"/>
        <v>FALSE</v>
      </c>
      <c r="AAR117">
        <f>ROUND(MARGIN!$J34,0)</f>
        <v>7</v>
      </c>
      <c r="AAS117" t="e">
        <f>ROUND(IF(AAB117=AAG117,AAR117*(1+#REF!),AAR117*(1-#REF!)),0)</f>
        <v>#REF!</v>
      </c>
      <c r="AAT117">
        <f t="shared" si="572"/>
        <v>7</v>
      </c>
      <c r="AAU117" s="137">
        <f>AAT117*10000*MARGIN!$G34/MARGIN!$D34</f>
        <v>53070.20088597916</v>
      </c>
      <c r="AAV117" s="137"/>
      <c r="AAW117" s="188">
        <f t="shared" si="594"/>
        <v>0</v>
      </c>
      <c r="AAX117" s="188"/>
      <c r="AAY117" s="188"/>
      <c r="AAZ117" s="188"/>
      <c r="ABA117" s="188">
        <f t="shared" si="574"/>
        <v>0</v>
      </c>
      <c r="ABB117" s="188">
        <f t="shared" si="595"/>
        <v>0</v>
      </c>
      <c r="ABC117" s="188"/>
      <c r="ABD117" s="188"/>
      <c r="ABE117" s="188"/>
      <c r="ABF117" s="188"/>
      <c r="ABG117" s="188"/>
      <c r="ABH117" s="188"/>
      <c r="ABJ117">
        <f t="shared" si="576"/>
        <v>-50</v>
      </c>
      <c r="ABN117">
        <v>1</v>
      </c>
      <c r="ABP117">
        <v>1</v>
      </c>
      <c r="ABS117">
        <f t="shared" si="596"/>
        <v>1</v>
      </c>
      <c r="ABU117">
        <f t="shared" si="578"/>
        <v>0</v>
      </c>
      <c r="ABX117" s="115" t="s">
        <v>1099</v>
      </c>
      <c r="ABY117">
        <v>50</v>
      </c>
      <c r="ABZ117" t="str">
        <f t="shared" si="597"/>
        <v>FALSE</v>
      </c>
      <c r="ACA117">
        <f>ROUND(MARGIN!$J34,0)</f>
        <v>7</v>
      </c>
      <c r="ACB117" t="e">
        <f>ROUND(IF(ABK117=ABP117,ACA117*(1+#REF!),ACA117*(1-#REF!)),0)</f>
        <v>#REF!</v>
      </c>
      <c r="ACC117">
        <f t="shared" si="580"/>
        <v>7</v>
      </c>
      <c r="ACD117" s="137">
        <f>ACC117*10000*MARGIN!$G34/MARGIN!$D34</f>
        <v>53070.20088597916</v>
      </c>
      <c r="ACE117" s="137"/>
      <c r="ACF117" s="188">
        <f t="shared" si="598"/>
        <v>0</v>
      </c>
      <c r="ACG117" s="188"/>
      <c r="ACH117" s="188"/>
      <c r="ACI117" s="188"/>
      <c r="ACJ117" s="188">
        <f t="shared" si="582"/>
        <v>0</v>
      </c>
      <c r="ACK117" s="188">
        <f t="shared" si="599"/>
        <v>0</v>
      </c>
      <c r="ACL117" s="188"/>
      <c r="ACM117" s="188"/>
      <c r="ACN117" s="188"/>
      <c r="ACO117" s="188"/>
      <c r="ACP117" s="188"/>
      <c r="ACQ117" s="188"/>
      <c r="ACT117" t="e">
        <f t="shared" si="584"/>
        <v>#VALUE!</v>
      </c>
      <c r="ACX117">
        <v>1</v>
      </c>
      <c r="ACZ117">
        <v>1</v>
      </c>
      <c r="ADC117">
        <f t="shared" si="600"/>
        <v>1</v>
      </c>
      <c r="ADE117">
        <f t="shared" si="586"/>
        <v>0</v>
      </c>
      <c r="ADH117" s="115" t="s">
        <v>1099</v>
      </c>
      <c r="ADI117">
        <v>50</v>
      </c>
      <c r="ADJ117" t="str">
        <f t="shared" si="601"/>
        <v>FALSE</v>
      </c>
      <c r="ADK117">
        <f>ROUND(MARGIN!$J34,0)</f>
        <v>7</v>
      </c>
      <c r="ADL117" t="e">
        <f>ROUND(IF(ACU117=ACZ117,ADK117*(1+#REF!),ADK117*(1-#REF!)),0)</f>
        <v>#REF!</v>
      </c>
      <c r="ADM117">
        <f t="shared" si="588"/>
        <v>7</v>
      </c>
      <c r="ADN117" s="137">
        <f>ADM117*10000*MARGIN!$G34/MARGIN!$D34</f>
        <v>53070.20088597916</v>
      </c>
      <c r="ADO117" s="137"/>
      <c r="ADP117" s="188">
        <f t="shared" si="602"/>
        <v>0</v>
      </c>
      <c r="ADQ117" s="188"/>
      <c r="ADR117" s="188"/>
      <c r="ADS117" s="188"/>
      <c r="ADT117" s="188">
        <f t="shared" si="590"/>
        <v>0</v>
      </c>
      <c r="ADU117" s="188">
        <f t="shared" si="603"/>
        <v>0</v>
      </c>
      <c r="ADV117" s="188"/>
      <c r="ADW117" s="188"/>
      <c r="ADX117" s="188"/>
      <c r="ADY117" s="188"/>
      <c r="ADZ117" s="188"/>
      <c r="AEA117" s="188"/>
    </row>
    <row r="118" spans="1:807" x14ac:dyDescent="0.25">
      <c r="A118" s="178" t="s">
        <v>1114</v>
      </c>
      <c r="B118" s="163" t="s">
        <v>2</v>
      </c>
      <c r="E118">
        <v>-3</v>
      </c>
      <c r="H118">
        <v>1</v>
      </c>
      <c r="J118">
        <v>1</v>
      </c>
      <c r="M118">
        <v>1</v>
      </c>
      <c r="O118">
        <v>0</v>
      </c>
      <c r="R118" s="115" t="s">
        <v>1099</v>
      </c>
      <c r="S118">
        <v>50</v>
      </c>
      <c r="T118" t="s">
        <v>1164</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1164</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1164</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1164</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1164</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1164</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1164</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1164</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1164</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1164</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1164</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1164</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1164</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1164</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1164</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1164</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v>-50</v>
      </c>
      <c r="UU118">
        <v>1</v>
      </c>
      <c r="UW118">
        <v>1</v>
      </c>
      <c r="UZ118">
        <v>1</v>
      </c>
      <c r="VB118">
        <v>0</v>
      </c>
      <c r="VE118" s="115" t="s">
        <v>1099</v>
      </c>
      <c r="VF118">
        <v>50</v>
      </c>
      <c r="VG118" t="s">
        <v>1164</v>
      </c>
      <c r="VH118">
        <v>7</v>
      </c>
      <c r="VI118" t="e">
        <v>#REF!</v>
      </c>
      <c r="VJ118">
        <v>7</v>
      </c>
      <c r="VK118" s="137">
        <v>49021.772972972976</v>
      </c>
      <c r="VL118" s="137"/>
      <c r="VM118" s="188">
        <v>0</v>
      </c>
      <c r="VN118" s="188"/>
      <c r="VO118" s="188"/>
      <c r="VP118" s="188">
        <v>0</v>
      </c>
      <c r="VQ118" s="188">
        <v>0</v>
      </c>
      <c r="VR118" s="188"/>
      <c r="VS118" s="188"/>
      <c r="VT118" s="188"/>
      <c r="VU118" s="188"/>
      <c r="VV118" s="188"/>
      <c r="VW118" s="188"/>
      <c r="VX118" s="188"/>
      <c r="VZ118">
        <v>-50</v>
      </c>
      <c r="WD118">
        <v>1</v>
      </c>
      <c r="WF118">
        <v>1</v>
      </c>
      <c r="WI118">
        <v>1</v>
      </c>
      <c r="WK118">
        <v>0</v>
      </c>
      <c r="WN118" s="115" t="s">
        <v>1099</v>
      </c>
      <c r="WO118">
        <v>50</v>
      </c>
      <c r="WP118" t="s">
        <v>1164</v>
      </c>
      <c r="WQ118">
        <v>7</v>
      </c>
      <c r="WR118" t="e">
        <v>#REF!</v>
      </c>
      <c r="WS118">
        <v>7</v>
      </c>
      <c r="WT118" s="137">
        <v>49385.412299531687</v>
      </c>
      <c r="WU118" s="137"/>
      <c r="WV118" s="188">
        <v>0</v>
      </c>
      <c r="WW118" s="188"/>
      <c r="WX118" s="188"/>
      <c r="WY118" s="188">
        <v>0</v>
      </c>
      <c r="WZ118" s="188">
        <v>0</v>
      </c>
      <c r="XA118" s="188"/>
      <c r="XB118" s="188"/>
      <c r="XC118" s="188"/>
      <c r="XD118" s="188"/>
      <c r="XE118" s="188"/>
      <c r="XF118" s="188"/>
      <c r="XG118" s="188"/>
      <c r="XI118">
        <v>-50</v>
      </c>
      <c r="XM118">
        <v>1</v>
      </c>
      <c r="XO118">
        <v>1</v>
      </c>
      <c r="XR118">
        <v>1</v>
      </c>
      <c r="XT118">
        <v>0</v>
      </c>
      <c r="XW118" s="115" t="s">
        <v>1099</v>
      </c>
      <c r="XX118">
        <v>50</v>
      </c>
      <c r="XY118" t="s">
        <v>1164</v>
      </c>
      <c r="XZ118">
        <v>7</v>
      </c>
      <c r="YA118" t="e">
        <v>#REF!</v>
      </c>
      <c r="YB118">
        <v>7</v>
      </c>
      <c r="YC118" s="137">
        <v>49385.412299531687</v>
      </c>
      <c r="YD118" s="137"/>
      <c r="YE118" s="188">
        <v>0</v>
      </c>
      <c r="YF118" s="188"/>
      <c r="YG118" s="188"/>
      <c r="YH118" s="188">
        <v>0</v>
      </c>
      <c r="YI118" s="188">
        <v>0</v>
      </c>
      <c r="YJ118" s="188"/>
      <c r="YK118" s="188"/>
      <c r="YL118" s="188"/>
      <c r="YM118" s="188"/>
      <c r="YN118" s="188"/>
      <c r="YO118" s="188"/>
      <c r="YP118" s="188"/>
      <c r="YR118">
        <v>-50</v>
      </c>
      <c r="YV118">
        <v>1</v>
      </c>
      <c r="YX118">
        <v>1</v>
      </c>
      <c r="ZA118">
        <v>1</v>
      </c>
      <c r="ZC118">
        <v>0</v>
      </c>
      <c r="ZF118" s="115" t="s">
        <v>1099</v>
      </c>
      <c r="ZG118">
        <v>50</v>
      </c>
      <c r="ZH118" t="s">
        <v>1164</v>
      </c>
      <c r="ZI118">
        <v>7</v>
      </c>
      <c r="ZJ118" t="e">
        <v>#REF!</v>
      </c>
      <c r="ZK118">
        <v>7</v>
      </c>
      <c r="ZL118" s="137">
        <v>49385.412299531687</v>
      </c>
      <c r="ZM118" s="137"/>
      <c r="ZN118" s="188">
        <v>0</v>
      </c>
      <c r="ZO118" s="188"/>
      <c r="ZP118" s="188"/>
      <c r="ZQ118" s="188"/>
      <c r="ZR118" s="188">
        <v>0</v>
      </c>
      <c r="ZS118" s="188">
        <v>0</v>
      </c>
      <c r="ZT118" s="188"/>
      <c r="ZU118" s="188"/>
      <c r="ZV118" s="188"/>
      <c r="ZW118" s="188"/>
      <c r="ZX118" s="188"/>
      <c r="ZY118" s="188"/>
      <c r="AAA118">
        <f t="shared" si="568"/>
        <v>-50</v>
      </c>
      <c r="AAE118">
        <v>1</v>
      </c>
      <c r="AAG118">
        <v>1</v>
      </c>
      <c r="AAJ118">
        <f t="shared" si="592"/>
        <v>1</v>
      </c>
      <c r="AAL118">
        <f t="shared" si="570"/>
        <v>0</v>
      </c>
      <c r="AAO118" s="115" t="s">
        <v>1099</v>
      </c>
      <c r="AAP118">
        <v>50</v>
      </c>
      <c r="AAQ118" t="str">
        <f t="shared" si="593"/>
        <v>FALSE</v>
      </c>
      <c r="AAR118">
        <f>ROUND(MARGIN!$J35,0)</f>
        <v>7</v>
      </c>
      <c r="AAS118" t="e">
        <f>ROUND(IF(AAB118=AAG118,AAR118*(1+#REF!),AAR118*(1-#REF!)),0)</f>
        <v>#REF!</v>
      </c>
      <c r="AAT118">
        <f t="shared" si="572"/>
        <v>7</v>
      </c>
      <c r="AAU118" s="137">
        <f>AAT118*10000*MARGIN!$G35/MARGIN!$D35</f>
        <v>49385.412299531687</v>
      </c>
      <c r="AAV118" s="137"/>
      <c r="AAW118" s="188">
        <f t="shared" si="594"/>
        <v>0</v>
      </c>
      <c r="AAX118" s="188"/>
      <c r="AAY118" s="188"/>
      <c r="AAZ118" s="188"/>
      <c r="ABA118" s="188">
        <f t="shared" si="574"/>
        <v>0</v>
      </c>
      <c r="ABB118" s="188">
        <f t="shared" si="595"/>
        <v>0</v>
      </c>
      <c r="ABC118" s="188"/>
      <c r="ABD118" s="188"/>
      <c r="ABE118" s="188"/>
      <c r="ABF118" s="188"/>
      <c r="ABG118" s="188"/>
      <c r="ABH118" s="188"/>
      <c r="ABJ118">
        <f t="shared" si="576"/>
        <v>-50</v>
      </c>
      <c r="ABN118">
        <v>1</v>
      </c>
      <c r="ABP118">
        <v>1</v>
      </c>
      <c r="ABS118">
        <f t="shared" si="596"/>
        <v>1</v>
      </c>
      <c r="ABU118">
        <f t="shared" si="578"/>
        <v>0</v>
      </c>
      <c r="ABX118" s="115" t="s">
        <v>1099</v>
      </c>
      <c r="ABY118">
        <v>50</v>
      </c>
      <c r="ABZ118" t="str">
        <f t="shared" si="597"/>
        <v>FALSE</v>
      </c>
      <c r="ACA118">
        <f>ROUND(MARGIN!$J35,0)</f>
        <v>7</v>
      </c>
      <c r="ACB118" t="e">
        <f>ROUND(IF(ABK118=ABP118,ACA118*(1+#REF!),ACA118*(1-#REF!)),0)</f>
        <v>#REF!</v>
      </c>
      <c r="ACC118">
        <f t="shared" si="580"/>
        <v>7</v>
      </c>
      <c r="ACD118" s="137">
        <f>ACC118*10000*MARGIN!$G35/MARGIN!$D35</f>
        <v>49385.412299531687</v>
      </c>
      <c r="ACE118" s="137"/>
      <c r="ACF118" s="188">
        <f t="shared" si="598"/>
        <v>0</v>
      </c>
      <c r="ACG118" s="188"/>
      <c r="ACH118" s="188"/>
      <c r="ACI118" s="188"/>
      <c r="ACJ118" s="188">
        <f t="shared" si="582"/>
        <v>0</v>
      </c>
      <c r="ACK118" s="188">
        <f t="shared" si="599"/>
        <v>0</v>
      </c>
      <c r="ACL118" s="188"/>
      <c r="ACM118" s="188"/>
      <c r="ACN118" s="188"/>
      <c r="ACO118" s="188"/>
      <c r="ACP118" s="188"/>
      <c r="ACQ118" s="188"/>
      <c r="ACT118" t="e">
        <f t="shared" si="584"/>
        <v>#VALUE!</v>
      </c>
      <c r="ACX118">
        <v>1</v>
      </c>
      <c r="ACZ118">
        <v>1</v>
      </c>
      <c r="ADC118">
        <f t="shared" si="600"/>
        <v>1</v>
      </c>
      <c r="ADE118">
        <f t="shared" si="586"/>
        <v>0</v>
      </c>
      <c r="ADH118" s="115" t="s">
        <v>1099</v>
      </c>
      <c r="ADI118">
        <v>50</v>
      </c>
      <c r="ADJ118" t="str">
        <f t="shared" si="601"/>
        <v>FALSE</v>
      </c>
      <c r="ADK118">
        <f>ROUND(MARGIN!$J35,0)</f>
        <v>7</v>
      </c>
      <c r="ADL118" t="e">
        <f>ROUND(IF(ACU118=ACZ118,ADK118*(1+#REF!),ADK118*(1-#REF!)),0)</f>
        <v>#REF!</v>
      </c>
      <c r="ADM118">
        <f t="shared" si="588"/>
        <v>7</v>
      </c>
      <c r="ADN118" s="137">
        <f>ADM118*10000*MARGIN!$G35/MARGIN!$D35</f>
        <v>49385.412299531687</v>
      </c>
      <c r="ADO118" s="137"/>
      <c r="ADP118" s="188">
        <f t="shared" si="602"/>
        <v>0</v>
      </c>
      <c r="ADQ118" s="188"/>
      <c r="ADR118" s="188"/>
      <c r="ADS118" s="188"/>
      <c r="ADT118" s="188">
        <f t="shared" si="590"/>
        <v>0</v>
      </c>
      <c r="ADU118" s="188">
        <f t="shared" si="603"/>
        <v>0</v>
      </c>
      <c r="ADV118" s="188"/>
      <c r="ADW118" s="188"/>
      <c r="ADX118" s="188"/>
      <c r="ADY118" s="188"/>
      <c r="ADZ118" s="188"/>
      <c r="AEA118" s="188"/>
    </row>
    <row r="119" spans="1:807" x14ac:dyDescent="0.25">
      <c r="A119" s="178" t="s">
        <v>1115</v>
      </c>
      <c r="B119" s="163" t="s">
        <v>4</v>
      </c>
      <c r="E119">
        <v>-3</v>
      </c>
      <c r="H119">
        <v>1</v>
      </c>
      <c r="J119">
        <v>1</v>
      </c>
      <c r="M119">
        <v>1</v>
      </c>
      <c r="O119">
        <v>0</v>
      </c>
      <c r="R119" s="115" t="s">
        <v>1099</v>
      </c>
      <c r="S119">
        <v>50</v>
      </c>
      <c r="T119" t="s">
        <v>1164</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1164</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1164</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1164</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1164</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1164</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1164</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1164</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1164</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1164</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1164</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1164</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1164</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1164</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1164</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1164</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v>-50</v>
      </c>
      <c r="UU119">
        <v>1</v>
      </c>
      <c r="UW119">
        <v>1</v>
      </c>
      <c r="UZ119">
        <v>1</v>
      </c>
      <c r="VB119">
        <v>0</v>
      </c>
      <c r="VE119" s="115" t="s">
        <v>1099</v>
      </c>
      <c r="VF119">
        <v>50</v>
      </c>
      <c r="VG119" t="s">
        <v>1164</v>
      </c>
      <c r="VH119">
        <v>5</v>
      </c>
      <c r="VI119" t="e">
        <v>#REF!</v>
      </c>
      <c r="VJ119">
        <v>5</v>
      </c>
      <c r="VK119" s="137">
        <v>50667.613193332705</v>
      </c>
      <c r="VL119" s="137"/>
      <c r="VM119" s="188">
        <v>0</v>
      </c>
      <c r="VN119" s="188"/>
      <c r="VO119" s="188"/>
      <c r="VP119" s="188">
        <v>0</v>
      </c>
      <c r="VQ119" s="188">
        <v>0</v>
      </c>
      <c r="VR119" s="188"/>
      <c r="VS119" s="188"/>
      <c r="VT119" s="188"/>
      <c r="VU119" s="188"/>
      <c r="VV119" s="188"/>
      <c r="VW119" s="188"/>
      <c r="VX119" s="188"/>
      <c r="VZ119">
        <v>-50</v>
      </c>
      <c r="WD119">
        <v>1</v>
      </c>
      <c r="WF119">
        <v>1</v>
      </c>
      <c r="WI119">
        <v>1</v>
      </c>
      <c r="WK119">
        <v>0</v>
      </c>
      <c r="WN119" s="115" t="s">
        <v>1099</v>
      </c>
      <c r="WO119">
        <v>50</v>
      </c>
      <c r="WP119" t="s">
        <v>1164</v>
      </c>
      <c r="WQ119">
        <v>5</v>
      </c>
      <c r="WR119" t="e">
        <v>#REF!</v>
      </c>
      <c r="WS119">
        <v>5</v>
      </c>
      <c r="WT119" s="137">
        <v>50371.49937876327</v>
      </c>
      <c r="WU119" s="137"/>
      <c r="WV119" s="188">
        <v>0</v>
      </c>
      <c r="WW119" s="188"/>
      <c r="WX119" s="188"/>
      <c r="WY119" s="188">
        <v>0</v>
      </c>
      <c r="WZ119" s="188">
        <v>0</v>
      </c>
      <c r="XA119" s="188"/>
      <c r="XB119" s="188"/>
      <c r="XC119" s="188"/>
      <c r="XD119" s="188"/>
      <c r="XE119" s="188"/>
      <c r="XF119" s="188"/>
      <c r="XG119" s="188"/>
      <c r="XI119">
        <v>-50</v>
      </c>
      <c r="XM119">
        <v>1</v>
      </c>
      <c r="XO119">
        <v>1</v>
      </c>
      <c r="XR119">
        <v>1</v>
      </c>
      <c r="XT119">
        <v>0</v>
      </c>
      <c r="XW119" s="115" t="s">
        <v>1099</v>
      </c>
      <c r="XX119">
        <v>50</v>
      </c>
      <c r="XY119" t="s">
        <v>1164</v>
      </c>
      <c r="XZ119">
        <v>5</v>
      </c>
      <c r="YA119" t="e">
        <v>#REF!</v>
      </c>
      <c r="YB119">
        <v>5</v>
      </c>
      <c r="YC119" s="137">
        <v>50371.49937876327</v>
      </c>
      <c r="YD119" s="137"/>
      <c r="YE119" s="188">
        <v>0</v>
      </c>
      <c r="YF119" s="188"/>
      <c r="YG119" s="188"/>
      <c r="YH119" s="188">
        <v>0</v>
      </c>
      <c r="YI119" s="188">
        <v>0</v>
      </c>
      <c r="YJ119" s="188"/>
      <c r="YK119" s="188"/>
      <c r="YL119" s="188"/>
      <c r="YM119" s="188"/>
      <c r="YN119" s="188"/>
      <c r="YO119" s="188"/>
      <c r="YP119" s="188"/>
      <c r="YR119">
        <v>-50</v>
      </c>
      <c r="YV119">
        <v>1</v>
      </c>
      <c r="YX119">
        <v>1</v>
      </c>
      <c r="ZA119">
        <v>1</v>
      </c>
      <c r="ZC119">
        <v>0</v>
      </c>
      <c r="ZF119" s="115" t="s">
        <v>1099</v>
      </c>
      <c r="ZG119">
        <v>50</v>
      </c>
      <c r="ZH119" t="s">
        <v>1164</v>
      </c>
      <c r="ZI119">
        <v>5</v>
      </c>
      <c r="ZJ119" t="e">
        <v>#REF!</v>
      </c>
      <c r="ZK119">
        <v>5</v>
      </c>
      <c r="ZL119" s="137">
        <v>50371.49937876327</v>
      </c>
      <c r="ZM119" s="137"/>
      <c r="ZN119" s="188">
        <v>0</v>
      </c>
      <c r="ZO119" s="188"/>
      <c r="ZP119" s="188"/>
      <c r="ZQ119" s="188"/>
      <c r="ZR119" s="188">
        <v>0</v>
      </c>
      <c r="ZS119" s="188">
        <v>0</v>
      </c>
      <c r="ZT119" s="188"/>
      <c r="ZU119" s="188"/>
      <c r="ZV119" s="188"/>
      <c r="ZW119" s="188"/>
      <c r="ZX119" s="188"/>
      <c r="ZY119" s="188"/>
      <c r="AAA119">
        <f t="shared" si="568"/>
        <v>-50</v>
      </c>
      <c r="AAE119">
        <v>1</v>
      </c>
      <c r="AAG119">
        <v>1</v>
      </c>
      <c r="AAJ119">
        <f t="shared" si="592"/>
        <v>1</v>
      </c>
      <c r="AAL119">
        <f t="shared" si="570"/>
        <v>0</v>
      </c>
      <c r="AAO119" s="115" t="s">
        <v>1099</v>
      </c>
      <c r="AAP119">
        <v>50</v>
      </c>
      <c r="AAQ119" t="str">
        <f t="shared" si="593"/>
        <v>FALSE</v>
      </c>
      <c r="AAR119">
        <f>ROUND(MARGIN!$J36,0)</f>
        <v>5</v>
      </c>
      <c r="AAS119" t="e">
        <f>ROUND(IF(AAB119=AAG119,AAR119*(1+#REF!),AAR119*(1-#REF!)),0)</f>
        <v>#REF!</v>
      </c>
      <c r="AAT119">
        <f t="shared" si="572"/>
        <v>5</v>
      </c>
      <c r="AAU119" s="137">
        <f>AAT119*10000*MARGIN!$G36/MARGIN!$D36</f>
        <v>50371.49937876327</v>
      </c>
      <c r="AAV119" s="137"/>
      <c r="AAW119" s="188">
        <f t="shared" si="594"/>
        <v>0</v>
      </c>
      <c r="AAX119" s="188"/>
      <c r="AAY119" s="188"/>
      <c r="AAZ119" s="188"/>
      <c r="ABA119" s="188">
        <f t="shared" si="574"/>
        <v>0</v>
      </c>
      <c r="ABB119" s="188">
        <f t="shared" si="595"/>
        <v>0</v>
      </c>
      <c r="ABC119" s="188"/>
      <c r="ABD119" s="188"/>
      <c r="ABE119" s="188"/>
      <c r="ABF119" s="188"/>
      <c r="ABG119" s="188"/>
      <c r="ABH119" s="188"/>
      <c r="ABJ119">
        <f t="shared" si="576"/>
        <v>-50</v>
      </c>
      <c r="ABN119">
        <v>1</v>
      </c>
      <c r="ABP119">
        <v>1</v>
      </c>
      <c r="ABS119">
        <f t="shared" si="596"/>
        <v>1</v>
      </c>
      <c r="ABU119">
        <f t="shared" si="578"/>
        <v>0</v>
      </c>
      <c r="ABX119" s="115" t="s">
        <v>1099</v>
      </c>
      <c r="ABY119">
        <v>50</v>
      </c>
      <c r="ABZ119" t="str">
        <f t="shared" si="597"/>
        <v>FALSE</v>
      </c>
      <c r="ACA119">
        <f>ROUND(MARGIN!$J36,0)</f>
        <v>5</v>
      </c>
      <c r="ACB119" t="e">
        <f>ROUND(IF(ABK119=ABP119,ACA119*(1+#REF!),ACA119*(1-#REF!)),0)</f>
        <v>#REF!</v>
      </c>
      <c r="ACC119">
        <f t="shared" si="580"/>
        <v>5</v>
      </c>
      <c r="ACD119" s="137">
        <f>ACC119*10000*MARGIN!$G36/MARGIN!$D36</f>
        <v>50371.49937876327</v>
      </c>
      <c r="ACE119" s="137"/>
      <c r="ACF119" s="188">
        <f t="shared" si="598"/>
        <v>0</v>
      </c>
      <c r="ACG119" s="188"/>
      <c r="ACH119" s="188"/>
      <c r="ACI119" s="188"/>
      <c r="ACJ119" s="188">
        <f t="shared" si="582"/>
        <v>0</v>
      </c>
      <c r="ACK119" s="188">
        <f t="shared" si="599"/>
        <v>0</v>
      </c>
      <c r="ACL119" s="188"/>
      <c r="ACM119" s="188"/>
      <c r="ACN119" s="188"/>
      <c r="ACO119" s="188"/>
      <c r="ACP119" s="188"/>
      <c r="ACQ119" s="188"/>
      <c r="ACT119" t="e">
        <f t="shared" si="584"/>
        <v>#VALUE!</v>
      </c>
      <c r="ACX119">
        <v>1</v>
      </c>
      <c r="ACZ119">
        <v>1</v>
      </c>
      <c r="ADC119">
        <f t="shared" si="600"/>
        <v>1</v>
      </c>
      <c r="ADE119">
        <f t="shared" si="586"/>
        <v>0</v>
      </c>
      <c r="ADH119" s="115" t="s">
        <v>1099</v>
      </c>
      <c r="ADI119">
        <v>50</v>
      </c>
      <c r="ADJ119" t="str">
        <f t="shared" si="601"/>
        <v>FALSE</v>
      </c>
      <c r="ADK119">
        <f>ROUND(MARGIN!$J36,0)</f>
        <v>5</v>
      </c>
      <c r="ADL119" t="e">
        <f>ROUND(IF(ACU119=ACZ119,ADK119*(1+#REF!),ADK119*(1-#REF!)),0)</f>
        <v>#REF!</v>
      </c>
      <c r="ADM119">
        <f t="shared" si="588"/>
        <v>5</v>
      </c>
      <c r="ADN119" s="137">
        <f>ADM119*10000*MARGIN!$G36/MARGIN!$D36</f>
        <v>50371.49937876327</v>
      </c>
      <c r="ADO119" s="137"/>
      <c r="ADP119" s="188">
        <f t="shared" si="602"/>
        <v>0</v>
      </c>
      <c r="ADQ119" s="188"/>
      <c r="ADR119" s="188"/>
      <c r="ADS119" s="188"/>
      <c r="ADT119" s="188">
        <f t="shared" si="590"/>
        <v>0</v>
      </c>
      <c r="ADU119" s="188">
        <f t="shared" si="603"/>
        <v>0</v>
      </c>
      <c r="ADV119" s="188"/>
      <c r="ADW119" s="188"/>
      <c r="ADX119" s="188"/>
      <c r="ADY119" s="188"/>
      <c r="ADZ119" s="188"/>
      <c r="AEA119" s="188"/>
    </row>
    <row r="120" spans="1:807" x14ac:dyDescent="0.25">
      <c r="A120" s="178" t="s">
        <v>1116</v>
      </c>
      <c r="B120" s="163" t="s">
        <v>17</v>
      </c>
      <c r="E120">
        <v>-3</v>
      </c>
      <c r="H120">
        <v>1</v>
      </c>
      <c r="J120">
        <v>1</v>
      </c>
      <c r="M120">
        <v>1</v>
      </c>
      <c r="O120">
        <v>0</v>
      </c>
      <c r="R120" s="115" t="s">
        <v>1099</v>
      </c>
      <c r="S120">
        <v>50</v>
      </c>
      <c r="T120" t="s">
        <v>1164</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1164</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1164</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1164</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1164</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1164</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1164</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1164</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1164</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1164</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1164</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1164</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1164</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1164</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1164</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1164</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v>-50</v>
      </c>
      <c r="UU120">
        <v>1</v>
      </c>
      <c r="UW120">
        <v>1</v>
      </c>
      <c r="UZ120">
        <v>1</v>
      </c>
      <c r="VB120">
        <v>0</v>
      </c>
      <c r="VE120" s="115" t="s">
        <v>1099</v>
      </c>
      <c r="VF120">
        <v>50</v>
      </c>
      <c r="VG120" t="s">
        <v>1164</v>
      </c>
      <c r="VH120">
        <v>7</v>
      </c>
      <c r="VI120" t="e">
        <v>#REF!</v>
      </c>
      <c r="VJ120">
        <v>7</v>
      </c>
      <c r="VK120" s="137">
        <v>49009.312100000003</v>
      </c>
      <c r="VL120" s="137"/>
      <c r="VM120" s="188">
        <v>0</v>
      </c>
      <c r="VN120" s="188"/>
      <c r="VO120" s="188"/>
      <c r="VP120" s="188">
        <v>0</v>
      </c>
      <c r="VQ120" s="188">
        <v>0</v>
      </c>
      <c r="VR120" s="188"/>
      <c r="VS120" s="188"/>
      <c r="VT120" s="188"/>
      <c r="VU120" s="188"/>
      <c r="VV120" s="188"/>
      <c r="VW120" s="188"/>
      <c r="VX120" s="188"/>
      <c r="VZ120">
        <v>-50</v>
      </c>
      <c r="WD120">
        <v>1</v>
      </c>
      <c r="WF120">
        <v>1</v>
      </c>
      <c r="WI120">
        <v>1</v>
      </c>
      <c r="WK120">
        <v>0</v>
      </c>
      <c r="WN120" s="115" t="s">
        <v>1099</v>
      </c>
      <c r="WO120">
        <v>50</v>
      </c>
      <c r="WP120" t="s">
        <v>1164</v>
      </c>
      <c r="WQ120">
        <v>7</v>
      </c>
      <c r="WR120" t="e">
        <v>#REF!</v>
      </c>
      <c r="WS120">
        <v>7</v>
      </c>
      <c r="WT120" s="137">
        <v>49407.114400000006</v>
      </c>
      <c r="WU120" s="137"/>
      <c r="WV120" s="188">
        <v>0</v>
      </c>
      <c r="WW120" s="188"/>
      <c r="WX120" s="188"/>
      <c r="WY120" s="188">
        <v>0</v>
      </c>
      <c r="WZ120" s="188">
        <v>0</v>
      </c>
      <c r="XA120" s="188"/>
      <c r="XB120" s="188"/>
      <c r="XC120" s="188"/>
      <c r="XD120" s="188"/>
      <c r="XE120" s="188"/>
      <c r="XF120" s="188"/>
      <c r="XG120" s="188"/>
      <c r="XI120">
        <v>-50</v>
      </c>
      <c r="XM120">
        <v>1</v>
      </c>
      <c r="XO120">
        <v>1</v>
      </c>
      <c r="XR120">
        <v>1</v>
      </c>
      <c r="XT120">
        <v>0</v>
      </c>
      <c r="XW120" s="115" t="s">
        <v>1099</v>
      </c>
      <c r="XX120">
        <v>50</v>
      </c>
      <c r="XY120" t="s">
        <v>1164</v>
      </c>
      <c r="XZ120">
        <v>7</v>
      </c>
      <c r="YA120" t="e">
        <v>#REF!</v>
      </c>
      <c r="YB120">
        <v>7</v>
      </c>
      <c r="YC120" s="137">
        <v>49407.114400000006</v>
      </c>
      <c r="YD120" s="137"/>
      <c r="YE120" s="188">
        <v>0</v>
      </c>
      <c r="YF120" s="188"/>
      <c r="YG120" s="188"/>
      <c r="YH120" s="188">
        <v>0</v>
      </c>
      <c r="YI120" s="188">
        <v>0</v>
      </c>
      <c r="YJ120" s="188"/>
      <c r="YK120" s="188"/>
      <c r="YL120" s="188"/>
      <c r="YM120" s="188"/>
      <c r="YN120" s="188"/>
      <c r="YO120" s="188"/>
      <c r="YP120" s="188"/>
      <c r="YR120">
        <v>-50</v>
      </c>
      <c r="YV120">
        <v>1</v>
      </c>
      <c r="YX120">
        <v>1</v>
      </c>
      <c r="ZA120">
        <v>1</v>
      </c>
      <c r="ZC120">
        <v>0</v>
      </c>
      <c r="ZF120" s="115" t="s">
        <v>1099</v>
      </c>
      <c r="ZG120">
        <v>50</v>
      </c>
      <c r="ZH120" t="s">
        <v>1164</v>
      </c>
      <c r="ZI120">
        <v>7</v>
      </c>
      <c r="ZJ120" t="e">
        <v>#REF!</v>
      </c>
      <c r="ZK120">
        <v>7</v>
      </c>
      <c r="ZL120" s="137">
        <v>49407.114400000006</v>
      </c>
      <c r="ZM120" s="137"/>
      <c r="ZN120" s="188">
        <v>0</v>
      </c>
      <c r="ZO120" s="188"/>
      <c r="ZP120" s="188"/>
      <c r="ZQ120" s="188"/>
      <c r="ZR120" s="188">
        <v>0</v>
      </c>
      <c r="ZS120" s="188">
        <v>0</v>
      </c>
      <c r="ZT120" s="188"/>
      <c r="ZU120" s="188"/>
      <c r="ZV120" s="188"/>
      <c r="ZW120" s="188"/>
      <c r="ZX120" s="188"/>
      <c r="ZY120" s="188"/>
      <c r="AAA120">
        <f t="shared" si="568"/>
        <v>-50</v>
      </c>
      <c r="AAE120">
        <v>1</v>
      </c>
      <c r="AAG120">
        <v>1</v>
      </c>
      <c r="AAJ120">
        <f t="shared" si="592"/>
        <v>1</v>
      </c>
      <c r="AAL120">
        <f t="shared" si="570"/>
        <v>0</v>
      </c>
      <c r="AAO120" s="115" t="s">
        <v>1099</v>
      </c>
      <c r="AAP120">
        <v>50</v>
      </c>
      <c r="AAQ120" t="str">
        <f t="shared" si="593"/>
        <v>FALSE</v>
      </c>
      <c r="AAR120">
        <f>ROUND(MARGIN!$J37,0)</f>
        <v>7</v>
      </c>
      <c r="AAS120" t="e">
        <f>ROUND(IF(AAB120=AAG120,AAR120*(1+#REF!),AAR120*(1-#REF!)),0)</f>
        <v>#REF!</v>
      </c>
      <c r="AAT120">
        <f t="shared" si="572"/>
        <v>7</v>
      </c>
      <c r="AAU120" s="137">
        <f>AAT120*10000*MARGIN!$G37/MARGIN!$D37</f>
        <v>49407.114400000006</v>
      </c>
      <c r="AAV120" s="137"/>
      <c r="AAW120" s="188">
        <f t="shared" si="594"/>
        <v>0</v>
      </c>
      <c r="AAX120" s="188"/>
      <c r="AAY120" s="188"/>
      <c r="AAZ120" s="188"/>
      <c r="ABA120" s="188">
        <f t="shared" si="574"/>
        <v>0</v>
      </c>
      <c r="ABB120" s="188">
        <f t="shared" si="595"/>
        <v>0</v>
      </c>
      <c r="ABC120" s="188"/>
      <c r="ABD120" s="188"/>
      <c r="ABE120" s="188"/>
      <c r="ABF120" s="188"/>
      <c r="ABG120" s="188"/>
      <c r="ABH120" s="188"/>
      <c r="ABJ120">
        <f t="shared" si="576"/>
        <v>-50</v>
      </c>
      <c r="ABN120">
        <v>1</v>
      </c>
      <c r="ABP120">
        <v>1</v>
      </c>
      <c r="ABS120">
        <f t="shared" si="596"/>
        <v>1</v>
      </c>
      <c r="ABU120">
        <f t="shared" si="578"/>
        <v>0</v>
      </c>
      <c r="ABX120" s="115" t="s">
        <v>1099</v>
      </c>
      <c r="ABY120">
        <v>50</v>
      </c>
      <c r="ABZ120" t="str">
        <f t="shared" si="597"/>
        <v>FALSE</v>
      </c>
      <c r="ACA120">
        <f>ROUND(MARGIN!$J37,0)</f>
        <v>7</v>
      </c>
      <c r="ACB120" t="e">
        <f>ROUND(IF(ABK120=ABP120,ACA120*(1+#REF!),ACA120*(1-#REF!)),0)</f>
        <v>#REF!</v>
      </c>
      <c r="ACC120">
        <f t="shared" si="580"/>
        <v>7</v>
      </c>
      <c r="ACD120" s="137">
        <f>ACC120*10000*MARGIN!$G37/MARGIN!$D37</f>
        <v>49407.114400000006</v>
      </c>
      <c r="ACE120" s="137"/>
      <c r="ACF120" s="188">
        <f t="shared" si="598"/>
        <v>0</v>
      </c>
      <c r="ACG120" s="188"/>
      <c r="ACH120" s="188"/>
      <c r="ACI120" s="188"/>
      <c r="ACJ120" s="188">
        <f t="shared" si="582"/>
        <v>0</v>
      </c>
      <c r="ACK120" s="188">
        <f t="shared" si="599"/>
        <v>0</v>
      </c>
      <c r="ACL120" s="188"/>
      <c r="ACM120" s="188"/>
      <c r="ACN120" s="188"/>
      <c r="ACO120" s="188"/>
      <c r="ACP120" s="188"/>
      <c r="ACQ120" s="188"/>
      <c r="ACT120" t="e">
        <f t="shared" si="584"/>
        <v>#VALUE!</v>
      </c>
      <c r="ACX120">
        <v>1</v>
      </c>
      <c r="ACZ120">
        <v>1</v>
      </c>
      <c r="ADC120">
        <f t="shared" si="600"/>
        <v>1</v>
      </c>
      <c r="ADE120">
        <f t="shared" si="586"/>
        <v>0</v>
      </c>
      <c r="ADH120" s="115" t="s">
        <v>1099</v>
      </c>
      <c r="ADI120">
        <v>50</v>
      </c>
      <c r="ADJ120" t="str">
        <f t="shared" si="601"/>
        <v>FALSE</v>
      </c>
      <c r="ADK120">
        <f>ROUND(MARGIN!$J37,0)</f>
        <v>7</v>
      </c>
      <c r="ADL120" t="e">
        <f>ROUND(IF(ACU120=ACZ120,ADK120*(1+#REF!),ADK120*(1-#REF!)),0)</f>
        <v>#REF!</v>
      </c>
      <c r="ADM120">
        <f t="shared" si="588"/>
        <v>7</v>
      </c>
      <c r="ADN120" s="137">
        <f>ADM120*10000*MARGIN!$G37/MARGIN!$D37</f>
        <v>49407.114400000006</v>
      </c>
      <c r="ADO120" s="137"/>
      <c r="ADP120" s="188">
        <f t="shared" si="602"/>
        <v>0</v>
      </c>
      <c r="ADQ120" s="188"/>
      <c r="ADR120" s="188"/>
      <c r="ADS120" s="188"/>
      <c r="ADT120" s="188">
        <f t="shared" si="590"/>
        <v>0</v>
      </c>
      <c r="ADU120" s="188">
        <f t="shared" si="603"/>
        <v>0</v>
      </c>
      <c r="ADV120" s="188"/>
      <c r="ADW120" s="188"/>
      <c r="ADX120" s="188"/>
      <c r="ADY120" s="188"/>
      <c r="ADZ120" s="188"/>
      <c r="AEA120" s="188"/>
    </row>
    <row r="121" spans="1:807" x14ac:dyDescent="0.25">
      <c r="A121" t="s">
        <v>1097</v>
      </c>
      <c r="B121" s="163" t="s">
        <v>16</v>
      </c>
      <c r="E121">
        <v>-3</v>
      </c>
      <c r="H121">
        <v>-1</v>
      </c>
      <c r="J121">
        <v>-1</v>
      </c>
      <c r="M121">
        <v>1</v>
      </c>
      <c r="O121">
        <v>0</v>
      </c>
      <c r="R121" s="115" t="s">
        <v>1099</v>
      </c>
      <c r="S121">
        <v>50</v>
      </c>
      <c r="T121" t="s">
        <v>1164</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1164</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1164</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1164</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1164</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1164</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1164</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1164</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1164</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1164</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1164</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1164</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1164</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1164</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1164</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1164</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v>-50</v>
      </c>
      <c r="UU121">
        <v>-1</v>
      </c>
      <c r="UW121">
        <v>-1</v>
      </c>
      <c r="UZ121">
        <v>1</v>
      </c>
      <c r="VB121">
        <v>0</v>
      </c>
      <c r="VE121" s="115" t="s">
        <v>1099</v>
      </c>
      <c r="VF121">
        <v>50</v>
      </c>
      <c r="VG121" t="s">
        <v>1164</v>
      </c>
      <c r="VH121">
        <v>5</v>
      </c>
      <c r="VI121" t="e">
        <v>#REF!</v>
      </c>
      <c r="VJ121">
        <v>5</v>
      </c>
      <c r="VK121" s="137">
        <v>50000</v>
      </c>
      <c r="VL121" s="137"/>
      <c r="VM121" s="188">
        <v>0</v>
      </c>
      <c r="VN121" s="188"/>
      <c r="VO121" s="188"/>
      <c r="VP121" s="188">
        <v>0</v>
      </c>
      <c r="VQ121" s="188">
        <v>0</v>
      </c>
      <c r="VR121" s="188"/>
      <c r="VS121" s="188"/>
      <c r="VT121" s="188"/>
      <c r="VU121" s="188"/>
      <c r="VV121" s="188"/>
      <c r="VW121" s="188"/>
      <c r="VX121" s="188"/>
      <c r="VZ121">
        <v>-50</v>
      </c>
      <c r="WD121">
        <v>-1</v>
      </c>
      <c r="WF121">
        <v>-1</v>
      </c>
      <c r="WI121">
        <v>1</v>
      </c>
      <c r="WK121">
        <v>0</v>
      </c>
      <c r="WN121" s="115" t="s">
        <v>1099</v>
      </c>
      <c r="WO121">
        <v>50</v>
      </c>
      <c r="WP121" t="s">
        <v>1164</v>
      </c>
      <c r="WQ121">
        <v>5</v>
      </c>
      <c r="WR121" t="e">
        <v>#REF!</v>
      </c>
      <c r="WS121">
        <v>5</v>
      </c>
      <c r="WT121" s="137">
        <v>50000</v>
      </c>
      <c r="WU121" s="137"/>
      <c r="WV121" s="188">
        <v>0</v>
      </c>
      <c r="WW121" s="188"/>
      <c r="WX121" s="188"/>
      <c r="WY121" s="188">
        <v>0</v>
      </c>
      <c r="WZ121" s="188">
        <v>0</v>
      </c>
      <c r="XA121" s="188"/>
      <c r="XB121" s="188"/>
      <c r="XC121" s="188"/>
      <c r="XD121" s="188"/>
      <c r="XE121" s="188"/>
      <c r="XF121" s="188"/>
      <c r="XG121" s="188"/>
      <c r="XI121">
        <v>-50</v>
      </c>
      <c r="XM121">
        <v>-1</v>
      </c>
      <c r="XO121">
        <v>-1</v>
      </c>
      <c r="XR121">
        <v>1</v>
      </c>
      <c r="XT121">
        <v>0</v>
      </c>
      <c r="XW121" s="115" t="s">
        <v>1099</v>
      </c>
      <c r="XX121">
        <v>50</v>
      </c>
      <c r="XY121" t="s">
        <v>1164</v>
      </c>
      <c r="XZ121">
        <v>5</v>
      </c>
      <c r="YA121" t="e">
        <v>#REF!</v>
      </c>
      <c r="YB121">
        <v>5</v>
      </c>
      <c r="YC121" s="137">
        <v>50000</v>
      </c>
      <c r="YD121" s="137"/>
      <c r="YE121" s="188">
        <v>0</v>
      </c>
      <c r="YF121" s="188"/>
      <c r="YG121" s="188"/>
      <c r="YH121" s="188">
        <v>0</v>
      </c>
      <c r="YI121" s="188">
        <v>0</v>
      </c>
      <c r="YJ121" s="188"/>
      <c r="YK121" s="188"/>
      <c r="YL121" s="188"/>
      <c r="YM121" s="188"/>
      <c r="YN121" s="188"/>
      <c r="YO121" s="188"/>
      <c r="YP121" s="188"/>
      <c r="YR121">
        <v>-50</v>
      </c>
      <c r="YV121">
        <v>-1</v>
      </c>
      <c r="YX121">
        <v>-1</v>
      </c>
      <c r="ZA121">
        <v>1</v>
      </c>
      <c r="ZC121">
        <v>0</v>
      </c>
      <c r="ZF121" s="115" t="s">
        <v>1099</v>
      </c>
      <c r="ZG121">
        <v>50</v>
      </c>
      <c r="ZH121" t="s">
        <v>1164</v>
      </c>
      <c r="ZI121">
        <v>5</v>
      </c>
      <c r="ZJ121" t="e">
        <v>#REF!</v>
      </c>
      <c r="ZK121">
        <v>5</v>
      </c>
      <c r="ZL121" s="137">
        <v>50000</v>
      </c>
      <c r="ZM121" s="137"/>
      <c r="ZN121" s="188">
        <v>0</v>
      </c>
      <c r="ZO121" s="188"/>
      <c r="ZP121" s="188"/>
      <c r="ZQ121" s="188"/>
      <c r="ZR121" s="188">
        <v>0</v>
      </c>
      <c r="ZS121" s="188">
        <v>0</v>
      </c>
      <c r="ZT121" s="188"/>
      <c r="ZU121" s="188"/>
      <c r="ZV121" s="188"/>
      <c r="ZW121" s="188"/>
      <c r="ZX121" s="188"/>
      <c r="ZY121" s="188"/>
      <c r="AAA121">
        <f t="shared" si="568"/>
        <v>-50</v>
      </c>
      <c r="AAE121">
        <v>-1</v>
      </c>
      <c r="AAG121">
        <v>-1</v>
      </c>
      <c r="AAJ121">
        <f t="shared" si="592"/>
        <v>1</v>
      </c>
      <c r="AAL121">
        <f t="shared" si="570"/>
        <v>0</v>
      </c>
      <c r="AAO121" s="115" t="s">
        <v>1099</v>
      </c>
      <c r="AAP121">
        <v>50</v>
      </c>
      <c r="AAQ121" t="str">
        <f t="shared" si="593"/>
        <v>FALSE</v>
      </c>
      <c r="AAR121">
        <f>ROUND(MARGIN!$J38,0)</f>
        <v>5</v>
      </c>
      <c r="AAS121" t="e">
        <f>ROUND(IF(AAB121=AAG121,AAR121*(1+#REF!),AAR121*(1-#REF!)),0)</f>
        <v>#REF!</v>
      </c>
      <c r="AAT121">
        <f t="shared" si="572"/>
        <v>5</v>
      </c>
      <c r="AAU121" s="137">
        <f>AAT121*10000*MARGIN!$G38/MARGIN!$D38</f>
        <v>50000</v>
      </c>
      <c r="AAV121" s="137"/>
      <c r="AAW121" s="188">
        <f t="shared" si="594"/>
        <v>0</v>
      </c>
      <c r="AAX121" s="188"/>
      <c r="AAY121" s="188"/>
      <c r="AAZ121" s="188"/>
      <c r="ABA121" s="188">
        <f t="shared" si="574"/>
        <v>0</v>
      </c>
      <c r="ABB121" s="188">
        <f t="shared" si="595"/>
        <v>0</v>
      </c>
      <c r="ABC121" s="188"/>
      <c r="ABD121" s="188"/>
      <c r="ABE121" s="188"/>
      <c r="ABF121" s="188"/>
      <c r="ABG121" s="188"/>
      <c r="ABH121" s="188"/>
      <c r="ABJ121">
        <f t="shared" si="576"/>
        <v>-50</v>
      </c>
      <c r="ABN121">
        <v>-1</v>
      </c>
      <c r="ABP121">
        <v>-1</v>
      </c>
      <c r="ABS121">
        <f t="shared" si="596"/>
        <v>1</v>
      </c>
      <c r="ABU121">
        <f t="shared" si="578"/>
        <v>0</v>
      </c>
      <c r="ABX121" s="115" t="s">
        <v>1099</v>
      </c>
      <c r="ABY121">
        <v>50</v>
      </c>
      <c r="ABZ121" t="str">
        <f t="shared" si="597"/>
        <v>FALSE</v>
      </c>
      <c r="ACA121">
        <f>ROUND(MARGIN!$J38,0)</f>
        <v>5</v>
      </c>
      <c r="ACB121" t="e">
        <f>ROUND(IF(ABK121=ABP121,ACA121*(1+#REF!),ACA121*(1-#REF!)),0)</f>
        <v>#REF!</v>
      </c>
      <c r="ACC121">
        <f t="shared" si="580"/>
        <v>5</v>
      </c>
      <c r="ACD121" s="137">
        <f>ACC121*10000*MARGIN!$G38/MARGIN!$D38</f>
        <v>50000</v>
      </c>
      <c r="ACE121" s="137"/>
      <c r="ACF121" s="188">
        <f t="shared" si="598"/>
        <v>0</v>
      </c>
      <c r="ACG121" s="188"/>
      <c r="ACH121" s="188"/>
      <c r="ACI121" s="188"/>
      <c r="ACJ121" s="188">
        <f t="shared" si="582"/>
        <v>0</v>
      </c>
      <c r="ACK121" s="188">
        <f t="shared" si="599"/>
        <v>0</v>
      </c>
      <c r="ACL121" s="188"/>
      <c r="ACM121" s="188"/>
      <c r="ACN121" s="188"/>
      <c r="ACO121" s="188"/>
      <c r="ACP121" s="188"/>
      <c r="ACQ121" s="188"/>
      <c r="ACT121" t="e">
        <f t="shared" si="584"/>
        <v>#VALUE!</v>
      </c>
      <c r="ACX121">
        <v>-1</v>
      </c>
      <c r="ACZ121">
        <v>-1</v>
      </c>
      <c r="ADC121">
        <f t="shared" si="600"/>
        <v>1</v>
      </c>
      <c r="ADE121">
        <f t="shared" si="586"/>
        <v>0</v>
      </c>
      <c r="ADH121" s="115" t="s">
        <v>1099</v>
      </c>
      <c r="ADI121">
        <v>50</v>
      </c>
      <c r="ADJ121" t="str">
        <f t="shared" si="601"/>
        <v>FALSE</v>
      </c>
      <c r="ADK121">
        <f>ROUND(MARGIN!$J38,0)</f>
        <v>5</v>
      </c>
      <c r="ADL121" t="e">
        <f>ROUND(IF(ACU121=ACZ121,ADK121*(1+#REF!),ADK121*(1-#REF!)),0)</f>
        <v>#REF!</v>
      </c>
      <c r="ADM121">
        <f t="shared" si="588"/>
        <v>5</v>
      </c>
      <c r="ADN121" s="137">
        <f>ADM121*10000*MARGIN!$G38/MARGIN!$D38</f>
        <v>50000</v>
      </c>
      <c r="ADO121" s="137"/>
      <c r="ADP121" s="188">
        <f t="shared" si="602"/>
        <v>0</v>
      </c>
      <c r="ADQ121" s="188"/>
      <c r="ADR121" s="188"/>
      <c r="ADS121" s="188"/>
      <c r="ADT121" s="188">
        <f t="shared" si="590"/>
        <v>0</v>
      </c>
      <c r="ADU121" s="188">
        <f t="shared" si="603"/>
        <v>0</v>
      </c>
      <c r="ADV121" s="188"/>
      <c r="ADW121" s="188"/>
      <c r="ADX121" s="188"/>
      <c r="ADY121" s="188"/>
      <c r="ADZ121" s="188"/>
      <c r="AEA121" s="188"/>
    </row>
    <row r="122" spans="1:807" x14ac:dyDescent="0.25">
      <c r="A122" t="s">
        <v>1096</v>
      </c>
      <c r="B122" s="163" t="s">
        <v>15</v>
      </c>
      <c r="E122">
        <v>-3</v>
      </c>
      <c r="H122">
        <v>-1</v>
      </c>
      <c r="J122">
        <v>-1</v>
      </c>
      <c r="M122">
        <v>1</v>
      </c>
      <c r="O122">
        <v>0</v>
      </c>
      <c r="R122" s="116" t="s">
        <v>1099</v>
      </c>
      <c r="S122">
        <v>50</v>
      </c>
      <c r="T122" t="s">
        <v>1164</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1164</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1164</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1164</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1164</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1164</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1164</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1164</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1164</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1164</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1164</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1164</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1164</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1164</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1164</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1164</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v>-50</v>
      </c>
      <c r="UU122">
        <v>-1</v>
      </c>
      <c r="UW122">
        <v>-1</v>
      </c>
      <c r="UZ122">
        <v>1</v>
      </c>
      <c r="VB122">
        <v>0</v>
      </c>
      <c r="VE122" s="116" t="s">
        <v>1099</v>
      </c>
      <c r="VF122">
        <v>50</v>
      </c>
      <c r="VG122" t="s">
        <v>1164</v>
      </c>
      <c r="VH122">
        <v>5</v>
      </c>
      <c r="VI122" t="e">
        <v>#REF!</v>
      </c>
      <c r="VJ122">
        <v>5</v>
      </c>
      <c r="VK122" s="137">
        <v>50000</v>
      </c>
      <c r="VL122" s="137"/>
      <c r="VM122" s="188">
        <v>0</v>
      </c>
      <c r="VN122" s="188"/>
      <c r="VO122" s="188"/>
      <c r="VP122" s="188">
        <v>0</v>
      </c>
      <c r="VQ122" s="188">
        <v>0</v>
      </c>
      <c r="VR122" s="188"/>
      <c r="VS122" s="188"/>
      <c r="VT122" s="188"/>
      <c r="VU122" s="188"/>
      <c r="VV122" s="188"/>
      <c r="VW122" s="188"/>
      <c r="VX122" s="188"/>
      <c r="VZ122">
        <v>-50</v>
      </c>
      <c r="WD122">
        <v>-1</v>
      </c>
      <c r="WF122">
        <v>-1</v>
      </c>
      <c r="WI122">
        <v>1</v>
      </c>
      <c r="WK122">
        <v>0</v>
      </c>
      <c r="WN122" s="116" t="s">
        <v>1099</v>
      </c>
      <c r="WO122">
        <v>50</v>
      </c>
      <c r="WP122" t="s">
        <v>1164</v>
      </c>
      <c r="WQ122">
        <v>5</v>
      </c>
      <c r="WR122" t="e">
        <v>#REF!</v>
      </c>
      <c r="WS122">
        <v>5</v>
      </c>
      <c r="WT122" s="137">
        <v>50000</v>
      </c>
      <c r="WU122" s="137"/>
      <c r="WV122" s="188">
        <v>0</v>
      </c>
      <c r="WW122" s="188"/>
      <c r="WX122" s="188"/>
      <c r="WY122" s="188">
        <v>0</v>
      </c>
      <c r="WZ122" s="188">
        <v>0</v>
      </c>
      <c r="XA122" s="188"/>
      <c r="XB122" s="188"/>
      <c r="XC122" s="188"/>
      <c r="XD122" s="188"/>
      <c r="XE122" s="188"/>
      <c r="XF122" s="188"/>
      <c r="XG122" s="188"/>
      <c r="XI122">
        <v>-50</v>
      </c>
      <c r="XM122">
        <v>-1</v>
      </c>
      <c r="XO122">
        <v>-1</v>
      </c>
      <c r="XR122">
        <v>1</v>
      </c>
      <c r="XT122">
        <v>0</v>
      </c>
      <c r="XW122" s="116" t="s">
        <v>1099</v>
      </c>
      <c r="XX122">
        <v>50</v>
      </c>
      <c r="XY122" t="s">
        <v>1164</v>
      </c>
      <c r="XZ122">
        <v>5</v>
      </c>
      <c r="YA122" t="e">
        <v>#REF!</v>
      </c>
      <c r="YB122">
        <v>5</v>
      </c>
      <c r="YC122" s="137">
        <v>50000</v>
      </c>
      <c r="YD122" s="137"/>
      <c r="YE122" s="188">
        <v>0</v>
      </c>
      <c r="YF122" s="188"/>
      <c r="YG122" s="188"/>
      <c r="YH122" s="188">
        <v>0</v>
      </c>
      <c r="YI122" s="188">
        <v>0</v>
      </c>
      <c r="YJ122" s="188"/>
      <c r="YK122" s="188"/>
      <c r="YL122" s="188"/>
      <c r="YM122" s="188"/>
      <c r="YN122" s="188"/>
      <c r="YO122" s="188"/>
      <c r="YP122" s="188"/>
      <c r="YR122">
        <v>-50</v>
      </c>
      <c r="YV122">
        <v>-1</v>
      </c>
      <c r="YX122">
        <v>-1</v>
      </c>
      <c r="ZA122">
        <v>1</v>
      </c>
      <c r="ZC122">
        <v>0</v>
      </c>
      <c r="ZF122" s="116" t="s">
        <v>1099</v>
      </c>
      <c r="ZG122">
        <v>50</v>
      </c>
      <c r="ZH122" t="s">
        <v>1164</v>
      </c>
      <c r="ZI122">
        <v>5</v>
      </c>
      <c r="ZJ122" t="e">
        <v>#REF!</v>
      </c>
      <c r="ZK122">
        <v>5</v>
      </c>
      <c r="ZL122" s="137">
        <v>50000</v>
      </c>
      <c r="ZM122" s="137"/>
      <c r="ZN122" s="188">
        <v>0</v>
      </c>
      <c r="ZO122" s="188"/>
      <c r="ZP122" s="188"/>
      <c r="ZQ122" s="188"/>
      <c r="ZR122" s="188">
        <v>0</v>
      </c>
      <c r="ZS122" s="188">
        <v>0</v>
      </c>
      <c r="ZT122" s="188"/>
      <c r="ZU122" s="188"/>
      <c r="ZV122" s="188"/>
      <c r="ZW122" s="188"/>
      <c r="ZX122" s="188"/>
      <c r="ZY122" s="188"/>
      <c r="AAA122">
        <f t="shared" si="568"/>
        <v>-50</v>
      </c>
      <c r="AAE122">
        <v>-1</v>
      </c>
      <c r="AAG122">
        <v>-1</v>
      </c>
      <c r="AAJ122">
        <f t="shared" si="592"/>
        <v>1</v>
      </c>
      <c r="AAL122">
        <f t="shared" si="570"/>
        <v>0</v>
      </c>
      <c r="AAO122" s="116" t="s">
        <v>1099</v>
      </c>
      <c r="AAP122">
        <v>50</v>
      </c>
      <c r="AAQ122" t="str">
        <f t="shared" si="593"/>
        <v>FALSE</v>
      </c>
      <c r="AAR122">
        <f>ROUND(MARGIN!$J39,0)</f>
        <v>5</v>
      </c>
      <c r="AAS122" t="e">
        <f>ROUND(IF(AAB122=AAG122,AAR122*(1+#REF!),AAR122*(1-#REF!)),0)</f>
        <v>#REF!</v>
      </c>
      <c r="AAT122">
        <f t="shared" si="572"/>
        <v>5</v>
      </c>
      <c r="AAU122" s="137">
        <f>AAT122*10000*MARGIN!$G39/MARGIN!$D39</f>
        <v>50000</v>
      </c>
      <c r="AAV122" s="137"/>
      <c r="AAW122" s="188">
        <f t="shared" si="594"/>
        <v>0</v>
      </c>
      <c r="AAX122" s="188"/>
      <c r="AAY122" s="188"/>
      <c r="AAZ122" s="188"/>
      <c r="ABA122" s="188">
        <f t="shared" si="574"/>
        <v>0</v>
      </c>
      <c r="ABB122" s="188">
        <f t="shared" si="595"/>
        <v>0</v>
      </c>
      <c r="ABC122" s="188"/>
      <c r="ABD122" s="188"/>
      <c r="ABE122" s="188"/>
      <c r="ABF122" s="188"/>
      <c r="ABG122" s="188"/>
      <c r="ABH122" s="188"/>
      <c r="ABJ122">
        <f t="shared" si="576"/>
        <v>-50</v>
      </c>
      <c r="ABN122">
        <v>-1</v>
      </c>
      <c r="ABP122">
        <v>-1</v>
      </c>
      <c r="ABS122">
        <f t="shared" si="596"/>
        <v>1</v>
      </c>
      <c r="ABU122">
        <f t="shared" si="578"/>
        <v>0</v>
      </c>
      <c r="ABX122" s="116" t="s">
        <v>1099</v>
      </c>
      <c r="ABY122">
        <v>50</v>
      </c>
      <c r="ABZ122" t="str">
        <f t="shared" si="597"/>
        <v>FALSE</v>
      </c>
      <c r="ACA122">
        <f>ROUND(MARGIN!$J39,0)</f>
        <v>5</v>
      </c>
      <c r="ACB122" t="e">
        <f>ROUND(IF(ABK122=ABP122,ACA122*(1+#REF!),ACA122*(1-#REF!)),0)</f>
        <v>#REF!</v>
      </c>
      <c r="ACC122">
        <f t="shared" si="580"/>
        <v>5</v>
      </c>
      <c r="ACD122" s="137">
        <f>ACC122*10000*MARGIN!$G39/MARGIN!$D39</f>
        <v>50000</v>
      </c>
      <c r="ACE122" s="137"/>
      <c r="ACF122" s="188">
        <f t="shared" si="598"/>
        <v>0</v>
      </c>
      <c r="ACG122" s="188"/>
      <c r="ACH122" s="188"/>
      <c r="ACI122" s="188"/>
      <c r="ACJ122" s="188">
        <f t="shared" si="582"/>
        <v>0</v>
      </c>
      <c r="ACK122" s="188">
        <f t="shared" si="599"/>
        <v>0</v>
      </c>
      <c r="ACL122" s="188"/>
      <c r="ACM122" s="188"/>
      <c r="ACN122" s="188"/>
      <c r="ACO122" s="188"/>
      <c r="ACP122" s="188"/>
      <c r="ACQ122" s="188"/>
      <c r="ACT122" t="e">
        <f t="shared" si="584"/>
        <v>#VALUE!</v>
      </c>
      <c r="ACX122">
        <v>-1</v>
      </c>
      <c r="ACZ122">
        <v>-1</v>
      </c>
      <c r="ADC122">
        <f t="shared" si="600"/>
        <v>1</v>
      </c>
      <c r="ADE122">
        <f t="shared" si="586"/>
        <v>0</v>
      </c>
      <c r="ADH122" s="116" t="s">
        <v>1099</v>
      </c>
      <c r="ADI122">
        <v>50</v>
      </c>
      <c r="ADJ122" t="str">
        <f t="shared" si="601"/>
        <v>FALSE</v>
      </c>
      <c r="ADK122">
        <f>ROUND(MARGIN!$J39,0)</f>
        <v>5</v>
      </c>
      <c r="ADL122" t="e">
        <f>ROUND(IF(ACU122=ACZ122,ADK122*(1+#REF!),ADK122*(1-#REF!)),0)</f>
        <v>#REF!</v>
      </c>
      <c r="ADM122">
        <f t="shared" si="588"/>
        <v>5</v>
      </c>
      <c r="ADN122" s="137">
        <f>ADM122*10000*MARGIN!$G39/MARGIN!$D39</f>
        <v>50000</v>
      </c>
      <c r="ADO122" s="137"/>
      <c r="ADP122" s="188">
        <f t="shared" si="602"/>
        <v>0</v>
      </c>
      <c r="ADQ122" s="188"/>
      <c r="ADR122" s="188"/>
      <c r="ADS122" s="188"/>
      <c r="ADT122" s="188">
        <f t="shared" si="590"/>
        <v>0</v>
      </c>
      <c r="ADU122" s="188">
        <f t="shared" si="603"/>
        <v>0</v>
      </c>
      <c r="ADV122" s="188"/>
      <c r="ADW122" s="188"/>
      <c r="ADX122" s="188"/>
      <c r="ADY122" s="188"/>
      <c r="ADZ122" s="188"/>
      <c r="AEA122" s="188"/>
    </row>
    <row r="123" spans="1:807" x14ac:dyDescent="0.25">
      <c r="A123" t="s">
        <v>1098</v>
      </c>
      <c r="B123" s="163" t="s">
        <v>8</v>
      </c>
      <c r="E123">
        <v>-3</v>
      </c>
      <c r="H123">
        <v>-1</v>
      </c>
      <c r="J123">
        <v>-1</v>
      </c>
      <c r="M123">
        <v>1</v>
      </c>
      <c r="O123">
        <v>0</v>
      </c>
      <c r="R123" s="115" t="s">
        <v>1099</v>
      </c>
      <c r="S123">
        <v>50</v>
      </c>
      <c r="T123" t="s">
        <v>1164</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1164</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1164</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1164</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1164</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1164</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1164</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1164</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1164</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1164</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1164</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1164</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1164</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1164</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1164</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1164</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v>-50</v>
      </c>
      <c r="UU123">
        <v>-1</v>
      </c>
      <c r="UW123">
        <v>-1</v>
      </c>
      <c r="UZ123">
        <v>1</v>
      </c>
      <c r="VB123">
        <v>0</v>
      </c>
      <c r="VE123" s="115" t="s">
        <v>1099</v>
      </c>
      <c r="VF123">
        <v>50</v>
      </c>
      <c r="VG123" t="s">
        <v>1164</v>
      </c>
      <c r="VH123">
        <v>5</v>
      </c>
      <c r="VI123" t="e">
        <v>#REF!</v>
      </c>
      <c r="VJ123">
        <v>5</v>
      </c>
      <c r="VK123" s="137">
        <v>50000</v>
      </c>
      <c r="VL123" s="137"/>
      <c r="VM123" s="188">
        <v>0</v>
      </c>
      <c r="VN123" s="188"/>
      <c r="VO123" s="188"/>
      <c r="VP123" s="188">
        <v>0</v>
      </c>
      <c r="VQ123" s="188">
        <v>0</v>
      </c>
      <c r="VR123" s="188"/>
      <c r="VS123" s="188"/>
      <c r="VT123" s="188"/>
      <c r="VU123" s="188"/>
      <c r="VV123" s="188"/>
      <c r="VW123" s="188"/>
      <c r="VX123" s="188"/>
      <c r="VZ123">
        <v>-50</v>
      </c>
      <c r="WD123">
        <v>-1</v>
      </c>
      <c r="WF123">
        <v>-1</v>
      </c>
      <c r="WI123">
        <v>1</v>
      </c>
      <c r="WK123">
        <v>0</v>
      </c>
      <c r="WN123" s="115" t="s">
        <v>1099</v>
      </c>
      <c r="WO123">
        <v>50</v>
      </c>
      <c r="WP123" t="s">
        <v>1164</v>
      </c>
      <c r="WQ123">
        <v>5</v>
      </c>
      <c r="WR123" t="e">
        <v>#REF!</v>
      </c>
      <c r="WS123">
        <v>5</v>
      </c>
      <c r="WT123" s="137">
        <v>50000</v>
      </c>
      <c r="WU123" s="137"/>
      <c r="WV123" s="188">
        <v>0</v>
      </c>
      <c r="WW123" s="188"/>
      <c r="WX123" s="188"/>
      <c r="WY123" s="188">
        <v>0</v>
      </c>
      <c r="WZ123" s="188">
        <v>0</v>
      </c>
      <c r="XA123" s="188"/>
      <c r="XB123" s="188"/>
      <c r="XC123" s="188"/>
      <c r="XD123" s="188"/>
      <c r="XE123" s="188"/>
      <c r="XF123" s="188"/>
      <c r="XG123" s="188"/>
      <c r="XI123">
        <v>-50</v>
      </c>
      <c r="XM123">
        <v>-1</v>
      </c>
      <c r="XO123">
        <v>-1</v>
      </c>
      <c r="XR123">
        <v>1</v>
      </c>
      <c r="XT123">
        <v>0</v>
      </c>
      <c r="XW123" s="115" t="s">
        <v>1099</v>
      </c>
      <c r="XX123">
        <v>50</v>
      </c>
      <c r="XY123" t="s">
        <v>1164</v>
      </c>
      <c r="XZ123">
        <v>5</v>
      </c>
      <c r="YA123" t="e">
        <v>#REF!</v>
      </c>
      <c r="YB123">
        <v>5</v>
      </c>
      <c r="YC123" s="137">
        <v>50000</v>
      </c>
      <c r="YD123" s="137"/>
      <c r="YE123" s="188">
        <v>0</v>
      </c>
      <c r="YF123" s="188"/>
      <c r="YG123" s="188"/>
      <c r="YH123" s="188">
        <v>0</v>
      </c>
      <c r="YI123" s="188">
        <v>0</v>
      </c>
      <c r="YJ123" s="188"/>
      <c r="YK123" s="188"/>
      <c r="YL123" s="188"/>
      <c r="YM123" s="188"/>
      <c r="YN123" s="188"/>
      <c r="YO123" s="188"/>
      <c r="YP123" s="188"/>
      <c r="YR123">
        <v>-50</v>
      </c>
      <c r="YV123">
        <v>-1</v>
      </c>
      <c r="YX123">
        <v>-1</v>
      </c>
      <c r="ZA123">
        <v>1</v>
      </c>
      <c r="ZC123">
        <v>0</v>
      </c>
      <c r="ZF123" s="115" t="s">
        <v>1099</v>
      </c>
      <c r="ZG123">
        <v>50</v>
      </c>
      <c r="ZH123" t="s">
        <v>1164</v>
      </c>
      <c r="ZI123">
        <v>5</v>
      </c>
      <c r="ZJ123" t="e">
        <v>#REF!</v>
      </c>
      <c r="ZK123">
        <v>5</v>
      </c>
      <c r="ZL123" s="137">
        <v>50000</v>
      </c>
      <c r="ZM123" s="137"/>
      <c r="ZN123" s="188">
        <v>0</v>
      </c>
      <c r="ZO123" s="188"/>
      <c r="ZP123" s="188"/>
      <c r="ZQ123" s="188"/>
      <c r="ZR123" s="188">
        <v>0</v>
      </c>
      <c r="ZS123" s="188">
        <v>0</v>
      </c>
      <c r="ZT123" s="188"/>
      <c r="ZU123" s="188"/>
      <c r="ZV123" s="188"/>
      <c r="ZW123" s="188"/>
      <c r="ZX123" s="188"/>
      <c r="ZY123" s="188"/>
      <c r="AAA123">
        <f t="shared" si="568"/>
        <v>-50</v>
      </c>
      <c r="AAE123">
        <v>-1</v>
      </c>
      <c r="AAG123">
        <v>-1</v>
      </c>
      <c r="AAJ123">
        <f t="shared" si="592"/>
        <v>1</v>
      </c>
      <c r="AAL123">
        <f t="shared" si="570"/>
        <v>0</v>
      </c>
      <c r="AAO123" s="115" t="s">
        <v>1099</v>
      </c>
      <c r="AAP123">
        <v>50</v>
      </c>
      <c r="AAQ123" t="str">
        <f t="shared" si="593"/>
        <v>FALSE</v>
      </c>
      <c r="AAR123">
        <f>ROUND(MARGIN!$J40,0)</f>
        <v>5</v>
      </c>
      <c r="AAS123" t="e">
        <f>ROUND(IF(AAB123=AAG123,AAR123*(1+#REF!),AAR123*(1-#REF!)),0)</f>
        <v>#REF!</v>
      </c>
      <c r="AAT123">
        <f t="shared" si="572"/>
        <v>5</v>
      </c>
      <c r="AAU123" s="137">
        <f>AAT123*10000*MARGIN!$G40/MARGIN!$D40</f>
        <v>50000</v>
      </c>
      <c r="AAV123" s="137"/>
      <c r="AAW123" s="188">
        <f t="shared" si="594"/>
        <v>0</v>
      </c>
      <c r="AAX123" s="188"/>
      <c r="AAY123" s="188"/>
      <c r="AAZ123" s="188"/>
      <c r="ABA123" s="188">
        <f t="shared" si="574"/>
        <v>0</v>
      </c>
      <c r="ABB123" s="188">
        <f t="shared" si="595"/>
        <v>0</v>
      </c>
      <c r="ABC123" s="188"/>
      <c r="ABD123" s="188"/>
      <c r="ABE123" s="188"/>
      <c r="ABF123" s="188"/>
      <c r="ABG123" s="188"/>
      <c r="ABH123" s="188"/>
      <c r="ABJ123">
        <f t="shared" si="576"/>
        <v>-50</v>
      </c>
      <c r="ABN123">
        <v>-1</v>
      </c>
      <c r="ABP123">
        <v>-1</v>
      </c>
      <c r="ABS123">
        <f t="shared" si="596"/>
        <v>1</v>
      </c>
      <c r="ABU123">
        <f t="shared" si="578"/>
        <v>0</v>
      </c>
      <c r="ABX123" s="115" t="s">
        <v>1099</v>
      </c>
      <c r="ABY123">
        <v>50</v>
      </c>
      <c r="ABZ123" t="str">
        <f t="shared" si="597"/>
        <v>FALSE</v>
      </c>
      <c r="ACA123">
        <f>ROUND(MARGIN!$J40,0)</f>
        <v>5</v>
      </c>
      <c r="ACB123" t="e">
        <f>ROUND(IF(ABK123=ABP123,ACA123*(1+#REF!),ACA123*(1-#REF!)),0)</f>
        <v>#REF!</v>
      </c>
      <c r="ACC123">
        <f t="shared" si="580"/>
        <v>5</v>
      </c>
      <c r="ACD123" s="137">
        <f>ACC123*10000*MARGIN!$G40/MARGIN!$D40</f>
        <v>50000</v>
      </c>
      <c r="ACE123" s="137"/>
      <c r="ACF123" s="188">
        <f t="shared" si="598"/>
        <v>0</v>
      </c>
      <c r="ACG123" s="188"/>
      <c r="ACH123" s="188"/>
      <c r="ACI123" s="188"/>
      <c r="ACJ123" s="188">
        <f t="shared" si="582"/>
        <v>0</v>
      </c>
      <c r="ACK123" s="188">
        <f t="shared" si="599"/>
        <v>0</v>
      </c>
      <c r="ACL123" s="188"/>
      <c r="ACM123" s="188"/>
      <c r="ACN123" s="188"/>
      <c r="ACO123" s="188"/>
      <c r="ACP123" s="188"/>
      <c r="ACQ123" s="188"/>
      <c r="ACT123" t="e">
        <f t="shared" si="584"/>
        <v>#VALUE!</v>
      </c>
      <c r="ACX123">
        <v>-1</v>
      </c>
      <c r="ACZ123">
        <v>-1</v>
      </c>
      <c r="ADC123">
        <f t="shared" si="600"/>
        <v>1</v>
      </c>
      <c r="ADE123">
        <f t="shared" si="586"/>
        <v>0</v>
      </c>
      <c r="ADH123" s="115" t="s">
        <v>1099</v>
      </c>
      <c r="ADI123">
        <v>50</v>
      </c>
      <c r="ADJ123" t="str">
        <f t="shared" si="601"/>
        <v>FALSE</v>
      </c>
      <c r="ADK123">
        <f>ROUND(MARGIN!$J40,0)</f>
        <v>5</v>
      </c>
      <c r="ADL123" t="e">
        <f>ROUND(IF(ACU123=ACZ123,ADK123*(1+#REF!),ADK123*(1-#REF!)),0)</f>
        <v>#REF!</v>
      </c>
      <c r="ADM123">
        <f t="shared" si="588"/>
        <v>5</v>
      </c>
      <c r="ADN123" s="137">
        <f>ADM123*10000*MARGIN!$G40/MARGIN!$D40</f>
        <v>50000</v>
      </c>
      <c r="ADO123" s="137"/>
      <c r="ADP123" s="188">
        <f t="shared" si="602"/>
        <v>0</v>
      </c>
      <c r="ADQ123" s="188"/>
      <c r="ADR123" s="188"/>
      <c r="ADS123" s="188"/>
      <c r="ADT123" s="188">
        <f t="shared" si="590"/>
        <v>0</v>
      </c>
      <c r="ADU123" s="188">
        <f t="shared" si="603"/>
        <v>0</v>
      </c>
      <c r="ADV123" s="188"/>
      <c r="ADW123" s="188"/>
      <c r="ADX123" s="188"/>
      <c r="ADY123" s="188"/>
      <c r="ADZ123" s="188"/>
      <c r="AEA123" s="188"/>
    </row>
  </sheetData>
  <conditionalFormatting sqref="T96:T123">
    <cfRule type="colorScale" priority="1727">
      <colorScale>
        <cfvo type="min"/>
        <cfvo type="percentile" val="50"/>
        <cfvo type="max"/>
        <color rgb="FFF8696B"/>
        <color rgb="FFFFEB84"/>
        <color rgb="FF63BE7B"/>
      </colorScale>
    </cfRule>
  </conditionalFormatting>
  <conditionalFormatting sqref="M14:M92">
    <cfRule type="colorScale" priority="1721">
      <colorScale>
        <cfvo type="min"/>
        <cfvo type="percentile" val="50"/>
        <cfvo type="max"/>
        <color rgb="FFF8696B"/>
        <color rgb="FFFFEB84"/>
        <color rgb="FF63BE7B"/>
      </colorScale>
    </cfRule>
  </conditionalFormatting>
  <conditionalFormatting sqref="Q96:Q123 F96:L123">
    <cfRule type="colorScale" priority="1729">
      <colorScale>
        <cfvo type="min"/>
        <cfvo type="percentile" val="50"/>
        <cfvo type="max"/>
        <color rgb="FFF8696B"/>
        <color rgb="FFFFEB84"/>
        <color rgb="FF63BE7B"/>
      </colorScale>
    </cfRule>
  </conditionalFormatting>
  <conditionalFormatting sqref="R96:S123">
    <cfRule type="colorScale" priority="1728">
      <colorScale>
        <cfvo type="min"/>
        <cfvo type="percentile" val="50"/>
        <cfvo type="max"/>
        <color rgb="FFF8696B"/>
        <color rgb="FFFFEB84"/>
        <color rgb="FF63BE7B"/>
      </colorScale>
    </cfRule>
  </conditionalFormatting>
  <conditionalFormatting sqref="Q15:Q24 F82:G92 F15:G24 Q82:Q92 L15:L24 L82:L92">
    <cfRule type="colorScale" priority="1726">
      <colorScale>
        <cfvo type="min"/>
        <cfvo type="percentile" val="50"/>
        <cfvo type="max"/>
        <color rgb="FFF8696B"/>
        <color rgb="FFFFEB84"/>
        <color rgb="FF63BE7B"/>
      </colorScale>
    </cfRule>
  </conditionalFormatting>
  <conditionalFormatting sqref="E96:E123">
    <cfRule type="colorScale" priority="1725">
      <colorScale>
        <cfvo type="min"/>
        <cfvo type="percentile" val="50"/>
        <cfvo type="max"/>
        <color rgb="FFF8696B"/>
        <color rgb="FFFFEB84"/>
        <color rgb="FF63BE7B"/>
      </colorScale>
    </cfRule>
  </conditionalFormatting>
  <conditionalFormatting sqref="Q25:Q81 F25:G81 L25:L81">
    <cfRule type="colorScale" priority="1731">
      <colorScale>
        <cfvo type="min"/>
        <cfvo type="percentile" val="50"/>
        <cfvo type="max"/>
        <color rgb="FFF8696B"/>
        <color rgb="FFFFEB84"/>
        <color rgb="FF63BE7B"/>
      </colorScale>
    </cfRule>
  </conditionalFormatting>
  <conditionalFormatting sqref="R12:R13">
    <cfRule type="colorScale" priority="1732">
      <colorScale>
        <cfvo type="min"/>
        <cfvo type="percentile" val="50"/>
        <cfvo type="max"/>
        <color rgb="FFF8696B"/>
        <color rgb="FFFFEB84"/>
        <color rgb="FF63BE7B"/>
      </colorScale>
    </cfRule>
  </conditionalFormatting>
  <conditionalFormatting sqref="F14:G14 L14">
    <cfRule type="colorScale" priority="1724">
      <colorScale>
        <cfvo type="min"/>
        <cfvo type="percentile" val="50"/>
        <cfvo type="max"/>
        <color rgb="FFF8696B"/>
        <color rgb="FFFFEB84"/>
        <color rgb="FF63BE7B"/>
      </colorScale>
    </cfRule>
  </conditionalFormatting>
  <conditionalFormatting sqref="Q14:Q92">
    <cfRule type="colorScale" priority="1723">
      <colorScale>
        <cfvo type="min"/>
        <cfvo type="percentile" val="50"/>
        <cfvo type="max"/>
        <color rgb="FFF8696B"/>
        <color rgb="FFFFEB84"/>
        <color rgb="FF63BE7B"/>
      </colorScale>
    </cfRule>
  </conditionalFormatting>
  <conditionalFormatting sqref="E14:E92">
    <cfRule type="colorScale" priority="1722">
      <colorScale>
        <cfvo type="min"/>
        <cfvo type="percentile" val="50"/>
        <cfvo type="max"/>
        <color rgb="FFF8696B"/>
        <color rgb="FFFFEB84"/>
        <color rgb="FF63BE7B"/>
      </colorScale>
    </cfRule>
  </conditionalFormatting>
  <conditionalFormatting sqref="U96:V123">
    <cfRule type="colorScale" priority="1720">
      <colorScale>
        <cfvo type="min"/>
        <cfvo type="percentile" val="50"/>
        <cfvo type="max"/>
        <color rgb="FFF8696B"/>
        <color rgb="FFFFEB84"/>
        <color rgb="FF63BE7B"/>
      </colorScale>
    </cfRule>
  </conditionalFormatting>
  <conditionalFormatting sqref="U14:U92">
    <cfRule type="colorScale" priority="1719">
      <colorScale>
        <cfvo type="min"/>
        <cfvo type="percentile" val="50"/>
        <cfvo type="max"/>
        <color rgb="FF63BE7B"/>
        <color rgb="FFFFEB84"/>
        <color rgb="FFF8696B"/>
      </colorScale>
    </cfRule>
  </conditionalFormatting>
  <conditionalFormatting sqref="M96:N123">
    <cfRule type="colorScale" priority="1718">
      <colorScale>
        <cfvo type="min"/>
        <cfvo type="percentile" val="50"/>
        <cfvo type="max"/>
        <color rgb="FFF8696B"/>
        <color rgb="FFFFEB84"/>
        <color rgb="FF63BE7B"/>
      </colorScale>
    </cfRule>
  </conditionalFormatting>
  <conditionalFormatting sqref="O96:P123">
    <cfRule type="colorScale" priority="1717">
      <colorScale>
        <cfvo type="min"/>
        <cfvo type="percentile" val="50"/>
        <cfvo type="max"/>
        <color rgb="FFF8696B"/>
        <color rgb="FFFFEB84"/>
        <color rgb="FF63BE7B"/>
      </colorScale>
    </cfRule>
  </conditionalFormatting>
  <conditionalFormatting sqref="U96:V123">
    <cfRule type="colorScale" priority="1716">
      <colorScale>
        <cfvo type="min"/>
        <cfvo type="percentile" val="50"/>
        <cfvo type="max"/>
        <color rgb="FF63BE7B"/>
        <color rgb="FFFFEB84"/>
        <color rgb="FFF8696B"/>
      </colorScale>
    </cfRule>
  </conditionalFormatting>
  <conditionalFormatting sqref="O14:P92">
    <cfRule type="colorScale" priority="1715">
      <colorScale>
        <cfvo type="min"/>
        <cfvo type="percentile" val="50"/>
        <cfvo type="max"/>
        <color rgb="FFF8696B"/>
        <color rgb="FFFFEB84"/>
        <color rgb="FF63BE7B"/>
      </colorScale>
    </cfRule>
  </conditionalFormatting>
  <conditionalFormatting sqref="Q96:Q123">
    <cfRule type="colorScale" priority="1714">
      <colorScale>
        <cfvo type="min"/>
        <cfvo type="percentile" val="50"/>
        <cfvo type="max"/>
        <color rgb="FFF8696B"/>
        <color rgb="FFFFEB84"/>
        <color rgb="FF63BE7B"/>
      </colorScale>
    </cfRule>
  </conditionalFormatting>
  <conditionalFormatting sqref="Z14:Z92">
    <cfRule type="colorScale" priority="1713">
      <colorScale>
        <cfvo type="min"/>
        <cfvo type="percentile" val="50"/>
        <cfvo type="max"/>
        <color rgb="FFF8696B"/>
        <color rgb="FFFFEB84"/>
        <color rgb="FF63BE7B"/>
      </colorScale>
    </cfRule>
  </conditionalFormatting>
  <conditionalFormatting sqref="Z96:AB123">
    <cfRule type="colorScale" priority="1712">
      <colorScale>
        <cfvo type="min"/>
        <cfvo type="percentile" val="50"/>
        <cfvo type="max"/>
        <color rgb="FFF8696B"/>
        <color rgb="FFFFEB84"/>
        <color rgb="FF63BE7B"/>
      </colorScale>
    </cfRule>
  </conditionalFormatting>
  <conditionalFormatting sqref="AC14:AC92">
    <cfRule type="colorScale" priority="1711">
      <colorScale>
        <cfvo type="min"/>
        <cfvo type="percentile" val="50"/>
        <cfvo type="max"/>
        <color rgb="FFF8696B"/>
        <color rgb="FFFFEB84"/>
        <color rgb="FF63BE7B"/>
      </colorScale>
    </cfRule>
  </conditionalFormatting>
  <conditionalFormatting sqref="AC96:AC123">
    <cfRule type="colorScale" priority="1710">
      <colorScale>
        <cfvo type="min"/>
        <cfvo type="percentile" val="50"/>
        <cfvo type="max"/>
        <color rgb="FFF8696B"/>
        <color rgb="FFFFEB84"/>
        <color rgb="FF63BE7B"/>
      </colorScale>
    </cfRule>
  </conditionalFormatting>
  <conditionalFormatting sqref="K2:K10 P2:P10">
    <cfRule type="colorScale" priority="1709">
      <colorScale>
        <cfvo type="min"/>
        <cfvo type="percentile" val="50"/>
        <cfvo type="max"/>
        <color rgb="FFF8696B"/>
        <color rgb="FFFFEB84"/>
        <color rgb="FF63BE7B"/>
      </colorScale>
    </cfRule>
  </conditionalFormatting>
  <conditionalFormatting sqref="Q2:Q10">
    <cfRule type="colorScale" priority="1707">
      <colorScale>
        <cfvo type="min"/>
        <cfvo type="percentile" val="50"/>
        <cfvo type="max"/>
        <color rgb="FFF8696B"/>
        <color rgb="FFFFEB84"/>
        <color rgb="FF63BE7B"/>
      </colorScale>
    </cfRule>
  </conditionalFormatting>
  <conditionalFormatting sqref="J14:K92">
    <cfRule type="colorScale" priority="1706">
      <colorScale>
        <cfvo type="min"/>
        <cfvo type="percentile" val="50"/>
        <cfvo type="max"/>
        <color rgb="FFF8696B"/>
        <color rgb="FFFFEB84"/>
        <color rgb="FF63BE7B"/>
      </colorScale>
    </cfRule>
  </conditionalFormatting>
  <conditionalFormatting sqref="H14:I92">
    <cfRule type="colorScale" priority="1705">
      <colorScale>
        <cfvo type="min"/>
        <cfvo type="percentile" val="50"/>
        <cfvo type="max"/>
        <color rgb="FFF8696B"/>
        <color rgb="FFFFEB84"/>
        <color rgb="FF63BE7B"/>
      </colorScale>
    </cfRule>
  </conditionalFormatting>
  <conditionalFormatting sqref="N14:N92">
    <cfRule type="colorScale" priority="1704">
      <colorScale>
        <cfvo type="min"/>
        <cfvo type="percentile" val="50"/>
        <cfvo type="max"/>
        <color rgb="FFF8696B"/>
        <color rgb="FFFFEB84"/>
        <color rgb="FF63BE7B"/>
      </colorScale>
    </cfRule>
  </conditionalFormatting>
  <conditionalFormatting sqref="AB14:AB92">
    <cfRule type="colorScale" priority="1703">
      <colorScale>
        <cfvo type="min"/>
        <cfvo type="percentile" val="50"/>
        <cfvo type="max"/>
        <color rgb="FFF8696B"/>
        <color rgb="FFFFEB84"/>
        <color rgb="FF63BE7B"/>
      </colorScale>
    </cfRule>
  </conditionalFormatting>
  <conditionalFormatting sqref="H14:H92">
    <cfRule type="colorScale" priority="1702">
      <colorScale>
        <cfvo type="min"/>
        <cfvo type="percentile" val="50"/>
        <cfvo type="max"/>
        <color rgb="FFF8696B"/>
        <color rgb="FFFFEB84"/>
        <color rgb="FF63BE7B"/>
      </colorScale>
    </cfRule>
  </conditionalFormatting>
  <conditionalFormatting sqref="F14:G92">
    <cfRule type="colorScale" priority="1701">
      <colorScale>
        <cfvo type="min"/>
        <cfvo type="percentile" val="50"/>
        <cfvo type="max"/>
        <color rgb="FFF8696B"/>
        <color rgb="FFFFEB84"/>
        <color rgb="FF63BE7B"/>
      </colorScale>
    </cfRule>
  </conditionalFormatting>
  <conditionalFormatting sqref="AD14:AE92 AG14:AG92 AI14:AJ92">
    <cfRule type="colorScale" priority="1700">
      <colorScale>
        <cfvo type="min"/>
        <cfvo type="percentile" val="50"/>
        <cfvo type="max"/>
        <color rgb="FFF8696B"/>
        <color rgb="FFFFEB84"/>
        <color rgb="FF63BE7B"/>
      </colorScale>
    </cfRule>
  </conditionalFormatting>
  <conditionalFormatting sqref="AD96:AJ123">
    <cfRule type="colorScale" priority="1699">
      <colorScale>
        <cfvo type="min"/>
        <cfvo type="percentile" val="50"/>
        <cfvo type="max"/>
        <color rgb="FFF8696B"/>
        <color rgb="FFFFEB84"/>
        <color rgb="FF63BE7B"/>
      </colorScale>
    </cfRule>
  </conditionalFormatting>
  <conditionalFormatting sqref="R14:R92">
    <cfRule type="colorScale" priority="1698">
      <colorScale>
        <cfvo type="min"/>
        <cfvo type="percentile" val="50"/>
        <cfvo type="max"/>
        <color rgb="FFF8696B"/>
        <color rgb="FFFFEB84"/>
        <color rgb="FF63BE7B"/>
      </colorScale>
    </cfRule>
  </conditionalFormatting>
  <conditionalFormatting sqref="R14:R92">
    <cfRule type="colorScale" priority="1697">
      <colorScale>
        <cfvo type="min"/>
        <cfvo type="percentile" val="50"/>
        <cfvo type="max"/>
        <color rgb="FFF8696B"/>
        <color rgb="FFFFEB84"/>
        <color rgb="FF63BE7B"/>
      </colorScale>
    </cfRule>
  </conditionalFormatting>
  <conditionalFormatting sqref="U2:U10">
    <cfRule type="colorScale" priority="1696">
      <colorScale>
        <cfvo type="min"/>
        <cfvo type="percentile" val="50"/>
        <cfvo type="max"/>
        <color rgb="FFF8696B"/>
        <color rgb="FFFFEB84"/>
        <color rgb="FF63BE7B"/>
      </colorScale>
    </cfRule>
  </conditionalFormatting>
  <conditionalFormatting sqref="Y2:Y10">
    <cfRule type="colorScale" priority="1695">
      <colorScale>
        <cfvo type="min"/>
        <cfvo type="percentile" val="50"/>
        <cfvo type="max"/>
        <color rgb="FFF8696B"/>
        <color rgb="FFFFEB84"/>
        <color rgb="FF63BE7B"/>
      </colorScale>
    </cfRule>
  </conditionalFormatting>
  <conditionalFormatting sqref="W2:W10">
    <cfRule type="colorScale" priority="1694">
      <colorScale>
        <cfvo type="min"/>
        <cfvo type="percentile" val="50"/>
        <cfvo type="max"/>
        <color rgb="FFF8696B"/>
        <color rgb="FFFFEB84"/>
        <color rgb="FF63BE7B"/>
      </colorScale>
    </cfRule>
  </conditionalFormatting>
  <conditionalFormatting sqref="AA2:AA10">
    <cfRule type="colorScale" priority="1693">
      <colorScale>
        <cfvo type="min"/>
        <cfvo type="percentile" val="50"/>
        <cfvo type="max"/>
        <color rgb="FFF8696B"/>
        <color rgb="FFFFEB84"/>
        <color rgb="FF63BE7B"/>
      </colorScale>
    </cfRule>
  </conditionalFormatting>
  <conditionalFormatting sqref="BB96:BB123">
    <cfRule type="colorScale" priority="1687">
      <colorScale>
        <cfvo type="min"/>
        <cfvo type="percentile" val="50"/>
        <cfvo type="max"/>
        <color rgb="FFF8696B"/>
        <color rgb="FFFFEB84"/>
        <color rgb="FF63BE7B"/>
      </colorScale>
    </cfRule>
  </conditionalFormatting>
  <conditionalFormatting sqref="AU14:AU92">
    <cfRule type="colorScale" priority="1681">
      <colorScale>
        <cfvo type="min"/>
        <cfvo type="percentile" val="50"/>
        <cfvo type="max"/>
        <color rgb="FFF8696B"/>
        <color rgb="FFFFEB84"/>
        <color rgb="FF63BE7B"/>
      </colorScale>
    </cfRule>
  </conditionalFormatting>
  <conditionalFormatting sqref="AY96:AY123 AM96:AT123">
    <cfRule type="colorScale" priority="1689">
      <colorScale>
        <cfvo type="min"/>
        <cfvo type="percentile" val="50"/>
        <cfvo type="max"/>
        <color rgb="FFF8696B"/>
        <color rgb="FFFFEB84"/>
        <color rgb="FF63BE7B"/>
      </colorScale>
    </cfRule>
  </conditionalFormatting>
  <conditionalFormatting sqref="AZ96:BA123">
    <cfRule type="colorScale" priority="1688">
      <colorScale>
        <cfvo type="min"/>
        <cfvo type="percentile" val="50"/>
        <cfvo type="max"/>
        <color rgb="FFF8696B"/>
        <color rgb="FFFFEB84"/>
        <color rgb="FF63BE7B"/>
      </colorScale>
    </cfRule>
  </conditionalFormatting>
  <conditionalFormatting sqref="AY15:AY24 AM82:AO92 AM15:AO24 AY82:AY92 AT15:AT24 AT82:AT92">
    <cfRule type="colorScale" priority="1686">
      <colorScale>
        <cfvo type="min"/>
        <cfvo type="percentile" val="50"/>
        <cfvo type="max"/>
        <color rgb="FFF8696B"/>
        <color rgb="FFFFEB84"/>
        <color rgb="FF63BE7B"/>
      </colorScale>
    </cfRule>
  </conditionalFormatting>
  <conditionalFormatting sqref="AL96:AL123">
    <cfRule type="colorScale" priority="1685">
      <colorScale>
        <cfvo type="min"/>
        <cfvo type="percentile" val="50"/>
        <cfvo type="max"/>
        <color rgb="FFF8696B"/>
        <color rgb="FFFFEB84"/>
        <color rgb="FF63BE7B"/>
      </colorScale>
    </cfRule>
  </conditionalFormatting>
  <conditionalFormatting sqref="AY25:AY81 AM25:AO81 AT25:AT81">
    <cfRule type="colorScale" priority="1691">
      <colorScale>
        <cfvo type="min"/>
        <cfvo type="percentile" val="50"/>
        <cfvo type="max"/>
        <color rgb="FFF8696B"/>
        <color rgb="FFFFEB84"/>
        <color rgb="FF63BE7B"/>
      </colorScale>
    </cfRule>
  </conditionalFormatting>
  <conditionalFormatting sqref="AZ12:AZ13">
    <cfRule type="colorScale" priority="1692">
      <colorScale>
        <cfvo type="min"/>
        <cfvo type="percentile" val="50"/>
        <cfvo type="max"/>
        <color rgb="FFF8696B"/>
        <color rgb="FFFFEB84"/>
        <color rgb="FF63BE7B"/>
      </colorScale>
    </cfRule>
  </conditionalFormatting>
  <conditionalFormatting sqref="AM14:AO14 AT14">
    <cfRule type="colorScale" priority="1684">
      <colorScale>
        <cfvo type="min"/>
        <cfvo type="percentile" val="50"/>
        <cfvo type="max"/>
        <color rgb="FFF8696B"/>
        <color rgb="FFFFEB84"/>
        <color rgb="FF63BE7B"/>
      </colorScale>
    </cfRule>
  </conditionalFormatting>
  <conditionalFormatting sqref="AY14:AY92">
    <cfRule type="colorScale" priority="1683">
      <colorScale>
        <cfvo type="min"/>
        <cfvo type="percentile" val="50"/>
        <cfvo type="max"/>
        <color rgb="FFF8696B"/>
        <color rgb="FFFFEB84"/>
        <color rgb="FF63BE7B"/>
      </colorScale>
    </cfRule>
  </conditionalFormatting>
  <conditionalFormatting sqref="AL14:AL92">
    <cfRule type="colorScale" priority="1682">
      <colorScale>
        <cfvo type="min"/>
        <cfvo type="percentile" val="50"/>
        <cfvo type="max"/>
        <color rgb="FFF8696B"/>
        <color rgb="FFFFEB84"/>
        <color rgb="FF63BE7B"/>
      </colorScale>
    </cfRule>
  </conditionalFormatting>
  <conditionalFormatting sqref="BC96:BD123">
    <cfRule type="colorScale" priority="1680">
      <colorScale>
        <cfvo type="min"/>
        <cfvo type="percentile" val="50"/>
        <cfvo type="max"/>
        <color rgb="FFF8696B"/>
        <color rgb="FFFFEB84"/>
        <color rgb="FF63BE7B"/>
      </colorScale>
    </cfRule>
  </conditionalFormatting>
  <conditionalFormatting sqref="BC14:BC92">
    <cfRule type="colorScale" priority="1679">
      <colorScale>
        <cfvo type="min"/>
        <cfvo type="percentile" val="50"/>
        <cfvo type="max"/>
        <color rgb="FF63BE7B"/>
        <color rgb="FFFFEB84"/>
        <color rgb="FFF8696B"/>
      </colorScale>
    </cfRule>
  </conditionalFormatting>
  <conditionalFormatting sqref="AU96:AV123">
    <cfRule type="colorScale" priority="1678">
      <colorScale>
        <cfvo type="min"/>
        <cfvo type="percentile" val="50"/>
        <cfvo type="max"/>
        <color rgb="FFF8696B"/>
        <color rgb="FFFFEB84"/>
        <color rgb="FF63BE7B"/>
      </colorScale>
    </cfRule>
  </conditionalFormatting>
  <conditionalFormatting sqref="AW96:AX123">
    <cfRule type="colorScale" priority="1677">
      <colorScale>
        <cfvo type="min"/>
        <cfvo type="percentile" val="50"/>
        <cfvo type="max"/>
        <color rgb="FFF8696B"/>
        <color rgb="FFFFEB84"/>
        <color rgb="FF63BE7B"/>
      </colorScale>
    </cfRule>
  </conditionalFormatting>
  <conditionalFormatting sqref="BC96:BD123">
    <cfRule type="colorScale" priority="1676">
      <colorScale>
        <cfvo type="min"/>
        <cfvo type="percentile" val="50"/>
        <cfvo type="max"/>
        <color rgb="FF63BE7B"/>
        <color rgb="FFFFEB84"/>
        <color rgb="FFF8696B"/>
      </colorScale>
    </cfRule>
  </conditionalFormatting>
  <conditionalFormatting sqref="AW14:AX92">
    <cfRule type="colorScale" priority="1675">
      <colorScale>
        <cfvo type="min"/>
        <cfvo type="percentile" val="50"/>
        <cfvo type="max"/>
        <color rgb="FFF8696B"/>
        <color rgb="FFFFEB84"/>
        <color rgb="FF63BE7B"/>
      </colorScale>
    </cfRule>
  </conditionalFormatting>
  <conditionalFormatting sqref="AY96:AY123">
    <cfRule type="colorScale" priority="1674">
      <colorScale>
        <cfvo type="min"/>
        <cfvo type="percentile" val="50"/>
        <cfvo type="max"/>
        <color rgb="FFF8696B"/>
        <color rgb="FFFFEB84"/>
        <color rgb="FF63BE7B"/>
      </colorScale>
    </cfRule>
  </conditionalFormatting>
  <conditionalFormatting sqref="BH14:BH92">
    <cfRule type="colorScale" priority="1673">
      <colorScale>
        <cfvo type="min"/>
        <cfvo type="percentile" val="50"/>
        <cfvo type="max"/>
        <color rgb="FFF8696B"/>
        <color rgb="FFFFEB84"/>
        <color rgb="FF63BE7B"/>
      </colorScale>
    </cfRule>
  </conditionalFormatting>
  <conditionalFormatting sqref="BH96:BJ123">
    <cfRule type="colorScale" priority="1672">
      <colorScale>
        <cfvo type="min"/>
        <cfvo type="percentile" val="50"/>
        <cfvo type="max"/>
        <color rgb="FFF8696B"/>
        <color rgb="FFFFEB84"/>
        <color rgb="FF63BE7B"/>
      </colorScale>
    </cfRule>
  </conditionalFormatting>
  <conditionalFormatting sqref="BK96:BK123">
    <cfRule type="colorScale" priority="1670">
      <colorScale>
        <cfvo type="min"/>
        <cfvo type="percentile" val="50"/>
        <cfvo type="max"/>
        <color rgb="FFF8696B"/>
        <color rgb="FFFFEB84"/>
        <color rgb="FF63BE7B"/>
      </colorScale>
    </cfRule>
  </conditionalFormatting>
  <conditionalFormatting sqref="AS2:AS10 AX2:AX10">
    <cfRule type="colorScale" priority="1669">
      <colorScale>
        <cfvo type="min"/>
        <cfvo type="percentile" val="50"/>
        <cfvo type="max"/>
        <color rgb="FFF8696B"/>
        <color rgb="FFFFEB84"/>
        <color rgb="FF63BE7B"/>
      </colorScale>
    </cfRule>
  </conditionalFormatting>
  <conditionalFormatting sqref="AY2:AY10">
    <cfRule type="colorScale" priority="1667">
      <colorScale>
        <cfvo type="min"/>
        <cfvo type="percentile" val="50"/>
        <cfvo type="max"/>
        <color rgb="FFF8696B"/>
        <color rgb="FFFFEB84"/>
        <color rgb="FF63BE7B"/>
      </colorScale>
    </cfRule>
  </conditionalFormatting>
  <conditionalFormatting sqref="AS14:AS92">
    <cfRule type="colorScale" priority="1666">
      <colorScale>
        <cfvo type="min"/>
        <cfvo type="percentile" val="50"/>
        <cfvo type="max"/>
        <color rgb="FFF8696B"/>
        <color rgb="FFFFEB84"/>
        <color rgb="FF63BE7B"/>
      </colorScale>
    </cfRule>
  </conditionalFormatting>
  <conditionalFormatting sqref="AP14:AQ92">
    <cfRule type="colorScale" priority="1665">
      <colorScale>
        <cfvo type="min"/>
        <cfvo type="percentile" val="50"/>
        <cfvo type="max"/>
        <color rgb="FFF8696B"/>
        <color rgb="FFFFEB84"/>
        <color rgb="FF63BE7B"/>
      </colorScale>
    </cfRule>
  </conditionalFormatting>
  <conditionalFormatting sqref="AV14:AV92">
    <cfRule type="colorScale" priority="1664">
      <colorScale>
        <cfvo type="min"/>
        <cfvo type="percentile" val="50"/>
        <cfvo type="max"/>
        <color rgb="FFF8696B"/>
        <color rgb="FFFFEB84"/>
        <color rgb="FF63BE7B"/>
      </colorScale>
    </cfRule>
  </conditionalFormatting>
  <conditionalFormatting sqref="BJ14:BJ92">
    <cfRule type="colorScale" priority="1663">
      <colorScale>
        <cfvo type="min"/>
        <cfvo type="percentile" val="50"/>
        <cfvo type="max"/>
        <color rgb="FFF8696B"/>
        <color rgb="FFFFEB84"/>
        <color rgb="FF63BE7B"/>
      </colorScale>
    </cfRule>
  </conditionalFormatting>
  <conditionalFormatting sqref="AP14:AP92">
    <cfRule type="colorScale" priority="1662">
      <colorScale>
        <cfvo type="min"/>
        <cfvo type="percentile" val="50"/>
        <cfvo type="max"/>
        <color rgb="FFF8696B"/>
        <color rgb="FFFFEB84"/>
        <color rgb="FF63BE7B"/>
      </colorScale>
    </cfRule>
  </conditionalFormatting>
  <conditionalFormatting sqref="AM14:AO92">
    <cfRule type="colorScale" priority="1661">
      <colorScale>
        <cfvo type="min"/>
        <cfvo type="percentile" val="50"/>
        <cfvo type="max"/>
        <color rgb="FFF8696B"/>
        <color rgb="FFFFEB84"/>
        <color rgb="FF63BE7B"/>
      </colorScale>
    </cfRule>
  </conditionalFormatting>
  <conditionalFormatting sqref="BL14:BM92">
    <cfRule type="colorScale" priority="1660">
      <colorScale>
        <cfvo type="min"/>
        <cfvo type="percentile" val="50"/>
        <cfvo type="max"/>
        <color rgb="FFF8696B"/>
        <color rgb="FFFFEB84"/>
        <color rgb="FF63BE7B"/>
      </colorScale>
    </cfRule>
  </conditionalFormatting>
  <conditionalFormatting sqref="BL96:BM123">
    <cfRule type="colorScale" priority="1659">
      <colorScale>
        <cfvo type="min"/>
        <cfvo type="percentile" val="50"/>
        <cfvo type="max"/>
        <color rgb="FFF8696B"/>
        <color rgb="FFFFEB84"/>
        <color rgb="FF63BE7B"/>
      </colorScale>
    </cfRule>
  </conditionalFormatting>
  <conditionalFormatting sqref="AZ14:AZ92">
    <cfRule type="colorScale" priority="1658">
      <colorScale>
        <cfvo type="min"/>
        <cfvo type="percentile" val="50"/>
        <cfvo type="max"/>
        <color rgb="FFF8696B"/>
        <color rgb="FFFFEB84"/>
        <color rgb="FF63BE7B"/>
      </colorScale>
    </cfRule>
  </conditionalFormatting>
  <conditionalFormatting sqref="AZ14:AZ92">
    <cfRule type="colorScale" priority="1657">
      <colorScale>
        <cfvo type="min"/>
        <cfvo type="percentile" val="50"/>
        <cfvo type="max"/>
        <color rgb="FFF8696B"/>
        <color rgb="FFFFEB84"/>
        <color rgb="FF63BE7B"/>
      </colorScale>
    </cfRule>
  </conditionalFormatting>
  <conditionalFormatting sqref="BC2:BC10">
    <cfRule type="colorScale" priority="1656">
      <colorScale>
        <cfvo type="min"/>
        <cfvo type="percentile" val="50"/>
        <cfvo type="max"/>
        <color rgb="FFF8696B"/>
        <color rgb="FFFFEB84"/>
        <color rgb="FF63BE7B"/>
      </colorScale>
    </cfRule>
  </conditionalFormatting>
  <conditionalFormatting sqref="BG2:BG10">
    <cfRule type="colorScale" priority="1655">
      <colorScale>
        <cfvo type="min"/>
        <cfvo type="percentile" val="50"/>
        <cfvo type="max"/>
        <color rgb="FFF8696B"/>
        <color rgb="FFFFEB84"/>
        <color rgb="FF63BE7B"/>
      </colorScale>
    </cfRule>
  </conditionalFormatting>
  <conditionalFormatting sqref="BE2:BE10">
    <cfRule type="colorScale" priority="1654">
      <colorScale>
        <cfvo type="min"/>
        <cfvo type="percentile" val="50"/>
        <cfvo type="max"/>
        <color rgb="FFF8696B"/>
        <color rgb="FFFFEB84"/>
        <color rgb="FF63BE7B"/>
      </colorScale>
    </cfRule>
  </conditionalFormatting>
  <conditionalFormatting sqref="BI2:BI10">
    <cfRule type="colorScale" priority="1653">
      <colorScale>
        <cfvo type="min"/>
        <cfvo type="percentile" val="50"/>
        <cfvo type="max"/>
        <color rgb="FFF8696B"/>
        <color rgb="FFFFEB84"/>
        <color rgb="FF63BE7B"/>
      </colorScale>
    </cfRule>
  </conditionalFormatting>
  <conditionalFormatting sqref="BN14:BN92">
    <cfRule type="colorScale" priority="1612">
      <colorScale>
        <cfvo type="min"/>
        <cfvo type="percentile" val="50"/>
        <cfvo type="max"/>
        <color rgb="FFF8696B"/>
        <color rgb="FFFFEB84"/>
        <color rgb="FF63BE7B"/>
      </colorScale>
    </cfRule>
  </conditionalFormatting>
  <conditionalFormatting sqref="BN96:BO123">
    <cfRule type="colorScale" priority="1611">
      <colorScale>
        <cfvo type="min"/>
        <cfvo type="percentile" val="50"/>
        <cfvo type="max"/>
        <color rgb="FFF8696B"/>
        <color rgb="FFFFEB84"/>
        <color rgb="FF63BE7B"/>
      </colorScale>
    </cfRule>
  </conditionalFormatting>
  <conditionalFormatting sqref="N2:N10 L2:L10">
    <cfRule type="colorScale" priority="3219">
      <colorScale>
        <cfvo type="min"/>
        <cfvo type="percentile" val="50"/>
        <cfvo type="max"/>
        <color rgb="FFF8696B"/>
        <color rgb="FFFFEB84"/>
        <color rgb="FF63BE7B"/>
      </colorScale>
    </cfRule>
  </conditionalFormatting>
  <conditionalFormatting sqref="AV2:AV10 AT2:AT10">
    <cfRule type="colorScale" priority="3221">
      <colorScale>
        <cfvo type="min"/>
        <cfvo type="percentile" val="50"/>
        <cfvo type="max"/>
        <color rgb="FFF8696B"/>
        <color rgb="FFFFEB84"/>
        <color rgb="FF63BE7B"/>
      </colorScale>
    </cfRule>
  </conditionalFormatting>
  <conditionalFormatting sqref="CK96:CK123">
    <cfRule type="colorScale" priority="1604">
      <colorScale>
        <cfvo type="min"/>
        <cfvo type="percentile" val="50"/>
        <cfvo type="max"/>
        <color rgb="FFF8696B"/>
        <color rgb="FFFFEB84"/>
        <color rgb="FF63BE7B"/>
      </colorScale>
    </cfRule>
  </conditionalFormatting>
  <conditionalFormatting sqref="CD14:CD92">
    <cfRule type="colorScale" priority="1598">
      <colorScale>
        <cfvo type="min"/>
        <cfvo type="percentile" val="50"/>
        <cfvo type="max"/>
        <color rgb="FFF8696B"/>
        <color rgb="FFFFEB84"/>
        <color rgb="FF63BE7B"/>
      </colorScale>
    </cfRule>
  </conditionalFormatting>
  <conditionalFormatting sqref="CH96:CH123 BV96:CC123">
    <cfRule type="colorScale" priority="1606">
      <colorScale>
        <cfvo type="min"/>
        <cfvo type="percentile" val="50"/>
        <cfvo type="max"/>
        <color rgb="FFF8696B"/>
        <color rgb="FFFFEB84"/>
        <color rgb="FF63BE7B"/>
      </colorScale>
    </cfRule>
  </conditionalFormatting>
  <conditionalFormatting sqref="CI96:CJ123">
    <cfRule type="colorScale" priority="1605">
      <colorScale>
        <cfvo type="min"/>
        <cfvo type="percentile" val="50"/>
        <cfvo type="max"/>
        <color rgb="FFF8696B"/>
        <color rgb="FFFFEB84"/>
        <color rgb="FF63BE7B"/>
      </colorScale>
    </cfRule>
  </conditionalFormatting>
  <conditionalFormatting sqref="CH15:CH24 BV82:BX92 BV15:BX24 CH82:CH92 CC15:CC24 CC82:CC92">
    <cfRule type="colorScale" priority="1603">
      <colorScale>
        <cfvo type="min"/>
        <cfvo type="percentile" val="50"/>
        <cfvo type="max"/>
        <color rgb="FFF8696B"/>
        <color rgb="FFFFEB84"/>
        <color rgb="FF63BE7B"/>
      </colorScale>
    </cfRule>
  </conditionalFormatting>
  <conditionalFormatting sqref="BU96:BU123">
    <cfRule type="colorScale" priority="1602">
      <colorScale>
        <cfvo type="min"/>
        <cfvo type="percentile" val="50"/>
        <cfvo type="max"/>
        <color rgb="FFF8696B"/>
        <color rgb="FFFFEB84"/>
        <color rgb="FF63BE7B"/>
      </colorScale>
    </cfRule>
  </conditionalFormatting>
  <conditionalFormatting sqref="CH25:CH81 BV25:BX81 CC25:CC81">
    <cfRule type="colorScale" priority="1608">
      <colorScale>
        <cfvo type="min"/>
        <cfvo type="percentile" val="50"/>
        <cfvo type="max"/>
        <color rgb="FFF8696B"/>
        <color rgb="FFFFEB84"/>
        <color rgb="FF63BE7B"/>
      </colorScale>
    </cfRule>
  </conditionalFormatting>
  <conditionalFormatting sqref="CI12:CI13">
    <cfRule type="colorScale" priority="1609">
      <colorScale>
        <cfvo type="min"/>
        <cfvo type="percentile" val="50"/>
        <cfvo type="max"/>
        <color rgb="FFF8696B"/>
        <color rgb="FFFFEB84"/>
        <color rgb="FF63BE7B"/>
      </colorScale>
    </cfRule>
  </conditionalFormatting>
  <conditionalFormatting sqref="BV14:BX14 CC14">
    <cfRule type="colorScale" priority="1601">
      <colorScale>
        <cfvo type="min"/>
        <cfvo type="percentile" val="50"/>
        <cfvo type="max"/>
        <color rgb="FFF8696B"/>
        <color rgb="FFFFEB84"/>
        <color rgb="FF63BE7B"/>
      </colorScale>
    </cfRule>
  </conditionalFormatting>
  <conditionalFormatting sqref="CH14:CH92">
    <cfRule type="colorScale" priority="1600">
      <colorScale>
        <cfvo type="min"/>
        <cfvo type="percentile" val="50"/>
        <cfvo type="max"/>
        <color rgb="FFF8696B"/>
        <color rgb="FFFFEB84"/>
        <color rgb="FF63BE7B"/>
      </colorScale>
    </cfRule>
  </conditionalFormatting>
  <conditionalFormatting sqref="BU14:BU92">
    <cfRule type="colorScale" priority="1599">
      <colorScale>
        <cfvo type="min"/>
        <cfvo type="percentile" val="50"/>
        <cfvo type="max"/>
        <color rgb="FFF8696B"/>
        <color rgb="FFFFEB84"/>
        <color rgb="FF63BE7B"/>
      </colorScale>
    </cfRule>
  </conditionalFormatting>
  <conditionalFormatting sqref="CL96:CM123">
    <cfRule type="colorScale" priority="1597">
      <colorScale>
        <cfvo type="min"/>
        <cfvo type="percentile" val="50"/>
        <cfvo type="max"/>
        <color rgb="FFF8696B"/>
        <color rgb="FFFFEB84"/>
        <color rgb="FF63BE7B"/>
      </colorScale>
    </cfRule>
  </conditionalFormatting>
  <conditionalFormatting sqref="CL14:CL92">
    <cfRule type="colorScale" priority="1596">
      <colorScale>
        <cfvo type="min"/>
        <cfvo type="percentile" val="50"/>
        <cfvo type="max"/>
        <color rgb="FF63BE7B"/>
        <color rgb="FFFFEB84"/>
        <color rgb="FFF8696B"/>
      </colorScale>
    </cfRule>
  </conditionalFormatting>
  <conditionalFormatting sqref="CD96:CE123">
    <cfRule type="colorScale" priority="1595">
      <colorScale>
        <cfvo type="min"/>
        <cfvo type="percentile" val="50"/>
        <cfvo type="max"/>
        <color rgb="FFF8696B"/>
        <color rgb="FFFFEB84"/>
        <color rgb="FF63BE7B"/>
      </colorScale>
    </cfRule>
  </conditionalFormatting>
  <conditionalFormatting sqref="CF96:CG123">
    <cfRule type="colorScale" priority="1594">
      <colorScale>
        <cfvo type="min"/>
        <cfvo type="percentile" val="50"/>
        <cfvo type="max"/>
        <color rgb="FFF8696B"/>
        <color rgb="FFFFEB84"/>
        <color rgb="FF63BE7B"/>
      </colorScale>
    </cfRule>
  </conditionalFormatting>
  <conditionalFormatting sqref="CL96:CM123">
    <cfRule type="colorScale" priority="1593">
      <colorScale>
        <cfvo type="min"/>
        <cfvo type="percentile" val="50"/>
        <cfvo type="max"/>
        <color rgb="FF63BE7B"/>
        <color rgb="FFFFEB84"/>
        <color rgb="FFF8696B"/>
      </colorScale>
    </cfRule>
  </conditionalFormatting>
  <conditionalFormatting sqref="CF14:CG92">
    <cfRule type="colorScale" priority="1592">
      <colorScale>
        <cfvo type="min"/>
        <cfvo type="percentile" val="50"/>
        <cfvo type="max"/>
        <color rgb="FFF8696B"/>
        <color rgb="FFFFEB84"/>
        <color rgb="FF63BE7B"/>
      </colorScale>
    </cfRule>
  </conditionalFormatting>
  <conditionalFormatting sqref="CH96:CH123">
    <cfRule type="colorScale" priority="1591">
      <colorScale>
        <cfvo type="min"/>
        <cfvo type="percentile" val="50"/>
        <cfvo type="max"/>
        <color rgb="FFF8696B"/>
        <color rgb="FFFFEB84"/>
        <color rgb="FF63BE7B"/>
      </colorScale>
    </cfRule>
  </conditionalFormatting>
  <conditionalFormatting sqref="CQ14:CQ92">
    <cfRule type="colorScale" priority="1590">
      <colorScale>
        <cfvo type="min"/>
        <cfvo type="percentile" val="50"/>
        <cfvo type="max"/>
        <color rgb="FFF8696B"/>
        <color rgb="FFFFEB84"/>
        <color rgb="FF63BE7B"/>
      </colorScale>
    </cfRule>
  </conditionalFormatting>
  <conditionalFormatting sqref="CQ96:CS123">
    <cfRule type="colorScale" priority="1589">
      <colorScale>
        <cfvo type="min"/>
        <cfvo type="percentile" val="50"/>
        <cfvo type="max"/>
        <color rgb="FFF8696B"/>
        <color rgb="FFFFEB84"/>
        <color rgb="FF63BE7B"/>
      </colorScale>
    </cfRule>
  </conditionalFormatting>
  <conditionalFormatting sqref="CT96:CT123">
    <cfRule type="colorScale" priority="1587">
      <colorScale>
        <cfvo type="min"/>
        <cfvo type="percentile" val="50"/>
        <cfvo type="max"/>
        <color rgb="FFF8696B"/>
        <color rgb="FFFFEB84"/>
        <color rgb="FF63BE7B"/>
      </colorScale>
    </cfRule>
  </conditionalFormatting>
  <conditionalFormatting sqref="CB2:CB10 CG2:CG10">
    <cfRule type="colorScale" priority="1586">
      <colorScale>
        <cfvo type="min"/>
        <cfvo type="percentile" val="50"/>
        <cfvo type="max"/>
        <color rgb="FFF8696B"/>
        <color rgb="FFFFEB84"/>
        <color rgb="FF63BE7B"/>
      </colorScale>
    </cfRule>
  </conditionalFormatting>
  <conditionalFormatting sqref="CH2:CH10">
    <cfRule type="colorScale" priority="1585">
      <colorScale>
        <cfvo type="min"/>
        <cfvo type="percentile" val="50"/>
        <cfvo type="max"/>
        <color rgb="FFF8696B"/>
        <color rgb="FFFFEB84"/>
        <color rgb="FF63BE7B"/>
      </colorScale>
    </cfRule>
  </conditionalFormatting>
  <conditionalFormatting sqref="CB14:CB92">
    <cfRule type="colorScale" priority="1584">
      <colorScale>
        <cfvo type="min"/>
        <cfvo type="percentile" val="50"/>
        <cfvo type="max"/>
        <color rgb="FFF8696B"/>
        <color rgb="FFFFEB84"/>
        <color rgb="FF63BE7B"/>
      </colorScale>
    </cfRule>
  </conditionalFormatting>
  <conditionalFormatting sqref="BY14:BZ92">
    <cfRule type="colorScale" priority="1583">
      <colorScale>
        <cfvo type="min"/>
        <cfvo type="percentile" val="50"/>
        <cfvo type="max"/>
        <color rgb="FFF8696B"/>
        <color rgb="FFFFEB84"/>
        <color rgb="FF63BE7B"/>
      </colorScale>
    </cfRule>
  </conditionalFormatting>
  <conditionalFormatting sqref="CE14:CE92">
    <cfRule type="colorScale" priority="1582">
      <colorScale>
        <cfvo type="min"/>
        <cfvo type="percentile" val="50"/>
        <cfvo type="max"/>
        <color rgb="FFF8696B"/>
        <color rgb="FFFFEB84"/>
        <color rgb="FF63BE7B"/>
      </colorScale>
    </cfRule>
  </conditionalFormatting>
  <conditionalFormatting sqref="CS14:CS92">
    <cfRule type="colorScale" priority="1581">
      <colorScale>
        <cfvo type="min"/>
        <cfvo type="percentile" val="50"/>
        <cfvo type="max"/>
        <color rgb="FFF8696B"/>
        <color rgb="FFFFEB84"/>
        <color rgb="FF63BE7B"/>
      </colorScale>
    </cfRule>
  </conditionalFormatting>
  <conditionalFormatting sqref="BY14:BY92">
    <cfRule type="colorScale" priority="1580">
      <colorScale>
        <cfvo type="min"/>
        <cfvo type="percentile" val="50"/>
        <cfvo type="max"/>
        <color rgb="FFF8696B"/>
        <color rgb="FFFFEB84"/>
        <color rgb="FF63BE7B"/>
      </colorScale>
    </cfRule>
  </conditionalFormatting>
  <conditionalFormatting sqref="BV14:BX92">
    <cfRule type="colorScale" priority="1579">
      <colorScale>
        <cfvo type="min"/>
        <cfvo type="percentile" val="50"/>
        <cfvo type="max"/>
        <color rgb="FFF8696B"/>
        <color rgb="FFFFEB84"/>
        <color rgb="FF63BE7B"/>
      </colorScale>
    </cfRule>
  </conditionalFormatting>
  <conditionalFormatting sqref="CU14:CV92">
    <cfRule type="colorScale" priority="1578">
      <colorScale>
        <cfvo type="min"/>
        <cfvo type="percentile" val="50"/>
        <cfvo type="max"/>
        <color rgb="FFF8696B"/>
        <color rgb="FFFFEB84"/>
        <color rgb="FF63BE7B"/>
      </colorScale>
    </cfRule>
  </conditionalFormatting>
  <conditionalFormatting sqref="CU96:CV123">
    <cfRule type="colorScale" priority="1577">
      <colorScale>
        <cfvo type="min"/>
        <cfvo type="percentile" val="50"/>
        <cfvo type="max"/>
        <color rgb="FFF8696B"/>
        <color rgb="FFFFEB84"/>
        <color rgb="FF63BE7B"/>
      </colorScale>
    </cfRule>
  </conditionalFormatting>
  <conditionalFormatting sqref="CI14:CI92">
    <cfRule type="colorScale" priority="1576">
      <colorScale>
        <cfvo type="min"/>
        <cfvo type="percentile" val="50"/>
        <cfvo type="max"/>
        <color rgb="FFF8696B"/>
        <color rgb="FFFFEB84"/>
        <color rgb="FF63BE7B"/>
      </colorScale>
    </cfRule>
  </conditionalFormatting>
  <conditionalFormatting sqref="CI14:CI92">
    <cfRule type="colorScale" priority="1575">
      <colorScale>
        <cfvo type="min"/>
        <cfvo type="percentile" val="50"/>
        <cfvo type="max"/>
        <color rgb="FFF8696B"/>
        <color rgb="FFFFEB84"/>
        <color rgb="FF63BE7B"/>
      </colorScale>
    </cfRule>
  </conditionalFormatting>
  <conditionalFormatting sqref="CL2:CL10">
    <cfRule type="colorScale" priority="1574">
      <colorScale>
        <cfvo type="min"/>
        <cfvo type="percentile" val="50"/>
        <cfvo type="max"/>
        <color rgb="FFF8696B"/>
        <color rgb="FFFFEB84"/>
        <color rgb="FF63BE7B"/>
      </colorScale>
    </cfRule>
  </conditionalFormatting>
  <conditionalFormatting sqref="CP2:CP10">
    <cfRule type="colorScale" priority="1573">
      <colorScale>
        <cfvo type="min"/>
        <cfvo type="percentile" val="50"/>
        <cfvo type="max"/>
        <color rgb="FFF8696B"/>
        <color rgb="FFFFEB84"/>
        <color rgb="FF63BE7B"/>
      </colorScale>
    </cfRule>
  </conditionalFormatting>
  <conditionalFormatting sqref="CN2:CN10">
    <cfRule type="colorScale" priority="1572">
      <colorScale>
        <cfvo type="min"/>
        <cfvo type="percentile" val="50"/>
        <cfvo type="max"/>
        <color rgb="FFF8696B"/>
        <color rgb="FFFFEB84"/>
        <color rgb="FF63BE7B"/>
      </colorScale>
    </cfRule>
  </conditionalFormatting>
  <conditionalFormatting sqref="CR2:CR10">
    <cfRule type="colorScale" priority="1571">
      <colorScale>
        <cfvo type="min"/>
        <cfvo type="percentile" val="50"/>
        <cfvo type="max"/>
        <color rgb="FFF8696B"/>
        <color rgb="FFFFEB84"/>
        <color rgb="FF63BE7B"/>
      </colorScale>
    </cfRule>
  </conditionalFormatting>
  <conditionalFormatting sqref="CW14:CW92">
    <cfRule type="colorScale" priority="1570">
      <colorScale>
        <cfvo type="min"/>
        <cfvo type="percentile" val="50"/>
        <cfvo type="max"/>
        <color rgb="FFF8696B"/>
        <color rgb="FFFFEB84"/>
        <color rgb="FF63BE7B"/>
      </colorScale>
    </cfRule>
  </conditionalFormatting>
  <conditionalFormatting sqref="CW96:CX123">
    <cfRule type="colorScale" priority="1569">
      <colorScale>
        <cfvo type="min"/>
        <cfvo type="percentile" val="50"/>
        <cfvo type="max"/>
        <color rgb="FFF8696B"/>
        <color rgb="FFFFEB84"/>
        <color rgb="FF63BE7B"/>
      </colorScale>
    </cfRule>
  </conditionalFormatting>
  <conditionalFormatting sqref="CE2:CE10 CC2:CC10">
    <cfRule type="colorScale" priority="1610">
      <colorScale>
        <cfvo type="min"/>
        <cfvo type="percentile" val="50"/>
        <cfvo type="max"/>
        <color rgb="FFF8696B"/>
        <color rgb="FFFFEB84"/>
        <color rgb="FF63BE7B"/>
      </colorScale>
    </cfRule>
  </conditionalFormatting>
  <conditionalFormatting sqref="BP14:BP92 BS14:BS92">
    <cfRule type="colorScale" priority="1568">
      <colorScale>
        <cfvo type="min"/>
        <cfvo type="percentile" val="50"/>
        <cfvo type="max"/>
        <color rgb="FFF8696B"/>
        <color rgb="FFFFEB84"/>
        <color rgb="FF63BE7B"/>
      </colorScale>
    </cfRule>
  </conditionalFormatting>
  <conditionalFormatting sqref="BP96:BS123">
    <cfRule type="colorScale" priority="1567">
      <colorScale>
        <cfvo type="min"/>
        <cfvo type="percentile" val="50"/>
        <cfvo type="max"/>
        <color rgb="FFF8696B"/>
        <color rgb="FFFFEB84"/>
        <color rgb="FF63BE7B"/>
      </colorScale>
    </cfRule>
  </conditionalFormatting>
  <conditionalFormatting sqref="CY14:CY92 DB14:DB92">
    <cfRule type="colorScale" priority="1566">
      <colorScale>
        <cfvo type="min"/>
        <cfvo type="percentile" val="50"/>
        <cfvo type="max"/>
        <color rgb="FFF8696B"/>
        <color rgb="FFFFEB84"/>
        <color rgb="FF63BE7B"/>
      </colorScale>
    </cfRule>
  </conditionalFormatting>
  <conditionalFormatting sqref="CY96:DB123">
    <cfRule type="colorScale" priority="1565">
      <colorScale>
        <cfvo type="min"/>
        <cfvo type="percentile" val="50"/>
        <cfvo type="max"/>
        <color rgb="FFF8696B"/>
        <color rgb="FFFFEB84"/>
        <color rgb="FF63BE7B"/>
      </colorScale>
    </cfRule>
  </conditionalFormatting>
  <conditionalFormatting sqref="DT96:DT123">
    <cfRule type="colorScale" priority="1558">
      <colorScale>
        <cfvo type="min"/>
        <cfvo type="percentile" val="50"/>
        <cfvo type="max"/>
        <color rgb="FFF8696B"/>
        <color rgb="FFFFEB84"/>
        <color rgb="FF63BE7B"/>
      </colorScale>
    </cfRule>
  </conditionalFormatting>
  <conditionalFormatting sqref="DM14:DM92">
    <cfRule type="colorScale" priority="1552">
      <colorScale>
        <cfvo type="min"/>
        <cfvo type="percentile" val="50"/>
        <cfvo type="max"/>
        <color rgb="FFF8696B"/>
        <color rgb="FFFFEB84"/>
        <color rgb="FF63BE7B"/>
      </colorScale>
    </cfRule>
  </conditionalFormatting>
  <conditionalFormatting sqref="DQ96:DQ123 DE96:DL123">
    <cfRule type="colorScale" priority="1560">
      <colorScale>
        <cfvo type="min"/>
        <cfvo type="percentile" val="50"/>
        <cfvo type="max"/>
        <color rgb="FFF8696B"/>
        <color rgb="FFFFEB84"/>
        <color rgb="FF63BE7B"/>
      </colorScale>
    </cfRule>
  </conditionalFormatting>
  <conditionalFormatting sqref="DR96:DS123">
    <cfRule type="colorScale" priority="1559">
      <colorScale>
        <cfvo type="min"/>
        <cfvo type="percentile" val="50"/>
        <cfvo type="max"/>
        <color rgb="FFF8696B"/>
        <color rgb="FFFFEB84"/>
        <color rgb="FF63BE7B"/>
      </colorScale>
    </cfRule>
  </conditionalFormatting>
  <conditionalFormatting sqref="DQ15:DQ24 DE82:DG92 DE15:DG24 DQ82:DQ92 DL15:DL24 DL82:DL92">
    <cfRule type="colorScale" priority="1557">
      <colorScale>
        <cfvo type="min"/>
        <cfvo type="percentile" val="50"/>
        <cfvo type="max"/>
        <color rgb="FFF8696B"/>
        <color rgb="FFFFEB84"/>
        <color rgb="FF63BE7B"/>
      </colorScale>
    </cfRule>
  </conditionalFormatting>
  <conditionalFormatting sqref="DD96:DD123">
    <cfRule type="colorScale" priority="1556">
      <colorScale>
        <cfvo type="min"/>
        <cfvo type="percentile" val="50"/>
        <cfvo type="max"/>
        <color rgb="FFF8696B"/>
        <color rgb="FFFFEB84"/>
        <color rgb="FF63BE7B"/>
      </colorScale>
    </cfRule>
  </conditionalFormatting>
  <conditionalFormatting sqref="DQ25:DQ81 DE25:DG81 DL25:DL81">
    <cfRule type="colorScale" priority="1562">
      <colorScale>
        <cfvo type="min"/>
        <cfvo type="percentile" val="50"/>
        <cfvo type="max"/>
        <color rgb="FFF8696B"/>
        <color rgb="FFFFEB84"/>
        <color rgb="FF63BE7B"/>
      </colorScale>
    </cfRule>
  </conditionalFormatting>
  <conditionalFormatting sqref="DR12:DR13">
    <cfRule type="colorScale" priority="1563">
      <colorScale>
        <cfvo type="min"/>
        <cfvo type="percentile" val="50"/>
        <cfvo type="max"/>
        <color rgb="FFF8696B"/>
        <color rgb="FFFFEB84"/>
        <color rgb="FF63BE7B"/>
      </colorScale>
    </cfRule>
  </conditionalFormatting>
  <conditionalFormatting sqref="DE14:DG14 DL14">
    <cfRule type="colorScale" priority="1555">
      <colorScale>
        <cfvo type="min"/>
        <cfvo type="percentile" val="50"/>
        <cfvo type="max"/>
        <color rgb="FFF8696B"/>
        <color rgb="FFFFEB84"/>
        <color rgb="FF63BE7B"/>
      </colorScale>
    </cfRule>
  </conditionalFormatting>
  <conditionalFormatting sqref="DQ14:DQ92">
    <cfRule type="colorScale" priority="1554">
      <colorScale>
        <cfvo type="min"/>
        <cfvo type="percentile" val="50"/>
        <cfvo type="max"/>
        <color rgb="FFF8696B"/>
        <color rgb="FFFFEB84"/>
        <color rgb="FF63BE7B"/>
      </colorScale>
    </cfRule>
  </conditionalFormatting>
  <conditionalFormatting sqref="DD14:DD92">
    <cfRule type="colorScale" priority="1553">
      <colorScale>
        <cfvo type="min"/>
        <cfvo type="percentile" val="50"/>
        <cfvo type="max"/>
        <color rgb="FFF8696B"/>
        <color rgb="FFFFEB84"/>
        <color rgb="FF63BE7B"/>
      </colorScale>
    </cfRule>
  </conditionalFormatting>
  <conditionalFormatting sqref="DU96:DV123">
    <cfRule type="colorScale" priority="1551">
      <colorScale>
        <cfvo type="min"/>
        <cfvo type="percentile" val="50"/>
        <cfvo type="max"/>
        <color rgb="FFF8696B"/>
        <color rgb="FFFFEB84"/>
        <color rgb="FF63BE7B"/>
      </colorScale>
    </cfRule>
  </conditionalFormatting>
  <conditionalFormatting sqref="DU14:DU92">
    <cfRule type="colorScale" priority="1550">
      <colorScale>
        <cfvo type="min"/>
        <cfvo type="percentile" val="50"/>
        <cfvo type="max"/>
        <color rgb="FF63BE7B"/>
        <color rgb="FFFFEB84"/>
        <color rgb="FFF8696B"/>
      </colorScale>
    </cfRule>
  </conditionalFormatting>
  <conditionalFormatting sqref="DM96:DN123">
    <cfRule type="colorScale" priority="1549">
      <colorScale>
        <cfvo type="min"/>
        <cfvo type="percentile" val="50"/>
        <cfvo type="max"/>
        <color rgb="FFF8696B"/>
        <color rgb="FFFFEB84"/>
        <color rgb="FF63BE7B"/>
      </colorScale>
    </cfRule>
  </conditionalFormatting>
  <conditionalFormatting sqref="DO96:DP123">
    <cfRule type="colorScale" priority="1548">
      <colorScale>
        <cfvo type="min"/>
        <cfvo type="percentile" val="50"/>
        <cfvo type="max"/>
        <color rgb="FFF8696B"/>
        <color rgb="FFFFEB84"/>
        <color rgb="FF63BE7B"/>
      </colorScale>
    </cfRule>
  </conditionalFormatting>
  <conditionalFormatting sqref="DU96:DV123">
    <cfRule type="colorScale" priority="1547">
      <colorScale>
        <cfvo type="min"/>
        <cfvo type="percentile" val="50"/>
        <cfvo type="max"/>
        <color rgb="FF63BE7B"/>
        <color rgb="FFFFEB84"/>
        <color rgb="FFF8696B"/>
      </colorScale>
    </cfRule>
  </conditionalFormatting>
  <conditionalFormatting sqref="DO14:DP92">
    <cfRule type="colorScale" priority="1546">
      <colorScale>
        <cfvo type="min"/>
        <cfvo type="percentile" val="50"/>
        <cfvo type="max"/>
        <color rgb="FFF8696B"/>
        <color rgb="FFFFEB84"/>
        <color rgb="FF63BE7B"/>
      </colorScale>
    </cfRule>
  </conditionalFormatting>
  <conditionalFormatting sqref="DQ96:DQ123">
    <cfRule type="colorScale" priority="1545">
      <colorScale>
        <cfvo type="min"/>
        <cfvo type="percentile" val="50"/>
        <cfvo type="max"/>
        <color rgb="FFF8696B"/>
        <color rgb="FFFFEB84"/>
        <color rgb="FF63BE7B"/>
      </colorScale>
    </cfRule>
  </conditionalFormatting>
  <conditionalFormatting sqref="DZ14:DZ92">
    <cfRule type="colorScale" priority="1544">
      <colorScale>
        <cfvo type="min"/>
        <cfvo type="percentile" val="50"/>
        <cfvo type="max"/>
        <color rgb="FFF8696B"/>
        <color rgb="FFFFEB84"/>
        <color rgb="FF63BE7B"/>
      </colorScale>
    </cfRule>
  </conditionalFormatting>
  <conditionalFormatting sqref="DZ96:EB123">
    <cfRule type="colorScale" priority="1543">
      <colorScale>
        <cfvo type="min"/>
        <cfvo type="percentile" val="50"/>
        <cfvo type="max"/>
        <color rgb="FFF8696B"/>
        <color rgb="FFFFEB84"/>
        <color rgb="FF63BE7B"/>
      </colorScale>
    </cfRule>
  </conditionalFormatting>
  <conditionalFormatting sqref="EC96:EC123">
    <cfRule type="colorScale" priority="1541">
      <colorScale>
        <cfvo type="min"/>
        <cfvo type="percentile" val="50"/>
        <cfvo type="max"/>
        <color rgb="FFF8696B"/>
        <color rgb="FFFFEB84"/>
        <color rgb="FF63BE7B"/>
      </colorScale>
    </cfRule>
  </conditionalFormatting>
  <conditionalFormatting sqref="DK2:DK10 DP2:DP10">
    <cfRule type="colorScale" priority="1540">
      <colorScale>
        <cfvo type="min"/>
        <cfvo type="percentile" val="50"/>
        <cfvo type="max"/>
        <color rgb="FFF8696B"/>
        <color rgb="FFFFEB84"/>
        <color rgb="FF63BE7B"/>
      </colorScale>
    </cfRule>
  </conditionalFormatting>
  <conditionalFormatting sqref="DQ2:DQ10">
    <cfRule type="colorScale" priority="1539">
      <colorScale>
        <cfvo type="min"/>
        <cfvo type="percentile" val="50"/>
        <cfvo type="max"/>
        <color rgb="FFF8696B"/>
        <color rgb="FFFFEB84"/>
        <color rgb="FF63BE7B"/>
      </colorScale>
    </cfRule>
  </conditionalFormatting>
  <conditionalFormatting sqref="DK14:DK92">
    <cfRule type="colorScale" priority="1538">
      <colorScale>
        <cfvo type="min"/>
        <cfvo type="percentile" val="50"/>
        <cfvo type="max"/>
        <color rgb="FFF8696B"/>
        <color rgb="FFFFEB84"/>
        <color rgb="FF63BE7B"/>
      </colorScale>
    </cfRule>
  </conditionalFormatting>
  <conditionalFormatting sqref="DH14:DI92">
    <cfRule type="colorScale" priority="1537">
      <colorScale>
        <cfvo type="min"/>
        <cfvo type="percentile" val="50"/>
        <cfvo type="max"/>
        <color rgb="FFF8696B"/>
        <color rgb="FFFFEB84"/>
        <color rgb="FF63BE7B"/>
      </colorScale>
    </cfRule>
  </conditionalFormatting>
  <conditionalFormatting sqref="DN14:DN92">
    <cfRule type="colorScale" priority="1536">
      <colorScale>
        <cfvo type="min"/>
        <cfvo type="percentile" val="50"/>
        <cfvo type="max"/>
        <color rgb="FFF8696B"/>
        <color rgb="FFFFEB84"/>
        <color rgb="FF63BE7B"/>
      </colorScale>
    </cfRule>
  </conditionalFormatting>
  <conditionalFormatting sqref="EB14:EB92">
    <cfRule type="colorScale" priority="1535">
      <colorScale>
        <cfvo type="min"/>
        <cfvo type="percentile" val="50"/>
        <cfvo type="max"/>
        <color rgb="FFF8696B"/>
        <color rgb="FFFFEB84"/>
        <color rgb="FF63BE7B"/>
      </colorScale>
    </cfRule>
  </conditionalFormatting>
  <conditionalFormatting sqref="DH14:DH92">
    <cfRule type="colorScale" priority="1534">
      <colorScale>
        <cfvo type="min"/>
        <cfvo type="percentile" val="50"/>
        <cfvo type="max"/>
        <color rgb="FFF8696B"/>
        <color rgb="FFFFEB84"/>
        <color rgb="FF63BE7B"/>
      </colorScale>
    </cfRule>
  </conditionalFormatting>
  <conditionalFormatting sqref="DE14:DG92">
    <cfRule type="colorScale" priority="1533">
      <colorScale>
        <cfvo type="min"/>
        <cfvo type="percentile" val="50"/>
        <cfvo type="max"/>
        <color rgb="FFF8696B"/>
        <color rgb="FFFFEB84"/>
        <color rgb="FF63BE7B"/>
      </colorScale>
    </cfRule>
  </conditionalFormatting>
  <conditionalFormatting sqref="ED14:EE92">
    <cfRule type="colorScale" priority="1532">
      <colorScale>
        <cfvo type="min"/>
        <cfvo type="percentile" val="50"/>
        <cfvo type="max"/>
        <color rgb="FFF8696B"/>
        <color rgb="FFFFEB84"/>
        <color rgb="FF63BE7B"/>
      </colorScale>
    </cfRule>
  </conditionalFormatting>
  <conditionalFormatting sqref="ED96:EE123">
    <cfRule type="colorScale" priority="1531">
      <colorScale>
        <cfvo type="min"/>
        <cfvo type="percentile" val="50"/>
        <cfvo type="max"/>
        <color rgb="FFF8696B"/>
        <color rgb="FFFFEB84"/>
        <color rgb="FF63BE7B"/>
      </colorScale>
    </cfRule>
  </conditionalFormatting>
  <conditionalFormatting sqref="DR14:DR92">
    <cfRule type="colorScale" priority="1530">
      <colorScale>
        <cfvo type="min"/>
        <cfvo type="percentile" val="50"/>
        <cfvo type="max"/>
        <color rgb="FFF8696B"/>
        <color rgb="FFFFEB84"/>
        <color rgb="FF63BE7B"/>
      </colorScale>
    </cfRule>
  </conditionalFormatting>
  <conditionalFormatting sqref="DR14:DR92">
    <cfRule type="colorScale" priority="1529">
      <colorScale>
        <cfvo type="min"/>
        <cfvo type="percentile" val="50"/>
        <cfvo type="max"/>
        <color rgb="FFF8696B"/>
        <color rgb="FFFFEB84"/>
        <color rgb="FF63BE7B"/>
      </colorScale>
    </cfRule>
  </conditionalFormatting>
  <conditionalFormatting sqref="DU2:DU10">
    <cfRule type="colorScale" priority="1528">
      <colorScale>
        <cfvo type="min"/>
        <cfvo type="percentile" val="50"/>
        <cfvo type="max"/>
        <color rgb="FFF8696B"/>
        <color rgb="FFFFEB84"/>
        <color rgb="FF63BE7B"/>
      </colorScale>
    </cfRule>
  </conditionalFormatting>
  <conditionalFormatting sqref="DY2:DY10">
    <cfRule type="colorScale" priority="1527">
      <colorScale>
        <cfvo type="min"/>
        <cfvo type="percentile" val="50"/>
        <cfvo type="max"/>
        <color rgb="FFF8696B"/>
        <color rgb="FFFFEB84"/>
        <color rgb="FF63BE7B"/>
      </colorScale>
    </cfRule>
  </conditionalFormatting>
  <conditionalFormatting sqref="DW2:DW10">
    <cfRule type="colorScale" priority="1526">
      <colorScale>
        <cfvo type="min"/>
        <cfvo type="percentile" val="50"/>
        <cfvo type="max"/>
        <color rgb="FFF8696B"/>
        <color rgb="FFFFEB84"/>
        <color rgb="FF63BE7B"/>
      </colorScale>
    </cfRule>
  </conditionalFormatting>
  <conditionalFormatting sqref="EA2:EA10">
    <cfRule type="colorScale" priority="1525">
      <colorScale>
        <cfvo type="min"/>
        <cfvo type="percentile" val="50"/>
        <cfvo type="max"/>
        <color rgb="FFF8696B"/>
        <color rgb="FFFFEB84"/>
        <color rgb="FF63BE7B"/>
      </colorScale>
    </cfRule>
  </conditionalFormatting>
  <conditionalFormatting sqref="EF14:EF92">
    <cfRule type="colorScale" priority="1524">
      <colorScale>
        <cfvo type="min"/>
        <cfvo type="percentile" val="50"/>
        <cfvo type="max"/>
        <color rgb="FFF8696B"/>
        <color rgb="FFFFEB84"/>
        <color rgb="FF63BE7B"/>
      </colorScale>
    </cfRule>
  </conditionalFormatting>
  <conditionalFormatting sqref="EF96:EG123">
    <cfRule type="colorScale" priority="1523">
      <colorScale>
        <cfvo type="min"/>
        <cfvo type="percentile" val="50"/>
        <cfvo type="max"/>
        <color rgb="FFF8696B"/>
        <color rgb="FFFFEB84"/>
        <color rgb="FF63BE7B"/>
      </colorScale>
    </cfRule>
  </conditionalFormatting>
  <conditionalFormatting sqref="DN2:DN10 DL2:DL10">
    <cfRule type="colorScale" priority="1564">
      <colorScale>
        <cfvo type="min"/>
        <cfvo type="percentile" val="50"/>
        <cfvo type="max"/>
        <color rgb="FFF8696B"/>
        <color rgb="FFFFEB84"/>
        <color rgb="FF63BE7B"/>
      </colorScale>
    </cfRule>
  </conditionalFormatting>
  <conditionalFormatting sqref="EH14:EH92 EK14:EK92">
    <cfRule type="colorScale" priority="1522">
      <colorScale>
        <cfvo type="min"/>
        <cfvo type="percentile" val="50"/>
        <cfvo type="max"/>
        <color rgb="FFF8696B"/>
        <color rgb="FFFFEB84"/>
        <color rgb="FF63BE7B"/>
      </colorScale>
    </cfRule>
  </conditionalFormatting>
  <conditionalFormatting sqref="EH96:EK123">
    <cfRule type="colorScale" priority="1521">
      <colorScale>
        <cfvo type="min"/>
        <cfvo type="percentile" val="50"/>
        <cfvo type="max"/>
        <color rgb="FFF8696B"/>
        <color rgb="FFFFEB84"/>
        <color rgb="FF63BE7B"/>
      </colorScale>
    </cfRule>
  </conditionalFormatting>
  <conditionalFormatting sqref="FC96:FC123">
    <cfRule type="colorScale" priority="1514">
      <colorScale>
        <cfvo type="min"/>
        <cfvo type="percentile" val="50"/>
        <cfvo type="max"/>
        <color rgb="FFF8696B"/>
        <color rgb="FFFFEB84"/>
        <color rgb="FF63BE7B"/>
      </colorScale>
    </cfRule>
  </conditionalFormatting>
  <conditionalFormatting sqref="EV14:EV92">
    <cfRule type="colorScale" priority="1508">
      <colorScale>
        <cfvo type="min"/>
        <cfvo type="percentile" val="50"/>
        <cfvo type="max"/>
        <color rgb="FFF8696B"/>
        <color rgb="FFFFEB84"/>
        <color rgb="FF63BE7B"/>
      </colorScale>
    </cfRule>
  </conditionalFormatting>
  <conditionalFormatting sqref="EZ96:EZ123 EN96:EU123">
    <cfRule type="colorScale" priority="1516">
      <colorScale>
        <cfvo type="min"/>
        <cfvo type="percentile" val="50"/>
        <cfvo type="max"/>
        <color rgb="FFF8696B"/>
        <color rgb="FFFFEB84"/>
        <color rgb="FF63BE7B"/>
      </colorScale>
    </cfRule>
  </conditionalFormatting>
  <conditionalFormatting sqref="FA96:FB123">
    <cfRule type="colorScale" priority="1515">
      <colorScale>
        <cfvo type="min"/>
        <cfvo type="percentile" val="50"/>
        <cfvo type="max"/>
        <color rgb="FFF8696B"/>
        <color rgb="FFFFEB84"/>
        <color rgb="FF63BE7B"/>
      </colorScale>
    </cfRule>
  </conditionalFormatting>
  <conditionalFormatting sqref="EZ15:EZ24 EN82:EP92 EN15:EP24 EZ82:EZ92 EU15:EU24 EU82:EU92">
    <cfRule type="colorScale" priority="1513">
      <colorScale>
        <cfvo type="min"/>
        <cfvo type="percentile" val="50"/>
        <cfvo type="max"/>
        <color rgb="FFF8696B"/>
        <color rgb="FFFFEB84"/>
        <color rgb="FF63BE7B"/>
      </colorScale>
    </cfRule>
  </conditionalFormatting>
  <conditionalFormatting sqref="EM96:EM123">
    <cfRule type="colorScale" priority="1512">
      <colorScale>
        <cfvo type="min"/>
        <cfvo type="percentile" val="50"/>
        <cfvo type="max"/>
        <color rgb="FFF8696B"/>
        <color rgb="FFFFEB84"/>
        <color rgb="FF63BE7B"/>
      </colorScale>
    </cfRule>
  </conditionalFormatting>
  <conditionalFormatting sqref="EZ25:EZ81 EN25:EP81 EU25:EU81">
    <cfRule type="colorScale" priority="1518">
      <colorScale>
        <cfvo type="min"/>
        <cfvo type="percentile" val="50"/>
        <cfvo type="max"/>
        <color rgb="FFF8696B"/>
        <color rgb="FFFFEB84"/>
        <color rgb="FF63BE7B"/>
      </colorScale>
    </cfRule>
  </conditionalFormatting>
  <conditionalFormatting sqref="FA12:FA13">
    <cfRule type="colorScale" priority="1519">
      <colorScale>
        <cfvo type="min"/>
        <cfvo type="percentile" val="50"/>
        <cfvo type="max"/>
        <color rgb="FFF8696B"/>
        <color rgb="FFFFEB84"/>
        <color rgb="FF63BE7B"/>
      </colorScale>
    </cfRule>
  </conditionalFormatting>
  <conditionalFormatting sqref="EN14:EP14 EU14">
    <cfRule type="colorScale" priority="1511">
      <colorScale>
        <cfvo type="min"/>
        <cfvo type="percentile" val="50"/>
        <cfvo type="max"/>
        <color rgb="FFF8696B"/>
        <color rgb="FFFFEB84"/>
        <color rgb="FF63BE7B"/>
      </colorScale>
    </cfRule>
  </conditionalFormatting>
  <conditionalFormatting sqref="EZ14:EZ92">
    <cfRule type="colorScale" priority="1510">
      <colorScale>
        <cfvo type="min"/>
        <cfvo type="percentile" val="50"/>
        <cfvo type="max"/>
        <color rgb="FFF8696B"/>
        <color rgb="FFFFEB84"/>
        <color rgb="FF63BE7B"/>
      </colorScale>
    </cfRule>
  </conditionalFormatting>
  <conditionalFormatting sqref="EM14:EM92">
    <cfRule type="colorScale" priority="1509">
      <colorScale>
        <cfvo type="min"/>
        <cfvo type="percentile" val="50"/>
        <cfvo type="max"/>
        <color rgb="FFF8696B"/>
        <color rgb="FFFFEB84"/>
        <color rgb="FF63BE7B"/>
      </colorScale>
    </cfRule>
  </conditionalFormatting>
  <conditionalFormatting sqref="FD96:FE123">
    <cfRule type="colorScale" priority="1507">
      <colorScale>
        <cfvo type="min"/>
        <cfvo type="percentile" val="50"/>
        <cfvo type="max"/>
        <color rgb="FFF8696B"/>
        <color rgb="FFFFEB84"/>
        <color rgb="FF63BE7B"/>
      </colorScale>
    </cfRule>
  </conditionalFormatting>
  <conditionalFormatting sqref="FD14:FD92">
    <cfRule type="colorScale" priority="1506">
      <colorScale>
        <cfvo type="min"/>
        <cfvo type="percentile" val="50"/>
        <cfvo type="max"/>
        <color rgb="FF63BE7B"/>
        <color rgb="FFFFEB84"/>
        <color rgb="FFF8696B"/>
      </colorScale>
    </cfRule>
  </conditionalFormatting>
  <conditionalFormatting sqref="EV96:EW123">
    <cfRule type="colorScale" priority="1505">
      <colorScale>
        <cfvo type="min"/>
        <cfvo type="percentile" val="50"/>
        <cfvo type="max"/>
        <color rgb="FFF8696B"/>
        <color rgb="FFFFEB84"/>
        <color rgb="FF63BE7B"/>
      </colorScale>
    </cfRule>
  </conditionalFormatting>
  <conditionalFormatting sqref="EX96:EY123">
    <cfRule type="colorScale" priority="1504">
      <colorScale>
        <cfvo type="min"/>
        <cfvo type="percentile" val="50"/>
        <cfvo type="max"/>
        <color rgb="FFF8696B"/>
        <color rgb="FFFFEB84"/>
        <color rgb="FF63BE7B"/>
      </colorScale>
    </cfRule>
  </conditionalFormatting>
  <conditionalFormatting sqref="FD96:FE123">
    <cfRule type="colorScale" priority="1503">
      <colorScale>
        <cfvo type="min"/>
        <cfvo type="percentile" val="50"/>
        <cfvo type="max"/>
        <color rgb="FF63BE7B"/>
        <color rgb="FFFFEB84"/>
        <color rgb="FFF8696B"/>
      </colorScale>
    </cfRule>
  </conditionalFormatting>
  <conditionalFormatting sqref="EX14:EY92">
    <cfRule type="colorScale" priority="1502">
      <colorScale>
        <cfvo type="min"/>
        <cfvo type="percentile" val="50"/>
        <cfvo type="max"/>
        <color rgb="FFF8696B"/>
        <color rgb="FFFFEB84"/>
        <color rgb="FF63BE7B"/>
      </colorScale>
    </cfRule>
  </conditionalFormatting>
  <conditionalFormatting sqref="EZ96:EZ123">
    <cfRule type="colorScale" priority="1501">
      <colorScale>
        <cfvo type="min"/>
        <cfvo type="percentile" val="50"/>
        <cfvo type="max"/>
        <color rgb="FFF8696B"/>
        <color rgb="FFFFEB84"/>
        <color rgb="FF63BE7B"/>
      </colorScale>
    </cfRule>
  </conditionalFormatting>
  <conditionalFormatting sqref="FI14:FI92">
    <cfRule type="colorScale" priority="1500">
      <colorScale>
        <cfvo type="min"/>
        <cfvo type="percentile" val="50"/>
        <cfvo type="max"/>
        <color rgb="FFF8696B"/>
        <color rgb="FFFFEB84"/>
        <color rgb="FF63BE7B"/>
      </colorScale>
    </cfRule>
  </conditionalFormatting>
  <conditionalFormatting sqref="FI96:FK123">
    <cfRule type="colorScale" priority="1499">
      <colorScale>
        <cfvo type="min"/>
        <cfvo type="percentile" val="50"/>
        <cfvo type="max"/>
        <color rgb="FFF8696B"/>
        <color rgb="FFFFEB84"/>
        <color rgb="FF63BE7B"/>
      </colorScale>
    </cfRule>
  </conditionalFormatting>
  <conditionalFormatting sqref="FL96:FL123">
    <cfRule type="colorScale" priority="1497">
      <colorScale>
        <cfvo type="min"/>
        <cfvo type="percentile" val="50"/>
        <cfvo type="max"/>
        <color rgb="FFF8696B"/>
        <color rgb="FFFFEB84"/>
        <color rgb="FF63BE7B"/>
      </colorScale>
    </cfRule>
  </conditionalFormatting>
  <conditionalFormatting sqref="ET2:ET10 EY2:EY10">
    <cfRule type="colorScale" priority="1496">
      <colorScale>
        <cfvo type="min"/>
        <cfvo type="percentile" val="50"/>
        <cfvo type="max"/>
        <color rgb="FFF8696B"/>
        <color rgb="FFFFEB84"/>
        <color rgb="FF63BE7B"/>
      </colorScale>
    </cfRule>
  </conditionalFormatting>
  <conditionalFormatting sqref="EZ2:EZ10">
    <cfRule type="colorScale" priority="1495">
      <colorScale>
        <cfvo type="min"/>
        <cfvo type="percentile" val="50"/>
        <cfvo type="max"/>
        <color rgb="FFF8696B"/>
        <color rgb="FFFFEB84"/>
        <color rgb="FF63BE7B"/>
      </colorScale>
    </cfRule>
  </conditionalFormatting>
  <conditionalFormatting sqref="ET14:ET92">
    <cfRule type="colorScale" priority="1494">
      <colorScale>
        <cfvo type="min"/>
        <cfvo type="percentile" val="50"/>
        <cfvo type="max"/>
        <color rgb="FFF8696B"/>
        <color rgb="FFFFEB84"/>
        <color rgb="FF63BE7B"/>
      </colorScale>
    </cfRule>
  </conditionalFormatting>
  <conditionalFormatting sqref="EQ14:ER92">
    <cfRule type="colorScale" priority="1493">
      <colorScale>
        <cfvo type="min"/>
        <cfvo type="percentile" val="50"/>
        <cfvo type="max"/>
        <color rgb="FFF8696B"/>
        <color rgb="FFFFEB84"/>
        <color rgb="FF63BE7B"/>
      </colorScale>
    </cfRule>
  </conditionalFormatting>
  <conditionalFormatting sqref="EW14:EW92">
    <cfRule type="colorScale" priority="1492">
      <colorScale>
        <cfvo type="min"/>
        <cfvo type="percentile" val="50"/>
        <cfvo type="max"/>
        <color rgb="FFF8696B"/>
        <color rgb="FFFFEB84"/>
        <color rgb="FF63BE7B"/>
      </colorScale>
    </cfRule>
  </conditionalFormatting>
  <conditionalFormatting sqref="FK14:FK92">
    <cfRule type="colorScale" priority="1491">
      <colorScale>
        <cfvo type="min"/>
        <cfvo type="percentile" val="50"/>
        <cfvo type="max"/>
        <color rgb="FFF8696B"/>
        <color rgb="FFFFEB84"/>
        <color rgb="FF63BE7B"/>
      </colorScale>
    </cfRule>
  </conditionalFormatting>
  <conditionalFormatting sqref="EQ14:EQ92">
    <cfRule type="colorScale" priority="1490">
      <colorScale>
        <cfvo type="min"/>
        <cfvo type="percentile" val="50"/>
        <cfvo type="max"/>
        <color rgb="FFF8696B"/>
        <color rgb="FFFFEB84"/>
        <color rgb="FF63BE7B"/>
      </colorScale>
    </cfRule>
  </conditionalFormatting>
  <conditionalFormatting sqref="EN14:EP92">
    <cfRule type="colorScale" priority="1489">
      <colorScale>
        <cfvo type="min"/>
        <cfvo type="percentile" val="50"/>
        <cfvo type="max"/>
        <color rgb="FFF8696B"/>
        <color rgb="FFFFEB84"/>
        <color rgb="FF63BE7B"/>
      </colorScale>
    </cfRule>
  </conditionalFormatting>
  <conditionalFormatting sqref="FM14:FN92">
    <cfRule type="colorScale" priority="1488">
      <colorScale>
        <cfvo type="min"/>
        <cfvo type="percentile" val="50"/>
        <cfvo type="max"/>
        <color rgb="FFF8696B"/>
        <color rgb="FFFFEB84"/>
        <color rgb="FF63BE7B"/>
      </colorScale>
    </cfRule>
  </conditionalFormatting>
  <conditionalFormatting sqref="FM96:FN123">
    <cfRule type="colorScale" priority="1487">
      <colorScale>
        <cfvo type="min"/>
        <cfvo type="percentile" val="50"/>
        <cfvo type="max"/>
        <color rgb="FFF8696B"/>
        <color rgb="FFFFEB84"/>
        <color rgb="FF63BE7B"/>
      </colorScale>
    </cfRule>
  </conditionalFormatting>
  <conditionalFormatting sqref="FA14:FA92">
    <cfRule type="colorScale" priority="1486">
      <colorScale>
        <cfvo type="min"/>
        <cfvo type="percentile" val="50"/>
        <cfvo type="max"/>
        <color rgb="FFF8696B"/>
        <color rgb="FFFFEB84"/>
        <color rgb="FF63BE7B"/>
      </colorScale>
    </cfRule>
  </conditionalFormatting>
  <conditionalFormatting sqref="FA14:FA92">
    <cfRule type="colorScale" priority="1485">
      <colorScale>
        <cfvo type="min"/>
        <cfvo type="percentile" val="50"/>
        <cfvo type="max"/>
        <color rgb="FFF8696B"/>
        <color rgb="FFFFEB84"/>
        <color rgb="FF63BE7B"/>
      </colorScale>
    </cfRule>
  </conditionalFormatting>
  <conditionalFormatting sqref="FD2:FD10">
    <cfRule type="colorScale" priority="1484">
      <colorScale>
        <cfvo type="min"/>
        <cfvo type="percentile" val="50"/>
        <cfvo type="max"/>
        <color rgb="FFF8696B"/>
        <color rgb="FFFFEB84"/>
        <color rgb="FF63BE7B"/>
      </colorScale>
    </cfRule>
  </conditionalFormatting>
  <conditionalFormatting sqref="FH2:FH10">
    <cfRule type="colorScale" priority="1483">
      <colorScale>
        <cfvo type="min"/>
        <cfvo type="percentile" val="50"/>
        <cfvo type="max"/>
        <color rgb="FFF8696B"/>
        <color rgb="FFFFEB84"/>
        <color rgb="FF63BE7B"/>
      </colorScale>
    </cfRule>
  </conditionalFormatting>
  <conditionalFormatting sqref="FF2:FF10">
    <cfRule type="colorScale" priority="1482">
      <colorScale>
        <cfvo type="min"/>
        <cfvo type="percentile" val="50"/>
        <cfvo type="max"/>
        <color rgb="FFF8696B"/>
        <color rgb="FFFFEB84"/>
        <color rgb="FF63BE7B"/>
      </colorScale>
    </cfRule>
  </conditionalFormatting>
  <conditionalFormatting sqref="FJ2:FJ10">
    <cfRule type="colorScale" priority="1481">
      <colorScale>
        <cfvo type="min"/>
        <cfvo type="percentile" val="50"/>
        <cfvo type="max"/>
        <color rgb="FFF8696B"/>
        <color rgb="FFFFEB84"/>
        <color rgb="FF63BE7B"/>
      </colorScale>
    </cfRule>
  </conditionalFormatting>
  <conditionalFormatting sqref="FO14:FO92">
    <cfRule type="colorScale" priority="1480">
      <colorScale>
        <cfvo type="min"/>
        <cfvo type="percentile" val="50"/>
        <cfvo type="max"/>
        <color rgb="FFF8696B"/>
        <color rgb="FFFFEB84"/>
        <color rgb="FF63BE7B"/>
      </colorScale>
    </cfRule>
  </conditionalFormatting>
  <conditionalFormatting sqref="FO96:FP123">
    <cfRule type="colorScale" priority="1479">
      <colorScale>
        <cfvo type="min"/>
        <cfvo type="percentile" val="50"/>
        <cfvo type="max"/>
        <color rgb="FFF8696B"/>
        <color rgb="FFFFEB84"/>
        <color rgb="FF63BE7B"/>
      </colorScale>
    </cfRule>
  </conditionalFormatting>
  <conditionalFormatting sqref="EW2:EW10 EU2:EU10 EV10">
    <cfRule type="colorScale" priority="1520">
      <colorScale>
        <cfvo type="min"/>
        <cfvo type="percentile" val="50"/>
        <cfvo type="max"/>
        <color rgb="FFF8696B"/>
        <color rgb="FFFFEB84"/>
        <color rgb="FF63BE7B"/>
      </colorScale>
    </cfRule>
  </conditionalFormatting>
  <conditionalFormatting sqref="FQ14:FQ92 FT14:FT92">
    <cfRule type="colorScale" priority="1478">
      <colorScale>
        <cfvo type="min"/>
        <cfvo type="percentile" val="50"/>
        <cfvo type="max"/>
        <color rgb="FFF8696B"/>
        <color rgb="FFFFEB84"/>
        <color rgb="FF63BE7B"/>
      </colorScale>
    </cfRule>
  </conditionalFormatting>
  <conditionalFormatting sqref="FQ96:FT123">
    <cfRule type="colorScale" priority="1477">
      <colorScale>
        <cfvo type="min"/>
        <cfvo type="percentile" val="50"/>
        <cfvo type="max"/>
        <color rgb="FFF8696B"/>
        <color rgb="FFFFEB84"/>
        <color rgb="FF63BE7B"/>
      </colorScale>
    </cfRule>
  </conditionalFormatting>
  <conditionalFormatting sqref="GL96:GL123">
    <cfRule type="colorScale" priority="1470">
      <colorScale>
        <cfvo type="min"/>
        <cfvo type="percentile" val="50"/>
        <cfvo type="max"/>
        <color rgb="FFF8696B"/>
        <color rgb="FFFFEB84"/>
        <color rgb="FF63BE7B"/>
      </colorScale>
    </cfRule>
  </conditionalFormatting>
  <conditionalFormatting sqref="GE14:GE92">
    <cfRule type="colorScale" priority="1464">
      <colorScale>
        <cfvo type="min"/>
        <cfvo type="percentile" val="50"/>
        <cfvo type="max"/>
        <color rgb="FFF8696B"/>
        <color rgb="FFFFEB84"/>
        <color rgb="FF63BE7B"/>
      </colorScale>
    </cfRule>
  </conditionalFormatting>
  <conditionalFormatting sqref="GI96:GI123 FW96:GD123">
    <cfRule type="colorScale" priority="1472">
      <colorScale>
        <cfvo type="min"/>
        <cfvo type="percentile" val="50"/>
        <cfvo type="max"/>
        <color rgb="FFF8696B"/>
        <color rgb="FFFFEB84"/>
        <color rgb="FF63BE7B"/>
      </colorScale>
    </cfRule>
  </conditionalFormatting>
  <conditionalFormatting sqref="GJ96:GK123">
    <cfRule type="colorScale" priority="1471">
      <colorScale>
        <cfvo type="min"/>
        <cfvo type="percentile" val="50"/>
        <cfvo type="max"/>
        <color rgb="FFF8696B"/>
        <color rgb="FFFFEB84"/>
        <color rgb="FF63BE7B"/>
      </colorScale>
    </cfRule>
  </conditionalFormatting>
  <conditionalFormatting sqref="GI15:GI24 FW82:FY92 FW15:FY24 GI82:GI92 GD15:GD24 GD82:GD92">
    <cfRule type="colorScale" priority="1469">
      <colorScale>
        <cfvo type="min"/>
        <cfvo type="percentile" val="50"/>
        <cfvo type="max"/>
        <color rgb="FFF8696B"/>
        <color rgb="FFFFEB84"/>
        <color rgb="FF63BE7B"/>
      </colorScale>
    </cfRule>
  </conditionalFormatting>
  <conditionalFormatting sqref="FV96:FV123">
    <cfRule type="colorScale" priority="1468">
      <colorScale>
        <cfvo type="min"/>
        <cfvo type="percentile" val="50"/>
        <cfvo type="max"/>
        <color rgb="FFF8696B"/>
        <color rgb="FFFFEB84"/>
        <color rgb="FF63BE7B"/>
      </colorScale>
    </cfRule>
  </conditionalFormatting>
  <conditionalFormatting sqref="GI25:GI81 FW25:FY81 GD25:GD81">
    <cfRule type="colorScale" priority="1474">
      <colorScale>
        <cfvo type="min"/>
        <cfvo type="percentile" val="50"/>
        <cfvo type="max"/>
        <color rgb="FFF8696B"/>
        <color rgb="FFFFEB84"/>
        <color rgb="FF63BE7B"/>
      </colorScale>
    </cfRule>
  </conditionalFormatting>
  <conditionalFormatting sqref="GJ12:GJ13">
    <cfRule type="colorScale" priority="1475">
      <colorScale>
        <cfvo type="min"/>
        <cfvo type="percentile" val="50"/>
        <cfvo type="max"/>
        <color rgb="FFF8696B"/>
        <color rgb="FFFFEB84"/>
        <color rgb="FF63BE7B"/>
      </colorScale>
    </cfRule>
  </conditionalFormatting>
  <conditionalFormatting sqref="FW14:FY14 GD14">
    <cfRule type="colorScale" priority="1467">
      <colorScale>
        <cfvo type="min"/>
        <cfvo type="percentile" val="50"/>
        <cfvo type="max"/>
        <color rgb="FFF8696B"/>
        <color rgb="FFFFEB84"/>
        <color rgb="FF63BE7B"/>
      </colorScale>
    </cfRule>
  </conditionalFormatting>
  <conditionalFormatting sqref="GI14:GI92">
    <cfRule type="colorScale" priority="1466">
      <colorScale>
        <cfvo type="min"/>
        <cfvo type="percentile" val="50"/>
        <cfvo type="max"/>
        <color rgb="FFF8696B"/>
        <color rgb="FFFFEB84"/>
        <color rgb="FF63BE7B"/>
      </colorScale>
    </cfRule>
  </conditionalFormatting>
  <conditionalFormatting sqref="FV14:FV92">
    <cfRule type="colorScale" priority="1465">
      <colorScale>
        <cfvo type="min"/>
        <cfvo type="percentile" val="50"/>
        <cfvo type="max"/>
        <color rgb="FFF8696B"/>
        <color rgb="FFFFEB84"/>
        <color rgb="FF63BE7B"/>
      </colorScale>
    </cfRule>
  </conditionalFormatting>
  <conditionalFormatting sqref="GM96:GN123">
    <cfRule type="colorScale" priority="1463">
      <colorScale>
        <cfvo type="min"/>
        <cfvo type="percentile" val="50"/>
        <cfvo type="max"/>
        <color rgb="FFF8696B"/>
        <color rgb="FFFFEB84"/>
        <color rgb="FF63BE7B"/>
      </colorScale>
    </cfRule>
  </conditionalFormatting>
  <conditionalFormatting sqref="GM14:GM92">
    <cfRule type="colorScale" priority="1462">
      <colorScale>
        <cfvo type="min"/>
        <cfvo type="percentile" val="50"/>
        <cfvo type="max"/>
        <color rgb="FF63BE7B"/>
        <color rgb="FFFFEB84"/>
        <color rgb="FFF8696B"/>
      </colorScale>
    </cfRule>
  </conditionalFormatting>
  <conditionalFormatting sqref="GE96:GF123">
    <cfRule type="colorScale" priority="1461">
      <colorScale>
        <cfvo type="min"/>
        <cfvo type="percentile" val="50"/>
        <cfvo type="max"/>
        <color rgb="FFF8696B"/>
        <color rgb="FFFFEB84"/>
        <color rgb="FF63BE7B"/>
      </colorScale>
    </cfRule>
  </conditionalFormatting>
  <conditionalFormatting sqref="GG96:GH123">
    <cfRule type="colorScale" priority="1460">
      <colorScale>
        <cfvo type="min"/>
        <cfvo type="percentile" val="50"/>
        <cfvo type="max"/>
        <color rgb="FFF8696B"/>
        <color rgb="FFFFEB84"/>
        <color rgb="FF63BE7B"/>
      </colorScale>
    </cfRule>
  </conditionalFormatting>
  <conditionalFormatting sqref="GM96:GN123">
    <cfRule type="colorScale" priority="1459">
      <colorScale>
        <cfvo type="min"/>
        <cfvo type="percentile" val="50"/>
        <cfvo type="max"/>
        <color rgb="FF63BE7B"/>
        <color rgb="FFFFEB84"/>
        <color rgb="FFF8696B"/>
      </colorScale>
    </cfRule>
  </conditionalFormatting>
  <conditionalFormatting sqref="GG14:GH92">
    <cfRule type="colorScale" priority="1458">
      <colorScale>
        <cfvo type="min"/>
        <cfvo type="percentile" val="50"/>
        <cfvo type="max"/>
        <color rgb="FFF8696B"/>
        <color rgb="FFFFEB84"/>
        <color rgb="FF63BE7B"/>
      </colorScale>
    </cfRule>
  </conditionalFormatting>
  <conditionalFormatting sqref="GI96:GI123">
    <cfRule type="colorScale" priority="1457">
      <colorScale>
        <cfvo type="min"/>
        <cfvo type="percentile" val="50"/>
        <cfvo type="max"/>
        <color rgb="FFF8696B"/>
        <color rgb="FFFFEB84"/>
        <color rgb="FF63BE7B"/>
      </colorScale>
    </cfRule>
  </conditionalFormatting>
  <conditionalFormatting sqref="GR14:GR92">
    <cfRule type="colorScale" priority="1456">
      <colorScale>
        <cfvo type="min"/>
        <cfvo type="percentile" val="50"/>
        <cfvo type="max"/>
        <color rgb="FFF8696B"/>
        <color rgb="FFFFEB84"/>
        <color rgb="FF63BE7B"/>
      </colorScale>
    </cfRule>
  </conditionalFormatting>
  <conditionalFormatting sqref="GR96:GT123">
    <cfRule type="colorScale" priority="1455">
      <colorScale>
        <cfvo type="min"/>
        <cfvo type="percentile" val="50"/>
        <cfvo type="max"/>
        <color rgb="FFF8696B"/>
        <color rgb="FFFFEB84"/>
        <color rgb="FF63BE7B"/>
      </colorScale>
    </cfRule>
  </conditionalFormatting>
  <conditionalFormatting sqref="GU96:GU123">
    <cfRule type="colorScale" priority="1453">
      <colorScale>
        <cfvo type="min"/>
        <cfvo type="percentile" val="50"/>
        <cfvo type="max"/>
        <color rgb="FFF8696B"/>
        <color rgb="FFFFEB84"/>
        <color rgb="FF63BE7B"/>
      </colorScale>
    </cfRule>
  </conditionalFormatting>
  <conditionalFormatting sqref="GC2:GC10 GH2:GH10">
    <cfRule type="colorScale" priority="1452">
      <colorScale>
        <cfvo type="min"/>
        <cfvo type="percentile" val="50"/>
        <cfvo type="max"/>
        <color rgb="FFF8696B"/>
        <color rgb="FFFFEB84"/>
        <color rgb="FF63BE7B"/>
      </colorScale>
    </cfRule>
  </conditionalFormatting>
  <conditionalFormatting sqref="GI2:GI10">
    <cfRule type="colorScale" priority="1451">
      <colorScale>
        <cfvo type="min"/>
        <cfvo type="percentile" val="50"/>
        <cfvo type="max"/>
        <color rgb="FFF8696B"/>
        <color rgb="FFFFEB84"/>
        <color rgb="FF63BE7B"/>
      </colorScale>
    </cfRule>
  </conditionalFormatting>
  <conditionalFormatting sqref="GC14:GC92">
    <cfRule type="colorScale" priority="1450">
      <colorScale>
        <cfvo type="min"/>
        <cfvo type="percentile" val="50"/>
        <cfvo type="max"/>
        <color rgb="FFF8696B"/>
        <color rgb="FFFFEB84"/>
        <color rgb="FF63BE7B"/>
      </colorScale>
    </cfRule>
  </conditionalFormatting>
  <conditionalFormatting sqref="FZ14:GA92">
    <cfRule type="colorScale" priority="1449">
      <colorScale>
        <cfvo type="min"/>
        <cfvo type="percentile" val="50"/>
        <cfvo type="max"/>
        <color rgb="FFF8696B"/>
        <color rgb="FFFFEB84"/>
        <color rgb="FF63BE7B"/>
      </colorScale>
    </cfRule>
  </conditionalFormatting>
  <conditionalFormatting sqref="GF14:GF92">
    <cfRule type="colorScale" priority="1448">
      <colorScale>
        <cfvo type="min"/>
        <cfvo type="percentile" val="50"/>
        <cfvo type="max"/>
        <color rgb="FFF8696B"/>
        <color rgb="FFFFEB84"/>
        <color rgb="FF63BE7B"/>
      </colorScale>
    </cfRule>
  </conditionalFormatting>
  <conditionalFormatting sqref="GT14:GT92">
    <cfRule type="colorScale" priority="1447">
      <colorScale>
        <cfvo type="min"/>
        <cfvo type="percentile" val="50"/>
        <cfvo type="max"/>
        <color rgb="FFF8696B"/>
        <color rgb="FFFFEB84"/>
        <color rgb="FF63BE7B"/>
      </colorScale>
    </cfRule>
  </conditionalFormatting>
  <conditionalFormatting sqref="FZ14:FZ92">
    <cfRule type="colorScale" priority="1446">
      <colorScale>
        <cfvo type="min"/>
        <cfvo type="percentile" val="50"/>
        <cfvo type="max"/>
        <color rgb="FFF8696B"/>
        <color rgb="FFFFEB84"/>
        <color rgb="FF63BE7B"/>
      </colorScale>
    </cfRule>
  </conditionalFormatting>
  <conditionalFormatting sqref="FW14:FY92">
    <cfRule type="colorScale" priority="1445">
      <colorScale>
        <cfvo type="min"/>
        <cfvo type="percentile" val="50"/>
        <cfvo type="max"/>
        <color rgb="FFF8696B"/>
        <color rgb="FFFFEB84"/>
        <color rgb="FF63BE7B"/>
      </colorScale>
    </cfRule>
  </conditionalFormatting>
  <conditionalFormatting sqref="GV14:GW92">
    <cfRule type="colorScale" priority="1444">
      <colorScale>
        <cfvo type="min"/>
        <cfvo type="percentile" val="50"/>
        <cfvo type="max"/>
        <color rgb="FFF8696B"/>
        <color rgb="FFFFEB84"/>
        <color rgb="FF63BE7B"/>
      </colorScale>
    </cfRule>
  </conditionalFormatting>
  <conditionalFormatting sqref="GV96:GW123">
    <cfRule type="colorScale" priority="1443">
      <colorScale>
        <cfvo type="min"/>
        <cfvo type="percentile" val="50"/>
        <cfvo type="max"/>
        <color rgb="FFF8696B"/>
        <color rgb="FFFFEB84"/>
        <color rgb="FF63BE7B"/>
      </colorScale>
    </cfRule>
  </conditionalFormatting>
  <conditionalFormatting sqref="GJ14:GJ92">
    <cfRule type="colorScale" priority="1442">
      <colorScale>
        <cfvo type="min"/>
        <cfvo type="percentile" val="50"/>
        <cfvo type="max"/>
        <color rgb="FFF8696B"/>
        <color rgb="FFFFEB84"/>
        <color rgb="FF63BE7B"/>
      </colorScale>
    </cfRule>
  </conditionalFormatting>
  <conditionalFormatting sqref="GJ14:GJ92">
    <cfRule type="colorScale" priority="1441">
      <colorScale>
        <cfvo type="min"/>
        <cfvo type="percentile" val="50"/>
        <cfvo type="max"/>
        <color rgb="FFF8696B"/>
        <color rgb="FFFFEB84"/>
        <color rgb="FF63BE7B"/>
      </colorScale>
    </cfRule>
  </conditionalFormatting>
  <conditionalFormatting sqref="GM2:GM10">
    <cfRule type="colorScale" priority="1440">
      <colorScale>
        <cfvo type="min"/>
        <cfvo type="percentile" val="50"/>
        <cfvo type="max"/>
        <color rgb="FFF8696B"/>
        <color rgb="FFFFEB84"/>
        <color rgb="FF63BE7B"/>
      </colorScale>
    </cfRule>
  </conditionalFormatting>
  <conditionalFormatting sqref="GQ2:GQ10">
    <cfRule type="colorScale" priority="1439">
      <colorScale>
        <cfvo type="min"/>
        <cfvo type="percentile" val="50"/>
        <cfvo type="max"/>
        <color rgb="FFF8696B"/>
        <color rgb="FFFFEB84"/>
        <color rgb="FF63BE7B"/>
      </colorScale>
    </cfRule>
  </conditionalFormatting>
  <conditionalFormatting sqref="GO2:GO10">
    <cfRule type="colorScale" priority="1438">
      <colorScale>
        <cfvo type="min"/>
        <cfvo type="percentile" val="50"/>
        <cfvo type="max"/>
        <color rgb="FFF8696B"/>
        <color rgb="FFFFEB84"/>
        <color rgb="FF63BE7B"/>
      </colorScale>
    </cfRule>
  </conditionalFormatting>
  <conditionalFormatting sqref="GS2:GS10">
    <cfRule type="colorScale" priority="1437">
      <colorScale>
        <cfvo type="min"/>
        <cfvo type="percentile" val="50"/>
        <cfvo type="max"/>
        <color rgb="FFF8696B"/>
        <color rgb="FFFFEB84"/>
        <color rgb="FF63BE7B"/>
      </colorScale>
    </cfRule>
  </conditionalFormatting>
  <conditionalFormatting sqref="GX14:GX92">
    <cfRule type="colorScale" priority="1436">
      <colorScale>
        <cfvo type="min"/>
        <cfvo type="percentile" val="50"/>
        <cfvo type="max"/>
        <color rgb="FFF8696B"/>
        <color rgb="FFFFEB84"/>
        <color rgb="FF63BE7B"/>
      </colorScale>
    </cfRule>
  </conditionalFormatting>
  <conditionalFormatting sqref="GX96:GY123">
    <cfRule type="colorScale" priority="1435">
      <colorScale>
        <cfvo type="min"/>
        <cfvo type="percentile" val="50"/>
        <cfvo type="max"/>
        <color rgb="FFF8696B"/>
        <color rgb="FFFFEB84"/>
        <color rgb="FF63BE7B"/>
      </colorScale>
    </cfRule>
  </conditionalFormatting>
  <conditionalFormatting sqref="GF2:GF10 GD2:GD10">
    <cfRule type="colorScale" priority="1476">
      <colorScale>
        <cfvo type="min"/>
        <cfvo type="percentile" val="50"/>
        <cfvo type="max"/>
        <color rgb="FFF8696B"/>
        <color rgb="FFFFEB84"/>
        <color rgb="FF63BE7B"/>
      </colorScale>
    </cfRule>
  </conditionalFormatting>
  <conditionalFormatting sqref="GZ14:GZ92 HC14:HC92">
    <cfRule type="colorScale" priority="1434">
      <colorScale>
        <cfvo type="min"/>
        <cfvo type="percentile" val="50"/>
        <cfvo type="max"/>
        <color rgb="FFF8696B"/>
        <color rgb="FFFFEB84"/>
        <color rgb="FF63BE7B"/>
      </colorScale>
    </cfRule>
  </conditionalFormatting>
  <conditionalFormatting sqref="GZ96:HC123">
    <cfRule type="colorScale" priority="1433">
      <colorScale>
        <cfvo type="min"/>
        <cfvo type="percentile" val="50"/>
        <cfvo type="max"/>
        <color rgb="FFF8696B"/>
        <color rgb="FFFFEB84"/>
        <color rgb="FF63BE7B"/>
      </colorScale>
    </cfRule>
  </conditionalFormatting>
  <conditionalFormatting sqref="HU96:HU123">
    <cfRule type="colorScale" priority="1426">
      <colorScale>
        <cfvo type="min"/>
        <cfvo type="percentile" val="50"/>
        <cfvo type="max"/>
        <color rgb="FFF8696B"/>
        <color rgb="FFFFEB84"/>
        <color rgb="FF63BE7B"/>
      </colorScale>
    </cfRule>
  </conditionalFormatting>
  <conditionalFormatting sqref="HN14:HN92">
    <cfRule type="colorScale" priority="1420">
      <colorScale>
        <cfvo type="min"/>
        <cfvo type="percentile" val="50"/>
        <cfvo type="max"/>
        <color rgb="FFF8696B"/>
        <color rgb="FFFFEB84"/>
        <color rgb="FF63BE7B"/>
      </colorScale>
    </cfRule>
  </conditionalFormatting>
  <conditionalFormatting sqref="HR96:HR123 HF96:HM123">
    <cfRule type="colorScale" priority="1428">
      <colorScale>
        <cfvo type="min"/>
        <cfvo type="percentile" val="50"/>
        <cfvo type="max"/>
        <color rgb="FFF8696B"/>
        <color rgb="FFFFEB84"/>
        <color rgb="FF63BE7B"/>
      </colorScale>
    </cfRule>
  </conditionalFormatting>
  <conditionalFormatting sqref="HS96:HT123">
    <cfRule type="colorScale" priority="1427">
      <colorScale>
        <cfvo type="min"/>
        <cfvo type="percentile" val="50"/>
        <cfvo type="max"/>
        <color rgb="FFF8696B"/>
        <color rgb="FFFFEB84"/>
        <color rgb="FF63BE7B"/>
      </colorScale>
    </cfRule>
  </conditionalFormatting>
  <conditionalFormatting sqref="HR15:HR24 HF82:HH92 HF15:HH24 HR82:HR92 HM15:HM24 HM82:HM92">
    <cfRule type="colorScale" priority="1425">
      <colorScale>
        <cfvo type="min"/>
        <cfvo type="percentile" val="50"/>
        <cfvo type="max"/>
        <color rgb="FFF8696B"/>
        <color rgb="FFFFEB84"/>
        <color rgb="FF63BE7B"/>
      </colorScale>
    </cfRule>
  </conditionalFormatting>
  <conditionalFormatting sqref="HE96:HE123">
    <cfRule type="colorScale" priority="1424">
      <colorScale>
        <cfvo type="min"/>
        <cfvo type="percentile" val="50"/>
        <cfvo type="max"/>
        <color rgb="FFF8696B"/>
        <color rgb="FFFFEB84"/>
        <color rgb="FF63BE7B"/>
      </colorScale>
    </cfRule>
  </conditionalFormatting>
  <conditionalFormatting sqref="HR25:HR81 HF25:HH81 HM25:HM81">
    <cfRule type="colorScale" priority="1430">
      <colorScale>
        <cfvo type="min"/>
        <cfvo type="percentile" val="50"/>
        <cfvo type="max"/>
        <color rgb="FFF8696B"/>
        <color rgb="FFFFEB84"/>
        <color rgb="FF63BE7B"/>
      </colorScale>
    </cfRule>
  </conditionalFormatting>
  <conditionalFormatting sqref="HS12:HS13">
    <cfRule type="colorScale" priority="1431">
      <colorScale>
        <cfvo type="min"/>
        <cfvo type="percentile" val="50"/>
        <cfvo type="max"/>
        <color rgb="FFF8696B"/>
        <color rgb="FFFFEB84"/>
        <color rgb="FF63BE7B"/>
      </colorScale>
    </cfRule>
  </conditionalFormatting>
  <conditionalFormatting sqref="HF14:HH14 HM14">
    <cfRule type="colorScale" priority="1423">
      <colorScale>
        <cfvo type="min"/>
        <cfvo type="percentile" val="50"/>
        <cfvo type="max"/>
        <color rgb="FFF8696B"/>
        <color rgb="FFFFEB84"/>
        <color rgb="FF63BE7B"/>
      </colorScale>
    </cfRule>
  </conditionalFormatting>
  <conditionalFormatting sqref="HR14:HR92">
    <cfRule type="colorScale" priority="1422">
      <colorScale>
        <cfvo type="min"/>
        <cfvo type="percentile" val="50"/>
        <cfvo type="max"/>
        <color rgb="FFF8696B"/>
        <color rgb="FFFFEB84"/>
        <color rgb="FF63BE7B"/>
      </colorScale>
    </cfRule>
  </conditionalFormatting>
  <conditionalFormatting sqref="HE14:HE92">
    <cfRule type="colorScale" priority="1421">
      <colorScale>
        <cfvo type="min"/>
        <cfvo type="percentile" val="50"/>
        <cfvo type="max"/>
        <color rgb="FFF8696B"/>
        <color rgb="FFFFEB84"/>
        <color rgb="FF63BE7B"/>
      </colorScale>
    </cfRule>
  </conditionalFormatting>
  <conditionalFormatting sqref="HV96:HW123">
    <cfRule type="colorScale" priority="1419">
      <colorScale>
        <cfvo type="min"/>
        <cfvo type="percentile" val="50"/>
        <cfvo type="max"/>
        <color rgb="FFF8696B"/>
        <color rgb="FFFFEB84"/>
        <color rgb="FF63BE7B"/>
      </colorScale>
    </cfRule>
  </conditionalFormatting>
  <conditionalFormatting sqref="HV14:HV92">
    <cfRule type="colorScale" priority="1418">
      <colorScale>
        <cfvo type="min"/>
        <cfvo type="percentile" val="50"/>
        <cfvo type="max"/>
        <color rgb="FF63BE7B"/>
        <color rgb="FFFFEB84"/>
        <color rgb="FFF8696B"/>
      </colorScale>
    </cfRule>
  </conditionalFormatting>
  <conditionalFormatting sqref="HN96:HO123">
    <cfRule type="colorScale" priority="1417">
      <colorScale>
        <cfvo type="min"/>
        <cfvo type="percentile" val="50"/>
        <cfvo type="max"/>
        <color rgb="FFF8696B"/>
        <color rgb="FFFFEB84"/>
        <color rgb="FF63BE7B"/>
      </colorScale>
    </cfRule>
  </conditionalFormatting>
  <conditionalFormatting sqref="HP96:HQ123">
    <cfRule type="colorScale" priority="1416">
      <colorScale>
        <cfvo type="min"/>
        <cfvo type="percentile" val="50"/>
        <cfvo type="max"/>
        <color rgb="FFF8696B"/>
        <color rgb="FFFFEB84"/>
        <color rgb="FF63BE7B"/>
      </colorScale>
    </cfRule>
  </conditionalFormatting>
  <conditionalFormatting sqref="HV96:HW123">
    <cfRule type="colorScale" priority="1415">
      <colorScale>
        <cfvo type="min"/>
        <cfvo type="percentile" val="50"/>
        <cfvo type="max"/>
        <color rgb="FF63BE7B"/>
        <color rgb="FFFFEB84"/>
        <color rgb="FFF8696B"/>
      </colorScale>
    </cfRule>
  </conditionalFormatting>
  <conditionalFormatting sqref="HP14:HQ92">
    <cfRule type="colorScale" priority="1414">
      <colorScale>
        <cfvo type="min"/>
        <cfvo type="percentile" val="50"/>
        <cfvo type="max"/>
        <color rgb="FFF8696B"/>
        <color rgb="FFFFEB84"/>
        <color rgb="FF63BE7B"/>
      </colorScale>
    </cfRule>
  </conditionalFormatting>
  <conditionalFormatting sqref="HR96:HR123">
    <cfRule type="colorScale" priority="1413">
      <colorScale>
        <cfvo type="min"/>
        <cfvo type="percentile" val="50"/>
        <cfvo type="max"/>
        <color rgb="FFF8696B"/>
        <color rgb="FFFFEB84"/>
        <color rgb="FF63BE7B"/>
      </colorScale>
    </cfRule>
  </conditionalFormatting>
  <conditionalFormatting sqref="IA14:IA92">
    <cfRule type="colorScale" priority="1412">
      <colorScale>
        <cfvo type="min"/>
        <cfvo type="percentile" val="50"/>
        <cfvo type="max"/>
        <color rgb="FFF8696B"/>
        <color rgb="FFFFEB84"/>
        <color rgb="FF63BE7B"/>
      </colorScale>
    </cfRule>
  </conditionalFormatting>
  <conditionalFormatting sqref="IA96:IC123">
    <cfRule type="colorScale" priority="1411">
      <colorScale>
        <cfvo type="min"/>
        <cfvo type="percentile" val="50"/>
        <cfvo type="max"/>
        <color rgb="FFF8696B"/>
        <color rgb="FFFFEB84"/>
        <color rgb="FF63BE7B"/>
      </colorScale>
    </cfRule>
  </conditionalFormatting>
  <conditionalFormatting sqref="ID96:ID123">
    <cfRule type="colorScale" priority="1409">
      <colorScale>
        <cfvo type="min"/>
        <cfvo type="percentile" val="50"/>
        <cfvo type="max"/>
        <color rgb="FFF8696B"/>
        <color rgb="FFFFEB84"/>
        <color rgb="FF63BE7B"/>
      </colorScale>
    </cfRule>
  </conditionalFormatting>
  <conditionalFormatting sqref="HL2:HL10 HQ2:HQ10">
    <cfRule type="colorScale" priority="1408">
      <colorScale>
        <cfvo type="min"/>
        <cfvo type="percentile" val="50"/>
        <cfvo type="max"/>
        <color rgb="FFF8696B"/>
        <color rgb="FFFFEB84"/>
        <color rgb="FF63BE7B"/>
      </colorScale>
    </cfRule>
  </conditionalFormatting>
  <conditionalFormatting sqref="HR2:HR10">
    <cfRule type="colorScale" priority="1407">
      <colorScale>
        <cfvo type="min"/>
        <cfvo type="percentile" val="50"/>
        <cfvo type="max"/>
        <color rgb="FFF8696B"/>
        <color rgb="FFFFEB84"/>
        <color rgb="FF63BE7B"/>
      </colorScale>
    </cfRule>
  </conditionalFormatting>
  <conditionalFormatting sqref="HL14:HL92">
    <cfRule type="colorScale" priority="1406">
      <colorScale>
        <cfvo type="min"/>
        <cfvo type="percentile" val="50"/>
        <cfvo type="max"/>
        <color rgb="FFF8696B"/>
        <color rgb="FFFFEB84"/>
        <color rgb="FF63BE7B"/>
      </colorScale>
    </cfRule>
  </conditionalFormatting>
  <conditionalFormatting sqref="HI14:HJ92">
    <cfRule type="colorScale" priority="1405">
      <colorScale>
        <cfvo type="min"/>
        <cfvo type="percentile" val="50"/>
        <cfvo type="max"/>
        <color rgb="FFF8696B"/>
        <color rgb="FFFFEB84"/>
        <color rgb="FF63BE7B"/>
      </colorScale>
    </cfRule>
  </conditionalFormatting>
  <conditionalFormatting sqref="HO14:HO92">
    <cfRule type="colorScale" priority="1404">
      <colorScale>
        <cfvo type="min"/>
        <cfvo type="percentile" val="50"/>
        <cfvo type="max"/>
        <color rgb="FFF8696B"/>
        <color rgb="FFFFEB84"/>
        <color rgb="FF63BE7B"/>
      </colorScale>
    </cfRule>
  </conditionalFormatting>
  <conditionalFormatting sqref="IC14:IC92">
    <cfRule type="colorScale" priority="1403">
      <colorScale>
        <cfvo type="min"/>
        <cfvo type="percentile" val="50"/>
        <cfvo type="max"/>
        <color rgb="FFF8696B"/>
        <color rgb="FFFFEB84"/>
        <color rgb="FF63BE7B"/>
      </colorScale>
    </cfRule>
  </conditionalFormatting>
  <conditionalFormatting sqref="HI14:HI92">
    <cfRule type="colorScale" priority="1402">
      <colorScale>
        <cfvo type="min"/>
        <cfvo type="percentile" val="50"/>
        <cfvo type="max"/>
        <color rgb="FFF8696B"/>
        <color rgb="FFFFEB84"/>
        <color rgb="FF63BE7B"/>
      </colorScale>
    </cfRule>
  </conditionalFormatting>
  <conditionalFormatting sqref="HF14:HH92">
    <cfRule type="colorScale" priority="1401">
      <colorScale>
        <cfvo type="min"/>
        <cfvo type="percentile" val="50"/>
        <cfvo type="max"/>
        <color rgb="FFF8696B"/>
        <color rgb="FFFFEB84"/>
        <color rgb="FF63BE7B"/>
      </colorScale>
    </cfRule>
  </conditionalFormatting>
  <conditionalFormatting sqref="IE14:IF92">
    <cfRule type="colorScale" priority="1400">
      <colorScale>
        <cfvo type="min"/>
        <cfvo type="percentile" val="50"/>
        <cfvo type="max"/>
        <color rgb="FFF8696B"/>
        <color rgb="FFFFEB84"/>
        <color rgb="FF63BE7B"/>
      </colorScale>
    </cfRule>
  </conditionalFormatting>
  <conditionalFormatting sqref="IE96:IF123">
    <cfRule type="colorScale" priority="1399">
      <colorScale>
        <cfvo type="min"/>
        <cfvo type="percentile" val="50"/>
        <cfvo type="max"/>
        <color rgb="FFF8696B"/>
        <color rgb="FFFFEB84"/>
        <color rgb="FF63BE7B"/>
      </colorScale>
    </cfRule>
  </conditionalFormatting>
  <conditionalFormatting sqref="HS14:HS92">
    <cfRule type="colorScale" priority="1398">
      <colorScale>
        <cfvo type="min"/>
        <cfvo type="percentile" val="50"/>
        <cfvo type="max"/>
        <color rgb="FFF8696B"/>
        <color rgb="FFFFEB84"/>
        <color rgb="FF63BE7B"/>
      </colorScale>
    </cfRule>
  </conditionalFormatting>
  <conditionalFormatting sqref="HS14:HS92">
    <cfRule type="colorScale" priority="1397">
      <colorScale>
        <cfvo type="min"/>
        <cfvo type="percentile" val="50"/>
        <cfvo type="max"/>
        <color rgb="FFF8696B"/>
        <color rgb="FFFFEB84"/>
        <color rgb="FF63BE7B"/>
      </colorScale>
    </cfRule>
  </conditionalFormatting>
  <conditionalFormatting sqref="HV2:HV10">
    <cfRule type="colorScale" priority="1396">
      <colorScale>
        <cfvo type="min"/>
        <cfvo type="percentile" val="50"/>
        <cfvo type="max"/>
        <color rgb="FFF8696B"/>
        <color rgb="FFFFEB84"/>
        <color rgb="FF63BE7B"/>
      </colorScale>
    </cfRule>
  </conditionalFormatting>
  <conditionalFormatting sqref="HZ2:HZ10">
    <cfRule type="colorScale" priority="1395">
      <colorScale>
        <cfvo type="min"/>
        <cfvo type="percentile" val="50"/>
        <cfvo type="max"/>
        <color rgb="FFF8696B"/>
        <color rgb="FFFFEB84"/>
        <color rgb="FF63BE7B"/>
      </colorScale>
    </cfRule>
  </conditionalFormatting>
  <conditionalFormatting sqref="HX2:HX10">
    <cfRule type="colorScale" priority="1394">
      <colorScale>
        <cfvo type="min"/>
        <cfvo type="percentile" val="50"/>
        <cfvo type="max"/>
        <color rgb="FFF8696B"/>
        <color rgb="FFFFEB84"/>
        <color rgb="FF63BE7B"/>
      </colorScale>
    </cfRule>
  </conditionalFormatting>
  <conditionalFormatting sqref="IB2:IB10">
    <cfRule type="colorScale" priority="1393">
      <colorScale>
        <cfvo type="min"/>
        <cfvo type="percentile" val="50"/>
        <cfvo type="max"/>
        <color rgb="FFF8696B"/>
        <color rgb="FFFFEB84"/>
        <color rgb="FF63BE7B"/>
      </colorScale>
    </cfRule>
  </conditionalFormatting>
  <conditionalFormatting sqref="IG14:IG92">
    <cfRule type="colorScale" priority="1392">
      <colorScale>
        <cfvo type="min"/>
        <cfvo type="percentile" val="50"/>
        <cfvo type="max"/>
        <color rgb="FFF8696B"/>
        <color rgb="FFFFEB84"/>
        <color rgb="FF63BE7B"/>
      </colorScale>
    </cfRule>
  </conditionalFormatting>
  <conditionalFormatting sqref="IG96:IH123">
    <cfRule type="colorScale" priority="1391">
      <colorScale>
        <cfvo type="min"/>
        <cfvo type="percentile" val="50"/>
        <cfvo type="max"/>
        <color rgb="FFF8696B"/>
        <color rgb="FFFFEB84"/>
        <color rgb="FF63BE7B"/>
      </colorScale>
    </cfRule>
  </conditionalFormatting>
  <conditionalFormatting sqref="HM2:HM10">
    <cfRule type="colorScale" priority="1432">
      <colorScale>
        <cfvo type="min"/>
        <cfvo type="percentile" val="50"/>
        <cfvo type="max"/>
        <color rgb="FFF8696B"/>
        <color rgb="FFFFEB84"/>
        <color rgb="FF63BE7B"/>
      </colorScale>
    </cfRule>
  </conditionalFormatting>
  <conditionalFormatting sqref="II14:II92 IL14:IL92">
    <cfRule type="colorScale" priority="1390">
      <colorScale>
        <cfvo type="min"/>
        <cfvo type="percentile" val="50"/>
        <cfvo type="max"/>
        <color rgb="FFF8696B"/>
        <color rgb="FFFFEB84"/>
        <color rgb="FF63BE7B"/>
      </colorScale>
    </cfRule>
  </conditionalFormatting>
  <conditionalFormatting sqref="II96:IL123">
    <cfRule type="colorScale" priority="1389">
      <colorScale>
        <cfvo type="min"/>
        <cfvo type="percentile" val="50"/>
        <cfvo type="max"/>
        <color rgb="FFF8696B"/>
        <color rgb="FFFFEB84"/>
        <color rgb="FF63BE7B"/>
      </colorScale>
    </cfRule>
  </conditionalFormatting>
  <conditionalFormatting sqref="EV2:EV9">
    <cfRule type="colorScale" priority="1388">
      <colorScale>
        <cfvo type="min"/>
        <cfvo type="percentile" val="50"/>
        <cfvo type="max"/>
        <color rgb="FFF8696B"/>
        <color rgb="FFFFEB84"/>
        <color rgb="FF63BE7B"/>
      </colorScale>
    </cfRule>
  </conditionalFormatting>
  <conditionalFormatting sqref="GE10">
    <cfRule type="colorScale" priority="1387">
      <colorScale>
        <cfvo type="min"/>
        <cfvo type="percentile" val="50"/>
        <cfvo type="max"/>
        <color rgb="FFF8696B"/>
        <color rgb="FFFFEB84"/>
        <color rgb="FF63BE7B"/>
      </colorScale>
    </cfRule>
  </conditionalFormatting>
  <conditionalFormatting sqref="GE2:GE9">
    <cfRule type="colorScale" priority="1386">
      <colorScale>
        <cfvo type="min"/>
        <cfvo type="percentile" val="50"/>
        <cfvo type="max"/>
        <color rgb="FFF8696B"/>
        <color rgb="FFFFEB84"/>
        <color rgb="FF63BE7B"/>
      </colorScale>
    </cfRule>
  </conditionalFormatting>
  <conditionalFormatting sqref="HN10">
    <cfRule type="colorScale" priority="1385">
      <colorScale>
        <cfvo type="min"/>
        <cfvo type="percentile" val="50"/>
        <cfvo type="max"/>
        <color rgb="FFF8696B"/>
        <color rgb="FFFFEB84"/>
        <color rgb="FF63BE7B"/>
      </colorScale>
    </cfRule>
  </conditionalFormatting>
  <conditionalFormatting sqref="HN2:HN9">
    <cfRule type="colorScale" priority="1384">
      <colorScale>
        <cfvo type="min"/>
        <cfvo type="percentile" val="50"/>
        <cfvo type="max"/>
        <color rgb="FFF8696B"/>
        <color rgb="FFFFEB84"/>
        <color rgb="FF63BE7B"/>
      </colorScale>
    </cfRule>
  </conditionalFormatting>
  <conditionalFormatting sqref="JD96:JD123">
    <cfRule type="colorScale" priority="1377">
      <colorScale>
        <cfvo type="min"/>
        <cfvo type="percentile" val="50"/>
        <cfvo type="max"/>
        <color rgb="FFF8696B"/>
        <color rgb="FFFFEB84"/>
        <color rgb="FF63BE7B"/>
      </colorScale>
    </cfRule>
  </conditionalFormatting>
  <conditionalFormatting sqref="IW14:IW92">
    <cfRule type="colorScale" priority="1371">
      <colorScale>
        <cfvo type="min"/>
        <cfvo type="percentile" val="50"/>
        <cfvo type="max"/>
        <color rgb="FFF8696B"/>
        <color rgb="FFFFEB84"/>
        <color rgb="FF63BE7B"/>
      </colorScale>
    </cfRule>
  </conditionalFormatting>
  <conditionalFormatting sqref="JA96:JA123 IO96:IV123">
    <cfRule type="colorScale" priority="1379">
      <colorScale>
        <cfvo type="min"/>
        <cfvo type="percentile" val="50"/>
        <cfvo type="max"/>
        <color rgb="FFF8696B"/>
        <color rgb="FFFFEB84"/>
        <color rgb="FF63BE7B"/>
      </colorScale>
    </cfRule>
  </conditionalFormatting>
  <conditionalFormatting sqref="JB96:JC123">
    <cfRule type="colorScale" priority="1378">
      <colorScale>
        <cfvo type="min"/>
        <cfvo type="percentile" val="50"/>
        <cfvo type="max"/>
        <color rgb="FFF8696B"/>
        <color rgb="FFFFEB84"/>
        <color rgb="FF63BE7B"/>
      </colorScale>
    </cfRule>
  </conditionalFormatting>
  <conditionalFormatting sqref="JA15:JA24 IO82:IQ92 IO15:IQ24 JA82:JA92 IV15:IV24 IV82:IV92">
    <cfRule type="colorScale" priority="1376">
      <colorScale>
        <cfvo type="min"/>
        <cfvo type="percentile" val="50"/>
        <cfvo type="max"/>
        <color rgb="FFF8696B"/>
        <color rgb="FFFFEB84"/>
        <color rgb="FF63BE7B"/>
      </colorScale>
    </cfRule>
  </conditionalFormatting>
  <conditionalFormatting sqref="IN96:IN123">
    <cfRule type="colorScale" priority="1375">
      <colorScale>
        <cfvo type="min"/>
        <cfvo type="percentile" val="50"/>
        <cfvo type="max"/>
        <color rgb="FFF8696B"/>
        <color rgb="FFFFEB84"/>
        <color rgb="FF63BE7B"/>
      </colorScale>
    </cfRule>
  </conditionalFormatting>
  <conditionalFormatting sqref="JA25:JA81 IO25:IQ81 IV25:IV81">
    <cfRule type="colorScale" priority="1381">
      <colorScale>
        <cfvo type="min"/>
        <cfvo type="percentile" val="50"/>
        <cfvo type="max"/>
        <color rgb="FFF8696B"/>
        <color rgb="FFFFEB84"/>
        <color rgb="FF63BE7B"/>
      </colorScale>
    </cfRule>
  </conditionalFormatting>
  <conditionalFormatting sqref="JB12:JB13">
    <cfRule type="colorScale" priority="1382">
      <colorScale>
        <cfvo type="min"/>
        <cfvo type="percentile" val="50"/>
        <cfvo type="max"/>
        <color rgb="FFF8696B"/>
        <color rgb="FFFFEB84"/>
        <color rgb="FF63BE7B"/>
      </colorScale>
    </cfRule>
  </conditionalFormatting>
  <conditionalFormatting sqref="IO14:IQ14 IV14">
    <cfRule type="colorScale" priority="1374">
      <colorScale>
        <cfvo type="min"/>
        <cfvo type="percentile" val="50"/>
        <cfvo type="max"/>
        <color rgb="FFF8696B"/>
        <color rgb="FFFFEB84"/>
        <color rgb="FF63BE7B"/>
      </colorScale>
    </cfRule>
  </conditionalFormatting>
  <conditionalFormatting sqref="JA14:JA92">
    <cfRule type="colorScale" priority="1373">
      <colorScale>
        <cfvo type="min"/>
        <cfvo type="percentile" val="50"/>
        <cfvo type="max"/>
        <color rgb="FFF8696B"/>
        <color rgb="FFFFEB84"/>
        <color rgb="FF63BE7B"/>
      </colorScale>
    </cfRule>
  </conditionalFormatting>
  <conditionalFormatting sqref="IN14:IN92">
    <cfRule type="colorScale" priority="1372">
      <colorScale>
        <cfvo type="min"/>
        <cfvo type="percentile" val="50"/>
        <cfvo type="max"/>
        <color rgb="FFF8696B"/>
        <color rgb="FFFFEB84"/>
        <color rgb="FF63BE7B"/>
      </colorScale>
    </cfRule>
  </conditionalFormatting>
  <conditionalFormatting sqref="JE96:JF123">
    <cfRule type="colorScale" priority="1370">
      <colorScale>
        <cfvo type="min"/>
        <cfvo type="percentile" val="50"/>
        <cfvo type="max"/>
        <color rgb="FFF8696B"/>
        <color rgb="FFFFEB84"/>
        <color rgb="FF63BE7B"/>
      </colorScale>
    </cfRule>
  </conditionalFormatting>
  <conditionalFormatting sqref="JE14:JE92">
    <cfRule type="colorScale" priority="1369">
      <colorScale>
        <cfvo type="min"/>
        <cfvo type="percentile" val="50"/>
        <cfvo type="max"/>
        <color rgb="FF63BE7B"/>
        <color rgb="FFFFEB84"/>
        <color rgb="FFF8696B"/>
      </colorScale>
    </cfRule>
  </conditionalFormatting>
  <conditionalFormatting sqref="IW96:IX123">
    <cfRule type="colorScale" priority="1368">
      <colorScale>
        <cfvo type="min"/>
        <cfvo type="percentile" val="50"/>
        <cfvo type="max"/>
        <color rgb="FFF8696B"/>
        <color rgb="FFFFEB84"/>
        <color rgb="FF63BE7B"/>
      </colorScale>
    </cfRule>
  </conditionalFormatting>
  <conditionalFormatting sqref="IY96:IZ123">
    <cfRule type="colorScale" priority="1367">
      <colorScale>
        <cfvo type="min"/>
        <cfvo type="percentile" val="50"/>
        <cfvo type="max"/>
        <color rgb="FFF8696B"/>
        <color rgb="FFFFEB84"/>
        <color rgb="FF63BE7B"/>
      </colorScale>
    </cfRule>
  </conditionalFormatting>
  <conditionalFormatting sqref="JE96:JF123">
    <cfRule type="colorScale" priority="1366">
      <colorScale>
        <cfvo type="min"/>
        <cfvo type="percentile" val="50"/>
        <cfvo type="max"/>
        <color rgb="FF63BE7B"/>
        <color rgb="FFFFEB84"/>
        <color rgb="FFF8696B"/>
      </colorScale>
    </cfRule>
  </conditionalFormatting>
  <conditionalFormatting sqref="IY14:IZ92">
    <cfRule type="colorScale" priority="1365">
      <colorScale>
        <cfvo type="min"/>
        <cfvo type="percentile" val="50"/>
        <cfvo type="max"/>
        <color rgb="FFF8696B"/>
        <color rgb="FFFFEB84"/>
        <color rgb="FF63BE7B"/>
      </colorScale>
    </cfRule>
  </conditionalFormatting>
  <conditionalFormatting sqref="JA96:JA123">
    <cfRule type="colorScale" priority="1364">
      <colorScale>
        <cfvo type="min"/>
        <cfvo type="percentile" val="50"/>
        <cfvo type="max"/>
        <color rgb="FFF8696B"/>
        <color rgb="FFFFEB84"/>
        <color rgb="FF63BE7B"/>
      </colorScale>
    </cfRule>
  </conditionalFormatting>
  <conditionalFormatting sqref="JJ14:JJ92">
    <cfRule type="colorScale" priority="1363">
      <colorScale>
        <cfvo type="min"/>
        <cfvo type="percentile" val="50"/>
        <cfvo type="max"/>
        <color rgb="FFF8696B"/>
        <color rgb="FFFFEB84"/>
        <color rgb="FF63BE7B"/>
      </colorScale>
    </cfRule>
  </conditionalFormatting>
  <conditionalFormatting sqref="JJ96:JL123">
    <cfRule type="colorScale" priority="1362">
      <colorScale>
        <cfvo type="min"/>
        <cfvo type="percentile" val="50"/>
        <cfvo type="max"/>
        <color rgb="FFF8696B"/>
        <color rgb="FFFFEB84"/>
        <color rgb="FF63BE7B"/>
      </colorScale>
    </cfRule>
  </conditionalFormatting>
  <conditionalFormatting sqref="JM96:JM123">
    <cfRule type="colorScale" priority="1360">
      <colorScale>
        <cfvo type="min"/>
        <cfvo type="percentile" val="50"/>
        <cfvo type="max"/>
        <color rgb="FFF8696B"/>
        <color rgb="FFFFEB84"/>
        <color rgb="FF63BE7B"/>
      </colorScale>
    </cfRule>
  </conditionalFormatting>
  <conditionalFormatting sqref="IU2:IU10 IZ2:IZ10">
    <cfRule type="colorScale" priority="1359">
      <colorScale>
        <cfvo type="min"/>
        <cfvo type="percentile" val="50"/>
        <cfvo type="max"/>
        <color rgb="FFF8696B"/>
        <color rgb="FFFFEB84"/>
        <color rgb="FF63BE7B"/>
      </colorScale>
    </cfRule>
  </conditionalFormatting>
  <conditionalFormatting sqref="JA2:JA10">
    <cfRule type="colorScale" priority="1358">
      <colorScale>
        <cfvo type="min"/>
        <cfvo type="percentile" val="50"/>
        <cfvo type="max"/>
        <color rgb="FFF8696B"/>
        <color rgb="FFFFEB84"/>
        <color rgb="FF63BE7B"/>
      </colorScale>
    </cfRule>
  </conditionalFormatting>
  <conditionalFormatting sqref="IU14:IU92">
    <cfRule type="colorScale" priority="1357">
      <colorScale>
        <cfvo type="min"/>
        <cfvo type="percentile" val="50"/>
        <cfvo type="max"/>
        <color rgb="FFF8696B"/>
        <color rgb="FFFFEB84"/>
        <color rgb="FF63BE7B"/>
      </colorScale>
    </cfRule>
  </conditionalFormatting>
  <conditionalFormatting sqref="IR14:IS92">
    <cfRule type="colorScale" priority="1356">
      <colorScale>
        <cfvo type="min"/>
        <cfvo type="percentile" val="50"/>
        <cfvo type="max"/>
        <color rgb="FFF8696B"/>
        <color rgb="FFFFEB84"/>
        <color rgb="FF63BE7B"/>
      </colorScale>
    </cfRule>
  </conditionalFormatting>
  <conditionalFormatting sqref="IX14:IX92">
    <cfRule type="colorScale" priority="1355">
      <colorScale>
        <cfvo type="min"/>
        <cfvo type="percentile" val="50"/>
        <cfvo type="max"/>
        <color rgb="FFF8696B"/>
        <color rgb="FFFFEB84"/>
        <color rgb="FF63BE7B"/>
      </colorScale>
    </cfRule>
  </conditionalFormatting>
  <conditionalFormatting sqref="JL14:JL92">
    <cfRule type="colorScale" priority="1354">
      <colorScale>
        <cfvo type="min"/>
        <cfvo type="percentile" val="50"/>
        <cfvo type="max"/>
        <color rgb="FFF8696B"/>
        <color rgb="FFFFEB84"/>
        <color rgb="FF63BE7B"/>
      </colorScale>
    </cfRule>
  </conditionalFormatting>
  <conditionalFormatting sqref="IR14:IR92">
    <cfRule type="colorScale" priority="1353">
      <colorScale>
        <cfvo type="min"/>
        <cfvo type="percentile" val="50"/>
        <cfvo type="max"/>
        <color rgb="FFF8696B"/>
        <color rgb="FFFFEB84"/>
        <color rgb="FF63BE7B"/>
      </colorScale>
    </cfRule>
  </conditionalFormatting>
  <conditionalFormatting sqref="IO14:IQ92">
    <cfRule type="colorScale" priority="1352">
      <colorScale>
        <cfvo type="min"/>
        <cfvo type="percentile" val="50"/>
        <cfvo type="max"/>
        <color rgb="FFF8696B"/>
        <color rgb="FFFFEB84"/>
        <color rgb="FF63BE7B"/>
      </colorScale>
    </cfRule>
  </conditionalFormatting>
  <conditionalFormatting sqref="JN14:JO92">
    <cfRule type="colorScale" priority="1351">
      <colorScale>
        <cfvo type="min"/>
        <cfvo type="percentile" val="50"/>
        <cfvo type="max"/>
        <color rgb="FFF8696B"/>
        <color rgb="FFFFEB84"/>
        <color rgb="FF63BE7B"/>
      </colorScale>
    </cfRule>
  </conditionalFormatting>
  <conditionalFormatting sqref="JN96:JO123">
    <cfRule type="colorScale" priority="1350">
      <colorScale>
        <cfvo type="min"/>
        <cfvo type="percentile" val="50"/>
        <cfvo type="max"/>
        <color rgb="FFF8696B"/>
        <color rgb="FFFFEB84"/>
        <color rgb="FF63BE7B"/>
      </colorScale>
    </cfRule>
  </conditionalFormatting>
  <conditionalFormatting sqref="JB14:JB92">
    <cfRule type="colorScale" priority="1349">
      <colorScale>
        <cfvo type="min"/>
        <cfvo type="percentile" val="50"/>
        <cfvo type="max"/>
        <color rgb="FFF8696B"/>
        <color rgb="FFFFEB84"/>
        <color rgb="FF63BE7B"/>
      </colorScale>
    </cfRule>
  </conditionalFormatting>
  <conditionalFormatting sqref="JB14:JB92">
    <cfRule type="colorScale" priority="1348">
      <colorScale>
        <cfvo type="min"/>
        <cfvo type="percentile" val="50"/>
        <cfvo type="max"/>
        <color rgb="FFF8696B"/>
        <color rgb="FFFFEB84"/>
        <color rgb="FF63BE7B"/>
      </colorScale>
    </cfRule>
  </conditionalFormatting>
  <conditionalFormatting sqref="JE2:JE10">
    <cfRule type="colorScale" priority="1347">
      <colorScale>
        <cfvo type="min"/>
        <cfvo type="percentile" val="50"/>
        <cfvo type="max"/>
        <color rgb="FFF8696B"/>
        <color rgb="FFFFEB84"/>
        <color rgb="FF63BE7B"/>
      </colorScale>
    </cfRule>
  </conditionalFormatting>
  <conditionalFormatting sqref="JI2:JI10">
    <cfRule type="colorScale" priority="1346">
      <colorScale>
        <cfvo type="min"/>
        <cfvo type="percentile" val="50"/>
        <cfvo type="max"/>
        <color rgb="FFF8696B"/>
        <color rgb="FFFFEB84"/>
        <color rgb="FF63BE7B"/>
      </colorScale>
    </cfRule>
  </conditionalFormatting>
  <conditionalFormatting sqref="JG2:JG10">
    <cfRule type="colorScale" priority="1345">
      <colorScale>
        <cfvo type="min"/>
        <cfvo type="percentile" val="50"/>
        <cfvo type="max"/>
        <color rgb="FFF8696B"/>
        <color rgb="FFFFEB84"/>
        <color rgb="FF63BE7B"/>
      </colorScale>
    </cfRule>
  </conditionalFormatting>
  <conditionalFormatting sqref="JK2:JK10">
    <cfRule type="colorScale" priority="1344">
      <colorScale>
        <cfvo type="min"/>
        <cfvo type="percentile" val="50"/>
        <cfvo type="max"/>
        <color rgb="FFF8696B"/>
        <color rgb="FFFFEB84"/>
        <color rgb="FF63BE7B"/>
      </colorScale>
    </cfRule>
  </conditionalFormatting>
  <conditionalFormatting sqref="JP14:JP92">
    <cfRule type="colorScale" priority="1343">
      <colorScale>
        <cfvo type="min"/>
        <cfvo type="percentile" val="50"/>
        <cfvo type="max"/>
        <color rgb="FFF8696B"/>
        <color rgb="FFFFEB84"/>
        <color rgb="FF63BE7B"/>
      </colorScale>
    </cfRule>
  </conditionalFormatting>
  <conditionalFormatting sqref="JP96:JQ123">
    <cfRule type="colorScale" priority="1342">
      <colorScale>
        <cfvo type="min"/>
        <cfvo type="percentile" val="50"/>
        <cfvo type="max"/>
        <color rgb="FFF8696B"/>
        <color rgb="FFFFEB84"/>
        <color rgb="FF63BE7B"/>
      </colorScale>
    </cfRule>
  </conditionalFormatting>
  <conditionalFormatting sqref="IV2:IV10">
    <cfRule type="colorScale" priority="1383">
      <colorScale>
        <cfvo type="min"/>
        <cfvo type="percentile" val="50"/>
        <cfvo type="max"/>
        <color rgb="FFF8696B"/>
        <color rgb="FFFFEB84"/>
        <color rgb="FF63BE7B"/>
      </colorScale>
    </cfRule>
  </conditionalFormatting>
  <conditionalFormatting sqref="JR14:JR92 JU14:JU92">
    <cfRule type="colorScale" priority="1341">
      <colorScale>
        <cfvo type="min"/>
        <cfvo type="percentile" val="50"/>
        <cfvo type="max"/>
        <color rgb="FFF8696B"/>
        <color rgb="FFFFEB84"/>
        <color rgb="FF63BE7B"/>
      </colorScale>
    </cfRule>
  </conditionalFormatting>
  <conditionalFormatting sqref="JR96:JU123">
    <cfRule type="colorScale" priority="1340">
      <colorScale>
        <cfvo type="min"/>
        <cfvo type="percentile" val="50"/>
        <cfvo type="max"/>
        <color rgb="FFF8696B"/>
        <color rgb="FFFFEB84"/>
        <color rgb="FF63BE7B"/>
      </colorScale>
    </cfRule>
  </conditionalFormatting>
  <conditionalFormatting sqref="IW10">
    <cfRule type="colorScale" priority="1339">
      <colorScale>
        <cfvo type="min"/>
        <cfvo type="percentile" val="50"/>
        <cfvo type="max"/>
        <color rgb="FFF8696B"/>
        <color rgb="FFFFEB84"/>
        <color rgb="FF63BE7B"/>
      </colorScale>
    </cfRule>
  </conditionalFormatting>
  <conditionalFormatting sqref="IW2:IW9">
    <cfRule type="colorScale" priority="1338">
      <colorScale>
        <cfvo type="min"/>
        <cfvo type="percentile" val="50"/>
        <cfvo type="max"/>
        <color rgb="FFF8696B"/>
        <color rgb="FFFFEB84"/>
        <color rgb="FF63BE7B"/>
      </colorScale>
    </cfRule>
  </conditionalFormatting>
  <conditionalFormatting sqref="KM96:KM123">
    <cfRule type="colorScale" priority="1331">
      <colorScale>
        <cfvo type="min"/>
        <cfvo type="percentile" val="50"/>
        <cfvo type="max"/>
        <color rgb="FFF8696B"/>
        <color rgb="FFFFEB84"/>
        <color rgb="FF63BE7B"/>
      </colorScale>
    </cfRule>
  </conditionalFormatting>
  <conditionalFormatting sqref="KF14:KF92">
    <cfRule type="colorScale" priority="1325">
      <colorScale>
        <cfvo type="min"/>
        <cfvo type="percentile" val="50"/>
        <cfvo type="max"/>
        <color rgb="FFF8696B"/>
        <color rgb="FFFFEB84"/>
        <color rgb="FF63BE7B"/>
      </colorScale>
    </cfRule>
  </conditionalFormatting>
  <conditionalFormatting sqref="KJ96:KJ123 JX96:KE123">
    <cfRule type="colorScale" priority="1333">
      <colorScale>
        <cfvo type="min"/>
        <cfvo type="percentile" val="50"/>
        <cfvo type="max"/>
        <color rgb="FFF8696B"/>
        <color rgb="FFFFEB84"/>
        <color rgb="FF63BE7B"/>
      </colorScale>
    </cfRule>
  </conditionalFormatting>
  <conditionalFormatting sqref="KK96:KL123">
    <cfRule type="colorScale" priority="1332">
      <colorScale>
        <cfvo type="min"/>
        <cfvo type="percentile" val="50"/>
        <cfvo type="max"/>
        <color rgb="FFF8696B"/>
        <color rgb="FFFFEB84"/>
        <color rgb="FF63BE7B"/>
      </colorScale>
    </cfRule>
  </conditionalFormatting>
  <conditionalFormatting sqref="KJ15:KJ24 JX82:JZ92 JX15:JZ24 KJ82:KJ92 KE15:KE24 KE82:KE92">
    <cfRule type="colorScale" priority="1330">
      <colorScale>
        <cfvo type="min"/>
        <cfvo type="percentile" val="50"/>
        <cfvo type="max"/>
        <color rgb="FFF8696B"/>
        <color rgb="FFFFEB84"/>
        <color rgb="FF63BE7B"/>
      </colorScale>
    </cfRule>
  </conditionalFormatting>
  <conditionalFormatting sqref="JW96:JW123">
    <cfRule type="colorScale" priority="1329">
      <colorScale>
        <cfvo type="min"/>
        <cfvo type="percentile" val="50"/>
        <cfvo type="max"/>
        <color rgb="FFF8696B"/>
        <color rgb="FFFFEB84"/>
        <color rgb="FF63BE7B"/>
      </colorScale>
    </cfRule>
  </conditionalFormatting>
  <conditionalFormatting sqref="KJ25:KJ81 JX25:JZ81 KE25:KE81">
    <cfRule type="colorScale" priority="1335">
      <colorScale>
        <cfvo type="min"/>
        <cfvo type="percentile" val="50"/>
        <cfvo type="max"/>
        <color rgb="FFF8696B"/>
        <color rgb="FFFFEB84"/>
        <color rgb="FF63BE7B"/>
      </colorScale>
    </cfRule>
  </conditionalFormatting>
  <conditionalFormatting sqref="KK12:KK13">
    <cfRule type="colorScale" priority="1336">
      <colorScale>
        <cfvo type="min"/>
        <cfvo type="percentile" val="50"/>
        <cfvo type="max"/>
        <color rgb="FFF8696B"/>
        <color rgb="FFFFEB84"/>
        <color rgb="FF63BE7B"/>
      </colorScale>
    </cfRule>
  </conditionalFormatting>
  <conditionalFormatting sqref="JX14:JZ14 KE14">
    <cfRule type="colorScale" priority="1328">
      <colorScale>
        <cfvo type="min"/>
        <cfvo type="percentile" val="50"/>
        <cfvo type="max"/>
        <color rgb="FFF8696B"/>
        <color rgb="FFFFEB84"/>
        <color rgb="FF63BE7B"/>
      </colorScale>
    </cfRule>
  </conditionalFormatting>
  <conditionalFormatting sqref="KJ14:KJ92">
    <cfRule type="colorScale" priority="1327">
      <colorScale>
        <cfvo type="min"/>
        <cfvo type="percentile" val="50"/>
        <cfvo type="max"/>
        <color rgb="FFF8696B"/>
        <color rgb="FFFFEB84"/>
        <color rgb="FF63BE7B"/>
      </colorScale>
    </cfRule>
  </conditionalFormatting>
  <conditionalFormatting sqref="JW14:JW92">
    <cfRule type="colorScale" priority="1326">
      <colorScale>
        <cfvo type="min"/>
        <cfvo type="percentile" val="50"/>
        <cfvo type="max"/>
        <color rgb="FFF8696B"/>
        <color rgb="FFFFEB84"/>
        <color rgb="FF63BE7B"/>
      </colorScale>
    </cfRule>
  </conditionalFormatting>
  <conditionalFormatting sqref="KN96:KO123">
    <cfRule type="colorScale" priority="1324">
      <colorScale>
        <cfvo type="min"/>
        <cfvo type="percentile" val="50"/>
        <cfvo type="max"/>
        <color rgb="FFF8696B"/>
        <color rgb="FFFFEB84"/>
        <color rgb="FF63BE7B"/>
      </colorScale>
    </cfRule>
  </conditionalFormatting>
  <conditionalFormatting sqref="KN14:KN92">
    <cfRule type="colorScale" priority="1323">
      <colorScale>
        <cfvo type="min"/>
        <cfvo type="percentile" val="50"/>
        <cfvo type="max"/>
        <color rgb="FF63BE7B"/>
        <color rgb="FFFFEB84"/>
        <color rgb="FFF8696B"/>
      </colorScale>
    </cfRule>
  </conditionalFormatting>
  <conditionalFormatting sqref="KF96:KG123">
    <cfRule type="colorScale" priority="1322">
      <colorScale>
        <cfvo type="min"/>
        <cfvo type="percentile" val="50"/>
        <cfvo type="max"/>
        <color rgb="FFF8696B"/>
        <color rgb="FFFFEB84"/>
        <color rgb="FF63BE7B"/>
      </colorScale>
    </cfRule>
  </conditionalFormatting>
  <conditionalFormatting sqref="KH96:KI123">
    <cfRule type="colorScale" priority="1321">
      <colorScale>
        <cfvo type="min"/>
        <cfvo type="percentile" val="50"/>
        <cfvo type="max"/>
        <color rgb="FFF8696B"/>
        <color rgb="FFFFEB84"/>
        <color rgb="FF63BE7B"/>
      </colorScale>
    </cfRule>
  </conditionalFormatting>
  <conditionalFormatting sqref="KN96:KO123">
    <cfRule type="colorScale" priority="1320">
      <colorScale>
        <cfvo type="min"/>
        <cfvo type="percentile" val="50"/>
        <cfvo type="max"/>
        <color rgb="FF63BE7B"/>
        <color rgb="FFFFEB84"/>
        <color rgb="FFF8696B"/>
      </colorScale>
    </cfRule>
  </conditionalFormatting>
  <conditionalFormatting sqref="KH14:KI92">
    <cfRule type="colorScale" priority="1319">
      <colorScale>
        <cfvo type="min"/>
        <cfvo type="percentile" val="50"/>
        <cfvo type="max"/>
        <color rgb="FFF8696B"/>
        <color rgb="FFFFEB84"/>
        <color rgb="FF63BE7B"/>
      </colorScale>
    </cfRule>
  </conditionalFormatting>
  <conditionalFormatting sqref="KJ96:KJ123">
    <cfRule type="colorScale" priority="1318">
      <colorScale>
        <cfvo type="min"/>
        <cfvo type="percentile" val="50"/>
        <cfvo type="max"/>
        <color rgb="FFF8696B"/>
        <color rgb="FFFFEB84"/>
        <color rgb="FF63BE7B"/>
      </colorScale>
    </cfRule>
  </conditionalFormatting>
  <conditionalFormatting sqref="KS96:KU123">
    <cfRule type="colorScale" priority="1316">
      <colorScale>
        <cfvo type="min"/>
        <cfvo type="percentile" val="50"/>
        <cfvo type="max"/>
        <color rgb="FFF8696B"/>
        <color rgb="FFFFEB84"/>
        <color rgb="FF63BE7B"/>
      </colorScale>
    </cfRule>
  </conditionalFormatting>
  <conditionalFormatting sqref="KV96:KV123">
    <cfRule type="colorScale" priority="1314">
      <colorScale>
        <cfvo type="min"/>
        <cfvo type="percentile" val="50"/>
        <cfvo type="max"/>
        <color rgb="FFF8696B"/>
        <color rgb="FFFFEB84"/>
        <color rgb="FF63BE7B"/>
      </colorScale>
    </cfRule>
  </conditionalFormatting>
  <conditionalFormatting sqref="KD2:KD10 KI2:KI10">
    <cfRule type="colorScale" priority="1313">
      <colorScale>
        <cfvo type="min"/>
        <cfvo type="percentile" val="50"/>
        <cfvo type="max"/>
        <color rgb="FFF8696B"/>
        <color rgb="FFFFEB84"/>
        <color rgb="FF63BE7B"/>
      </colorScale>
    </cfRule>
  </conditionalFormatting>
  <conditionalFormatting sqref="KJ2:KJ10">
    <cfRule type="colorScale" priority="1312">
      <colorScale>
        <cfvo type="min"/>
        <cfvo type="percentile" val="50"/>
        <cfvo type="max"/>
        <color rgb="FFF8696B"/>
        <color rgb="FFFFEB84"/>
        <color rgb="FF63BE7B"/>
      </colorScale>
    </cfRule>
  </conditionalFormatting>
  <conditionalFormatting sqref="KD14:KD92">
    <cfRule type="colorScale" priority="1311">
      <colorScale>
        <cfvo type="min"/>
        <cfvo type="percentile" val="50"/>
        <cfvo type="max"/>
        <color rgb="FFF8696B"/>
        <color rgb="FFFFEB84"/>
        <color rgb="FF63BE7B"/>
      </colorScale>
    </cfRule>
  </conditionalFormatting>
  <conditionalFormatting sqref="KA14:KB92">
    <cfRule type="colorScale" priority="1310">
      <colorScale>
        <cfvo type="min"/>
        <cfvo type="percentile" val="50"/>
        <cfvo type="max"/>
        <color rgb="FFF8696B"/>
        <color rgb="FFFFEB84"/>
        <color rgb="FF63BE7B"/>
      </colorScale>
    </cfRule>
  </conditionalFormatting>
  <conditionalFormatting sqref="KG14:KG92">
    <cfRule type="colorScale" priority="1309">
      <colorScale>
        <cfvo type="min"/>
        <cfvo type="percentile" val="50"/>
        <cfvo type="max"/>
        <color rgb="FFF8696B"/>
        <color rgb="FFFFEB84"/>
        <color rgb="FF63BE7B"/>
      </colorScale>
    </cfRule>
  </conditionalFormatting>
  <conditionalFormatting sqref="KU14:KU92">
    <cfRule type="colorScale" priority="1308">
      <colorScale>
        <cfvo type="min"/>
        <cfvo type="percentile" val="50"/>
        <cfvo type="max"/>
        <color rgb="FFF8696B"/>
        <color rgb="FFFFEB84"/>
        <color rgb="FF63BE7B"/>
      </colorScale>
    </cfRule>
  </conditionalFormatting>
  <conditionalFormatting sqref="KA14:KA92">
    <cfRule type="colorScale" priority="1307">
      <colorScale>
        <cfvo type="min"/>
        <cfvo type="percentile" val="50"/>
        <cfvo type="max"/>
        <color rgb="FFF8696B"/>
        <color rgb="FFFFEB84"/>
        <color rgb="FF63BE7B"/>
      </colorScale>
    </cfRule>
  </conditionalFormatting>
  <conditionalFormatting sqref="JX14:JZ92">
    <cfRule type="colorScale" priority="1306">
      <colorScale>
        <cfvo type="min"/>
        <cfvo type="percentile" val="50"/>
        <cfvo type="max"/>
        <color rgb="FFF8696B"/>
        <color rgb="FFFFEB84"/>
        <color rgb="FF63BE7B"/>
      </colorScale>
    </cfRule>
  </conditionalFormatting>
  <conditionalFormatting sqref="KW14:KX92">
    <cfRule type="colorScale" priority="1305">
      <colorScale>
        <cfvo type="min"/>
        <cfvo type="percentile" val="50"/>
        <cfvo type="max"/>
        <color rgb="FFF8696B"/>
        <color rgb="FFFFEB84"/>
        <color rgb="FF63BE7B"/>
      </colorScale>
    </cfRule>
  </conditionalFormatting>
  <conditionalFormatting sqref="KW96:KX123">
    <cfRule type="colorScale" priority="1304">
      <colorScale>
        <cfvo type="min"/>
        <cfvo type="percentile" val="50"/>
        <cfvo type="max"/>
        <color rgb="FFF8696B"/>
        <color rgb="FFFFEB84"/>
        <color rgb="FF63BE7B"/>
      </colorScale>
    </cfRule>
  </conditionalFormatting>
  <conditionalFormatting sqref="KK14:KK92">
    <cfRule type="colorScale" priority="1303">
      <colorScale>
        <cfvo type="min"/>
        <cfvo type="percentile" val="50"/>
        <cfvo type="max"/>
        <color rgb="FFF8696B"/>
        <color rgb="FFFFEB84"/>
        <color rgb="FF63BE7B"/>
      </colorScale>
    </cfRule>
  </conditionalFormatting>
  <conditionalFormatting sqref="KK14:KK92">
    <cfRule type="colorScale" priority="1302">
      <colorScale>
        <cfvo type="min"/>
        <cfvo type="percentile" val="50"/>
        <cfvo type="max"/>
        <color rgb="FFF8696B"/>
        <color rgb="FFFFEB84"/>
        <color rgb="FF63BE7B"/>
      </colorScale>
    </cfRule>
  </conditionalFormatting>
  <conditionalFormatting sqref="KN2:KN10">
    <cfRule type="colorScale" priority="1301">
      <colorScale>
        <cfvo type="min"/>
        <cfvo type="percentile" val="50"/>
        <cfvo type="max"/>
        <color rgb="FFF8696B"/>
        <color rgb="FFFFEB84"/>
        <color rgb="FF63BE7B"/>
      </colorScale>
    </cfRule>
  </conditionalFormatting>
  <conditionalFormatting sqref="KR2:KR10">
    <cfRule type="colorScale" priority="1300">
      <colorScale>
        <cfvo type="min"/>
        <cfvo type="percentile" val="50"/>
        <cfvo type="max"/>
        <color rgb="FFF8696B"/>
        <color rgb="FFFFEB84"/>
        <color rgb="FF63BE7B"/>
      </colorScale>
    </cfRule>
  </conditionalFormatting>
  <conditionalFormatting sqref="KP2:KP10">
    <cfRule type="colorScale" priority="1299">
      <colorScale>
        <cfvo type="min"/>
        <cfvo type="percentile" val="50"/>
        <cfvo type="max"/>
        <color rgb="FFF8696B"/>
        <color rgb="FFFFEB84"/>
        <color rgb="FF63BE7B"/>
      </colorScale>
    </cfRule>
  </conditionalFormatting>
  <conditionalFormatting sqref="KT2:KT10">
    <cfRule type="colorScale" priority="1298">
      <colorScale>
        <cfvo type="min"/>
        <cfvo type="percentile" val="50"/>
        <cfvo type="max"/>
        <color rgb="FFF8696B"/>
        <color rgb="FFFFEB84"/>
        <color rgb="FF63BE7B"/>
      </colorScale>
    </cfRule>
  </conditionalFormatting>
  <conditionalFormatting sqref="KY14:KY92">
    <cfRule type="colorScale" priority="1297">
      <colorScale>
        <cfvo type="min"/>
        <cfvo type="percentile" val="50"/>
        <cfvo type="max"/>
        <color rgb="FFF8696B"/>
        <color rgb="FFFFEB84"/>
        <color rgb="FF63BE7B"/>
      </colorScale>
    </cfRule>
  </conditionalFormatting>
  <conditionalFormatting sqref="KY96:KZ123">
    <cfRule type="colorScale" priority="1296">
      <colorScale>
        <cfvo type="min"/>
        <cfvo type="percentile" val="50"/>
        <cfvo type="max"/>
        <color rgb="FFF8696B"/>
        <color rgb="FFFFEB84"/>
        <color rgb="FF63BE7B"/>
      </colorScale>
    </cfRule>
  </conditionalFormatting>
  <conditionalFormatting sqref="KE2:KE10">
    <cfRule type="colorScale" priority="1337">
      <colorScale>
        <cfvo type="min"/>
        <cfvo type="percentile" val="50"/>
        <cfvo type="max"/>
        <color rgb="FFF8696B"/>
        <color rgb="FFFFEB84"/>
        <color rgb="FF63BE7B"/>
      </colorScale>
    </cfRule>
  </conditionalFormatting>
  <conditionalFormatting sqref="LA14:LA92 LD14:LD92">
    <cfRule type="colorScale" priority="1295">
      <colorScale>
        <cfvo type="min"/>
        <cfvo type="percentile" val="50"/>
        <cfvo type="max"/>
        <color rgb="FFF8696B"/>
        <color rgb="FFFFEB84"/>
        <color rgb="FF63BE7B"/>
      </colorScale>
    </cfRule>
  </conditionalFormatting>
  <conditionalFormatting sqref="LA96:LD123">
    <cfRule type="colorScale" priority="1294">
      <colorScale>
        <cfvo type="min"/>
        <cfvo type="percentile" val="50"/>
        <cfvo type="max"/>
        <color rgb="FFF8696B"/>
        <color rgb="FFFFEB84"/>
        <color rgb="FF63BE7B"/>
      </colorScale>
    </cfRule>
  </conditionalFormatting>
  <conditionalFormatting sqref="KF10">
    <cfRule type="colorScale" priority="1293">
      <colorScale>
        <cfvo type="min"/>
        <cfvo type="percentile" val="50"/>
        <cfvo type="max"/>
        <color rgb="FFF8696B"/>
        <color rgb="FFFFEB84"/>
        <color rgb="FF63BE7B"/>
      </colorScale>
    </cfRule>
  </conditionalFormatting>
  <conditionalFormatting sqref="KF2:KF9">
    <cfRule type="colorScale" priority="1292">
      <colorScale>
        <cfvo type="min"/>
        <cfvo type="percentile" val="50"/>
        <cfvo type="max"/>
        <color rgb="FFF8696B"/>
        <color rgb="FFFFEB84"/>
        <color rgb="FF63BE7B"/>
      </colorScale>
    </cfRule>
  </conditionalFormatting>
  <conditionalFormatting sqref="HO2:HO10">
    <cfRule type="colorScale" priority="1291">
      <colorScale>
        <cfvo type="min"/>
        <cfvo type="percentile" val="50"/>
        <cfvo type="max"/>
        <color rgb="FF63BE7B"/>
        <color rgb="FFFFEB84"/>
        <color rgb="FFF8696B"/>
      </colorScale>
    </cfRule>
  </conditionalFormatting>
  <conditionalFormatting sqref="IX2:IX10">
    <cfRule type="colorScale" priority="1290">
      <colorScale>
        <cfvo type="min"/>
        <cfvo type="percentile" val="50"/>
        <cfvo type="max"/>
        <color rgb="FF63BE7B"/>
        <color rgb="FFFFEB84"/>
        <color rgb="FFF8696B"/>
      </colorScale>
    </cfRule>
  </conditionalFormatting>
  <conditionalFormatting sqref="KG2:KG10">
    <cfRule type="colorScale" priority="1289">
      <colorScale>
        <cfvo type="min"/>
        <cfvo type="percentile" val="50"/>
        <cfvo type="max"/>
        <color rgb="FF63BE7B"/>
        <color rgb="FFFFEB84"/>
        <color rgb="FFF8696B"/>
      </colorScale>
    </cfRule>
  </conditionalFormatting>
  <conditionalFormatting sqref="LV96:LV123">
    <cfRule type="colorScale" priority="1282">
      <colorScale>
        <cfvo type="min"/>
        <cfvo type="percentile" val="50"/>
        <cfvo type="max"/>
        <color rgb="FFF8696B"/>
        <color rgb="FFFFEB84"/>
        <color rgb="FF63BE7B"/>
      </colorScale>
    </cfRule>
  </conditionalFormatting>
  <conditionalFormatting sqref="LO14:LO92">
    <cfRule type="colorScale" priority="1276">
      <colorScale>
        <cfvo type="min"/>
        <cfvo type="percentile" val="50"/>
        <cfvo type="max"/>
        <color rgb="FFF8696B"/>
        <color rgb="FFFFEB84"/>
        <color rgb="FF63BE7B"/>
      </colorScale>
    </cfRule>
  </conditionalFormatting>
  <conditionalFormatting sqref="LS96:LS123 LG96:LN123">
    <cfRule type="colorScale" priority="1284">
      <colorScale>
        <cfvo type="min"/>
        <cfvo type="percentile" val="50"/>
        <cfvo type="max"/>
        <color rgb="FFF8696B"/>
        <color rgb="FFFFEB84"/>
        <color rgb="FF63BE7B"/>
      </colorScale>
    </cfRule>
  </conditionalFormatting>
  <conditionalFormatting sqref="LT96:LU123">
    <cfRule type="colorScale" priority="1283">
      <colorScale>
        <cfvo type="min"/>
        <cfvo type="percentile" val="50"/>
        <cfvo type="max"/>
        <color rgb="FFF8696B"/>
        <color rgb="FFFFEB84"/>
        <color rgb="FF63BE7B"/>
      </colorScale>
    </cfRule>
  </conditionalFormatting>
  <conditionalFormatting sqref="LS15:LS24 LG82:LI92 LG15:LI24 LS82:LS92 LN15:LN24 LN82:LN92">
    <cfRule type="colorScale" priority="1281">
      <colorScale>
        <cfvo type="min"/>
        <cfvo type="percentile" val="50"/>
        <cfvo type="max"/>
        <color rgb="FFF8696B"/>
        <color rgb="FFFFEB84"/>
        <color rgb="FF63BE7B"/>
      </colorScale>
    </cfRule>
  </conditionalFormatting>
  <conditionalFormatting sqref="LF96:LF123">
    <cfRule type="colorScale" priority="1280">
      <colorScale>
        <cfvo type="min"/>
        <cfvo type="percentile" val="50"/>
        <cfvo type="max"/>
        <color rgb="FFF8696B"/>
        <color rgb="FFFFEB84"/>
        <color rgb="FF63BE7B"/>
      </colorScale>
    </cfRule>
  </conditionalFormatting>
  <conditionalFormatting sqref="LS25:LS81 LG25:LI81 LN25:LN81">
    <cfRule type="colorScale" priority="1286">
      <colorScale>
        <cfvo type="min"/>
        <cfvo type="percentile" val="50"/>
        <cfvo type="max"/>
        <color rgb="FFF8696B"/>
        <color rgb="FFFFEB84"/>
        <color rgb="FF63BE7B"/>
      </colorScale>
    </cfRule>
  </conditionalFormatting>
  <conditionalFormatting sqref="LT12:LT13">
    <cfRule type="colorScale" priority="1287">
      <colorScale>
        <cfvo type="min"/>
        <cfvo type="percentile" val="50"/>
        <cfvo type="max"/>
        <color rgb="FFF8696B"/>
        <color rgb="FFFFEB84"/>
        <color rgb="FF63BE7B"/>
      </colorScale>
    </cfRule>
  </conditionalFormatting>
  <conditionalFormatting sqref="LG14:LI14 LN14">
    <cfRule type="colorScale" priority="1279">
      <colorScale>
        <cfvo type="min"/>
        <cfvo type="percentile" val="50"/>
        <cfvo type="max"/>
        <color rgb="FFF8696B"/>
        <color rgb="FFFFEB84"/>
        <color rgb="FF63BE7B"/>
      </colorScale>
    </cfRule>
  </conditionalFormatting>
  <conditionalFormatting sqref="LS14:LS92">
    <cfRule type="colorScale" priority="1278">
      <colorScale>
        <cfvo type="min"/>
        <cfvo type="percentile" val="50"/>
        <cfvo type="max"/>
        <color rgb="FFF8696B"/>
        <color rgb="FFFFEB84"/>
        <color rgb="FF63BE7B"/>
      </colorScale>
    </cfRule>
  </conditionalFormatting>
  <conditionalFormatting sqref="LF14:LF92">
    <cfRule type="colorScale" priority="1277">
      <colorScale>
        <cfvo type="min"/>
        <cfvo type="percentile" val="50"/>
        <cfvo type="max"/>
        <color rgb="FFF8696B"/>
        <color rgb="FFFFEB84"/>
        <color rgb="FF63BE7B"/>
      </colorScale>
    </cfRule>
  </conditionalFormatting>
  <conditionalFormatting sqref="LW96:LX123">
    <cfRule type="colorScale" priority="1275">
      <colorScale>
        <cfvo type="min"/>
        <cfvo type="percentile" val="50"/>
        <cfvo type="max"/>
        <color rgb="FFF8696B"/>
        <color rgb="FFFFEB84"/>
        <color rgb="FF63BE7B"/>
      </colorScale>
    </cfRule>
  </conditionalFormatting>
  <conditionalFormatting sqref="LW14:LW92">
    <cfRule type="colorScale" priority="1274">
      <colorScale>
        <cfvo type="min"/>
        <cfvo type="percentile" val="50"/>
        <cfvo type="max"/>
        <color rgb="FF63BE7B"/>
        <color rgb="FFFFEB84"/>
        <color rgb="FFF8696B"/>
      </colorScale>
    </cfRule>
  </conditionalFormatting>
  <conditionalFormatting sqref="LO96:LP123">
    <cfRule type="colorScale" priority="1273">
      <colorScale>
        <cfvo type="min"/>
        <cfvo type="percentile" val="50"/>
        <cfvo type="max"/>
        <color rgb="FFF8696B"/>
        <color rgb="FFFFEB84"/>
        <color rgb="FF63BE7B"/>
      </colorScale>
    </cfRule>
  </conditionalFormatting>
  <conditionalFormatting sqref="LQ96:LR123">
    <cfRule type="colorScale" priority="1272">
      <colorScale>
        <cfvo type="min"/>
        <cfvo type="percentile" val="50"/>
        <cfvo type="max"/>
        <color rgb="FFF8696B"/>
        <color rgb="FFFFEB84"/>
        <color rgb="FF63BE7B"/>
      </colorScale>
    </cfRule>
  </conditionalFormatting>
  <conditionalFormatting sqref="LW96:LX123">
    <cfRule type="colorScale" priority="1271">
      <colorScale>
        <cfvo type="min"/>
        <cfvo type="percentile" val="50"/>
        <cfvo type="max"/>
        <color rgb="FF63BE7B"/>
        <color rgb="FFFFEB84"/>
        <color rgb="FFF8696B"/>
      </colorScale>
    </cfRule>
  </conditionalFormatting>
  <conditionalFormatting sqref="LQ14:LR92">
    <cfRule type="colorScale" priority="1270">
      <colorScale>
        <cfvo type="min"/>
        <cfvo type="percentile" val="50"/>
        <cfvo type="max"/>
        <color rgb="FFF8696B"/>
        <color rgb="FFFFEB84"/>
        <color rgb="FF63BE7B"/>
      </colorScale>
    </cfRule>
  </conditionalFormatting>
  <conditionalFormatting sqref="LS96:LS123">
    <cfRule type="colorScale" priority="1269">
      <colorScale>
        <cfvo type="min"/>
        <cfvo type="percentile" val="50"/>
        <cfvo type="max"/>
        <color rgb="FFF8696B"/>
        <color rgb="FFFFEB84"/>
        <color rgb="FF63BE7B"/>
      </colorScale>
    </cfRule>
  </conditionalFormatting>
  <conditionalFormatting sqref="MB96:MD123">
    <cfRule type="colorScale" priority="1267">
      <colorScale>
        <cfvo type="min"/>
        <cfvo type="percentile" val="50"/>
        <cfvo type="max"/>
        <color rgb="FFF8696B"/>
        <color rgb="FFFFEB84"/>
        <color rgb="FF63BE7B"/>
      </colorScale>
    </cfRule>
  </conditionalFormatting>
  <conditionalFormatting sqref="ME96:ME123">
    <cfRule type="colorScale" priority="1265">
      <colorScale>
        <cfvo type="min"/>
        <cfvo type="percentile" val="50"/>
        <cfvo type="max"/>
        <color rgb="FFF8696B"/>
        <color rgb="FFFFEB84"/>
        <color rgb="FF63BE7B"/>
      </colorScale>
    </cfRule>
  </conditionalFormatting>
  <conditionalFormatting sqref="LM2:LM10 LR2:LR10">
    <cfRule type="colorScale" priority="1264">
      <colorScale>
        <cfvo type="min"/>
        <cfvo type="percentile" val="50"/>
        <cfvo type="max"/>
        <color rgb="FFF8696B"/>
        <color rgb="FFFFEB84"/>
        <color rgb="FF63BE7B"/>
      </colorScale>
    </cfRule>
  </conditionalFormatting>
  <conditionalFormatting sqref="LS2:LS10">
    <cfRule type="colorScale" priority="1263">
      <colorScale>
        <cfvo type="min"/>
        <cfvo type="percentile" val="50"/>
        <cfvo type="max"/>
        <color rgb="FFF8696B"/>
        <color rgb="FFFFEB84"/>
        <color rgb="FF63BE7B"/>
      </colorScale>
    </cfRule>
  </conditionalFormatting>
  <conditionalFormatting sqref="LM14:LM92">
    <cfRule type="colorScale" priority="1262">
      <colorScale>
        <cfvo type="min"/>
        <cfvo type="percentile" val="50"/>
        <cfvo type="max"/>
        <color rgb="FFF8696B"/>
        <color rgb="FFFFEB84"/>
        <color rgb="FF63BE7B"/>
      </colorScale>
    </cfRule>
  </conditionalFormatting>
  <conditionalFormatting sqref="LJ14:LK92">
    <cfRule type="colorScale" priority="1261">
      <colorScale>
        <cfvo type="min"/>
        <cfvo type="percentile" val="50"/>
        <cfvo type="max"/>
        <color rgb="FFF8696B"/>
        <color rgb="FFFFEB84"/>
        <color rgb="FF63BE7B"/>
      </colorScale>
    </cfRule>
  </conditionalFormatting>
  <conditionalFormatting sqref="LP14:LP92">
    <cfRule type="colorScale" priority="1260">
      <colorScale>
        <cfvo type="min"/>
        <cfvo type="percentile" val="50"/>
        <cfvo type="max"/>
        <color rgb="FFF8696B"/>
        <color rgb="FFFFEB84"/>
        <color rgb="FF63BE7B"/>
      </colorScale>
    </cfRule>
  </conditionalFormatting>
  <conditionalFormatting sqref="MD14:MD92">
    <cfRule type="colorScale" priority="1259">
      <colorScale>
        <cfvo type="min"/>
        <cfvo type="percentile" val="50"/>
        <cfvo type="max"/>
        <color rgb="FFF8696B"/>
        <color rgb="FFFFEB84"/>
        <color rgb="FF63BE7B"/>
      </colorScale>
    </cfRule>
  </conditionalFormatting>
  <conditionalFormatting sqref="LJ14:LJ92">
    <cfRule type="colorScale" priority="1258">
      <colorScale>
        <cfvo type="min"/>
        <cfvo type="percentile" val="50"/>
        <cfvo type="max"/>
        <color rgb="FFF8696B"/>
        <color rgb="FFFFEB84"/>
        <color rgb="FF63BE7B"/>
      </colorScale>
    </cfRule>
  </conditionalFormatting>
  <conditionalFormatting sqref="LG14:LI92">
    <cfRule type="colorScale" priority="1257">
      <colorScale>
        <cfvo type="min"/>
        <cfvo type="percentile" val="50"/>
        <cfvo type="max"/>
        <color rgb="FFF8696B"/>
        <color rgb="FFFFEB84"/>
        <color rgb="FF63BE7B"/>
      </colorScale>
    </cfRule>
  </conditionalFormatting>
  <conditionalFormatting sqref="MF14:MG92">
    <cfRule type="colorScale" priority="1256">
      <colorScale>
        <cfvo type="min"/>
        <cfvo type="percentile" val="50"/>
        <cfvo type="max"/>
        <color rgb="FFF8696B"/>
        <color rgb="FFFFEB84"/>
        <color rgb="FF63BE7B"/>
      </colorScale>
    </cfRule>
  </conditionalFormatting>
  <conditionalFormatting sqref="MF96:MG123">
    <cfRule type="colorScale" priority="1255">
      <colorScale>
        <cfvo type="min"/>
        <cfvo type="percentile" val="50"/>
        <cfvo type="max"/>
        <color rgb="FFF8696B"/>
        <color rgb="FFFFEB84"/>
        <color rgb="FF63BE7B"/>
      </colorScale>
    </cfRule>
  </conditionalFormatting>
  <conditionalFormatting sqref="LT14:LT92">
    <cfRule type="colorScale" priority="1254">
      <colorScale>
        <cfvo type="min"/>
        <cfvo type="percentile" val="50"/>
        <cfvo type="max"/>
        <color rgb="FFF8696B"/>
        <color rgb="FFFFEB84"/>
        <color rgb="FF63BE7B"/>
      </colorScale>
    </cfRule>
  </conditionalFormatting>
  <conditionalFormatting sqref="LT14:LT92">
    <cfRule type="colorScale" priority="1253">
      <colorScale>
        <cfvo type="min"/>
        <cfvo type="percentile" val="50"/>
        <cfvo type="max"/>
        <color rgb="FFF8696B"/>
        <color rgb="FFFFEB84"/>
        <color rgb="FF63BE7B"/>
      </colorScale>
    </cfRule>
  </conditionalFormatting>
  <conditionalFormatting sqref="LW2:LW10">
    <cfRule type="colorScale" priority="1252">
      <colorScale>
        <cfvo type="min"/>
        <cfvo type="percentile" val="50"/>
        <cfvo type="max"/>
        <color rgb="FFF8696B"/>
        <color rgb="FFFFEB84"/>
        <color rgb="FF63BE7B"/>
      </colorScale>
    </cfRule>
  </conditionalFormatting>
  <conditionalFormatting sqref="MA2:MA10">
    <cfRule type="colorScale" priority="1251">
      <colorScale>
        <cfvo type="min"/>
        <cfvo type="percentile" val="50"/>
        <cfvo type="max"/>
        <color rgb="FFF8696B"/>
        <color rgb="FFFFEB84"/>
        <color rgb="FF63BE7B"/>
      </colorScale>
    </cfRule>
  </conditionalFormatting>
  <conditionalFormatting sqref="LY2:LY10">
    <cfRule type="colorScale" priority="1250">
      <colorScale>
        <cfvo type="min"/>
        <cfvo type="percentile" val="50"/>
        <cfvo type="max"/>
        <color rgb="FFF8696B"/>
        <color rgb="FFFFEB84"/>
        <color rgb="FF63BE7B"/>
      </colorScale>
    </cfRule>
  </conditionalFormatting>
  <conditionalFormatting sqref="MC2:MC10">
    <cfRule type="colorScale" priority="1249">
      <colorScale>
        <cfvo type="min"/>
        <cfvo type="percentile" val="50"/>
        <cfvo type="max"/>
        <color rgb="FFF8696B"/>
        <color rgb="FFFFEB84"/>
        <color rgb="FF63BE7B"/>
      </colorScale>
    </cfRule>
  </conditionalFormatting>
  <conditionalFormatting sqref="MH14:MH92">
    <cfRule type="colorScale" priority="1248">
      <colorScale>
        <cfvo type="min"/>
        <cfvo type="percentile" val="50"/>
        <cfvo type="max"/>
        <color rgb="FFF8696B"/>
        <color rgb="FFFFEB84"/>
        <color rgb="FF63BE7B"/>
      </colorScale>
    </cfRule>
  </conditionalFormatting>
  <conditionalFormatting sqref="MH96:MI123">
    <cfRule type="colorScale" priority="1247">
      <colorScale>
        <cfvo type="min"/>
        <cfvo type="percentile" val="50"/>
        <cfvo type="max"/>
        <color rgb="FFF8696B"/>
        <color rgb="FFFFEB84"/>
        <color rgb="FF63BE7B"/>
      </colorScale>
    </cfRule>
  </conditionalFormatting>
  <conditionalFormatting sqref="LN2:LN10">
    <cfRule type="colorScale" priority="1288">
      <colorScale>
        <cfvo type="min"/>
        <cfvo type="percentile" val="50"/>
        <cfvo type="max"/>
        <color rgb="FFF8696B"/>
        <color rgb="FFFFEB84"/>
        <color rgb="FF63BE7B"/>
      </colorScale>
    </cfRule>
  </conditionalFormatting>
  <conditionalFormatting sqref="MJ14:MJ92 MM14:MM92">
    <cfRule type="colorScale" priority="1246">
      <colorScale>
        <cfvo type="min"/>
        <cfvo type="percentile" val="50"/>
        <cfvo type="max"/>
        <color rgb="FFF8696B"/>
        <color rgb="FFFFEB84"/>
        <color rgb="FF63BE7B"/>
      </colorScale>
    </cfRule>
  </conditionalFormatting>
  <conditionalFormatting sqref="MJ96:MM123">
    <cfRule type="colorScale" priority="1245">
      <colorScale>
        <cfvo type="min"/>
        <cfvo type="percentile" val="50"/>
        <cfvo type="max"/>
        <color rgb="FFF8696B"/>
        <color rgb="FFFFEB84"/>
        <color rgb="FF63BE7B"/>
      </colorScale>
    </cfRule>
  </conditionalFormatting>
  <conditionalFormatting sqref="LO10">
    <cfRule type="colorScale" priority="1244">
      <colorScale>
        <cfvo type="min"/>
        <cfvo type="percentile" val="50"/>
        <cfvo type="max"/>
        <color rgb="FFF8696B"/>
        <color rgb="FFFFEB84"/>
        <color rgb="FF63BE7B"/>
      </colorScale>
    </cfRule>
  </conditionalFormatting>
  <conditionalFormatting sqref="LO2:LO9">
    <cfRule type="colorScale" priority="1243">
      <colorScale>
        <cfvo type="min"/>
        <cfvo type="percentile" val="50"/>
        <cfvo type="max"/>
        <color rgb="FFF8696B"/>
        <color rgb="FFFFEB84"/>
        <color rgb="FF63BE7B"/>
      </colorScale>
    </cfRule>
  </conditionalFormatting>
  <conditionalFormatting sqref="LP2:LP10">
    <cfRule type="colorScale" priority="1242">
      <colorScale>
        <cfvo type="min"/>
        <cfvo type="percentile" val="50"/>
        <cfvo type="max"/>
        <color rgb="FF63BE7B"/>
        <color rgb="FFFFEB84"/>
        <color rgb="FFF8696B"/>
      </colorScale>
    </cfRule>
  </conditionalFormatting>
  <conditionalFormatting sqref="MC14:MC92">
    <cfRule type="colorScale" priority="1239">
      <colorScale>
        <cfvo type="min"/>
        <cfvo type="percentile" val="50"/>
        <cfvo type="max"/>
        <color rgb="FFF8696B"/>
        <color rgb="FFFFEB84"/>
        <color rgb="FF63BE7B"/>
      </colorScale>
    </cfRule>
  </conditionalFormatting>
  <conditionalFormatting sqref="NE96:NE123">
    <cfRule type="colorScale" priority="1232">
      <colorScale>
        <cfvo type="min"/>
        <cfvo type="percentile" val="50"/>
        <cfvo type="max"/>
        <color rgb="FFF8696B"/>
        <color rgb="FFFFEB84"/>
        <color rgb="FF63BE7B"/>
      </colorScale>
    </cfRule>
  </conditionalFormatting>
  <conditionalFormatting sqref="NB96:NB123 MP96:MW123">
    <cfRule type="colorScale" priority="1234">
      <colorScale>
        <cfvo type="min"/>
        <cfvo type="percentile" val="50"/>
        <cfvo type="max"/>
        <color rgb="FFF8696B"/>
        <color rgb="FFFFEB84"/>
        <color rgb="FF63BE7B"/>
      </colorScale>
    </cfRule>
  </conditionalFormatting>
  <conditionalFormatting sqref="NC96:ND123">
    <cfRule type="colorScale" priority="1233">
      <colorScale>
        <cfvo type="min"/>
        <cfvo type="percentile" val="50"/>
        <cfvo type="max"/>
        <color rgb="FFF8696B"/>
        <color rgb="FFFFEB84"/>
        <color rgb="FF63BE7B"/>
      </colorScale>
    </cfRule>
  </conditionalFormatting>
  <conditionalFormatting sqref="NB15:NB24 MP82:MR92 MP15:MR24 NB82:NB92 MW15:MW24 MW82:MW92">
    <cfRule type="colorScale" priority="1231">
      <colorScale>
        <cfvo type="min"/>
        <cfvo type="percentile" val="50"/>
        <cfvo type="max"/>
        <color rgb="FFF8696B"/>
        <color rgb="FFFFEB84"/>
        <color rgb="FF63BE7B"/>
      </colorScale>
    </cfRule>
  </conditionalFormatting>
  <conditionalFormatting sqref="MO96:MO123">
    <cfRule type="colorScale" priority="1230">
      <colorScale>
        <cfvo type="min"/>
        <cfvo type="percentile" val="50"/>
        <cfvo type="max"/>
        <color rgb="FFF8696B"/>
        <color rgb="FFFFEB84"/>
        <color rgb="FF63BE7B"/>
      </colorScale>
    </cfRule>
  </conditionalFormatting>
  <conditionalFormatting sqref="NB25:NB81 MP25:MR81 MW25:MW81">
    <cfRule type="colorScale" priority="1236">
      <colorScale>
        <cfvo type="min"/>
        <cfvo type="percentile" val="50"/>
        <cfvo type="max"/>
        <color rgb="FFF8696B"/>
        <color rgb="FFFFEB84"/>
        <color rgb="FF63BE7B"/>
      </colorScale>
    </cfRule>
  </conditionalFormatting>
  <conditionalFormatting sqref="NC12:NC13">
    <cfRule type="colorScale" priority="1237">
      <colorScale>
        <cfvo type="min"/>
        <cfvo type="percentile" val="50"/>
        <cfvo type="max"/>
        <color rgb="FFF8696B"/>
        <color rgb="FFFFEB84"/>
        <color rgb="FF63BE7B"/>
      </colorScale>
    </cfRule>
  </conditionalFormatting>
  <conditionalFormatting sqref="MP14:MR14 MW14">
    <cfRule type="colorScale" priority="1229">
      <colorScale>
        <cfvo type="min"/>
        <cfvo type="percentile" val="50"/>
        <cfvo type="max"/>
        <color rgb="FFF8696B"/>
        <color rgb="FFFFEB84"/>
        <color rgb="FF63BE7B"/>
      </colorScale>
    </cfRule>
  </conditionalFormatting>
  <conditionalFormatting sqref="NB14:NB92">
    <cfRule type="colorScale" priority="1228">
      <colorScale>
        <cfvo type="min"/>
        <cfvo type="percentile" val="50"/>
        <cfvo type="max"/>
        <color rgb="FFF8696B"/>
        <color rgb="FFFFEB84"/>
        <color rgb="FF63BE7B"/>
      </colorScale>
    </cfRule>
  </conditionalFormatting>
  <conditionalFormatting sqref="MO14:MO92">
    <cfRule type="colorScale" priority="1227">
      <colorScale>
        <cfvo type="min"/>
        <cfvo type="percentile" val="50"/>
        <cfvo type="max"/>
        <color rgb="FFF8696B"/>
        <color rgb="FFFFEB84"/>
        <color rgb="FF63BE7B"/>
      </colorScale>
    </cfRule>
  </conditionalFormatting>
  <conditionalFormatting sqref="NF96:NG123">
    <cfRule type="colorScale" priority="1225">
      <colorScale>
        <cfvo type="min"/>
        <cfvo type="percentile" val="50"/>
        <cfvo type="max"/>
        <color rgb="FFF8696B"/>
        <color rgb="FFFFEB84"/>
        <color rgb="FF63BE7B"/>
      </colorScale>
    </cfRule>
  </conditionalFormatting>
  <conditionalFormatting sqref="NF14:NF92">
    <cfRule type="colorScale" priority="1224">
      <colorScale>
        <cfvo type="min"/>
        <cfvo type="percentile" val="50"/>
        <cfvo type="max"/>
        <color rgb="FF63BE7B"/>
        <color rgb="FFFFEB84"/>
        <color rgb="FFF8696B"/>
      </colorScale>
    </cfRule>
  </conditionalFormatting>
  <conditionalFormatting sqref="MX96:MY123">
    <cfRule type="colorScale" priority="1223">
      <colorScale>
        <cfvo type="min"/>
        <cfvo type="percentile" val="50"/>
        <cfvo type="max"/>
        <color rgb="FFF8696B"/>
        <color rgb="FFFFEB84"/>
        <color rgb="FF63BE7B"/>
      </colorScale>
    </cfRule>
  </conditionalFormatting>
  <conditionalFormatting sqref="MZ96:NA123">
    <cfRule type="colorScale" priority="1222">
      <colorScale>
        <cfvo type="min"/>
        <cfvo type="percentile" val="50"/>
        <cfvo type="max"/>
        <color rgb="FFF8696B"/>
        <color rgb="FFFFEB84"/>
        <color rgb="FF63BE7B"/>
      </colorScale>
    </cfRule>
  </conditionalFormatting>
  <conditionalFormatting sqref="NF96:NG123">
    <cfRule type="colorScale" priority="1221">
      <colorScale>
        <cfvo type="min"/>
        <cfvo type="percentile" val="50"/>
        <cfvo type="max"/>
        <color rgb="FF63BE7B"/>
        <color rgb="FFFFEB84"/>
        <color rgb="FFF8696B"/>
      </colorScale>
    </cfRule>
  </conditionalFormatting>
  <conditionalFormatting sqref="MZ14:NA92">
    <cfRule type="colorScale" priority="1220">
      <colorScale>
        <cfvo type="min"/>
        <cfvo type="percentile" val="50"/>
        <cfvo type="max"/>
        <color rgb="FFF8696B"/>
        <color rgb="FFFFEB84"/>
        <color rgb="FF63BE7B"/>
      </colorScale>
    </cfRule>
  </conditionalFormatting>
  <conditionalFormatting sqref="NB96:NB123">
    <cfRule type="colorScale" priority="1219">
      <colorScale>
        <cfvo type="min"/>
        <cfvo type="percentile" val="50"/>
        <cfvo type="max"/>
        <color rgb="FFF8696B"/>
        <color rgb="FFFFEB84"/>
        <color rgb="FF63BE7B"/>
      </colorScale>
    </cfRule>
  </conditionalFormatting>
  <conditionalFormatting sqref="NK96:NM123">
    <cfRule type="colorScale" priority="1217">
      <colorScale>
        <cfvo type="min"/>
        <cfvo type="percentile" val="50"/>
        <cfvo type="max"/>
        <color rgb="FFF8696B"/>
        <color rgb="FFFFEB84"/>
        <color rgb="FF63BE7B"/>
      </colorScale>
    </cfRule>
  </conditionalFormatting>
  <conditionalFormatting sqref="NN96:NN123">
    <cfRule type="colorScale" priority="1215">
      <colorScale>
        <cfvo type="min"/>
        <cfvo type="percentile" val="50"/>
        <cfvo type="max"/>
        <color rgb="FFF8696B"/>
        <color rgb="FFFFEB84"/>
        <color rgb="FF63BE7B"/>
      </colorScale>
    </cfRule>
  </conditionalFormatting>
  <conditionalFormatting sqref="MV2:MV10 NA2:NA10">
    <cfRule type="colorScale" priority="1214">
      <colorScale>
        <cfvo type="min"/>
        <cfvo type="percentile" val="50"/>
        <cfvo type="max"/>
        <color rgb="FFF8696B"/>
        <color rgb="FFFFEB84"/>
        <color rgb="FF63BE7B"/>
      </colorScale>
    </cfRule>
  </conditionalFormatting>
  <conditionalFormatting sqref="NB2:NB10">
    <cfRule type="colorScale" priority="1213">
      <colorScale>
        <cfvo type="min"/>
        <cfvo type="percentile" val="50"/>
        <cfvo type="max"/>
        <color rgb="FFF8696B"/>
        <color rgb="FFFFEB84"/>
        <color rgb="FF63BE7B"/>
      </colorScale>
    </cfRule>
  </conditionalFormatting>
  <conditionalFormatting sqref="MV14:MV92">
    <cfRule type="colorScale" priority="1212">
      <colorScale>
        <cfvo type="min"/>
        <cfvo type="percentile" val="50"/>
        <cfvo type="max"/>
        <color rgb="FFF8696B"/>
        <color rgb="FFFFEB84"/>
        <color rgb="FF63BE7B"/>
      </colorScale>
    </cfRule>
  </conditionalFormatting>
  <conditionalFormatting sqref="MS14:MT92">
    <cfRule type="colorScale" priority="1211">
      <colorScale>
        <cfvo type="min"/>
        <cfvo type="percentile" val="50"/>
        <cfvo type="max"/>
        <color rgb="FFF8696B"/>
        <color rgb="FFFFEB84"/>
        <color rgb="FF63BE7B"/>
      </colorScale>
    </cfRule>
  </conditionalFormatting>
  <conditionalFormatting sqref="MY14:MY92">
    <cfRule type="colorScale" priority="1210">
      <colorScale>
        <cfvo type="min"/>
        <cfvo type="percentile" val="50"/>
        <cfvo type="max"/>
        <color rgb="FFF8696B"/>
        <color rgb="FFFFEB84"/>
        <color rgb="FF63BE7B"/>
      </colorScale>
    </cfRule>
  </conditionalFormatting>
  <conditionalFormatting sqref="NM14:NM92">
    <cfRule type="colorScale" priority="1209">
      <colorScale>
        <cfvo type="min"/>
        <cfvo type="percentile" val="50"/>
        <cfvo type="max"/>
        <color rgb="FFF8696B"/>
        <color rgb="FFFFEB84"/>
        <color rgb="FF63BE7B"/>
      </colorScale>
    </cfRule>
  </conditionalFormatting>
  <conditionalFormatting sqref="MS14:MS92">
    <cfRule type="colorScale" priority="1208">
      <colorScale>
        <cfvo type="min"/>
        <cfvo type="percentile" val="50"/>
        <cfvo type="max"/>
        <color rgb="FFF8696B"/>
        <color rgb="FFFFEB84"/>
        <color rgb="FF63BE7B"/>
      </colorScale>
    </cfRule>
  </conditionalFormatting>
  <conditionalFormatting sqref="MP14:MR92">
    <cfRule type="colorScale" priority="1207">
      <colorScale>
        <cfvo type="min"/>
        <cfvo type="percentile" val="50"/>
        <cfvo type="max"/>
        <color rgb="FFF8696B"/>
        <color rgb="FFFFEB84"/>
        <color rgb="FF63BE7B"/>
      </colorScale>
    </cfRule>
  </conditionalFormatting>
  <conditionalFormatting sqref="NO14:NP92">
    <cfRule type="colorScale" priority="1206">
      <colorScale>
        <cfvo type="min"/>
        <cfvo type="percentile" val="50"/>
        <cfvo type="max"/>
        <color rgb="FFF8696B"/>
        <color rgb="FFFFEB84"/>
        <color rgb="FF63BE7B"/>
      </colorScale>
    </cfRule>
  </conditionalFormatting>
  <conditionalFormatting sqref="NO96:NP123">
    <cfRule type="colorScale" priority="1205">
      <colorScale>
        <cfvo type="min"/>
        <cfvo type="percentile" val="50"/>
        <cfvo type="max"/>
        <color rgb="FFF8696B"/>
        <color rgb="FFFFEB84"/>
        <color rgb="FF63BE7B"/>
      </colorScale>
    </cfRule>
  </conditionalFormatting>
  <conditionalFormatting sqref="NC14:NC92">
    <cfRule type="colorScale" priority="1204">
      <colorScale>
        <cfvo type="min"/>
        <cfvo type="percentile" val="50"/>
        <cfvo type="max"/>
        <color rgb="FFF8696B"/>
        <color rgb="FFFFEB84"/>
        <color rgb="FF63BE7B"/>
      </colorScale>
    </cfRule>
  </conditionalFormatting>
  <conditionalFormatting sqref="NC14:NC92">
    <cfRule type="colorScale" priority="1203">
      <colorScale>
        <cfvo type="min"/>
        <cfvo type="percentile" val="50"/>
        <cfvo type="max"/>
        <color rgb="FFF8696B"/>
        <color rgb="FFFFEB84"/>
        <color rgb="FF63BE7B"/>
      </colorScale>
    </cfRule>
  </conditionalFormatting>
  <conditionalFormatting sqref="NF2:NF10">
    <cfRule type="colorScale" priority="1202">
      <colorScale>
        <cfvo type="min"/>
        <cfvo type="percentile" val="50"/>
        <cfvo type="max"/>
        <color rgb="FFF8696B"/>
        <color rgb="FFFFEB84"/>
        <color rgb="FF63BE7B"/>
      </colorScale>
    </cfRule>
  </conditionalFormatting>
  <conditionalFormatting sqref="NJ2:NJ10">
    <cfRule type="colorScale" priority="1201">
      <colorScale>
        <cfvo type="min"/>
        <cfvo type="percentile" val="50"/>
        <cfvo type="max"/>
        <color rgb="FFF8696B"/>
        <color rgb="FFFFEB84"/>
        <color rgb="FF63BE7B"/>
      </colorScale>
    </cfRule>
  </conditionalFormatting>
  <conditionalFormatting sqref="NH2:NH10">
    <cfRule type="colorScale" priority="1200">
      <colorScale>
        <cfvo type="min"/>
        <cfvo type="percentile" val="50"/>
        <cfvo type="max"/>
        <color rgb="FFF8696B"/>
        <color rgb="FFFFEB84"/>
        <color rgb="FF63BE7B"/>
      </colorScale>
    </cfRule>
  </conditionalFormatting>
  <conditionalFormatting sqref="NL2:NL10">
    <cfRule type="colorScale" priority="1199">
      <colorScale>
        <cfvo type="min"/>
        <cfvo type="percentile" val="50"/>
        <cfvo type="max"/>
        <color rgb="FFF8696B"/>
        <color rgb="FFFFEB84"/>
        <color rgb="FF63BE7B"/>
      </colorScale>
    </cfRule>
  </conditionalFormatting>
  <conditionalFormatting sqref="NQ14:NQ92">
    <cfRule type="colorScale" priority="1198">
      <colorScale>
        <cfvo type="min"/>
        <cfvo type="percentile" val="50"/>
        <cfvo type="max"/>
        <color rgb="FFF8696B"/>
        <color rgb="FFFFEB84"/>
        <color rgb="FF63BE7B"/>
      </colorScale>
    </cfRule>
  </conditionalFormatting>
  <conditionalFormatting sqref="NQ96:NR123">
    <cfRule type="colorScale" priority="1197">
      <colorScale>
        <cfvo type="min"/>
        <cfvo type="percentile" val="50"/>
        <cfvo type="max"/>
        <color rgb="FFF8696B"/>
        <color rgb="FFFFEB84"/>
        <color rgb="FF63BE7B"/>
      </colorScale>
    </cfRule>
  </conditionalFormatting>
  <conditionalFormatting sqref="MW10">
    <cfRule type="colorScale" priority="1238">
      <colorScale>
        <cfvo type="min"/>
        <cfvo type="percentile" val="50"/>
        <cfvo type="max"/>
        <color rgb="FFF8696B"/>
        <color rgb="FFFFEB84"/>
        <color rgb="FF63BE7B"/>
      </colorScale>
    </cfRule>
  </conditionalFormatting>
  <conditionalFormatting sqref="NS14:NS92 NV14:NV92">
    <cfRule type="colorScale" priority="1196">
      <colorScale>
        <cfvo type="min"/>
        <cfvo type="percentile" val="50"/>
        <cfvo type="max"/>
        <color rgb="FFF8696B"/>
        <color rgb="FFFFEB84"/>
        <color rgb="FF63BE7B"/>
      </colorScale>
    </cfRule>
  </conditionalFormatting>
  <conditionalFormatting sqref="NS96:NV123">
    <cfRule type="colorScale" priority="1195">
      <colorScale>
        <cfvo type="min"/>
        <cfvo type="percentile" val="50"/>
        <cfvo type="max"/>
        <color rgb="FFF8696B"/>
        <color rgb="FFFFEB84"/>
        <color rgb="FF63BE7B"/>
      </colorScale>
    </cfRule>
  </conditionalFormatting>
  <conditionalFormatting sqref="MX10">
    <cfRule type="colorScale" priority="1194">
      <colorScale>
        <cfvo type="min"/>
        <cfvo type="percentile" val="50"/>
        <cfvo type="max"/>
        <color rgb="FFF8696B"/>
        <color rgb="FFFFEB84"/>
        <color rgb="FF63BE7B"/>
      </colorScale>
    </cfRule>
  </conditionalFormatting>
  <conditionalFormatting sqref="MX2:MX9">
    <cfRule type="colorScale" priority="1193">
      <colorScale>
        <cfvo type="min"/>
        <cfvo type="percentile" val="50"/>
        <cfvo type="max"/>
        <color rgb="FFF8696B"/>
        <color rgb="FFFFEB84"/>
        <color rgb="FF63BE7B"/>
      </colorScale>
    </cfRule>
  </conditionalFormatting>
  <conditionalFormatting sqref="NL14:NL92">
    <cfRule type="colorScale" priority="1191">
      <colorScale>
        <cfvo type="min"/>
        <cfvo type="percentile" val="50"/>
        <cfvo type="max"/>
        <color rgb="FFF8696B"/>
        <color rgb="FFFFEB84"/>
        <color rgb="FF63BE7B"/>
      </colorScale>
    </cfRule>
  </conditionalFormatting>
  <conditionalFormatting sqref="AA14:AA92">
    <cfRule type="colorScale" priority="1179">
      <colorScale>
        <cfvo type="min"/>
        <cfvo type="percentile" val="50"/>
        <cfvo type="max"/>
        <color rgb="FFF8696B"/>
        <color rgb="FFFFEB84"/>
        <color rgb="FF63BE7B"/>
      </colorScale>
    </cfRule>
  </conditionalFormatting>
  <conditionalFormatting sqref="BI14:BI92">
    <cfRule type="colorScale" priority="1178">
      <colorScale>
        <cfvo type="min"/>
        <cfvo type="percentile" val="50"/>
        <cfvo type="max"/>
        <color rgb="FFF8696B"/>
        <color rgb="FFFFEB84"/>
        <color rgb="FF63BE7B"/>
      </colorScale>
    </cfRule>
  </conditionalFormatting>
  <conditionalFormatting sqref="CR14:CR92">
    <cfRule type="colorScale" priority="1177">
      <colorScale>
        <cfvo type="min"/>
        <cfvo type="percentile" val="50"/>
        <cfvo type="max"/>
        <color rgb="FFF8696B"/>
        <color rgb="FFFFEB84"/>
        <color rgb="FF63BE7B"/>
      </colorScale>
    </cfRule>
  </conditionalFormatting>
  <conditionalFormatting sqref="EA14:EA92">
    <cfRule type="colorScale" priority="1176">
      <colorScale>
        <cfvo type="min"/>
        <cfvo type="percentile" val="50"/>
        <cfvo type="max"/>
        <color rgb="FFF8696B"/>
        <color rgb="FFFFEB84"/>
        <color rgb="FF63BE7B"/>
      </colorScale>
    </cfRule>
  </conditionalFormatting>
  <conditionalFormatting sqref="FJ14:FJ92">
    <cfRule type="colorScale" priority="1175">
      <colorScale>
        <cfvo type="min"/>
        <cfvo type="percentile" val="50"/>
        <cfvo type="max"/>
        <color rgb="FFF8696B"/>
        <color rgb="FFFFEB84"/>
        <color rgb="FF63BE7B"/>
      </colorScale>
    </cfRule>
  </conditionalFormatting>
  <conditionalFormatting sqref="GS14:GS92">
    <cfRule type="colorScale" priority="1174">
      <colorScale>
        <cfvo type="min"/>
        <cfvo type="percentile" val="50"/>
        <cfvo type="max"/>
        <color rgb="FFF8696B"/>
        <color rgb="FFFFEB84"/>
        <color rgb="FF63BE7B"/>
      </colorScale>
    </cfRule>
  </conditionalFormatting>
  <conditionalFormatting sqref="IB14:IB92">
    <cfRule type="colorScale" priority="1173">
      <colorScale>
        <cfvo type="min"/>
        <cfvo type="percentile" val="50"/>
        <cfvo type="max"/>
        <color rgb="FFF8696B"/>
        <color rgb="FFFFEB84"/>
        <color rgb="FF63BE7B"/>
      </colorScale>
    </cfRule>
  </conditionalFormatting>
  <conditionalFormatting sqref="JK14:JK92">
    <cfRule type="colorScale" priority="1172">
      <colorScale>
        <cfvo type="min"/>
        <cfvo type="percentile" val="50"/>
        <cfvo type="max"/>
        <color rgb="FFF8696B"/>
        <color rgb="FFFFEB84"/>
        <color rgb="FF63BE7B"/>
      </colorScale>
    </cfRule>
  </conditionalFormatting>
  <conditionalFormatting sqref="KT14:KT92">
    <cfRule type="colorScale" priority="1171">
      <colorScale>
        <cfvo type="min"/>
        <cfvo type="percentile" val="50"/>
        <cfvo type="max"/>
        <color rgb="FFF8696B"/>
        <color rgb="FFFFEB84"/>
        <color rgb="FF63BE7B"/>
      </colorScale>
    </cfRule>
  </conditionalFormatting>
  <conditionalFormatting sqref="ON96:ON123">
    <cfRule type="colorScale" priority="1156">
      <colorScale>
        <cfvo type="min"/>
        <cfvo type="percentile" val="50"/>
        <cfvo type="max"/>
        <color rgb="FFF8696B"/>
        <color rgb="FFFFEB84"/>
        <color rgb="FF63BE7B"/>
      </colorScale>
    </cfRule>
  </conditionalFormatting>
  <conditionalFormatting sqref="OK96:OK123 NY96:OF123">
    <cfRule type="colorScale" priority="1158">
      <colorScale>
        <cfvo type="min"/>
        <cfvo type="percentile" val="50"/>
        <cfvo type="max"/>
        <color rgb="FFF8696B"/>
        <color rgb="FFFFEB84"/>
        <color rgb="FF63BE7B"/>
      </colorScale>
    </cfRule>
  </conditionalFormatting>
  <conditionalFormatting sqref="OL96:OM123">
    <cfRule type="colorScale" priority="1157">
      <colorScale>
        <cfvo type="min"/>
        <cfvo type="percentile" val="50"/>
        <cfvo type="max"/>
        <color rgb="FFF8696B"/>
        <color rgb="FFFFEB84"/>
        <color rgb="FF63BE7B"/>
      </colorScale>
    </cfRule>
  </conditionalFormatting>
  <conditionalFormatting sqref="OK15:OK24 NY82:OA92 NY15:OA24 OK82:OK92 OF15:OF24 OF82:OF92">
    <cfRule type="colorScale" priority="1155">
      <colorScale>
        <cfvo type="min"/>
        <cfvo type="percentile" val="50"/>
        <cfvo type="max"/>
        <color rgb="FFF8696B"/>
        <color rgb="FFFFEB84"/>
        <color rgb="FF63BE7B"/>
      </colorScale>
    </cfRule>
  </conditionalFormatting>
  <conditionalFormatting sqref="NX96:NX123">
    <cfRule type="colorScale" priority="1154">
      <colorScale>
        <cfvo type="min"/>
        <cfvo type="percentile" val="50"/>
        <cfvo type="max"/>
        <color rgb="FFF8696B"/>
        <color rgb="FFFFEB84"/>
        <color rgb="FF63BE7B"/>
      </colorScale>
    </cfRule>
  </conditionalFormatting>
  <conditionalFormatting sqref="OK25:OK81 NY25:OA81 OF25:OF81">
    <cfRule type="colorScale" priority="1160">
      <colorScale>
        <cfvo type="min"/>
        <cfvo type="percentile" val="50"/>
        <cfvo type="max"/>
        <color rgb="FFF8696B"/>
        <color rgb="FFFFEB84"/>
        <color rgb="FF63BE7B"/>
      </colorScale>
    </cfRule>
  </conditionalFormatting>
  <conditionalFormatting sqref="OL12:OL13">
    <cfRule type="colorScale" priority="1161">
      <colorScale>
        <cfvo type="min"/>
        <cfvo type="percentile" val="50"/>
        <cfvo type="max"/>
        <color rgb="FFF8696B"/>
        <color rgb="FFFFEB84"/>
        <color rgb="FF63BE7B"/>
      </colorScale>
    </cfRule>
  </conditionalFormatting>
  <conditionalFormatting sqref="NY14:OA14 OF14">
    <cfRule type="colorScale" priority="1153">
      <colorScale>
        <cfvo type="min"/>
        <cfvo type="percentile" val="50"/>
        <cfvo type="max"/>
        <color rgb="FFF8696B"/>
        <color rgb="FFFFEB84"/>
        <color rgb="FF63BE7B"/>
      </colorScale>
    </cfRule>
  </conditionalFormatting>
  <conditionalFormatting sqref="OK14:OK92">
    <cfRule type="colorScale" priority="1152">
      <colorScale>
        <cfvo type="min"/>
        <cfvo type="percentile" val="50"/>
        <cfvo type="max"/>
        <color rgb="FFF8696B"/>
        <color rgb="FFFFEB84"/>
        <color rgb="FF63BE7B"/>
      </colorScale>
    </cfRule>
  </conditionalFormatting>
  <conditionalFormatting sqref="NX14:NX92">
    <cfRule type="colorScale" priority="1151">
      <colorScale>
        <cfvo type="min"/>
        <cfvo type="percentile" val="50"/>
        <cfvo type="max"/>
        <color rgb="FFF8696B"/>
        <color rgb="FFFFEB84"/>
        <color rgb="FF63BE7B"/>
      </colorScale>
    </cfRule>
  </conditionalFormatting>
  <conditionalFormatting sqref="OO96:OP123">
    <cfRule type="colorScale" priority="1149">
      <colorScale>
        <cfvo type="min"/>
        <cfvo type="percentile" val="50"/>
        <cfvo type="max"/>
        <color rgb="FFF8696B"/>
        <color rgb="FFFFEB84"/>
        <color rgb="FF63BE7B"/>
      </colorScale>
    </cfRule>
  </conditionalFormatting>
  <conditionalFormatting sqref="OO14:OO92">
    <cfRule type="colorScale" priority="1148">
      <colorScale>
        <cfvo type="min"/>
        <cfvo type="percentile" val="50"/>
        <cfvo type="max"/>
        <color rgb="FF63BE7B"/>
        <color rgb="FFFFEB84"/>
        <color rgb="FFF8696B"/>
      </colorScale>
    </cfRule>
  </conditionalFormatting>
  <conditionalFormatting sqref="OG96:OH123">
    <cfRule type="colorScale" priority="1147">
      <colorScale>
        <cfvo type="min"/>
        <cfvo type="percentile" val="50"/>
        <cfvo type="max"/>
        <color rgb="FFF8696B"/>
        <color rgb="FFFFEB84"/>
        <color rgb="FF63BE7B"/>
      </colorScale>
    </cfRule>
  </conditionalFormatting>
  <conditionalFormatting sqref="OI96:OJ123">
    <cfRule type="colorScale" priority="1146">
      <colorScale>
        <cfvo type="min"/>
        <cfvo type="percentile" val="50"/>
        <cfvo type="max"/>
        <color rgb="FFF8696B"/>
        <color rgb="FFFFEB84"/>
        <color rgb="FF63BE7B"/>
      </colorScale>
    </cfRule>
  </conditionalFormatting>
  <conditionalFormatting sqref="OO96:OP123">
    <cfRule type="colorScale" priority="1145">
      <colorScale>
        <cfvo type="min"/>
        <cfvo type="percentile" val="50"/>
        <cfvo type="max"/>
        <color rgb="FF63BE7B"/>
        <color rgb="FFFFEB84"/>
        <color rgb="FFF8696B"/>
      </colorScale>
    </cfRule>
  </conditionalFormatting>
  <conditionalFormatting sqref="OI14:OJ92">
    <cfRule type="colorScale" priority="1144">
      <colorScale>
        <cfvo type="min"/>
        <cfvo type="percentile" val="50"/>
        <cfvo type="max"/>
        <color rgb="FFF8696B"/>
        <color rgb="FFFFEB84"/>
        <color rgb="FF63BE7B"/>
      </colorScale>
    </cfRule>
  </conditionalFormatting>
  <conditionalFormatting sqref="OK96:OK123">
    <cfRule type="colorScale" priority="1143">
      <colorScale>
        <cfvo type="min"/>
        <cfvo type="percentile" val="50"/>
        <cfvo type="max"/>
        <color rgb="FFF8696B"/>
        <color rgb="FFFFEB84"/>
        <color rgb="FF63BE7B"/>
      </colorScale>
    </cfRule>
  </conditionalFormatting>
  <conditionalFormatting sqref="OT96:OV123">
    <cfRule type="colorScale" priority="1141">
      <colorScale>
        <cfvo type="min"/>
        <cfvo type="percentile" val="50"/>
        <cfvo type="max"/>
        <color rgb="FFF8696B"/>
        <color rgb="FFFFEB84"/>
        <color rgb="FF63BE7B"/>
      </colorScale>
    </cfRule>
  </conditionalFormatting>
  <conditionalFormatting sqref="OW96:OW123">
    <cfRule type="colorScale" priority="1139">
      <colorScale>
        <cfvo type="min"/>
        <cfvo type="percentile" val="50"/>
        <cfvo type="max"/>
        <color rgb="FFF8696B"/>
        <color rgb="FFFFEB84"/>
        <color rgb="FF63BE7B"/>
      </colorScale>
    </cfRule>
  </conditionalFormatting>
  <conditionalFormatting sqref="OE2:OE10 OJ2:OJ10">
    <cfRule type="colorScale" priority="1138">
      <colorScale>
        <cfvo type="min"/>
        <cfvo type="percentile" val="50"/>
        <cfvo type="max"/>
        <color rgb="FFF8696B"/>
        <color rgb="FFFFEB84"/>
        <color rgb="FF63BE7B"/>
      </colorScale>
    </cfRule>
  </conditionalFormatting>
  <conditionalFormatting sqref="OK2:OK10">
    <cfRule type="colorScale" priority="1137">
      <colorScale>
        <cfvo type="min"/>
        <cfvo type="percentile" val="50"/>
        <cfvo type="max"/>
        <color rgb="FFF8696B"/>
        <color rgb="FFFFEB84"/>
        <color rgb="FF63BE7B"/>
      </colorScale>
    </cfRule>
  </conditionalFormatting>
  <conditionalFormatting sqref="OE14:OE92">
    <cfRule type="colorScale" priority="1136">
      <colorScale>
        <cfvo type="min"/>
        <cfvo type="percentile" val="50"/>
        <cfvo type="max"/>
        <color rgb="FFF8696B"/>
        <color rgb="FFFFEB84"/>
        <color rgb="FF63BE7B"/>
      </colorScale>
    </cfRule>
  </conditionalFormatting>
  <conditionalFormatting sqref="OB14:OC92">
    <cfRule type="colorScale" priority="1135">
      <colorScale>
        <cfvo type="min"/>
        <cfvo type="percentile" val="50"/>
        <cfvo type="max"/>
        <color rgb="FFF8696B"/>
        <color rgb="FFFFEB84"/>
        <color rgb="FF63BE7B"/>
      </colorScale>
    </cfRule>
  </conditionalFormatting>
  <conditionalFormatting sqref="OH14:OH92">
    <cfRule type="colorScale" priority="1134">
      <colorScale>
        <cfvo type="min"/>
        <cfvo type="percentile" val="50"/>
        <cfvo type="max"/>
        <color rgb="FFF8696B"/>
        <color rgb="FFFFEB84"/>
        <color rgb="FF63BE7B"/>
      </colorScale>
    </cfRule>
  </conditionalFormatting>
  <conditionalFormatting sqref="OV14:OV92">
    <cfRule type="colorScale" priority="1133">
      <colorScale>
        <cfvo type="min"/>
        <cfvo type="percentile" val="50"/>
        <cfvo type="max"/>
        <color rgb="FFF8696B"/>
        <color rgb="FFFFEB84"/>
        <color rgb="FF63BE7B"/>
      </colorScale>
    </cfRule>
  </conditionalFormatting>
  <conditionalFormatting sqref="OB14:OB92">
    <cfRule type="colorScale" priority="1132">
      <colorScale>
        <cfvo type="min"/>
        <cfvo type="percentile" val="50"/>
        <cfvo type="max"/>
        <color rgb="FFF8696B"/>
        <color rgb="FFFFEB84"/>
        <color rgb="FF63BE7B"/>
      </colorScale>
    </cfRule>
  </conditionalFormatting>
  <conditionalFormatting sqref="NY14:OA92">
    <cfRule type="colorScale" priority="1131">
      <colorScale>
        <cfvo type="min"/>
        <cfvo type="percentile" val="50"/>
        <cfvo type="max"/>
        <color rgb="FFF8696B"/>
        <color rgb="FFFFEB84"/>
        <color rgb="FF63BE7B"/>
      </colorScale>
    </cfRule>
  </conditionalFormatting>
  <conditionalFormatting sqref="OX14:OY92">
    <cfRule type="colorScale" priority="1130">
      <colorScale>
        <cfvo type="min"/>
        <cfvo type="percentile" val="50"/>
        <cfvo type="max"/>
        <color rgb="FFF8696B"/>
        <color rgb="FFFFEB84"/>
        <color rgb="FF63BE7B"/>
      </colorScale>
    </cfRule>
  </conditionalFormatting>
  <conditionalFormatting sqref="OX96:OY123">
    <cfRule type="colorScale" priority="1129">
      <colorScale>
        <cfvo type="min"/>
        <cfvo type="percentile" val="50"/>
        <cfvo type="max"/>
        <color rgb="FFF8696B"/>
        <color rgb="FFFFEB84"/>
        <color rgb="FF63BE7B"/>
      </colorScale>
    </cfRule>
  </conditionalFormatting>
  <conditionalFormatting sqref="OL14:OL92">
    <cfRule type="colorScale" priority="1128">
      <colorScale>
        <cfvo type="min"/>
        <cfvo type="percentile" val="50"/>
        <cfvo type="max"/>
        <color rgb="FFF8696B"/>
        <color rgb="FFFFEB84"/>
        <color rgb="FF63BE7B"/>
      </colorScale>
    </cfRule>
  </conditionalFormatting>
  <conditionalFormatting sqref="OL14:OL92">
    <cfRule type="colorScale" priority="1127">
      <colorScale>
        <cfvo type="min"/>
        <cfvo type="percentile" val="50"/>
        <cfvo type="max"/>
        <color rgb="FFF8696B"/>
        <color rgb="FFFFEB84"/>
        <color rgb="FF63BE7B"/>
      </colorScale>
    </cfRule>
  </conditionalFormatting>
  <conditionalFormatting sqref="OO2:OO10">
    <cfRule type="colorScale" priority="1126">
      <colorScale>
        <cfvo type="min"/>
        <cfvo type="percentile" val="50"/>
        <cfvo type="max"/>
        <color rgb="FFF8696B"/>
        <color rgb="FFFFEB84"/>
        <color rgb="FF63BE7B"/>
      </colorScale>
    </cfRule>
  </conditionalFormatting>
  <conditionalFormatting sqref="OS2:OS10">
    <cfRule type="colorScale" priority="1125">
      <colorScale>
        <cfvo type="min"/>
        <cfvo type="percentile" val="50"/>
        <cfvo type="max"/>
        <color rgb="FFF8696B"/>
        <color rgb="FFFFEB84"/>
        <color rgb="FF63BE7B"/>
      </colorScale>
    </cfRule>
  </conditionalFormatting>
  <conditionalFormatting sqref="OQ2:OQ10">
    <cfRule type="colorScale" priority="1124">
      <colorScale>
        <cfvo type="min"/>
        <cfvo type="percentile" val="50"/>
        <cfvo type="max"/>
        <color rgb="FFF8696B"/>
        <color rgb="FFFFEB84"/>
        <color rgb="FF63BE7B"/>
      </colorScale>
    </cfRule>
  </conditionalFormatting>
  <conditionalFormatting sqref="OU2:OU10">
    <cfRule type="colorScale" priority="1123">
      <colorScale>
        <cfvo type="min"/>
        <cfvo type="percentile" val="50"/>
        <cfvo type="max"/>
        <color rgb="FFF8696B"/>
        <color rgb="FFFFEB84"/>
        <color rgb="FF63BE7B"/>
      </colorScale>
    </cfRule>
  </conditionalFormatting>
  <conditionalFormatting sqref="OZ14:OZ92">
    <cfRule type="colorScale" priority="1122">
      <colorScale>
        <cfvo type="min"/>
        <cfvo type="percentile" val="50"/>
        <cfvo type="max"/>
        <color rgb="FFF8696B"/>
        <color rgb="FFFFEB84"/>
        <color rgb="FF63BE7B"/>
      </colorScale>
    </cfRule>
  </conditionalFormatting>
  <conditionalFormatting sqref="OZ96:PA123">
    <cfRule type="colorScale" priority="1121">
      <colorScale>
        <cfvo type="min"/>
        <cfvo type="percentile" val="50"/>
        <cfvo type="max"/>
        <color rgb="FFF8696B"/>
        <color rgb="FFFFEB84"/>
        <color rgb="FF63BE7B"/>
      </colorScale>
    </cfRule>
  </conditionalFormatting>
  <conditionalFormatting sqref="OF10">
    <cfRule type="colorScale" priority="1162">
      <colorScale>
        <cfvo type="min"/>
        <cfvo type="percentile" val="50"/>
        <cfvo type="max"/>
        <color rgb="FFF8696B"/>
        <color rgb="FFFFEB84"/>
        <color rgb="FF63BE7B"/>
      </colorScale>
    </cfRule>
  </conditionalFormatting>
  <conditionalFormatting sqref="PB14:PB92 PE14:PE92">
    <cfRule type="colorScale" priority="1120">
      <colorScale>
        <cfvo type="min"/>
        <cfvo type="percentile" val="50"/>
        <cfvo type="max"/>
        <color rgb="FFF8696B"/>
        <color rgb="FFFFEB84"/>
        <color rgb="FF63BE7B"/>
      </colorScale>
    </cfRule>
  </conditionalFormatting>
  <conditionalFormatting sqref="PB96:PE123">
    <cfRule type="colorScale" priority="1119">
      <colorScale>
        <cfvo type="min"/>
        <cfvo type="percentile" val="50"/>
        <cfvo type="max"/>
        <color rgb="FFF8696B"/>
        <color rgb="FFFFEB84"/>
        <color rgb="FF63BE7B"/>
      </colorScale>
    </cfRule>
  </conditionalFormatting>
  <conditionalFormatting sqref="OG10">
    <cfRule type="colorScale" priority="1118">
      <colorScale>
        <cfvo type="min"/>
        <cfvo type="percentile" val="50"/>
        <cfvo type="max"/>
        <color rgb="FFF8696B"/>
        <color rgb="FFFFEB84"/>
        <color rgb="FF63BE7B"/>
      </colorScale>
    </cfRule>
  </conditionalFormatting>
  <conditionalFormatting sqref="OG2:OG9">
    <cfRule type="colorScale" priority="1117">
      <colorScale>
        <cfvo type="min"/>
        <cfvo type="percentile" val="50"/>
        <cfvo type="max"/>
        <color rgb="FFF8696B"/>
        <color rgb="FFFFEB84"/>
        <color rgb="FF63BE7B"/>
      </colorScale>
    </cfRule>
  </conditionalFormatting>
  <conditionalFormatting sqref="OU14:OU92">
    <cfRule type="colorScale" priority="1115">
      <colorScale>
        <cfvo type="min"/>
        <cfvo type="percentile" val="50"/>
        <cfvo type="max"/>
        <color rgb="FFF8696B"/>
        <color rgb="FFFFEB84"/>
        <color rgb="FF63BE7B"/>
      </colorScale>
    </cfRule>
  </conditionalFormatting>
  <conditionalFormatting sqref="MX14:MX92">
    <cfRule type="colorScale" priority="1112">
      <colorScale>
        <cfvo type="min"/>
        <cfvo type="percentile" val="50"/>
        <cfvo type="max"/>
        <color rgb="FFF8696B"/>
        <color rgb="FFFFEB84"/>
        <color rgb="FF63BE7B"/>
      </colorScale>
    </cfRule>
  </conditionalFormatting>
  <conditionalFormatting sqref="OG14:OG92">
    <cfRule type="colorScale" priority="1111">
      <colorScale>
        <cfvo type="min"/>
        <cfvo type="percentile" val="50"/>
        <cfvo type="max"/>
        <color rgb="FFF8696B"/>
        <color rgb="FFFFEB84"/>
        <color rgb="FF63BE7B"/>
      </colorScale>
    </cfRule>
  </conditionalFormatting>
  <conditionalFormatting sqref="MY2:MY10">
    <cfRule type="colorScale" priority="1109">
      <colorScale>
        <cfvo type="min"/>
        <cfvo type="percentile" val="50"/>
        <cfvo type="max"/>
        <color rgb="FF63BE7B"/>
        <color rgb="FFFFEB84"/>
        <color rgb="FFF8696B"/>
      </colorScale>
    </cfRule>
  </conditionalFormatting>
  <conditionalFormatting sqref="OH2:OH10">
    <cfRule type="colorScale" priority="1108">
      <colorScale>
        <cfvo type="min"/>
        <cfvo type="percentile" val="50"/>
        <cfvo type="max"/>
        <color rgb="FF63BE7B"/>
        <color rgb="FFFFEB84"/>
        <color rgb="FFF8696B"/>
      </colorScale>
    </cfRule>
  </conditionalFormatting>
  <conditionalFormatting sqref="MW2:MW9">
    <cfRule type="colorScale" priority="1107">
      <colorScale>
        <cfvo type="min"/>
        <cfvo type="percentile" val="50"/>
        <cfvo type="max"/>
        <color rgb="FFF8696B"/>
        <color rgb="FFFFEB84"/>
        <color rgb="FF63BE7B"/>
      </colorScale>
    </cfRule>
  </conditionalFormatting>
  <conditionalFormatting sqref="OF2:OF9">
    <cfRule type="colorScale" priority="1106">
      <colorScale>
        <cfvo type="min"/>
        <cfvo type="percentile" val="50"/>
        <cfvo type="max"/>
        <color rgb="FFF8696B"/>
        <color rgb="FFFFEB84"/>
        <color rgb="FF63BE7B"/>
      </colorScale>
    </cfRule>
  </conditionalFormatting>
  <conditionalFormatting sqref="PW96:PW123">
    <cfRule type="colorScale" priority="1099">
      <colorScale>
        <cfvo type="min"/>
        <cfvo type="percentile" val="50"/>
        <cfvo type="max"/>
        <color rgb="FFF8696B"/>
        <color rgb="FFFFEB84"/>
        <color rgb="FF63BE7B"/>
      </colorScale>
    </cfRule>
  </conditionalFormatting>
  <conditionalFormatting sqref="PT96:PT123 PH96:PO123">
    <cfRule type="colorScale" priority="1101">
      <colorScale>
        <cfvo type="min"/>
        <cfvo type="percentile" val="50"/>
        <cfvo type="max"/>
        <color rgb="FFF8696B"/>
        <color rgb="FFFFEB84"/>
        <color rgb="FF63BE7B"/>
      </colorScale>
    </cfRule>
  </conditionalFormatting>
  <conditionalFormatting sqref="PU96:PV123">
    <cfRule type="colorScale" priority="1100">
      <colorScale>
        <cfvo type="min"/>
        <cfvo type="percentile" val="50"/>
        <cfvo type="max"/>
        <color rgb="FFF8696B"/>
        <color rgb="FFFFEB84"/>
        <color rgb="FF63BE7B"/>
      </colorScale>
    </cfRule>
  </conditionalFormatting>
  <conditionalFormatting sqref="PT15:PT24 PH82:PJ92 PH15:PJ24 PT82:PT92 PO15:PO24 PO82:PO92">
    <cfRule type="colorScale" priority="1098">
      <colorScale>
        <cfvo type="min"/>
        <cfvo type="percentile" val="50"/>
        <cfvo type="max"/>
        <color rgb="FFF8696B"/>
        <color rgb="FFFFEB84"/>
        <color rgb="FF63BE7B"/>
      </colorScale>
    </cfRule>
  </conditionalFormatting>
  <conditionalFormatting sqref="PG96:PG123">
    <cfRule type="colorScale" priority="1097">
      <colorScale>
        <cfvo type="min"/>
        <cfvo type="percentile" val="50"/>
        <cfvo type="max"/>
        <color rgb="FFF8696B"/>
        <color rgb="FFFFEB84"/>
        <color rgb="FF63BE7B"/>
      </colorScale>
    </cfRule>
  </conditionalFormatting>
  <conditionalFormatting sqref="PT25:PT81 PH25:PJ81 PO25:PO81">
    <cfRule type="colorScale" priority="1103">
      <colorScale>
        <cfvo type="min"/>
        <cfvo type="percentile" val="50"/>
        <cfvo type="max"/>
        <color rgb="FFF8696B"/>
        <color rgb="FFFFEB84"/>
        <color rgb="FF63BE7B"/>
      </colorScale>
    </cfRule>
  </conditionalFormatting>
  <conditionalFormatting sqref="PU12:PU13">
    <cfRule type="colorScale" priority="1104">
      <colorScale>
        <cfvo type="min"/>
        <cfvo type="percentile" val="50"/>
        <cfvo type="max"/>
        <color rgb="FFF8696B"/>
        <color rgb="FFFFEB84"/>
        <color rgb="FF63BE7B"/>
      </colorScale>
    </cfRule>
  </conditionalFormatting>
  <conditionalFormatting sqref="PH14:PJ14 PO14">
    <cfRule type="colorScale" priority="1096">
      <colorScale>
        <cfvo type="min"/>
        <cfvo type="percentile" val="50"/>
        <cfvo type="max"/>
        <color rgb="FFF8696B"/>
        <color rgb="FFFFEB84"/>
        <color rgb="FF63BE7B"/>
      </colorScale>
    </cfRule>
  </conditionalFormatting>
  <conditionalFormatting sqref="PT14:PT92">
    <cfRule type="colorScale" priority="1095">
      <colorScale>
        <cfvo type="min"/>
        <cfvo type="percentile" val="50"/>
        <cfvo type="max"/>
        <color rgb="FFF8696B"/>
        <color rgb="FFFFEB84"/>
        <color rgb="FF63BE7B"/>
      </colorScale>
    </cfRule>
  </conditionalFormatting>
  <conditionalFormatting sqref="PG14:PG92">
    <cfRule type="colorScale" priority="1094">
      <colorScale>
        <cfvo type="min"/>
        <cfvo type="percentile" val="50"/>
        <cfvo type="max"/>
        <color rgb="FFF8696B"/>
        <color rgb="FFFFEB84"/>
        <color rgb="FF63BE7B"/>
      </colorScale>
    </cfRule>
  </conditionalFormatting>
  <conditionalFormatting sqref="PX96:PY123">
    <cfRule type="colorScale" priority="1093">
      <colorScale>
        <cfvo type="min"/>
        <cfvo type="percentile" val="50"/>
        <cfvo type="max"/>
        <color rgb="FFF8696B"/>
        <color rgb="FFFFEB84"/>
        <color rgb="FF63BE7B"/>
      </colorScale>
    </cfRule>
  </conditionalFormatting>
  <conditionalFormatting sqref="PX14:PX92">
    <cfRule type="colorScale" priority="1092">
      <colorScale>
        <cfvo type="min"/>
        <cfvo type="percentile" val="50"/>
        <cfvo type="max"/>
        <color rgb="FF63BE7B"/>
        <color rgb="FFFFEB84"/>
        <color rgb="FFF8696B"/>
      </colorScale>
    </cfRule>
  </conditionalFormatting>
  <conditionalFormatting sqref="PP96:PQ123">
    <cfRule type="colorScale" priority="1091">
      <colorScale>
        <cfvo type="min"/>
        <cfvo type="percentile" val="50"/>
        <cfvo type="max"/>
        <color rgb="FFF8696B"/>
        <color rgb="FFFFEB84"/>
        <color rgb="FF63BE7B"/>
      </colorScale>
    </cfRule>
  </conditionalFormatting>
  <conditionalFormatting sqref="PR96:PS123">
    <cfRule type="colorScale" priority="1090">
      <colorScale>
        <cfvo type="min"/>
        <cfvo type="percentile" val="50"/>
        <cfvo type="max"/>
        <color rgb="FFF8696B"/>
        <color rgb="FFFFEB84"/>
        <color rgb="FF63BE7B"/>
      </colorScale>
    </cfRule>
  </conditionalFormatting>
  <conditionalFormatting sqref="PX96:PY123">
    <cfRule type="colorScale" priority="1089">
      <colorScale>
        <cfvo type="min"/>
        <cfvo type="percentile" val="50"/>
        <cfvo type="max"/>
        <color rgb="FF63BE7B"/>
        <color rgb="FFFFEB84"/>
        <color rgb="FFF8696B"/>
      </colorScale>
    </cfRule>
  </conditionalFormatting>
  <conditionalFormatting sqref="PR14:PS92">
    <cfRule type="colorScale" priority="1088">
      <colorScale>
        <cfvo type="min"/>
        <cfvo type="percentile" val="50"/>
        <cfvo type="max"/>
        <color rgb="FFF8696B"/>
        <color rgb="FFFFEB84"/>
        <color rgb="FF63BE7B"/>
      </colorScale>
    </cfRule>
  </conditionalFormatting>
  <conditionalFormatting sqref="PT96:PT123">
    <cfRule type="colorScale" priority="1087">
      <colorScale>
        <cfvo type="min"/>
        <cfvo type="percentile" val="50"/>
        <cfvo type="max"/>
        <color rgb="FFF8696B"/>
        <color rgb="FFFFEB84"/>
        <color rgb="FF63BE7B"/>
      </colorScale>
    </cfRule>
  </conditionalFormatting>
  <conditionalFormatting sqref="QC96:QE123">
    <cfRule type="colorScale" priority="1085">
      <colorScale>
        <cfvo type="min"/>
        <cfvo type="percentile" val="50"/>
        <cfvo type="max"/>
        <color rgb="FFF8696B"/>
        <color rgb="FFFFEB84"/>
        <color rgb="FF63BE7B"/>
      </colorScale>
    </cfRule>
  </conditionalFormatting>
  <conditionalFormatting sqref="QF96:QF123">
    <cfRule type="colorScale" priority="1083">
      <colorScale>
        <cfvo type="min"/>
        <cfvo type="percentile" val="50"/>
        <cfvo type="max"/>
        <color rgb="FFF8696B"/>
        <color rgb="FFFFEB84"/>
        <color rgb="FF63BE7B"/>
      </colorScale>
    </cfRule>
  </conditionalFormatting>
  <conditionalFormatting sqref="PN2:PN10 PS2:PS10">
    <cfRule type="colorScale" priority="1082">
      <colorScale>
        <cfvo type="min"/>
        <cfvo type="percentile" val="50"/>
        <cfvo type="max"/>
        <color rgb="FFF8696B"/>
        <color rgb="FFFFEB84"/>
        <color rgb="FF63BE7B"/>
      </colorScale>
    </cfRule>
  </conditionalFormatting>
  <conditionalFormatting sqref="PT2:PT10">
    <cfRule type="colorScale" priority="1081">
      <colorScale>
        <cfvo type="min"/>
        <cfvo type="percentile" val="50"/>
        <cfvo type="max"/>
        <color rgb="FFF8696B"/>
        <color rgb="FFFFEB84"/>
        <color rgb="FF63BE7B"/>
      </colorScale>
    </cfRule>
  </conditionalFormatting>
  <conditionalFormatting sqref="PN14:PN92">
    <cfRule type="colorScale" priority="1080">
      <colorScale>
        <cfvo type="min"/>
        <cfvo type="percentile" val="50"/>
        <cfvo type="max"/>
        <color rgb="FFF8696B"/>
        <color rgb="FFFFEB84"/>
        <color rgb="FF63BE7B"/>
      </colorScale>
    </cfRule>
  </conditionalFormatting>
  <conditionalFormatting sqref="PK14:PL92">
    <cfRule type="colorScale" priority="1079">
      <colorScale>
        <cfvo type="min"/>
        <cfvo type="percentile" val="50"/>
        <cfvo type="max"/>
        <color rgb="FFF8696B"/>
        <color rgb="FFFFEB84"/>
        <color rgb="FF63BE7B"/>
      </colorScale>
    </cfRule>
  </conditionalFormatting>
  <conditionalFormatting sqref="PQ14:PQ92">
    <cfRule type="colorScale" priority="1078">
      <colorScale>
        <cfvo type="min"/>
        <cfvo type="percentile" val="50"/>
        <cfvo type="max"/>
        <color rgb="FFF8696B"/>
        <color rgb="FFFFEB84"/>
        <color rgb="FF63BE7B"/>
      </colorScale>
    </cfRule>
  </conditionalFormatting>
  <conditionalFormatting sqref="QE14:QE92">
    <cfRule type="colorScale" priority="1077">
      <colorScale>
        <cfvo type="min"/>
        <cfvo type="percentile" val="50"/>
        <cfvo type="max"/>
        <color rgb="FFF8696B"/>
        <color rgb="FFFFEB84"/>
        <color rgb="FF63BE7B"/>
      </colorScale>
    </cfRule>
  </conditionalFormatting>
  <conditionalFormatting sqref="PK14:PK92">
    <cfRule type="colorScale" priority="1076">
      <colorScale>
        <cfvo type="min"/>
        <cfvo type="percentile" val="50"/>
        <cfvo type="max"/>
        <color rgb="FFF8696B"/>
        <color rgb="FFFFEB84"/>
        <color rgb="FF63BE7B"/>
      </colorScale>
    </cfRule>
  </conditionalFormatting>
  <conditionalFormatting sqref="PH14:PJ92">
    <cfRule type="colorScale" priority="1075">
      <colorScale>
        <cfvo type="min"/>
        <cfvo type="percentile" val="50"/>
        <cfvo type="max"/>
        <color rgb="FFF8696B"/>
        <color rgb="FFFFEB84"/>
        <color rgb="FF63BE7B"/>
      </colorScale>
    </cfRule>
  </conditionalFormatting>
  <conditionalFormatting sqref="QG14:QH92">
    <cfRule type="colorScale" priority="1074">
      <colorScale>
        <cfvo type="min"/>
        <cfvo type="percentile" val="50"/>
        <cfvo type="max"/>
        <color rgb="FFF8696B"/>
        <color rgb="FFFFEB84"/>
        <color rgb="FF63BE7B"/>
      </colorScale>
    </cfRule>
  </conditionalFormatting>
  <conditionalFormatting sqref="QG96:QH123">
    <cfRule type="colorScale" priority="1073">
      <colorScale>
        <cfvo type="min"/>
        <cfvo type="percentile" val="50"/>
        <cfvo type="max"/>
        <color rgb="FFF8696B"/>
        <color rgb="FFFFEB84"/>
        <color rgb="FF63BE7B"/>
      </colorScale>
    </cfRule>
  </conditionalFormatting>
  <conditionalFormatting sqref="PU14:PU92">
    <cfRule type="colorScale" priority="1072">
      <colorScale>
        <cfvo type="min"/>
        <cfvo type="percentile" val="50"/>
        <cfvo type="max"/>
        <color rgb="FFF8696B"/>
        <color rgb="FFFFEB84"/>
        <color rgb="FF63BE7B"/>
      </colorScale>
    </cfRule>
  </conditionalFormatting>
  <conditionalFormatting sqref="PU14:PU92">
    <cfRule type="colorScale" priority="1071">
      <colorScale>
        <cfvo type="min"/>
        <cfvo type="percentile" val="50"/>
        <cfvo type="max"/>
        <color rgb="FFF8696B"/>
        <color rgb="FFFFEB84"/>
        <color rgb="FF63BE7B"/>
      </colorScale>
    </cfRule>
  </conditionalFormatting>
  <conditionalFormatting sqref="PX2:PX10">
    <cfRule type="colorScale" priority="1070">
      <colorScale>
        <cfvo type="min"/>
        <cfvo type="percentile" val="50"/>
        <cfvo type="max"/>
        <color rgb="FFF8696B"/>
        <color rgb="FFFFEB84"/>
        <color rgb="FF63BE7B"/>
      </colorScale>
    </cfRule>
  </conditionalFormatting>
  <conditionalFormatting sqref="QB2:QB10">
    <cfRule type="colorScale" priority="1069">
      <colorScale>
        <cfvo type="min"/>
        <cfvo type="percentile" val="50"/>
        <cfvo type="max"/>
        <color rgb="FFF8696B"/>
        <color rgb="FFFFEB84"/>
        <color rgb="FF63BE7B"/>
      </colorScale>
    </cfRule>
  </conditionalFormatting>
  <conditionalFormatting sqref="PZ2:PZ10">
    <cfRule type="colorScale" priority="1068">
      <colorScale>
        <cfvo type="min"/>
        <cfvo type="percentile" val="50"/>
        <cfvo type="max"/>
        <color rgb="FFF8696B"/>
        <color rgb="FFFFEB84"/>
        <color rgb="FF63BE7B"/>
      </colorScale>
    </cfRule>
  </conditionalFormatting>
  <conditionalFormatting sqref="QD2:QD10">
    <cfRule type="colorScale" priority="1067">
      <colorScale>
        <cfvo type="min"/>
        <cfvo type="percentile" val="50"/>
        <cfvo type="max"/>
        <color rgb="FFF8696B"/>
        <color rgb="FFFFEB84"/>
        <color rgb="FF63BE7B"/>
      </colorScale>
    </cfRule>
  </conditionalFormatting>
  <conditionalFormatting sqref="QI14:QI92">
    <cfRule type="colorScale" priority="1066">
      <colorScale>
        <cfvo type="min"/>
        <cfvo type="percentile" val="50"/>
        <cfvo type="max"/>
        <color rgb="FFF8696B"/>
        <color rgb="FFFFEB84"/>
        <color rgb="FF63BE7B"/>
      </colorScale>
    </cfRule>
  </conditionalFormatting>
  <conditionalFormatting sqref="QI96:QJ123">
    <cfRule type="colorScale" priority="1065">
      <colorScale>
        <cfvo type="min"/>
        <cfvo type="percentile" val="50"/>
        <cfvo type="max"/>
        <color rgb="FFF8696B"/>
        <color rgb="FFFFEB84"/>
        <color rgb="FF63BE7B"/>
      </colorScale>
    </cfRule>
  </conditionalFormatting>
  <conditionalFormatting sqref="QK14:QK92 QN14:QN92">
    <cfRule type="colorScale" priority="1064">
      <colorScale>
        <cfvo type="min"/>
        <cfvo type="percentile" val="50"/>
        <cfvo type="max"/>
        <color rgb="FFF8696B"/>
        <color rgb="FFFFEB84"/>
        <color rgb="FF63BE7B"/>
      </colorScale>
    </cfRule>
  </conditionalFormatting>
  <conditionalFormatting sqref="QK96:QN123">
    <cfRule type="colorScale" priority="1063">
      <colorScale>
        <cfvo type="min"/>
        <cfvo type="percentile" val="50"/>
        <cfvo type="max"/>
        <color rgb="FFF8696B"/>
        <color rgb="FFFFEB84"/>
        <color rgb="FF63BE7B"/>
      </colorScale>
    </cfRule>
  </conditionalFormatting>
  <conditionalFormatting sqref="PP10">
    <cfRule type="colorScale" priority="1062">
      <colorScale>
        <cfvo type="min"/>
        <cfvo type="percentile" val="50"/>
        <cfvo type="max"/>
        <color rgb="FFF8696B"/>
        <color rgb="FFFFEB84"/>
        <color rgb="FF63BE7B"/>
      </colorScale>
    </cfRule>
  </conditionalFormatting>
  <conditionalFormatting sqref="PP2:PP9">
    <cfRule type="colorScale" priority="1061">
      <colorScale>
        <cfvo type="min"/>
        <cfvo type="percentile" val="50"/>
        <cfvo type="max"/>
        <color rgb="FFF8696B"/>
        <color rgb="FFFFEB84"/>
        <color rgb="FF63BE7B"/>
      </colorScale>
    </cfRule>
  </conditionalFormatting>
  <conditionalFormatting sqref="QD14:QD92">
    <cfRule type="colorScale" priority="1060">
      <colorScale>
        <cfvo type="min"/>
        <cfvo type="percentile" val="50"/>
        <cfvo type="max"/>
        <color rgb="FFF8696B"/>
        <color rgb="FFFFEB84"/>
        <color rgb="FF63BE7B"/>
      </colorScale>
    </cfRule>
  </conditionalFormatting>
  <conditionalFormatting sqref="PP14:PP92">
    <cfRule type="colorScale" priority="1057">
      <colorScale>
        <cfvo type="min"/>
        <cfvo type="percentile" val="50"/>
        <cfvo type="max"/>
        <color rgb="FFF8696B"/>
        <color rgb="FFFFEB84"/>
        <color rgb="FF63BE7B"/>
      </colorScale>
    </cfRule>
  </conditionalFormatting>
  <conditionalFormatting sqref="PQ2:PQ10">
    <cfRule type="colorScale" priority="1056">
      <colorScale>
        <cfvo type="min"/>
        <cfvo type="percentile" val="50"/>
        <cfvo type="max"/>
        <color rgb="FF63BE7B"/>
        <color rgb="FFFFEB84"/>
        <color rgb="FFF8696B"/>
      </colorScale>
    </cfRule>
  </conditionalFormatting>
  <conditionalFormatting sqref="RF96:RF123">
    <cfRule type="colorScale" priority="1048">
      <colorScale>
        <cfvo type="min"/>
        <cfvo type="percentile" val="50"/>
        <cfvo type="max"/>
        <color rgb="FFF8696B"/>
        <color rgb="FFFFEB84"/>
        <color rgb="FF63BE7B"/>
      </colorScale>
    </cfRule>
  </conditionalFormatting>
  <conditionalFormatting sqref="RC96:RC123 QQ96:QX123">
    <cfRule type="colorScale" priority="1050">
      <colorScale>
        <cfvo type="min"/>
        <cfvo type="percentile" val="50"/>
        <cfvo type="max"/>
        <color rgb="FFF8696B"/>
        <color rgb="FFFFEB84"/>
        <color rgb="FF63BE7B"/>
      </colorScale>
    </cfRule>
  </conditionalFormatting>
  <conditionalFormatting sqref="RD96:RE123">
    <cfRule type="colorScale" priority="1049">
      <colorScale>
        <cfvo type="min"/>
        <cfvo type="percentile" val="50"/>
        <cfvo type="max"/>
        <color rgb="FFF8696B"/>
        <color rgb="FFFFEB84"/>
        <color rgb="FF63BE7B"/>
      </colorScale>
    </cfRule>
  </conditionalFormatting>
  <conditionalFormatting sqref="RC15:RC24 QQ82:QS92 QQ15:QS24 RC82:RC92 QX15:QX24 QX82:QX92">
    <cfRule type="colorScale" priority="1047">
      <colorScale>
        <cfvo type="min"/>
        <cfvo type="percentile" val="50"/>
        <cfvo type="max"/>
        <color rgb="FFF8696B"/>
        <color rgb="FFFFEB84"/>
        <color rgb="FF63BE7B"/>
      </colorScale>
    </cfRule>
  </conditionalFormatting>
  <conditionalFormatting sqref="QP96:QP123">
    <cfRule type="colorScale" priority="1046">
      <colorScale>
        <cfvo type="min"/>
        <cfvo type="percentile" val="50"/>
        <cfvo type="max"/>
        <color rgb="FFF8696B"/>
        <color rgb="FFFFEB84"/>
        <color rgb="FF63BE7B"/>
      </colorScale>
    </cfRule>
  </conditionalFormatting>
  <conditionalFormatting sqref="RC25:RC81 QQ25:QS81 QX25:QX81">
    <cfRule type="colorScale" priority="1052">
      <colorScale>
        <cfvo type="min"/>
        <cfvo type="percentile" val="50"/>
        <cfvo type="max"/>
        <color rgb="FFF8696B"/>
        <color rgb="FFFFEB84"/>
        <color rgb="FF63BE7B"/>
      </colorScale>
    </cfRule>
  </conditionalFormatting>
  <conditionalFormatting sqref="RD12:RD13">
    <cfRule type="colorScale" priority="1053">
      <colorScale>
        <cfvo type="min"/>
        <cfvo type="percentile" val="50"/>
        <cfvo type="max"/>
        <color rgb="FFF8696B"/>
        <color rgb="FFFFEB84"/>
        <color rgb="FF63BE7B"/>
      </colorScale>
    </cfRule>
  </conditionalFormatting>
  <conditionalFormatting sqref="QQ14:QS14 QX14">
    <cfRule type="colorScale" priority="1045">
      <colorScale>
        <cfvo type="min"/>
        <cfvo type="percentile" val="50"/>
        <cfvo type="max"/>
        <color rgb="FFF8696B"/>
        <color rgb="FFFFEB84"/>
        <color rgb="FF63BE7B"/>
      </colorScale>
    </cfRule>
  </conditionalFormatting>
  <conditionalFormatting sqref="RC14:RC92">
    <cfRule type="colorScale" priority="1044">
      <colorScale>
        <cfvo type="min"/>
        <cfvo type="percentile" val="50"/>
        <cfvo type="max"/>
        <color rgb="FFF8696B"/>
        <color rgb="FFFFEB84"/>
        <color rgb="FF63BE7B"/>
      </colorScale>
    </cfRule>
  </conditionalFormatting>
  <conditionalFormatting sqref="QP14:QP92">
    <cfRule type="colorScale" priority="1043">
      <colorScale>
        <cfvo type="min"/>
        <cfvo type="percentile" val="50"/>
        <cfvo type="max"/>
        <color rgb="FFF8696B"/>
        <color rgb="FFFFEB84"/>
        <color rgb="FF63BE7B"/>
      </colorScale>
    </cfRule>
  </conditionalFormatting>
  <conditionalFormatting sqref="RG96:RH123">
    <cfRule type="colorScale" priority="1042">
      <colorScale>
        <cfvo type="min"/>
        <cfvo type="percentile" val="50"/>
        <cfvo type="max"/>
        <color rgb="FFF8696B"/>
        <color rgb="FFFFEB84"/>
        <color rgb="FF63BE7B"/>
      </colorScale>
    </cfRule>
  </conditionalFormatting>
  <conditionalFormatting sqref="RG14:RG92">
    <cfRule type="colorScale" priority="1041">
      <colorScale>
        <cfvo type="min"/>
        <cfvo type="percentile" val="50"/>
        <cfvo type="max"/>
        <color rgb="FF63BE7B"/>
        <color rgb="FFFFEB84"/>
        <color rgb="FFF8696B"/>
      </colorScale>
    </cfRule>
  </conditionalFormatting>
  <conditionalFormatting sqref="QY96:QZ123">
    <cfRule type="colorScale" priority="1040">
      <colorScale>
        <cfvo type="min"/>
        <cfvo type="percentile" val="50"/>
        <cfvo type="max"/>
        <color rgb="FFF8696B"/>
        <color rgb="FFFFEB84"/>
        <color rgb="FF63BE7B"/>
      </colorScale>
    </cfRule>
  </conditionalFormatting>
  <conditionalFormatting sqref="RA96:RB123">
    <cfRule type="colorScale" priority="1039">
      <colorScale>
        <cfvo type="min"/>
        <cfvo type="percentile" val="50"/>
        <cfvo type="max"/>
        <color rgb="FFF8696B"/>
        <color rgb="FFFFEB84"/>
        <color rgb="FF63BE7B"/>
      </colorScale>
    </cfRule>
  </conditionalFormatting>
  <conditionalFormatting sqref="RG96:RH123">
    <cfRule type="colorScale" priority="1038">
      <colorScale>
        <cfvo type="min"/>
        <cfvo type="percentile" val="50"/>
        <cfvo type="max"/>
        <color rgb="FF63BE7B"/>
        <color rgb="FFFFEB84"/>
        <color rgb="FFF8696B"/>
      </colorScale>
    </cfRule>
  </conditionalFormatting>
  <conditionalFormatting sqref="RA14:RB92">
    <cfRule type="colorScale" priority="1037">
      <colorScale>
        <cfvo type="min"/>
        <cfvo type="percentile" val="50"/>
        <cfvo type="max"/>
        <color rgb="FFF8696B"/>
        <color rgb="FFFFEB84"/>
        <color rgb="FF63BE7B"/>
      </colorScale>
    </cfRule>
  </conditionalFormatting>
  <conditionalFormatting sqref="RC96:RC123">
    <cfRule type="colorScale" priority="1036">
      <colorScale>
        <cfvo type="min"/>
        <cfvo type="percentile" val="50"/>
        <cfvo type="max"/>
        <color rgb="FFF8696B"/>
        <color rgb="FFFFEB84"/>
        <color rgb="FF63BE7B"/>
      </colorScale>
    </cfRule>
  </conditionalFormatting>
  <conditionalFormatting sqref="RL96:RN123">
    <cfRule type="colorScale" priority="1034">
      <colorScale>
        <cfvo type="min"/>
        <cfvo type="percentile" val="50"/>
        <cfvo type="max"/>
        <color rgb="FFF8696B"/>
        <color rgb="FFFFEB84"/>
        <color rgb="FF63BE7B"/>
      </colorScale>
    </cfRule>
  </conditionalFormatting>
  <conditionalFormatting sqref="RO96:RO123">
    <cfRule type="colorScale" priority="1032">
      <colorScale>
        <cfvo type="min"/>
        <cfvo type="percentile" val="50"/>
        <cfvo type="max"/>
        <color rgb="FFF8696B"/>
        <color rgb="FFFFEB84"/>
        <color rgb="FF63BE7B"/>
      </colorScale>
    </cfRule>
  </conditionalFormatting>
  <conditionalFormatting sqref="QW2:QW10 RB2:RB10">
    <cfRule type="colorScale" priority="1031">
      <colorScale>
        <cfvo type="min"/>
        <cfvo type="percentile" val="50"/>
        <cfvo type="max"/>
        <color rgb="FFF8696B"/>
        <color rgb="FFFFEB84"/>
        <color rgb="FF63BE7B"/>
      </colorScale>
    </cfRule>
  </conditionalFormatting>
  <conditionalFormatting sqref="RC2:RC10">
    <cfRule type="colorScale" priority="1030">
      <colorScale>
        <cfvo type="min"/>
        <cfvo type="percentile" val="50"/>
        <cfvo type="max"/>
        <color rgb="FFF8696B"/>
        <color rgb="FFFFEB84"/>
        <color rgb="FF63BE7B"/>
      </colorScale>
    </cfRule>
  </conditionalFormatting>
  <conditionalFormatting sqref="QW14:QW92">
    <cfRule type="colorScale" priority="1029">
      <colorScale>
        <cfvo type="min"/>
        <cfvo type="percentile" val="50"/>
        <cfvo type="max"/>
        <color rgb="FFF8696B"/>
        <color rgb="FFFFEB84"/>
        <color rgb="FF63BE7B"/>
      </colorScale>
    </cfRule>
  </conditionalFormatting>
  <conditionalFormatting sqref="QT14:QU92">
    <cfRule type="colorScale" priority="1028">
      <colorScale>
        <cfvo type="min"/>
        <cfvo type="percentile" val="50"/>
        <cfvo type="max"/>
        <color rgb="FFF8696B"/>
        <color rgb="FFFFEB84"/>
        <color rgb="FF63BE7B"/>
      </colorScale>
    </cfRule>
  </conditionalFormatting>
  <conditionalFormatting sqref="QZ14:QZ92">
    <cfRule type="colorScale" priority="1027">
      <colorScale>
        <cfvo type="min"/>
        <cfvo type="percentile" val="50"/>
        <cfvo type="max"/>
        <color rgb="FFF8696B"/>
        <color rgb="FFFFEB84"/>
        <color rgb="FF63BE7B"/>
      </colorScale>
    </cfRule>
  </conditionalFormatting>
  <conditionalFormatting sqref="RN14:RN92">
    <cfRule type="colorScale" priority="1026">
      <colorScale>
        <cfvo type="min"/>
        <cfvo type="percentile" val="50"/>
        <cfvo type="max"/>
        <color rgb="FFF8696B"/>
        <color rgb="FFFFEB84"/>
        <color rgb="FF63BE7B"/>
      </colorScale>
    </cfRule>
  </conditionalFormatting>
  <conditionalFormatting sqref="QT14:QT92">
    <cfRule type="colorScale" priority="1025">
      <colorScale>
        <cfvo type="min"/>
        <cfvo type="percentile" val="50"/>
        <cfvo type="max"/>
        <color rgb="FFF8696B"/>
        <color rgb="FFFFEB84"/>
        <color rgb="FF63BE7B"/>
      </colorScale>
    </cfRule>
  </conditionalFormatting>
  <conditionalFormatting sqref="QQ14:QS92">
    <cfRule type="colorScale" priority="1024">
      <colorScale>
        <cfvo type="min"/>
        <cfvo type="percentile" val="50"/>
        <cfvo type="max"/>
        <color rgb="FFF8696B"/>
        <color rgb="FFFFEB84"/>
        <color rgb="FF63BE7B"/>
      </colorScale>
    </cfRule>
  </conditionalFormatting>
  <conditionalFormatting sqref="RP14:RQ92">
    <cfRule type="colorScale" priority="1023">
      <colorScale>
        <cfvo type="min"/>
        <cfvo type="percentile" val="50"/>
        <cfvo type="max"/>
        <color rgb="FFF8696B"/>
        <color rgb="FFFFEB84"/>
        <color rgb="FF63BE7B"/>
      </colorScale>
    </cfRule>
  </conditionalFormatting>
  <conditionalFormatting sqref="RP96:RQ123">
    <cfRule type="colorScale" priority="1022">
      <colorScale>
        <cfvo type="min"/>
        <cfvo type="percentile" val="50"/>
        <cfvo type="max"/>
        <color rgb="FFF8696B"/>
        <color rgb="FFFFEB84"/>
        <color rgb="FF63BE7B"/>
      </colorScale>
    </cfRule>
  </conditionalFormatting>
  <conditionalFormatting sqref="RD14:RD92">
    <cfRule type="colorScale" priority="1021">
      <colorScale>
        <cfvo type="min"/>
        <cfvo type="percentile" val="50"/>
        <cfvo type="max"/>
        <color rgb="FFF8696B"/>
        <color rgb="FFFFEB84"/>
        <color rgb="FF63BE7B"/>
      </colorScale>
    </cfRule>
  </conditionalFormatting>
  <conditionalFormatting sqref="RD14:RD92">
    <cfRule type="colorScale" priority="1020">
      <colorScale>
        <cfvo type="min"/>
        <cfvo type="percentile" val="50"/>
        <cfvo type="max"/>
        <color rgb="FFF8696B"/>
        <color rgb="FFFFEB84"/>
        <color rgb="FF63BE7B"/>
      </colorScale>
    </cfRule>
  </conditionalFormatting>
  <conditionalFormatting sqref="RG2:RG10">
    <cfRule type="colorScale" priority="1019">
      <colorScale>
        <cfvo type="min"/>
        <cfvo type="percentile" val="50"/>
        <cfvo type="max"/>
        <color rgb="FFF8696B"/>
        <color rgb="FFFFEB84"/>
        <color rgb="FF63BE7B"/>
      </colorScale>
    </cfRule>
  </conditionalFormatting>
  <conditionalFormatting sqref="RK2:RK10">
    <cfRule type="colorScale" priority="1018">
      <colorScale>
        <cfvo type="min"/>
        <cfvo type="percentile" val="50"/>
        <cfvo type="max"/>
        <color rgb="FFF8696B"/>
        <color rgb="FFFFEB84"/>
        <color rgb="FF63BE7B"/>
      </colorScale>
    </cfRule>
  </conditionalFormatting>
  <conditionalFormatting sqref="RI2:RI10">
    <cfRule type="colorScale" priority="1017">
      <colorScale>
        <cfvo type="min"/>
        <cfvo type="percentile" val="50"/>
        <cfvo type="max"/>
        <color rgb="FFF8696B"/>
        <color rgb="FFFFEB84"/>
        <color rgb="FF63BE7B"/>
      </colorScale>
    </cfRule>
  </conditionalFormatting>
  <conditionalFormatting sqref="RM2:RM10">
    <cfRule type="colorScale" priority="1016">
      <colorScale>
        <cfvo type="min"/>
        <cfvo type="percentile" val="50"/>
        <cfvo type="max"/>
        <color rgb="FFF8696B"/>
        <color rgb="FFFFEB84"/>
        <color rgb="FF63BE7B"/>
      </colorScale>
    </cfRule>
  </conditionalFormatting>
  <conditionalFormatting sqref="RR14:RR92">
    <cfRule type="colorScale" priority="1015">
      <colorScale>
        <cfvo type="min"/>
        <cfvo type="percentile" val="50"/>
        <cfvo type="max"/>
        <color rgb="FFF8696B"/>
        <color rgb="FFFFEB84"/>
        <color rgb="FF63BE7B"/>
      </colorScale>
    </cfRule>
  </conditionalFormatting>
  <conditionalFormatting sqref="RR96:RS123">
    <cfRule type="colorScale" priority="1014">
      <colorScale>
        <cfvo type="min"/>
        <cfvo type="percentile" val="50"/>
        <cfvo type="max"/>
        <color rgb="FFF8696B"/>
        <color rgb="FFFFEB84"/>
        <color rgb="FF63BE7B"/>
      </colorScale>
    </cfRule>
  </conditionalFormatting>
  <conditionalFormatting sqref="RT14:RT92 RW14:RW92">
    <cfRule type="colorScale" priority="1013">
      <colorScale>
        <cfvo type="min"/>
        <cfvo type="percentile" val="50"/>
        <cfvo type="max"/>
        <color rgb="FFF8696B"/>
        <color rgb="FFFFEB84"/>
        <color rgb="FF63BE7B"/>
      </colorScale>
    </cfRule>
  </conditionalFormatting>
  <conditionalFormatting sqref="RT96:RW123">
    <cfRule type="colorScale" priority="1012">
      <colorScale>
        <cfvo type="min"/>
        <cfvo type="percentile" val="50"/>
        <cfvo type="max"/>
        <color rgb="FFF8696B"/>
        <color rgb="FFFFEB84"/>
        <color rgb="FF63BE7B"/>
      </colorScale>
    </cfRule>
  </conditionalFormatting>
  <conditionalFormatting sqref="QY10">
    <cfRule type="colorScale" priority="1011">
      <colorScale>
        <cfvo type="min"/>
        <cfvo type="percentile" val="50"/>
        <cfvo type="max"/>
        <color rgb="FFF8696B"/>
        <color rgb="FFFFEB84"/>
        <color rgb="FF63BE7B"/>
      </colorScale>
    </cfRule>
  </conditionalFormatting>
  <conditionalFormatting sqref="QY2:QY9">
    <cfRule type="colorScale" priority="1010">
      <colorScale>
        <cfvo type="min"/>
        <cfvo type="percentile" val="50"/>
        <cfvo type="max"/>
        <color rgb="FFF8696B"/>
        <color rgb="FFFFEB84"/>
        <color rgb="FF63BE7B"/>
      </colorScale>
    </cfRule>
  </conditionalFormatting>
  <conditionalFormatting sqref="RM14:RM92">
    <cfRule type="colorScale" priority="1009">
      <colorScale>
        <cfvo type="min"/>
        <cfvo type="percentile" val="50"/>
        <cfvo type="max"/>
        <color rgb="FFF8696B"/>
        <color rgb="FFFFEB84"/>
        <color rgb="FF63BE7B"/>
      </colorScale>
    </cfRule>
  </conditionalFormatting>
  <conditionalFormatting sqref="QY14:QY92">
    <cfRule type="colorScale" priority="1006">
      <colorScale>
        <cfvo type="min"/>
        <cfvo type="percentile" val="50"/>
        <cfvo type="max"/>
        <color rgb="FFF8696B"/>
        <color rgb="FFFFEB84"/>
        <color rgb="FF63BE7B"/>
      </colorScale>
    </cfRule>
  </conditionalFormatting>
  <conditionalFormatting sqref="QZ2:QZ10">
    <cfRule type="colorScale" priority="1005">
      <colorScale>
        <cfvo type="min"/>
        <cfvo type="percentile" val="50"/>
        <cfvo type="max"/>
        <color rgb="FF63BE7B"/>
        <color rgb="FFFFEB84"/>
        <color rgb="FFF8696B"/>
      </colorScale>
    </cfRule>
  </conditionalFormatting>
  <conditionalFormatting sqref="OT14:OT92">
    <cfRule type="colorScale" priority="1003">
      <colorScale>
        <cfvo type="min"/>
        <cfvo type="percentile" val="50"/>
        <cfvo type="max"/>
        <color rgb="FFF8696B"/>
        <color rgb="FFFFEB84"/>
        <color rgb="FF63BE7B"/>
      </colorScale>
    </cfRule>
  </conditionalFormatting>
  <conditionalFormatting sqref="PO10">
    <cfRule type="colorScale" priority="1002">
      <colorScale>
        <cfvo type="min"/>
        <cfvo type="percentile" val="50"/>
        <cfvo type="max"/>
        <color rgb="FFF8696B"/>
        <color rgb="FFFFEB84"/>
        <color rgb="FF63BE7B"/>
      </colorScale>
    </cfRule>
  </conditionalFormatting>
  <conditionalFormatting sqref="PO2:PO9">
    <cfRule type="colorScale" priority="1001">
      <colorScale>
        <cfvo type="min"/>
        <cfvo type="percentile" val="50"/>
        <cfvo type="max"/>
        <color rgb="FFF8696B"/>
        <color rgb="FFFFEB84"/>
        <color rgb="FF63BE7B"/>
      </colorScale>
    </cfRule>
  </conditionalFormatting>
  <conditionalFormatting sqref="QX10">
    <cfRule type="colorScale" priority="1000">
      <colorScale>
        <cfvo type="min"/>
        <cfvo type="percentile" val="50"/>
        <cfvo type="max"/>
        <color rgb="FFF8696B"/>
        <color rgb="FFFFEB84"/>
        <color rgb="FF63BE7B"/>
      </colorScale>
    </cfRule>
  </conditionalFormatting>
  <conditionalFormatting sqref="QX2:QX9">
    <cfRule type="colorScale" priority="999">
      <colorScale>
        <cfvo type="min"/>
        <cfvo type="percentile" val="50"/>
        <cfvo type="max"/>
        <color rgb="FFF8696B"/>
        <color rgb="FFFFEB84"/>
        <color rgb="FF63BE7B"/>
      </colorScale>
    </cfRule>
  </conditionalFormatting>
  <conditionalFormatting sqref="QC14:QC92">
    <cfRule type="colorScale" priority="998">
      <colorScale>
        <cfvo type="min"/>
        <cfvo type="percentile" val="50"/>
        <cfvo type="max"/>
        <color rgb="FFF8696B"/>
        <color rgb="FFFFEB84"/>
        <color rgb="FF63BE7B"/>
      </colorScale>
    </cfRule>
  </conditionalFormatting>
  <conditionalFormatting sqref="RL14:RL92">
    <cfRule type="colorScale" priority="997">
      <colorScale>
        <cfvo type="min"/>
        <cfvo type="percentile" val="50"/>
        <cfvo type="max"/>
        <color rgb="FFF8696B"/>
        <color rgb="FFFFEB84"/>
        <color rgb="FF63BE7B"/>
      </colorScale>
    </cfRule>
  </conditionalFormatting>
  <conditionalFormatting sqref="KS14:KS92">
    <cfRule type="colorScale" priority="996">
      <colorScale>
        <cfvo type="min"/>
        <cfvo type="percentile" val="50"/>
        <cfvo type="max"/>
        <color rgb="FFF8696B"/>
        <color rgb="FFFFEB84"/>
        <color rgb="FF63BE7B"/>
      </colorScale>
    </cfRule>
  </conditionalFormatting>
  <conditionalFormatting sqref="MB14:MB92">
    <cfRule type="colorScale" priority="995">
      <colorScale>
        <cfvo type="min"/>
        <cfvo type="percentile" val="50"/>
        <cfvo type="max"/>
        <color rgb="FFF8696B"/>
        <color rgb="FFFFEB84"/>
        <color rgb="FF63BE7B"/>
      </colorScale>
    </cfRule>
  </conditionalFormatting>
  <conditionalFormatting sqref="NK14:NK92">
    <cfRule type="colorScale" priority="994">
      <colorScale>
        <cfvo type="min"/>
        <cfvo type="percentile" val="50"/>
        <cfvo type="max"/>
        <color rgb="FFF8696B"/>
        <color rgb="FFFFEB84"/>
        <color rgb="FF63BE7B"/>
      </colorScale>
    </cfRule>
  </conditionalFormatting>
  <conditionalFormatting sqref="SO96:SO123">
    <cfRule type="colorScale" priority="986">
      <colorScale>
        <cfvo type="min"/>
        <cfvo type="percentile" val="50"/>
        <cfvo type="max"/>
        <color rgb="FFF8696B"/>
        <color rgb="FFFFEB84"/>
        <color rgb="FF63BE7B"/>
      </colorScale>
    </cfRule>
  </conditionalFormatting>
  <conditionalFormatting sqref="SL96:SL123 RZ96:SG123">
    <cfRule type="colorScale" priority="988">
      <colorScale>
        <cfvo type="min"/>
        <cfvo type="percentile" val="50"/>
        <cfvo type="max"/>
        <color rgb="FFF8696B"/>
        <color rgb="FFFFEB84"/>
        <color rgb="FF63BE7B"/>
      </colorScale>
    </cfRule>
  </conditionalFormatting>
  <conditionalFormatting sqref="SM96:SN123">
    <cfRule type="colorScale" priority="987">
      <colorScale>
        <cfvo type="min"/>
        <cfvo type="percentile" val="50"/>
        <cfvo type="max"/>
        <color rgb="FFF8696B"/>
        <color rgb="FFFFEB84"/>
        <color rgb="FF63BE7B"/>
      </colorScale>
    </cfRule>
  </conditionalFormatting>
  <conditionalFormatting sqref="SL15:SL24 RZ82:SB92 RZ15:SB24 SL82:SL92 SG15:SG24 SG82:SG92">
    <cfRule type="colorScale" priority="985">
      <colorScale>
        <cfvo type="min"/>
        <cfvo type="percentile" val="50"/>
        <cfvo type="max"/>
        <color rgb="FFF8696B"/>
        <color rgb="FFFFEB84"/>
        <color rgb="FF63BE7B"/>
      </colorScale>
    </cfRule>
  </conditionalFormatting>
  <conditionalFormatting sqref="RY96:RY123">
    <cfRule type="colorScale" priority="984">
      <colorScale>
        <cfvo type="min"/>
        <cfvo type="percentile" val="50"/>
        <cfvo type="max"/>
        <color rgb="FFF8696B"/>
        <color rgb="FFFFEB84"/>
        <color rgb="FF63BE7B"/>
      </colorScale>
    </cfRule>
  </conditionalFormatting>
  <conditionalFormatting sqref="SL25:SL81 RZ25:SB81 SG25:SG81">
    <cfRule type="colorScale" priority="990">
      <colorScale>
        <cfvo type="min"/>
        <cfvo type="percentile" val="50"/>
        <cfvo type="max"/>
        <color rgb="FFF8696B"/>
        <color rgb="FFFFEB84"/>
        <color rgb="FF63BE7B"/>
      </colorScale>
    </cfRule>
  </conditionalFormatting>
  <conditionalFormatting sqref="SM12:SM13">
    <cfRule type="colorScale" priority="991">
      <colorScale>
        <cfvo type="min"/>
        <cfvo type="percentile" val="50"/>
        <cfvo type="max"/>
        <color rgb="FFF8696B"/>
        <color rgb="FFFFEB84"/>
        <color rgb="FF63BE7B"/>
      </colorScale>
    </cfRule>
  </conditionalFormatting>
  <conditionalFormatting sqref="RZ14:SB14 SG14">
    <cfRule type="colorScale" priority="983">
      <colorScale>
        <cfvo type="min"/>
        <cfvo type="percentile" val="50"/>
        <cfvo type="max"/>
        <color rgb="FFF8696B"/>
        <color rgb="FFFFEB84"/>
        <color rgb="FF63BE7B"/>
      </colorScale>
    </cfRule>
  </conditionalFormatting>
  <conditionalFormatting sqref="SL14:SL92">
    <cfRule type="colorScale" priority="982">
      <colorScale>
        <cfvo type="min"/>
        <cfvo type="percentile" val="50"/>
        <cfvo type="max"/>
        <color rgb="FFF8696B"/>
        <color rgb="FFFFEB84"/>
        <color rgb="FF63BE7B"/>
      </colorScale>
    </cfRule>
  </conditionalFormatting>
  <conditionalFormatting sqref="RY14:RY92">
    <cfRule type="colorScale" priority="981">
      <colorScale>
        <cfvo type="min"/>
        <cfvo type="percentile" val="50"/>
        <cfvo type="max"/>
        <color rgb="FFF8696B"/>
        <color rgb="FFFFEB84"/>
        <color rgb="FF63BE7B"/>
      </colorScale>
    </cfRule>
  </conditionalFormatting>
  <conditionalFormatting sqref="SP96:SQ123">
    <cfRule type="colorScale" priority="980">
      <colorScale>
        <cfvo type="min"/>
        <cfvo type="percentile" val="50"/>
        <cfvo type="max"/>
        <color rgb="FFF8696B"/>
        <color rgb="FFFFEB84"/>
        <color rgb="FF63BE7B"/>
      </colorScale>
    </cfRule>
  </conditionalFormatting>
  <conditionalFormatting sqref="SP14:SP92">
    <cfRule type="colorScale" priority="979">
      <colorScale>
        <cfvo type="min"/>
        <cfvo type="percentile" val="50"/>
        <cfvo type="max"/>
        <color rgb="FF63BE7B"/>
        <color rgb="FFFFEB84"/>
        <color rgb="FFF8696B"/>
      </colorScale>
    </cfRule>
  </conditionalFormatting>
  <conditionalFormatting sqref="SH96:SI123">
    <cfRule type="colorScale" priority="978">
      <colorScale>
        <cfvo type="min"/>
        <cfvo type="percentile" val="50"/>
        <cfvo type="max"/>
        <color rgb="FFF8696B"/>
        <color rgb="FFFFEB84"/>
        <color rgb="FF63BE7B"/>
      </colorScale>
    </cfRule>
  </conditionalFormatting>
  <conditionalFormatting sqref="SJ96:SK123">
    <cfRule type="colorScale" priority="977">
      <colorScale>
        <cfvo type="min"/>
        <cfvo type="percentile" val="50"/>
        <cfvo type="max"/>
        <color rgb="FFF8696B"/>
        <color rgb="FFFFEB84"/>
        <color rgb="FF63BE7B"/>
      </colorScale>
    </cfRule>
  </conditionalFormatting>
  <conditionalFormatting sqref="SP96:SQ123">
    <cfRule type="colorScale" priority="976">
      <colorScale>
        <cfvo type="min"/>
        <cfvo type="percentile" val="50"/>
        <cfvo type="max"/>
        <color rgb="FF63BE7B"/>
        <color rgb="FFFFEB84"/>
        <color rgb="FFF8696B"/>
      </colorScale>
    </cfRule>
  </conditionalFormatting>
  <conditionalFormatting sqref="SJ14:SK92">
    <cfRule type="colorScale" priority="975">
      <colorScale>
        <cfvo type="min"/>
        <cfvo type="percentile" val="50"/>
        <cfvo type="max"/>
        <color rgb="FFF8696B"/>
        <color rgb="FFFFEB84"/>
        <color rgb="FF63BE7B"/>
      </colorScale>
    </cfRule>
  </conditionalFormatting>
  <conditionalFormatting sqref="SL96:SL123">
    <cfRule type="colorScale" priority="974">
      <colorScale>
        <cfvo type="min"/>
        <cfvo type="percentile" val="50"/>
        <cfvo type="max"/>
        <color rgb="FFF8696B"/>
        <color rgb="FFFFEB84"/>
        <color rgb="FF63BE7B"/>
      </colorScale>
    </cfRule>
  </conditionalFormatting>
  <conditionalFormatting sqref="SU96:SW123">
    <cfRule type="colorScale" priority="973">
      <colorScale>
        <cfvo type="min"/>
        <cfvo type="percentile" val="50"/>
        <cfvo type="max"/>
        <color rgb="FFF8696B"/>
        <color rgb="FFFFEB84"/>
        <color rgb="FF63BE7B"/>
      </colorScale>
    </cfRule>
  </conditionalFormatting>
  <conditionalFormatting sqref="SX96:SX123">
    <cfRule type="colorScale" priority="971">
      <colorScale>
        <cfvo type="min"/>
        <cfvo type="percentile" val="50"/>
        <cfvo type="max"/>
        <color rgb="FFF8696B"/>
        <color rgb="FFFFEB84"/>
        <color rgb="FF63BE7B"/>
      </colorScale>
    </cfRule>
  </conditionalFormatting>
  <conditionalFormatting sqref="SF2:SF10 SK2:SK10">
    <cfRule type="colorScale" priority="970">
      <colorScale>
        <cfvo type="min"/>
        <cfvo type="percentile" val="50"/>
        <cfvo type="max"/>
        <color rgb="FFF8696B"/>
        <color rgb="FFFFEB84"/>
        <color rgb="FF63BE7B"/>
      </colorScale>
    </cfRule>
  </conditionalFormatting>
  <conditionalFormatting sqref="SL2:SL10">
    <cfRule type="colorScale" priority="969">
      <colorScale>
        <cfvo type="min"/>
        <cfvo type="percentile" val="50"/>
        <cfvo type="max"/>
        <color rgb="FFF8696B"/>
        <color rgb="FFFFEB84"/>
        <color rgb="FF63BE7B"/>
      </colorScale>
    </cfRule>
  </conditionalFormatting>
  <conditionalFormatting sqref="SF14:SF92">
    <cfRule type="colorScale" priority="968">
      <colorScale>
        <cfvo type="min"/>
        <cfvo type="percentile" val="50"/>
        <cfvo type="max"/>
        <color rgb="FFF8696B"/>
        <color rgb="FFFFEB84"/>
        <color rgb="FF63BE7B"/>
      </colorScale>
    </cfRule>
  </conditionalFormatting>
  <conditionalFormatting sqref="SC14:SD92">
    <cfRule type="colorScale" priority="967">
      <colorScale>
        <cfvo type="min"/>
        <cfvo type="percentile" val="50"/>
        <cfvo type="max"/>
        <color rgb="FFF8696B"/>
        <color rgb="FFFFEB84"/>
        <color rgb="FF63BE7B"/>
      </colorScale>
    </cfRule>
  </conditionalFormatting>
  <conditionalFormatting sqref="SI14:SI92">
    <cfRule type="colorScale" priority="966">
      <colorScale>
        <cfvo type="min"/>
        <cfvo type="percentile" val="50"/>
        <cfvo type="max"/>
        <color rgb="FFF8696B"/>
        <color rgb="FFFFEB84"/>
        <color rgb="FF63BE7B"/>
      </colorScale>
    </cfRule>
  </conditionalFormatting>
  <conditionalFormatting sqref="SW14:SW92">
    <cfRule type="colorScale" priority="965">
      <colorScale>
        <cfvo type="min"/>
        <cfvo type="percentile" val="50"/>
        <cfvo type="max"/>
        <color rgb="FFF8696B"/>
        <color rgb="FFFFEB84"/>
        <color rgb="FF63BE7B"/>
      </colorScale>
    </cfRule>
  </conditionalFormatting>
  <conditionalFormatting sqref="SC14:SC92">
    <cfRule type="colorScale" priority="964">
      <colorScale>
        <cfvo type="min"/>
        <cfvo type="percentile" val="50"/>
        <cfvo type="max"/>
        <color rgb="FFF8696B"/>
        <color rgb="FFFFEB84"/>
        <color rgb="FF63BE7B"/>
      </colorScale>
    </cfRule>
  </conditionalFormatting>
  <conditionalFormatting sqref="RZ14:SB92">
    <cfRule type="colorScale" priority="963">
      <colorScale>
        <cfvo type="min"/>
        <cfvo type="percentile" val="50"/>
        <cfvo type="max"/>
        <color rgb="FFF8696B"/>
        <color rgb="FFFFEB84"/>
        <color rgb="FF63BE7B"/>
      </colorScale>
    </cfRule>
  </conditionalFormatting>
  <conditionalFormatting sqref="SY14:SZ92">
    <cfRule type="colorScale" priority="962">
      <colorScale>
        <cfvo type="min"/>
        <cfvo type="percentile" val="50"/>
        <cfvo type="max"/>
        <color rgb="FFF8696B"/>
        <color rgb="FFFFEB84"/>
        <color rgb="FF63BE7B"/>
      </colorScale>
    </cfRule>
  </conditionalFormatting>
  <conditionalFormatting sqref="SY96:SZ123">
    <cfRule type="colorScale" priority="961">
      <colorScale>
        <cfvo type="min"/>
        <cfvo type="percentile" val="50"/>
        <cfvo type="max"/>
        <color rgb="FFF8696B"/>
        <color rgb="FFFFEB84"/>
        <color rgb="FF63BE7B"/>
      </colorScale>
    </cfRule>
  </conditionalFormatting>
  <conditionalFormatting sqref="SM14:SM92">
    <cfRule type="colorScale" priority="960">
      <colorScale>
        <cfvo type="min"/>
        <cfvo type="percentile" val="50"/>
        <cfvo type="max"/>
        <color rgb="FFF8696B"/>
        <color rgb="FFFFEB84"/>
        <color rgb="FF63BE7B"/>
      </colorScale>
    </cfRule>
  </conditionalFormatting>
  <conditionalFormatting sqref="SM14:SM92">
    <cfRule type="colorScale" priority="959">
      <colorScale>
        <cfvo type="min"/>
        <cfvo type="percentile" val="50"/>
        <cfvo type="max"/>
        <color rgb="FFF8696B"/>
        <color rgb="FFFFEB84"/>
        <color rgb="FF63BE7B"/>
      </colorScale>
    </cfRule>
  </conditionalFormatting>
  <conditionalFormatting sqref="SP2:SP10">
    <cfRule type="colorScale" priority="958">
      <colorScale>
        <cfvo type="min"/>
        <cfvo type="percentile" val="50"/>
        <cfvo type="max"/>
        <color rgb="FFF8696B"/>
        <color rgb="FFFFEB84"/>
        <color rgb="FF63BE7B"/>
      </colorScale>
    </cfRule>
  </conditionalFormatting>
  <conditionalFormatting sqref="ST2:ST10">
    <cfRule type="colorScale" priority="957">
      <colorScale>
        <cfvo type="min"/>
        <cfvo type="percentile" val="50"/>
        <cfvo type="max"/>
        <color rgb="FFF8696B"/>
        <color rgb="FFFFEB84"/>
        <color rgb="FF63BE7B"/>
      </colorScale>
    </cfRule>
  </conditionalFormatting>
  <conditionalFormatting sqref="SR2:SR10">
    <cfRule type="colorScale" priority="956">
      <colorScale>
        <cfvo type="min"/>
        <cfvo type="percentile" val="50"/>
        <cfvo type="max"/>
        <color rgb="FFF8696B"/>
        <color rgb="FFFFEB84"/>
        <color rgb="FF63BE7B"/>
      </colorScale>
    </cfRule>
  </conditionalFormatting>
  <conditionalFormatting sqref="SV2:SV10">
    <cfRule type="colorScale" priority="955">
      <colorScale>
        <cfvo type="min"/>
        <cfvo type="percentile" val="50"/>
        <cfvo type="max"/>
        <color rgb="FFF8696B"/>
        <color rgb="FFFFEB84"/>
        <color rgb="FF63BE7B"/>
      </colorScale>
    </cfRule>
  </conditionalFormatting>
  <conditionalFormatting sqref="TA14:TA92">
    <cfRule type="colorScale" priority="954">
      <colorScale>
        <cfvo type="min"/>
        <cfvo type="percentile" val="50"/>
        <cfvo type="max"/>
        <color rgb="FFF8696B"/>
        <color rgb="FFFFEB84"/>
        <color rgb="FF63BE7B"/>
      </colorScale>
    </cfRule>
  </conditionalFormatting>
  <conditionalFormatting sqref="TA96:TB123">
    <cfRule type="colorScale" priority="953">
      <colorScale>
        <cfvo type="min"/>
        <cfvo type="percentile" val="50"/>
        <cfvo type="max"/>
        <color rgb="FFF8696B"/>
        <color rgb="FFFFEB84"/>
        <color rgb="FF63BE7B"/>
      </colorScale>
    </cfRule>
  </conditionalFormatting>
  <conditionalFormatting sqref="TC14:TC92 TF14:TF92">
    <cfRule type="colorScale" priority="952">
      <colorScale>
        <cfvo type="min"/>
        <cfvo type="percentile" val="50"/>
        <cfvo type="max"/>
        <color rgb="FFF8696B"/>
        <color rgb="FFFFEB84"/>
        <color rgb="FF63BE7B"/>
      </colorScale>
    </cfRule>
  </conditionalFormatting>
  <conditionalFormatting sqref="TC96:TF123">
    <cfRule type="colorScale" priority="951">
      <colorScale>
        <cfvo type="min"/>
        <cfvo type="percentile" val="50"/>
        <cfvo type="max"/>
        <color rgb="FFF8696B"/>
        <color rgb="FFFFEB84"/>
        <color rgb="FF63BE7B"/>
      </colorScale>
    </cfRule>
  </conditionalFormatting>
  <conditionalFormatting sqref="SH10">
    <cfRule type="colorScale" priority="950">
      <colorScale>
        <cfvo type="min"/>
        <cfvo type="percentile" val="50"/>
        <cfvo type="max"/>
        <color rgb="FFF8696B"/>
        <color rgb="FFFFEB84"/>
        <color rgb="FF63BE7B"/>
      </colorScale>
    </cfRule>
  </conditionalFormatting>
  <conditionalFormatting sqref="SH2:SH9">
    <cfRule type="colorScale" priority="949">
      <colorScale>
        <cfvo type="min"/>
        <cfvo type="percentile" val="50"/>
        <cfvo type="max"/>
        <color rgb="FFF8696B"/>
        <color rgb="FFFFEB84"/>
        <color rgb="FF63BE7B"/>
      </colorScale>
    </cfRule>
  </conditionalFormatting>
  <conditionalFormatting sqref="SV14:SV92">
    <cfRule type="colorScale" priority="948">
      <colorScale>
        <cfvo type="min"/>
        <cfvo type="percentile" val="50"/>
        <cfvo type="max"/>
        <color rgb="FFF8696B"/>
        <color rgb="FFFFEB84"/>
        <color rgb="FF63BE7B"/>
      </colorScale>
    </cfRule>
  </conditionalFormatting>
  <conditionalFormatting sqref="SH14:SH92">
    <cfRule type="colorScale" priority="946">
      <colorScale>
        <cfvo type="min"/>
        <cfvo type="percentile" val="50"/>
        <cfvo type="max"/>
        <color rgb="FFF8696B"/>
        <color rgb="FFFFEB84"/>
        <color rgb="FF63BE7B"/>
      </colorScale>
    </cfRule>
  </conditionalFormatting>
  <conditionalFormatting sqref="SI2:SI10">
    <cfRule type="colorScale" priority="945">
      <colorScale>
        <cfvo type="min"/>
        <cfvo type="percentile" val="50"/>
        <cfvo type="max"/>
        <color rgb="FF63BE7B"/>
        <color rgb="FFFFEB84"/>
        <color rgb="FFF8696B"/>
      </colorScale>
    </cfRule>
  </conditionalFormatting>
  <conditionalFormatting sqref="SG10">
    <cfRule type="colorScale" priority="944">
      <colorScale>
        <cfvo type="min"/>
        <cfvo type="percentile" val="50"/>
        <cfvo type="max"/>
        <color rgb="FFF8696B"/>
        <color rgb="FFFFEB84"/>
        <color rgb="FF63BE7B"/>
      </colorScale>
    </cfRule>
  </conditionalFormatting>
  <conditionalFormatting sqref="SG2:SG9">
    <cfRule type="colorScale" priority="943">
      <colorScale>
        <cfvo type="min"/>
        <cfvo type="percentile" val="50"/>
        <cfvo type="max"/>
        <color rgb="FFF8696B"/>
        <color rgb="FFFFEB84"/>
        <color rgb="FF63BE7B"/>
      </colorScale>
    </cfRule>
  </conditionalFormatting>
  <conditionalFormatting sqref="SU14:SU92">
    <cfRule type="colorScale" priority="942">
      <colorScale>
        <cfvo type="min"/>
        <cfvo type="percentile" val="50"/>
        <cfvo type="max"/>
        <color rgb="FFF8696B"/>
        <color rgb="FFFFEB84"/>
        <color rgb="FF63BE7B"/>
      </colorScale>
    </cfRule>
  </conditionalFormatting>
  <conditionalFormatting sqref="TX96:TX123">
    <cfRule type="colorScale" priority="834">
      <colorScale>
        <cfvo type="min"/>
        <cfvo type="percentile" val="50"/>
        <cfvo type="max"/>
        <color rgb="FFF8696B"/>
        <color rgb="FFFFEB84"/>
        <color rgb="FF63BE7B"/>
      </colorScale>
    </cfRule>
  </conditionalFormatting>
  <conditionalFormatting sqref="TU96:TU123 TI96:TP123">
    <cfRule type="colorScale" priority="836">
      <colorScale>
        <cfvo type="min"/>
        <cfvo type="percentile" val="50"/>
        <cfvo type="max"/>
        <color rgb="FFF8696B"/>
        <color rgb="FFFFEB84"/>
        <color rgb="FF63BE7B"/>
      </colorScale>
    </cfRule>
  </conditionalFormatting>
  <conditionalFormatting sqref="TV96:TW123">
    <cfRule type="colorScale" priority="835">
      <colorScale>
        <cfvo type="min"/>
        <cfvo type="percentile" val="50"/>
        <cfvo type="max"/>
        <color rgb="FFF8696B"/>
        <color rgb="FFFFEB84"/>
        <color rgb="FF63BE7B"/>
      </colorScale>
    </cfRule>
  </conditionalFormatting>
  <conditionalFormatting sqref="TU15:TU24 TI82:TK92 TI15:TK24 TU82:TU92 TP15:TP24 TP82:TP92">
    <cfRule type="colorScale" priority="833">
      <colorScale>
        <cfvo type="min"/>
        <cfvo type="percentile" val="50"/>
        <cfvo type="max"/>
        <color rgb="FFF8696B"/>
        <color rgb="FFFFEB84"/>
        <color rgb="FF63BE7B"/>
      </colorScale>
    </cfRule>
  </conditionalFormatting>
  <conditionalFormatting sqref="TH96:TH123">
    <cfRule type="colorScale" priority="832">
      <colorScale>
        <cfvo type="min"/>
        <cfvo type="percentile" val="50"/>
        <cfvo type="max"/>
        <color rgb="FFF8696B"/>
        <color rgb="FFFFEB84"/>
        <color rgb="FF63BE7B"/>
      </colorScale>
    </cfRule>
  </conditionalFormatting>
  <conditionalFormatting sqref="TU25:TU81 TI25:TK81 TP25:TP81">
    <cfRule type="colorScale" priority="838">
      <colorScale>
        <cfvo type="min"/>
        <cfvo type="percentile" val="50"/>
        <cfvo type="max"/>
        <color rgb="FFF8696B"/>
        <color rgb="FFFFEB84"/>
        <color rgb="FF63BE7B"/>
      </colorScale>
    </cfRule>
  </conditionalFormatting>
  <conditionalFormatting sqref="TV12:TV13">
    <cfRule type="colorScale" priority="839">
      <colorScale>
        <cfvo type="min"/>
        <cfvo type="percentile" val="50"/>
        <cfvo type="max"/>
        <color rgb="FFF8696B"/>
        <color rgb="FFFFEB84"/>
        <color rgb="FF63BE7B"/>
      </colorScale>
    </cfRule>
  </conditionalFormatting>
  <conditionalFormatting sqref="TI14:TK14 TP14">
    <cfRule type="colorScale" priority="831">
      <colorScale>
        <cfvo type="min"/>
        <cfvo type="percentile" val="50"/>
        <cfvo type="max"/>
        <color rgb="FFF8696B"/>
        <color rgb="FFFFEB84"/>
        <color rgb="FF63BE7B"/>
      </colorScale>
    </cfRule>
  </conditionalFormatting>
  <conditionalFormatting sqref="TU14:TU92">
    <cfRule type="colorScale" priority="830">
      <colorScale>
        <cfvo type="min"/>
        <cfvo type="percentile" val="50"/>
        <cfvo type="max"/>
        <color rgb="FFF8696B"/>
        <color rgb="FFFFEB84"/>
        <color rgb="FF63BE7B"/>
      </colorScale>
    </cfRule>
  </conditionalFormatting>
  <conditionalFormatting sqref="TH14:TH92">
    <cfRule type="colorScale" priority="829">
      <colorScale>
        <cfvo type="min"/>
        <cfvo type="percentile" val="50"/>
        <cfvo type="max"/>
        <color rgb="FFF8696B"/>
        <color rgb="FFFFEB84"/>
        <color rgb="FF63BE7B"/>
      </colorScale>
    </cfRule>
  </conditionalFormatting>
  <conditionalFormatting sqref="TY96:TZ123">
    <cfRule type="colorScale" priority="828">
      <colorScale>
        <cfvo type="min"/>
        <cfvo type="percentile" val="50"/>
        <cfvo type="max"/>
        <color rgb="FFF8696B"/>
        <color rgb="FFFFEB84"/>
        <color rgb="FF63BE7B"/>
      </colorScale>
    </cfRule>
  </conditionalFormatting>
  <conditionalFormatting sqref="TY14:TY92">
    <cfRule type="colorScale" priority="827">
      <colorScale>
        <cfvo type="min"/>
        <cfvo type="percentile" val="50"/>
        <cfvo type="max"/>
        <color rgb="FF63BE7B"/>
        <color rgb="FFFFEB84"/>
        <color rgb="FFF8696B"/>
      </colorScale>
    </cfRule>
  </conditionalFormatting>
  <conditionalFormatting sqref="TQ96:TR123">
    <cfRule type="colorScale" priority="826">
      <colorScale>
        <cfvo type="min"/>
        <cfvo type="percentile" val="50"/>
        <cfvo type="max"/>
        <color rgb="FFF8696B"/>
        <color rgb="FFFFEB84"/>
        <color rgb="FF63BE7B"/>
      </colorScale>
    </cfRule>
  </conditionalFormatting>
  <conditionalFormatting sqref="TS96:TT123">
    <cfRule type="colorScale" priority="825">
      <colorScale>
        <cfvo type="min"/>
        <cfvo type="percentile" val="50"/>
        <cfvo type="max"/>
        <color rgb="FFF8696B"/>
        <color rgb="FFFFEB84"/>
        <color rgb="FF63BE7B"/>
      </colorScale>
    </cfRule>
  </conditionalFormatting>
  <conditionalFormatting sqref="TY96:TZ123">
    <cfRule type="colorScale" priority="824">
      <colorScale>
        <cfvo type="min"/>
        <cfvo type="percentile" val="50"/>
        <cfvo type="max"/>
        <color rgb="FF63BE7B"/>
        <color rgb="FFFFEB84"/>
        <color rgb="FFF8696B"/>
      </colorScale>
    </cfRule>
  </conditionalFormatting>
  <conditionalFormatting sqref="TS14:TT92">
    <cfRule type="colorScale" priority="823">
      <colorScale>
        <cfvo type="min"/>
        <cfvo type="percentile" val="50"/>
        <cfvo type="max"/>
        <color rgb="FFF8696B"/>
        <color rgb="FFFFEB84"/>
        <color rgb="FF63BE7B"/>
      </colorScale>
    </cfRule>
  </conditionalFormatting>
  <conditionalFormatting sqref="TU96:TU123">
    <cfRule type="colorScale" priority="822">
      <colorScale>
        <cfvo type="min"/>
        <cfvo type="percentile" val="50"/>
        <cfvo type="max"/>
        <color rgb="FFF8696B"/>
        <color rgb="FFFFEB84"/>
        <color rgb="FF63BE7B"/>
      </colorScale>
    </cfRule>
  </conditionalFormatting>
  <conditionalFormatting sqref="UD96:UF123">
    <cfRule type="colorScale" priority="821">
      <colorScale>
        <cfvo type="min"/>
        <cfvo type="percentile" val="50"/>
        <cfvo type="max"/>
        <color rgb="FFF8696B"/>
        <color rgb="FFFFEB84"/>
        <color rgb="FF63BE7B"/>
      </colorScale>
    </cfRule>
  </conditionalFormatting>
  <conditionalFormatting sqref="UG96:UG123">
    <cfRule type="colorScale" priority="819">
      <colorScale>
        <cfvo type="min"/>
        <cfvo type="percentile" val="50"/>
        <cfvo type="max"/>
        <color rgb="FFF8696B"/>
        <color rgb="FFFFEB84"/>
        <color rgb="FF63BE7B"/>
      </colorScale>
    </cfRule>
  </conditionalFormatting>
  <conditionalFormatting sqref="TO2:TO10 TT2:TT10">
    <cfRule type="colorScale" priority="818">
      <colorScale>
        <cfvo type="min"/>
        <cfvo type="percentile" val="50"/>
        <cfvo type="max"/>
        <color rgb="FFF8696B"/>
        <color rgb="FFFFEB84"/>
        <color rgb="FF63BE7B"/>
      </colorScale>
    </cfRule>
  </conditionalFormatting>
  <conditionalFormatting sqref="TU2:TU10">
    <cfRule type="colorScale" priority="817">
      <colorScale>
        <cfvo type="min"/>
        <cfvo type="percentile" val="50"/>
        <cfvo type="max"/>
        <color rgb="FFF8696B"/>
        <color rgb="FFFFEB84"/>
        <color rgb="FF63BE7B"/>
      </colorScale>
    </cfRule>
  </conditionalFormatting>
  <conditionalFormatting sqref="TO14:TO92">
    <cfRule type="colorScale" priority="816">
      <colorScale>
        <cfvo type="min"/>
        <cfvo type="percentile" val="50"/>
        <cfvo type="max"/>
        <color rgb="FFF8696B"/>
        <color rgb="FFFFEB84"/>
        <color rgb="FF63BE7B"/>
      </colorScale>
    </cfRule>
  </conditionalFormatting>
  <conditionalFormatting sqref="TL14:TM92">
    <cfRule type="colorScale" priority="815">
      <colorScale>
        <cfvo type="min"/>
        <cfvo type="percentile" val="50"/>
        <cfvo type="max"/>
        <color rgb="FFF8696B"/>
        <color rgb="FFFFEB84"/>
        <color rgb="FF63BE7B"/>
      </colorScale>
    </cfRule>
  </conditionalFormatting>
  <conditionalFormatting sqref="TR14:TR92">
    <cfRule type="colorScale" priority="814">
      <colorScale>
        <cfvo type="min"/>
        <cfvo type="percentile" val="50"/>
        <cfvo type="max"/>
        <color rgb="FFF8696B"/>
        <color rgb="FFFFEB84"/>
        <color rgb="FF63BE7B"/>
      </colorScale>
    </cfRule>
  </conditionalFormatting>
  <conditionalFormatting sqref="UF14:UF92">
    <cfRule type="colorScale" priority="813">
      <colorScale>
        <cfvo type="min"/>
        <cfvo type="percentile" val="50"/>
        <cfvo type="max"/>
        <color rgb="FFF8696B"/>
        <color rgb="FFFFEB84"/>
        <color rgb="FF63BE7B"/>
      </colorScale>
    </cfRule>
  </conditionalFormatting>
  <conditionalFormatting sqref="TL14:TL92">
    <cfRule type="colorScale" priority="812">
      <colorScale>
        <cfvo type="min"/>
        <cfvo type="percentile" val="50"/>
        <cfvo type="max"/>
        <color rgb="FFF8696B"/>
        <color rgb="FFFFEB84"/>
        <color rgb="FF63BE7B"/>
      </colorScale>
    </cfRule>
  </conditionalFormatting>
  <conditionalFormatting sqref="TI14:TK92">
    <cfRule type="colorScale" priority="811">
      <colorScale>
        <cfvo type="min"/>
        <cfvo type="percentile" val="50"/>
        <cfvo type="max"/>
        <color rgb="FFF8696B"/>
        <color rgb="FFFFEB84"/>
        <color rgb="FF63BE7B"/>
      </colorScale>
    </cfRule>
  </conditionalFormatting>
  <conditionalFormatting sqref="UH14:UI92">
    <cfRule type="colorScale" priority="810">
      <colorScale>
        <cfvo type="min"/>
        <cfvo type="percentile" val="50"/>
        <cfvo type="max"/>
        <color rgb="FFF8696B"/>
        <color rgb="FFFFEB84"/>
        <color rgb="FF63BE7B"/>
      </colorScale>
    </cfRule>
  </conditionalFormatting>
  <conditionalFormatting sqref="UH96:UI123">
    <cfRule type="colorScale" priority="809">
      <colorScale>
        <cfvo type="min"/>
        <cfvo type="percentile" val="50"/>
        <cfvo type="max"/>
        <color rgb="FFF8696B"/>
        <color rgb="FFFFEB84"/>
        <color rgb="FF63BE7B"/>
      </colorScale>
    </cfRule>
  </conditionalFormatting>
  <conditionalFormatting sqref="TV14:TV92">
    <cfRule type="colorScale" priority="808">
      <colorScale>
        <cfvo type="min"/>
        <cfvo type="percentile" val="50"/>
        <cfvo type="max"/>
        <color rgb="FFF8696B"/>
        <color rgb="FFFFEB84"/>
        <color rgb="FF63BE7B"/>
      </colorScale>
    </cfRule>
  </conditionalFormatting>
  <conditionalFormatting sqref="TV14:TV92">
    <cfRule type="colorScale" priority="807">
      <colorScale>
        <cfvo type="min"/>
        <cfvo type="percentile" val="50"/>
        <cfvo type="max"/>
        <color rgb="FFF8696B"/>
        <color rgb="FFFFEB84"/>
        <color rgb="FF63BE7B"/>
      </colorScale>
    </cfRule>
  </conditionalFormatting>
  <conditionalFormatting sqref="TY2:TY10">
    <cfRule type="colorScale" priority="806">
      <colorScale>
        <cfvo type="min"/>
        <cfvo type="percentile" val="50"/>
        <cfvo type="max"/>
        <color rgb="FFF8696B"/>
        <color rgb="FFFFEB84"/>
        <color rgb="FF63BE7B"/>
      </colorScale>
    </cfRule>
  </conditionalFormatting>
  <conditionalFormatting sqref="UC2:UC10">
    <cfRule type="colorScale" priority="805">
      <colorScale>
        <cfvo type="min"/>
        <cfvo type="percentile" val="50"/>
        <cfvo type="max"/>
        <color rgb="FFF8696B"/>
        <color rgb="FFFFEB84"/>
        <color rgb="FF63BE7B"/>
      </colorScale>
    </cfRule>
  </conditionalFormatting>
  <conditionalFormatting sqref="UA2:UA10">
    <cfRule type="colorScale" priority="804">
      <colorScale>
        <cfvo type="min"/>
        <cfvo type="percentile" val="50"/>
        <cfvo type="max"/>
        <color rgb="FFF8696B"/>
        <color rgb="FFFFEB84"/>
        <color rgb="FF63BE7B"/>
      </colorScale>
    </cfRule>
  </conditionalFormatting>
  <conditionalFormatting sqref="UE2:UE10">
    <cfRule type="colorScale" priority="803">
      <colorScale>
        <cfvo type="min"/>
        <cfvo type="percentile" val="50"/>
        <cfvo type="max"/>
        <color rgb="FFF8696B"/>
        <color rgb="FFFFEB84"/>
        <color rgb="FF63BE7B"/>
      </colorScale>
    </cfRule>
  </conditionalFormatting>
  <conditionalFormatting sqref="UJ14:UJ92">
    <cfRule type="colorScale" priority="802">
      <colorScale>
        <cfvo type="min"/>
        <cfvo type="percentile" val="50"/>
        <cfvo type="max"/>
        <color rgb="FFF8696B"/>
        <color rgb="FFFFEB84"/>
        <color rgb="FF63BE7B"/>
      </colorScale>
    </cfRule>
  </conditionalFormatting>
  <conditionalFormatting sqref="UJ96:UK123">
    <cfRule type="colorScale" priority="801">
      <colorScale>
        <cfvo type="min"/>
        <cfvo type="percentile" val="50"/>
        <cfvo type="max"/>
        <color rgb="FFF8696B"/>
        <color rgb="FFFFEB84"/>
        <color rgb="FF63BE7B"/>
      </colorScale>
    </cfRule>
  </conditionalFormatting>
  <conditionalFormatting sqref="UL14:UL92 UO14:UO92">
    <cfRule type="colorScale" priority="800">
      <colorScale>
        <cfvo type="min"/>
        <cfvo type="percentile" val="50"/>
        <cfvo type="max"/>
        <color rgb="FFF8696B"/>
        <color rgb="FFFFEB84"/>
        <color rgb="FF63BE7B"/>
      </colorScale>
    </cfRule>
  </conditionalFormatting>
  <conditionalFormatting sqref="UL96:UO123">
    <cfRule type="colorScale" priority="799">
      <colorScale>
        <cfvo type="min"/>
        <cfvo type="percentile" val="50"/>
        <cfvo type="max"/>
        <color rgb="FFF8696B"/>
        <color rgb="FFFFEB84"/>
        <color rgb="FF63BE7B"/>
      </colorScale>
    </cfRule>
  </conditionalFormatting>
  <conditionalFormatting sqref="TQ10">
    <cfRule type="colorScale" priority="798">
      <colorScale>
        <cfvo type="min"/>
        <cfvo type="percentile" val="50"/>
        <cfvo type="max"/>
        <color rgb="FFF8696B"/>
        <color rgb="FFFFEB84"/>
        <color rgb="FF63BE7B"/>
      </colorScale>
    </cfRule>
  </conditionalFormatting>
  <conditionalFormatting sqref="TQ2:TQ9">
    <cfRule type="colorScale" priority="797">
      <colorScale>
        <cfvo type="min"/>
        <cfvo type="percentile" val="50"/>
        <cfvo type="max"/>
        <color rgb="FFF8696B"/>
        <color rgb="FFFFEB84"/>
        <color rgb="FF63BE7B"/>
      </colorScale>
    </cfRule>
  </conditionalFormatting>
  <conditionalFormatting sqref="UE14:UE92">
    <cfRule type="colorScale" priority="796">
      <colorScale>
        <cfvo type="min"/>
        <cfvo type="percentile" val="50"/>
        <cfvo type="max"/>
        <color rgb="FFF8696B"/>
        <color rgb="FFFFEB84"/>
        <color rgb="FF63BE7B"/>
      </colorScale>
    </cfRule>
  </conditionalFormatting>
  <conditionalFormatting sqref="TQ14:TQ92">
    <cfRule type="colorScale" priority="794">
      <colorScale>
        <cfvo type="min"/>
        <cfvo type="percentile" val="50"/>
        <cfvo type="max"/>
        <color rgb="FFF8696B"/>
        <color rgb="FFFFEB84"/>
        <color rgb="FF63BE7B"/>
      </colorScale>
    </cfRule>
  </conditionalFormatting>
  <conditionalFormatting sqref="TR2:TR10">
    <cfRule type="colorScale" priority="793">
      <colorScale>
        <cfvo type="min"/>
        <cfvo type="percentile" val="50"/>
        <cfvo type="max"/>
        <color rgb="FF63BE7B"/>
        <color rgb="FFFFEB84"/>
        <color rgb="FFF8696B"/>
      </colorScale>
    </cfRule>
  </conditionalFormatting>
  <conditionalFormatting sqref="TP10">
    <cfRule type="colorScale" priority="792">
      <colorScale>
        <cfvo type="min"/>
        <cfvo type="percentile" val="50"/>
        <cfvo type="max"/>
        <color rgb="FFF8696B"/>
        <color rgb="FFFFEB84"/>
        <color rgb="FF63BE7B"/>
      </colorScale>
    </cfRule>
  </conditionalFormatting>
  <conditionalFormatting sqref="TP2:TP9">
    <cfRule type="colorScale" priority="791">
      <colorScale>
        <cfvo type="min"/>
        <cfvo type="percentile" val="50"/>
        <cfvo type="max"/>
        <color rgb="FFF8696B"/>
        <color rgb="FFFFEB84"/>
        <color rgb="FF63BE7B"/>
      </colorScale>
    </cfRule>
  </conditionalFormatting>
  <conditionalFormatting sqref="UD14:UD92">
    <cfRule type="colorScale" priority="790">
      <colorScale>
        <cfvo type="min"/>
        <cfvo type="percentile" val="50"/>
        <cfvo type="max"/>
        <color rgb="FFF8696B"/>
        <color rgb="FFFFEB84"/>
        <color rgb="FF63BE7B"/>
      </colorScale>
    </cfRule>
  </conditionalFormatting>
  <conditionalFormatting sqref="VG96:VG123">
    <cfRule type="colorScale" priority="782">
      <colorScale>
        <cfvo type="min"/>
        <cfvo type="percentile" val="50"/>
        <cfvo type="max"/>
        <color rgb="FFF8696B"/>
        <color rgb="FFFFEB84"/>
        <color rgb="FF63BE7B"/>
      </colorScale>
    </cfRule>
  </conditionalFormatting>
  <conditionalFormatting sqref="VD96:VD123 UR96:UY123">
    <cfRule type="colorScale" priority="784">
      <colorScale>
        <cfvo type="min"/>
        <cfvo type="percentile" val="50"/>
        <cfvo type="max"/>
        <color rgb="FFF8696B"/>
        <color rgb="FFFFEB84"/>
        <color rgb="FF63BE7B"/>
      </colorScale>
    </cfRule>
  </conditionalFormatting>
  <conditionalFormatting sqref="VE96:VF123">
    <cfRule type="colorScale" priority="783">
      <colorScale>
        <cfvo type="min"/>
        <cfvo type="percentile" val="50"/>
        <cfvo type="max"/>
        <color rgb="FFF8696B"/>
        <color rgb="FFFFEB84"/>
        <color rgb="FF63BE7B"/>
      </colorScale>
    </cfRule>
  </conditionalFormatting>
  <conditionalFormatting sqref="VD15:VD24 UR82:UT92 UR15:UT24 VD82:VD92 UY15:UY24 UY82:UY92">
    <cfRule type="colorScale" priority="781">
      <colorScale>
        <cfvo type="min"/>
        <cfvo type="percentile" val="50"/>
        <cfvo type="max"/>
        <color rgb="FFF8696B"/>
        <color rgb="FFFFEB84"/>
        <color rgb="FF63BE7B"/>
      </colorScale>
    </cfRule>
  </conditionalFormatting>
  <conditionalFormatting sqref="UQ96:UQ123">
    <cfRule type="colorScale" priority="780">
      <colorScale>
        <cfvo type="min"/>
        <cfvo type="percentile" val="50"/>
        <cfvo type="max"/>
        <color rgb="FFF8696B"/>
        <color rgb="FFFFEB84"/>
        <color rgb="FF63BE7B"/>
      </colorScale>
    </cfRule>
  </conditionalFormatting>
  <conditionalFormatting sqref="VD25:VD81 UR25:UT81 UY25:UY81">
    <cfRule type="colorScale" priority="786">
      <colorScale>
        <cfvo type="min"/>
        <cfvo type="percentile" val="50"/>
        <cfvo type="max"/>
        <color rgb="FFF8696B"/>
        <color rgb="FFFFEB84"/>
        <color rgb="FF63BE7B"/>
      </colorScale>
    </cfRule>
  </conditionalFormatting>
  <conditionalFormatting sqref="VE12:VE13">
    <cfRule type="colorScale" priority="787">
      <colorScale>
        <cfvo type="min"/>
        <cfvo type="percentile" val="50"/>
        <cfvo type="max"/>
        <color rgb="FFF8696B"/>
        <color rgb="FFFFEB84"/>
        <color rgb="FF63BE7B"/>
      </colorScale>
    </cfRule>
  </conditionalFormatting>
  <conditionalFormatting sqref="UR14:UT14 UY14">
    <cfRule type="colorScale" priority="779">
      <colorScale>
        <cfvo type="min"/>
        <cfvo type="percentile" val="50"/>
        <cfvo type="max"/>
        <color rgb="FFF8696B"/>
        <color rgb="FFFFEB84"/>
        <color rgb="FF63BE7B"/>
      </colorScale>
    </cfRule>
  </conditionalFormatting>
  <conditionalFormatting sqref="VD14:VD92">
    <cfRule type="colorScale" priority="778">
      <colorScale>
        <cfvo type="min"/>
        <cfvo type="percentile" val="50"/>
        <cfvo type="max"/>
        <color rgb="FFF8696B"/>
        <color rgb="FFFFEB84"/>
        <color rgb="FF63BE7B"/>
      </colorScale>
    </cfRule>
  </conditionalFormatting>
  <conditionalFormatting sqref="UQ14:UQ92">
    <cfRule type="colorScale" priority="777">
      <colorScale>
        <cfvo type="min"/>
        <cfvo type="percentile" val="50"/>
        <cfvo type="max"/>
        <color rgb="FFF8696B"/>
        <color rgb="FFFFEB84"/>
        <color rgb="FF63BE7B"/>
      </colorScale>
    </cfRule>
  </conditionalFormatting>
  <conditionalFormatting sqref="VH96:VI123">
    <cfRule type="colorScale" priority="776">
      <colorScale>
        <cfvo type="min"/>
        <cfvo type="percentile" val="50"/>
        <cfvo type="max"/>
        <color rgb="FFF8696B"/>
        <color rgb="FFFFEB84"/>
        <color rgb="FF63BE7B"/>
      </colorScale>
    </cfRule>
  </conditionalFormatting>
  <conditionalFormatting sqref="VH14:VH92">
    <cfRule type="colorScale" priority="775">
      <colorScale>
        <cfvo type="min"/>
        <cfvo type="percentile" val="50"/>
        <cfvo type="max"/>
        <color rgb="FF63BE7B"/>
        <color rgb="FFFFEB84"/>
        <color rgb="FFF8696B"/>
      </colorScale>
    </cfRule>
  </conditionalFormatting>
  <conditionalFormatting sqref="UZ96:VA123">
    <cfRule type="colorScale" priority="774">
      <colorScale>
        <cfvo type="min"/>
        <cfvo type="percentile" val="50"/>
        <cfvo type="max"/>
        <color rgb="FFF8696B"/>
        <color rgb="FFFFEB84"/>
        <color rgb="FF63BE7B"/>
      </colorScale>
    </cfRule>
  </conditionalFormatting>
  <conditionalFormatting sqref="VB96:VC123">
    <cfRule type="colorScale" priority="773">
      <colorScale>
        <cfvo type="min"/>
        <cfvo type="percentile" val="50"/>
        <cfvo type="max"/>
        <color rgb="FFF8696B"/>
        <color rgb="FFFFEB84"/>
        <color rgb="FF63BE7B"/>
      </colorScale>
    </cfRule>
  </conditionalFormatting>
  <conditionalFormatting sqref="VH96:VI123">
    <cfRule type="colorScale" priority="772">
      <colorScale>
        <cfvo type="min"/>
        <cfvo type="percentile" val="50"/>
        <cfvo type="max"/>
        <color rgb="FF63BE7B"/>
        <color rgb="FFFFEB84"/>
        <color rgb="FFF8696B"/>
      </colorScale>
    </cfRule>
  </conditionalFormatting>
  <conditionalFormatting sqref="VB14:VC92">
    <cfRule type="colorScale" priority="771">
      <colorScale>
        <cfvo type="min"/>
        <cfvo type="percentile" val="50"/>
        <cfvo type="max"/>
        <color rgb="FFF8696B"/>
        <color rgb="FFFFEB84"/>
        <color rgb="FF63BE7B"/>
      </colorScale>
    </cfRule>
  </conditionalFormatting>
  <conditionalFormatting sqref="VD96:VD123">
    <cfRule type="colorScale" priority="770">
      <colorScale>
        <cfvo type="min"/>
        <cfvo type="percentile" val="50"/>
        <cfvo type="max"/>
        <color rgb="FFF8696B"/>
        <color rgb="FFFFEB84"/>
        <color rgb="FF63BE7B"/>
      </colorScale>
    </cfRule>
  </conditionalFormatting>
  <conditionalFormatting sqref="VM96:VO123">
    <cfRule type="colorScale" priority="769">
      <colorScale>
        <cfvo type="min"/>
        <cfvo type="percentile" val="50"/>
        <cfvo type="max"/>
        <color rgb="FFF8696B"/>
        <color rgb="FFFFEB84"/>
        <color rgb="FF63BE7B"/>
      </colorScale>
    </cfRule>
  </conditionalFormatting>
  <conditionalFormatting sqref="VP96:VP123">
    <cfRule type="colorScale" priority="767">
      <colorScale>
        <cfvo type="min"/>
        <cfvo type="percentile" val="50"/>
        <cfvo type="max"/>
        <color rgb="FFF8696B"/>
        <color rgb="FFFFEB84"/>
        <color rgb="FF63BE7B"/>
      </colorScale>
    </cfRule>
  </conditionalFormatting>
  <conditionalFormatting sqref="UX2:UX10 VC2:VC10">
    <cfRule type="colorScale" priority="766">
      <colorScale>
        <cfvo type="min"/>
        <cfvo type="percentile" val="50"/>
        <cfvo type="max"/>
        <color rgb="FFF8696B"/>
        <color rgb="FFFFEB84"/>
        <color rgb="FF63BE7B"/>
      </colorScale>
    </cfRule>
  </conditionalFormatting>
  <conditionalFormatting sqref="VD2:VD10">
    <cfRule type="colorScale" priority="765">
      <colorScale>
        <cfvo type="min"/>
        <cfvo type="percentile" val="50"/>
        <cfvo type="max"/>
        <color rgb="FFF8696B"/>
        <color rgb="FFFFEB84"/>
        <color rgb="FF63BE7B"/>
      </colorScale>
    </cfRule>
  </conditionalFormatting>
  <conditionalFormatting sqref="UX14:UX92">
    <cfRule type="colorScale" priority="764">
      <colorScale>
        <cfvo type="min"/>
        <cfvo type="percentile" val="50"/>
        <cfvo type="max"/>
        <color rgb="FFF8696B"/>
        <color rgb="FFFFEB84"/>
        <color rgb="FF63BE7B"/>
      </colorScale>
    </cfRule>
  </conditionalFormatting>
  <conditionalFormatting sqref="UU14:UV92">
    <cfRule type="colorScale" priority="763">
      <colorScale>
        <cfvo type="min"/>
        <cfvo type="percentile" val="50"/>
        <cfvo type="max"/>
        <color rgb="FFF8696B"/>
        <color rgb="FFFFEB84"/>
        <color rgb="FF63BE7B"/>
      </colorScale>
    </cfRule>
  </conditionalFormatting>
  <conditionalFormatting sqref="VA14:VA92">
    <cfRule type="colorScale" priority="762">
      <colorScale>
        <cfvo type="min"/>
        <cfvo type="percentile" val="50"/>
        <cfvo type="max"/>
        <color rgb="FFF8696B"/>
        <color rgb="FFFFEB84"/>
        <color rgb="FF63BE7B"/>
      </colorScale>
    </cfRule>
  </conditionalFormatting>
  <conditionalFormatting sqref="VO14:VO92">
    <cfRule type="colorScale" priority="761">
      <colorScale>
        <cfvo type="min"/>
        <cfvo type="percentile" val="50"/>
        <cfvo type="max"/>
        <color rgb="FFF8696B"/>
        <color rgb="FFFFEB84"/>
        <color rgb="FF63BE7B"/>
      </colorScale>
    </cfRule>
  </conditionalFormatting>
  <conditionalFormatting sqref="UU14:UU92">
    <cfRule type="colorScale" priority="760">
      <colorScale>
        <cfvo type="min"/>
        <cfvo type="percentile" val="50"/>
        <cfvo type="max"/>
        <color rgb="FFF8696B"/>
        <color rgb="FFFFEB84"/>
        <color rgb="FF63BE7B"/>
      </colorScale>
    </cfRule>
  </conditionalFormatting>
  <conditionalFormatting sqref="UR14:UT92">
    <cfRule type="colorScale" priority="759">
      <colorScale>
        <cfvo type="min"/>
        <cfvo type="percentile" val="50"/>
        <cfvo type="max"/>
        <color rgb="FFF8696B"/>
        <color rgb="FFFFEB84"/>
        <color rgb="FF63BE7B"/>
      </colorScale>
    </cfRule>
  </conditionalFormatting>
  <conditionalFormatting sqref="VQ14:VR92">
    <cfRule type="colorScale" priority="758">
      <colorScale>
        <cfvo type="min"/>
        <cfvo type="percentile" val="50"/>
        <cfvo type="max"/>
        <color rgb="FFF8696B"/>
        <color rgb="FFFFEB84"/>
        <color rgb="FF63BE7B"/>
      </colorScale>
    </cfRule>
  </conditionalFormatting>
  <conditionalFormatting sqref="VQ96:VR123">
    <cfRule type="colorScale" priority="757">
      <colorScale>
        <cfvo type="min"/>
        <cfvo type="percentile" val="50"/>
        <cfvo type="max"/>
        <color rgb="FFF8696B"/>
        <color rgb="FFFFEB84"/>
        <color rgb="FF63BE7B"/>
      </colorScale>
    </cfRule>
  </conditionalFormatting>
  <conditionalFormatting sqref="VE14:VE92">
    <cfRule type="colorScale" priority="756">
      <colorScale>
        <cfvo type="min"/>
        <cfvo type="percentile" val="50"/>
        <cfvo type="max"/>
        <color rgb="FFF8696B"/>
        <color rgb="FFFFEB84"/>
        <color rgb="FF63BE7B"/>
      </colorScale>
    </cfRule>
  </conditionalFormatting>
  <conditionalFormatting sqref="VE14:VE92">
    <cfRule type="colorScale" priority="755">
      <colorScale>
        <cfvo type="min"/>
        <cfvo type="percentile" val="50"/>
        <cfvo type="max"/>
        <color rgb="FFF8696B"/>
        <color rgb="FFFFEB84"/>
        <color rgb="FF63BE7B"/>
      </colorScale>
    </cfRule>
  </conditionalFormatting>
  <conditionalFormatting sqref="VH2:VH10">
    <cfRule type="colorScale" priority="754">
      <colorScale>
        <cfvo type="min"/>
        <cfvo type="percentile" val="50"/>
        <cfvo type="max"/>
        <color rgb="FFF8696B"/>
        <color rgb="FFFFEB84"/>
        <color rgb="FF63BE7B"/>
      </colorScale>
    </cfRule>
  </conditionalFormatting>
  <conditionalFormatting sqref="VL2:VL10">
    <cfRule type="colorScale" priority="753">
      <colorScale>
        <cfvo type="min"/>
        <cfvo type="percentile" val="50"/>
        <cfvo type="max"/>
        <color rgb="FFF8696B"/>
        <color rgb="FFFFEB84"/>
        <color rgb="FF63BE7B"/>
      </colorScale>
    </cfRule>
  </conditionalFormatting>
  <conditionalFormatting sqref="VJ2:VJ10">
    <cfRule type="colorScale" priority="752">
      <colorScale>
        <cfvo type="min"/>
        <cfvo type="percentile" val="50"/>
        <cfvo type="max"/>
        <color rgb="FFF8696B"/>
        <color rgb="FFFFEB84"/>
        <color rgb="FF63BE7B"/>
      </colorScale>
    </cfRule>
  </conditionalFormatting>
  <conditionalFormatting sqref="VN2:VN10">
    <cfRule type="colorScale" priority="751">
      <colorScale>
        <cfvo type="min"/>
        <cfvo type="percentile" val="50"/>
        <cfvo type="max"/>
        <color rgb="FFF8696B"/>
        <color rgb="FFFFEB84"/>
        <color rgb="FF63BE7B"/>
      </colorScale>
    </cfRule>
  </conditionalFormatting>
  <conditionalFormatting sqref="VS14:VS92">
    <cfRule type="colorScale" priority="750">
      <colorScale>
        <cfvo type="min"/>
        <cfvo type="percentile" val="50"/>
        <cfvo type="max"/>
        <color rgb="FFF8696B"/>
        <color rgb="FFFFEB84"/>
        <color rgb="FF63BE7B"/>
      </colorScale>
    </cfRule>
  </conditionalFormatting>
  <conditionalFormatting sqref="VS96:VT123">
    <cfRule type="colorScale" priority="749">
      <colorScale>
        <cfvo type="min"/>
        <cfvo type="percentile" val="50"/>
        <cfvo type="max"/>
        <color rgb="FFF8696B"/>
        <color rgb="FFFFEB84"/>
        <color rgb="FF63BE7B"/>
      </colorScale>
    </cfRule>
  </conditionalFormatting>
  <conditionalFormatting sqref="VU14:VU92 VX14:VX92">
    <cfRule type="colorScale" priority="748">
      <colorScale>
        <cfvo type="min"/>
        <cfvo type="percentile" val="50"/>
        <cfvo type="max"/>
        <color rgb="FFF8696B"/>
        <color rgb="FFFFEB84"/>
        <color rgb="FF63BE7B"/>
      </colorScale>
    </cfRule>
  </conditionalFormatting>
  <conditionalFormatting sqref="VU96:VX123">
    <cfRule type="colorScale" priority="747">
      <colorScale>
        <cfvo type="min"/>
        <cfvo type="percentile" val="50"/>
        <cfvo type="max"/>
        <color rgb="FFF8696B"/>
        <color rgb="FFFFEB84"/>
        <color rgb="FF63BE7B"/>
      </colorScale>
    </cfRule>
  </conditionalFormatting>
  <conditionalFormatting sqref="UZ10">
    <cfRule type="colorScale" priority="746">
      <colorScale>
        <cfvo type="min"/>
        <cfvo type="percentile" val="50"/>
        <cfvo type="max"/>
        <color rgb="FFF8696B"/>
        <color rgb="FFFFEB84"/>
        <color rgb="FF63BE7B"/>
      </colorScale>
    </cfRule>
  </conditionalFormatting>
  <conditionalFormatting sqref="UZ2:UZ9">
    <cfRule type="colorScale" priority="745">
      <colorScale>
        <cfvo type="min"/>
        <cfvo type="percentile" val="50"/>
        <cfvo type="max"/>
        <color rgb="FFF8696B"/>
        <color rgb="FFFFEB84"/>
        <color rgb="FF63BE7B"/>
      </colorScale>
    </cfRule>
  </conditionalFormatting>
  <conditionalFormatting sqref="VN14:VN92">
    <cfRule type="colorScale" priority="744">
      <colorScale>
        <cfvo type="min"/>
        <cfvo type="percentile" val="50"/>
        <cfvo type="max"/>
        <color rgb="FFF8696B"/>
        <color rgb="FFFFEB84"/>
        <color rgb="FF63BE7B"/>
      </colorScale>
    </cfRule>
  </conditionalFormatting>
  <conditionalFormatting sqref="UZ14:UZ92">
    <cfRule type="colorScale" priority="742">
      <colorScale>
        <cfvo type="min"/>
        <cfvo type="percentile" val="50"/>
        <cfvo type="max"/>
        <color rgb="FFF8696B"/>
        <color rgb="FFFFEB84"/>
        <color rgb="FF63BE7B"/>
      </colorScale>
    </cfRule>
  </conditionalFormatting>
  <conditionalFormatting sqref="VA2:VA10">
    <cfRule type="colorScale" priority="741">
      <colorScale>
        <cfvo type="min"/>
        <cfvo type="percentile" val="50"/>
        <cfvo type="max"/>
        <color rgb="FF63BE7B"/>
        <color rgb="FFFFEB84"/>
        <color rgb="FFF8696B"/>
      </colorScale>
    </cfRule>
  </conditionalFormatting>
  <conditionalFormatting sqref="UY10">
    <cfRule type="colorScale" priority="740">
      <colorScale>
        <cfvo type="min"/>
        <cfvo type="percentile" val="50"/>
        <cfvo type="max"/>
        <color rgb="FFF8696B"/>
        <color rgb="FFFFEB84"/>
        <color rgb="FF63BE7B"/>
      </colorScale>
    </cfRule>
  </conditionalFormatting>
  <conditionalFormatting sqref="UY2:UY9">
    <cfRule type="colorScale" priority="739">
      <colorScale>
        <cfvo type="min"/>
        <cfvo type="percentile" val="50"/>
        <cfvo type="max"/>
        <color rgb="FFF8696B"/>
        <color rgb="FFFFEB84"/>
        <color rgb="FF63BE7B"/>
      </colorScale>
    </cfRule>
  </conditionalFormatting>
  <conditionalFormatting sqref="VM14:VM92">
    <cfRule type="colorScale" priority="738">
      <colorScale>
        <cfvo type="min"/>
        <cfvo type="percentile" val="50"/>
        <cfvo type="max"/>
        <color rgb="FFF8696B"/>
        <color rgb="FFFFEB84"/>
        <color rgb="FF63BE7B"/>
      </colorScale>
    </cfRule>
  </conditionalFormatting>
  <conditionalFormatting sqref="WP96:WP123">
    <cfRule type="colorScale" priority="730">
      <colorScale>
        <cfvo type="min"/>
        <cfvo type="percentile" val="50"/>
        <cfvo type="max"/>
        <color rgb="FFF8696B"/>
        <color rgb="FFFFEB84"/>
        <color rgb="FF63BE7B"/>
      </colorScale>
    </cfRule>
  </conditionalFormatting>
  <conditionalFormatting sqref="WM96:WM123 WA96:WH123">
    <cfRule type="colorScale" priority="732">
      <colorScale>
        <cfvo type="min"/>
        <cfvo type="percentile" val="50"/>
        <cfvo type="max"/>
        <color rgb="FFF8696B"/>
        <color rgb="FFFFEB84"/>
        <color rgb="FF63BE7B"/>
      </colorScale>
    </cfRule>
  </conditionalFormatting>
  <conditionalFormatting sqref="WN96:WO123">
    <cfRule type="colorScale" priority="731">
      <colorScale>
        <cfvo type="min"/>
        <cfvo type="percentile" val="50"/>
        <cfvo type="max"/>
        <color rgb="FFF8696B"/>
        <color rgb="FFFFEB84"/>
        <color rgb="FF63BE7B"/>
      </colorScale>
    </cfRule>
  </conditionalFormatting>
  <conditionalFormatting sqref="WM15:WM24 WA82:WC92 WA15:WC24 WM82:WM92 WH15:WH24 WH82:WH92">
    <cfRule type="colorScale" priority="729">
      <colorScale>
        <cfvo type="min"/>
        <cfvo type="percentile" val="50"/>
        <cfvo type="max"/>
        <color rgb="FFF8696B"/>
        <color rgb="FFFFEB84"/>
        <color rgb="FF63BE7B"/>
      </colorScale>
    </cfRule>
  </conditionalFormatting>
  <conditionalFormatting sqref="VZ96:VZ123">
    <cfRule type="colorScale" priority="728">
      <colorScale>
        <cfvo type="min"/>
        <cfvo type="percentile" val="50"/>
        <cfvo type="max"/>
        <color rgb="FFF8696B"/>
        <color rgb="FFFFEB84"/>
        <color rgb="FF63BE7B"/>
      </colorScale>
    </cfRule>
  </conditionalFormatting>
  <conditionalFormatting sqref="WM25:WM81 WA25:WC81 WH25:WH81">
    <cfRule type="colorScale" priority="734">
      <colorScale>
        <cfvo type="min"/>
        <cfvo type="percentile" val="50"/>
        <cfvo type="max"/>
        <color rgb="FFF8696B"/>
        <color rgb="FFFFEB84"/>
        <color rgb="FF63BE7B"/>
      </colorScale>
    </cfRule>
  </conditionalFormatting>
  <conditionalFormatting sqref="WN12:WN13">
    <cfRule type="colorScale" priority="735">
      <colorScale>
        <cfvo type="min"/>
        <cfvo type="percentile" val="50"/>
        <cfvo type="max"/>
        <color rgb="FFF8696B"/>
        <color rgb="FFFFEB84"/>
        <color rgb="FF63BE7B"/>
      </colorScale>
    </cfRule>
  </conditionalFormatting>
  <conditionalFormatting sqref="WA14:WC14 WH14">
    <cfRule type="colorScale" priority="727">
      <colorScale>
        <cfvo type="min"/>
        <cfvo type="percentile" val="50"/>
        <cfvo type="max"/>
        <color rgb="FFF8696B"/>
        <color rgb="FFFFEB84"/>
        <color rgb="FF63BE7B"/>
      </colorScale>
    </cfRule>
  </conditionalFormatting>
  <conditionalFormatting sqref="WM14:WM92">
    <cfRule type="colorScale" priority="726">
      <colorScale>
        <cfvo type="min"/>
        <cfvo type="percentile" val="50"/>
        <cfvo type="max"/>
        <color rgb="FFF8696B"/>
        <color rgb="FFFFEB84"/>
        <color rgb="FF63BE7B"/>
      </colorScale>
    </cfRule>
  </conditionalFormatting>
  <conditionalFormatting sqref="VZ14:VZ92">
    <cfRule type="colorScale" priority="725">
      <colorScale>
        <cfvo type="min"/>
        <cfvo type="percentile" val="50"/>
        <cfvo type="max"/>
        <color rgb="FFF8696B"/>
        <color rgb="FFFFEB84"/>
        <color rgb="FF63BE7B"/>
      </colorScale>
    </cfRule>
  </conditionalFormatting>
  <conditionalFormatting sqref="WQ96:WR123">
    <cfRule type="colorScale" priority="724">
      <colorScale>
        <cfvo type="min"/>
        <cfvo type="percentile" val="50"/>
        <cfvo type="max"/>
        <color rgb="FFF8696B"/>
        <color rgb="FFFFEB84"/>
        <color rgb="FF63BE7B"/>
      </colorScale>
    </cfRule>
  </conditionalFormatting>
  <conditionalFormatting sqref="WQ14:WQ92">
    <cfRule type="colorScale" priority="723">
      <colorScale>
        <cfvo type="min"/>
        <cfvo type="percentile" val="50"/>
        <cfvo type="max"/>
        <color rgb="FF63BE7B"/>
        <color rgb="FFFFEB84"/>
        <color rgb="FFF8696B"/>
      </colorScale>
    </cfRule>
  </conditionalFormatting>
  <conditionalFormatting sqref="WI96:WJ123">
    <cfRule type="colorScale" priority="722">
      <colorScale>
        <cfvo type="min"/>
        <cfvo type="percentile" val="50"/>
        <cfvo type="max"/>
        <color rgb="FFF8696B"/>
        <color rgb="FFFFEB84"/>
        <color rgb="FF63BE7B"/>
      </colorScale>
    </cfRule>
  </conditionalFormatting>
  <conditionalFormatting sqref="WK96:WL123">
    <cfRule type="colorScale" priority="721">
      <colorScale>
        <cfvo type="min"/>
        <cfvo type="percentile" val="50"/>
        <cfvo type="max"/>
        <color rgb="FFF8696B"/>
        <color rgb="FFFFEB84"/>
        <color rgb="FF63BE7B"/>
      </colorScale>
    </cfRule>
  </conditionalFormatting>
  <conditionalFormatting sqref="WQ96:WR123">
    <cfRule type="colorScale" priority="720">
      <colorScale>
        <cfvo type="min"/>
        <cfvo type="percentile" val="50"/>
        <cfvo type="max"/>
        <color rgb="FF63BE7B"/>
        <color rgb="FFFFEB84"/>
        <color rgb="FFF8696B"/>
      </colorScale>
    </cfRule>
  </conditionalFormatting>
  <conditionalFormatting sqref="WK14:WL92">
    <cfRule type="colorScale" priority="719">
      <colorScale>
        <cfvo type="min"/>
        <cfvo type="percentile" val="50"/>
        <cfvo type="max"/>
        <color rgb="FFF8696B"/>
        <color rgb="FFFFEB84"/>
        <color rgb="FF63BE7B"/>
      </colorScale>
    </cfRule>
  </conditionalFormatting>
  <conditionalFormatting sqref="WM96:WM123">
    <cfRule type="colorScale" priority="718">
      <colorScale>
        <cfvo type="min"/>
        <cfvo type="percentile" val="50"/>
        <cfvo type="max"/>
        <color rgb="FFF8696B"/>
        <color rgb="FFFFEB84"/>
        <color rgb="FF63BE7B"/>
      </colorScale>
    </cfRule>
  </conditionalFormatting>
  <conditionalFormatting sqref="WV96:WX123">
    <cfRule type="colorScale" priority="717">
      <colorScale>
        <cfvo type="min"/>
        <cfvo type="percentile" val="50"/>
        <cfvo type="max"/>
        <color rgb="FFF8696B"/>
        <color rgb="FFFFEB84"/>
        <color rgb="FF63BE7B"/>
      </colorScale>
    </cfRule>
  </conditionalFormatting>
  <conditionalFormatting sqref="WY96:WY123">
    <cfRule type="colorScale" priority="715">
      <colorScale>
        <cfvo type="min"/>
        <cfvo type="percentile" val="50"/>
        <cfvo type="max"/>
        <color rgb="FFF8696B"/>
        <color rgb="FFFFEB84"/>
        <color rgb="FF63BE7B"/>
      </colorScale>
    </cfRule>
  </conditionalFormatting>
  <conditionalFormatting sqref="WG2:WG10 WL2:WL10">
    <cfRule type="colorScale" priority="714">
      <colorScale>
        <cfvo type="min"/>
        <cfvo type="percentile" val="50"/>
        <cfvo type="max"/>
        <color rgb="FFF8696B"/>
        <color rgb="FFFFEB84"/>
        <color rgb="FF63BE7B"/>
      </colorScale>
    </cfRule>
  </conditionalFormatting>
  <conditionalFormatting sqref="WM2:WM10">
    <cfRule type="colorScale" priority="713">
      <colorScale>
        <cfvo type="min"/>
        <cfvo type="percentile" val="50"/>
        <cfvo type="max"/>
        <color rgb="FFF8696B"/>
        <color rgb="FFFFEB84"/>
        <color rgb="FF63BE7B"/>
      </colorScale>
    </cfRule>
  </conditionalFormatting>
  <conditionalFormatting sqref="WG14:WG92">
    <cfRule type="colorScale" priority="712">
      <colorScale>
        <cfvo type="min"/>
        <cfvo type="percentile" val="50"/>
        <cfvo type="max"/>
        <color rgb="FFF8696B"/>
        <color rgb="FFFFEB84"/>
        <color rgb="FF63BE7B"/>
      </colorScale>
    </cfRule>
  </conditionalFormatting>
  <conditionalFormatting sqref="WD14:WE92">
    <cfRule type="colorScale" priority="711">
      <colorScale>
        <cfvo type="min"/>
        <cfvo type="percentile" val="50"/>
        <cfvo type="max"/>
        <color rgb="FFF8696B"/>
        <color rgb="FFFFEB84"/>
        <color rgb="FF63BE7B"/>
      </colorScale>
    </cfRule>
  </conditionalFormatting>
  <conditionalFormatting sqref="WJ14:WJ92">
    <cfRule type="colorScale" priority="710">
      <colorScale>
        <cfvo type="min"/>
        <cfvo type="percentile" val="50"/>
        <cfvo type="max"/>
        <color rgb="FFF8696B"/>
        <color rgb="FFFFEB84"/>
        <color rgb="FF63BE7B"/>
      </colorScale>
    </cfRule>
  </conditionalFormatting>
  <conditionalFormatting sqref="WX14:WX92">
    <cfRule type="colorScale" priority="709">
      <colorScale>
        <cfvo type="min"/>
        <cfvo type="percentile" val="50"/>
        <cfvo type="max"/>
        <color rgb="FFF8696B"/>
        <color rgb="FFFFEB84"/>
        <color rgb="FF63BE7B"/>
      </colorScale>
    </cfRule>
  </conditionalFormatting>
  <conditionalFormatting sqref="WD14:WD92">
    <cfRule type="colorScale" priority="708">
      <colorScale>
        <cfvo type="min"/>
        <cfvo type="percentile" val="50"/>
        <cfvo type="max"/>
        <color rgb="FFF8696B"/>
        <color rgb="FFFFEB84"/>
        <color rgb="FF63BE7B"/>
      </colorScale>
    </cfRule>
  </conditionalFormatting>
  <conditionalFormatting sqref="WA14:WC92">
    <cfRule type="colorScale" priority="707">
      <colorScale>
        <cfvo type="min"/>
        <cfvo type="percentile" val="50"/>
        <cfvo type="max"/>
        <color rgb="FFF8696B"/>
        <color rgb="FFFFEB84"/>
        <color rgb="FF63BE7B"/>
      </colorScale>
    </cfRule>
  </conditionalFormatting>
  <conditionalFormatting sqref="WZ14:XA92">
    <cfRule type="colorScale" priority="706">
      <colorScale>
        <cfvo type="min"/>
        <cfvo type="percentile" val="50"/>
        <cfvo type="max"/>
        <color rgb="FFF8696B"/>
        <color rgb="FFFFEB84"/>
        <color rgb="FF63BE7B"/>
      </colorScale>
    </cfRule>
  </conditionalFormatting>
  <conditionalFormatting sqref="WZ96:XA123">
    <cfRule type="colorScale" priority="705">
      <colorScale>
        <cfvo type="min"/>
        <cfvo type="percentile" val="50"/>
        <cfvo type="max"/>
        <color rgb="FFF8696B"/>
        <color rgb="FFFFEB84"/>
        <color rgb="FF63BE7B"/>
      </colorScale>
    </cfRule>
  </conditionalFormatting>
  <conditionalFormatting sqref="WN14:WN92">
    <cfRule type="colorScale" priority="704">
      <colorScale>
        <cfvo type="min"/>
        <cfvo type="percentile" val="50"/>
        <cfvo type="max"/>
        <color rgb="FFF8696B"/>
        <color rgb="FFFFEB84"/>
        <color rgb="FF63BE7B"/>
      </colorScale>
    </cfRule>
  </conditionalFormatting>
  <conditionalFormatting sqref="WN14:WN92">
    <cfRule type="colorScale" priority="703">
      <colorScale>
        <cfvo type="min"/>
        <cfvo type="percentile" val="50"/>
        <cfvo type="max"/>
        <color rgb="FFF8696B"/>
        <color rgb="FFFFEB84"/>
        <color rgb="FF63BE7B"/>
      </colorScale>
    </cfRule>
  </conditionalFormatting>
  <conditionalFormatting sqref="WQ2:WQ10">
    <cfRule type="colorScale" priority="702">
      <colorScale>
        <cfvo type="min"/>
        <cfvo type="percentile" val="50"/>
        <cfvo type="max"/>
        <color rgb="FFF8696B"/>
        <color rgb="FFFFEB84"/>
        <color rgb="FF63BE7B"/>
      </colorScale>
    </cfRule>
  </conditionalFormatting>
  <conditionalFormatting sqref="WU2:WU10">
    <cfRule type="colorScale" priority="701">
      <colorScale>
        <cfvo type="min"/>
        <cfvo type="percentile" val="50"/>
        <cfvo type="max"/>
        <color rgb="FFF8696B"/>
        <color rgb="FFFFEB84"/>
        <color rgb="FF63BE7B"/>
      </colorScale>
    </cfRule>
  </conditionalFormatting>
  <conditionalFormatting sqref="WS2:WS10">
    <cfRule type="colorScale" priority="700">
      <colorScale>
        <cfvo type="min"/>
        <cfvo type="percentile" val="50"/>
        <cfvo type="max"/>
        <color rgb="FFF8696B"/>
        <color rgb="FFFFEB84"/>
        <color rgb="FF63BE7B"/>
      </colorScale>
    </cfRule>
  </conditionalFormatting>
  <conditionalFormatting sqref="WW2:WW10">
    <cfRule type="colorScale" priority="699">
      <colorScale>
        <cfvo type="min"/>
        <cfvo type="percentile" val="50"/>
        <cfvo type="max"/>
        <color rgb="FFF8696B"/>
        <color rgb="FFFFEB84"/>
        <color rgb="FF63BE7B"/>
      </colorScale>
    </cfRule>
  </conditionalFormatting>
  <conditionalFormatting sqref="XB14:XB92">
    <cfRule type="colorScale" priority="698">
      <colorScale>
        <cfvo type="min"/>
        <cfvo type="percentile" val="50"/>
        <cfvo type="max"/>
        <color rgb="FFF8696B"/>
        <color rgb="FFFFEB84"/>
        <color rgb="FF63BE7B"/>
      </colorScale>
    </cfRule>
  </conditionalFormatting>
  <conditionalFormatting sqref="XB96:XC123">
    <cfRule type="colorScale" priority="697">
      <colorScale>
        <cfvo type="min"/>
        <cfvo type="percentile" val="50"/>
        <cfvo type="max"/>
        <color rgb="FFF8696B"/>
        <color rgb="FFFFEB84"/>
        <color rgb="FF63BE7B"/>
      </colorScale>
    </cfRule>
  </conditionalFormatting>
  <conditionalFormatting sqref="XD14:XD92 XG14:XG92">
    <cfRule type="colorScale" priority="696">
      <colorScale>
        <cfvo type="min"/>
        <cfvo type="percentile" val="50"/>
        <cfvo type="max"/>
        <color rgb="FFF8696B"/>
        <color rgb="FFFFEB84"/>
        <color rgb="FF63BE7B"/>
      </colorScale>
    </cfRule>
  </conditionalFormatting>
  <conditionalFormatting sqref="XD96:XG123">
    <cfRule type="colorScale" priority="695">
      <colorScale>
        <cfvo type="min"/>
        <cfvo type="percentile" val="50"/>
        <cfvo type="max"/>
        <color rgb="FFF8696B"/>
        <color rgb="FFFFEB84"/>
        <color rgb="FF63BE7B"/>
      </colorScale>
    </cfRule>
  </conditionalFormatting>
  <conditionalFormatting sqref="WI10">
    <cfRule type="colorScale" priority="694">
      <colorScale>
        <cfvo type="min"/>
        <cfvo type="percentile" val="50"/>
        <cfvo type="max"/>
        <color rgb="FFF8696B"/>
        <color rgb="FFFFEB84"/>
        <color rgb="FF63BE7B"/>
      </colorScale>
    </cfRule>
  </conditionalFormatting>
  <conditionalFormatting sqref="WI2:WI9">
    <cfRule type="colorScale" priority="693">
      <colorScale>
        <cfvo type="min"/>
        <cfvo type="percentile" val="50"/>
        <cfvo type="max"/>
        <color rgb="FFF8696B"/>
        <color rgb="FFFFEB84"/>
        <color rgb="FF63BE7B"/>
      </colorScale>
    </cfRule>
  </conditionalFormatting>
  <conditionalFormatting sqref="WW14:WW92">
    <cfRule type="colorScale" priority="692">
      <colorScale>
        <cfvo type="min"/>
        <cfvo type="percentile" val="50"/>
        <cfvo type="max"/>
        <color rgb="FFF8696B"/>
        <color rgb="FFFFEB84"/>
        <color rgb="FF63BE7B"/>
      </colorScale>
    </cfRule>
  </conditionalFormatting>
  <conditionalFormatting sqref="WI14:WI92">
    <cfRule type="colorScale" priority="690">
      <colorScale>
        <cfvo type="min"/>
        <cfvo type="percentile" val="50"/>
        <cfvo type="max"/>
        <color rgb="FFF8696B"/>
        <color rgb="FFFFEB84"/>
        <color rgb="FF63BE7B"/>
      </colorScale>
    </cfRule>
  </conditionalFormatting>
  <conditionalFormatting sqref="WJ2:WJ10">
    <cfRule type="colorScale" priority="689">
      <colorScale>
        <cfvo type="min"/>
        <cfvo type="percentile" val="50"/>
        <cfvo type="max"/>
        <color rgb="FF63BE7B"/>
        <color rgb="FFFFEB84"/>
        <color rgb="FFF8696B"/>
      </colorScale>
    </cfRule>
  </conditionalFormatting>
  <conditionalFormatting sqref="WH10">
    <cfRule type="colorScale" priority="688">
      <colorScale>
        <cfvo type="min"/>
        <cfvo type="percentile" val="50"/>
        <cfvo type="max"/>
        <color rgb="FFF8696B"/>
        <color rgb="FFFFEB84"/>
        <color rgb="FF63BE7B"/>
      </colorScale>
    </cfRule>
  </conditionalFormatting>
  <conditionalFormatting sqref="WH2:WH9">
    <cfRule type="colorScale" priority="687">
      <colorScale>
        <cfvo type="min"/>
        <cfvo type="percentile" val="50"/>
        <cfvo type="max"/>
        <color rgb="FFF8696B"/>
        <color rgb="FFFFEB84"/>
        <color rgb="FF63BE7B"/>
      </colorScale>
    </cfRule>
  </conditionalFormatting>
  <conditionalFormatting sqref="WV14:WV92">
    <cfRule type="colorScale" priority="686">
      <colorScale>
        <cfvo type="min"/>
        <cfvo type="percentile" val="50"/>
        <cfvo type="max"/>
        <color rgb="FFF8696B"/>
        <color rgb="FFFFEB84"/>
        <color rgb="FF63BE7B"/>
      </colorScale>
    </cfRule>
  </conditionalFormatting>
  <conditionalFormatting sqref="XY96:XY123">
    <cfRule type="colorScale" priority="678">
      <colorScale>
        <cfvo type="min"/>
        <cfvo type="percentile" val="50"/>
        <cfvo type="max"/>
        <color rgb="FFF8696B"/>
        <color rgb="FFFFEB84"/>
        <color rgb="FF63BE7B"/>
      </colorScale>
    </cfRule>
  </conditionalFormatting>
  <conditionalFormatting sqref="XV96:XV123 XJ96:XQ123">
    <cfRule type="colorScale" priority="680">
      <colorScale>
        <cfvo type="min"/>
        <cfvo type="percentile" val="50"/>
        <cfvo type="max"/>
        <color rgb="FFF8696B"/>
        <color rgb="FFFFEB84"/>
        <color rgb="FF63BE7B"/>
      </colorScale>
    </cfRule>
  </conditionalFormatting>
  <conditionalFormatting sqref="XW96:XX123">
    <cfRule type="colorScale" priority="679">
      <colorScale>
        <cfvo type="min"/>
        <cfvo type="percentile" val="50"/>
        <cfvo type="max"/>
        <color rgb="FFF8696B"/>
        <color rgb="FFFFEB84"/>
        <color rgb="FF63BE7B"/>
      </colorScale>
    </cfRule>
  </conditionalFormatting>
  <conditionalFormatting sqref="XV15:XV24 XJ82:XL92 XJ15:XL24 XV82:XV92 XQ15:XQ24 XQ82:XQ92">
    <cfRule type="colorScale" priority="677">
      <colorScale>
        <cfvo type="min"/>
        <cfvo type="percentile" val="50"/>
        <cfvo type="max"/>
        <color rgb="FFF8696B"/>
        <color rgb="FFFFEB84"/>
        <color rgb="FF63BE7B"/>
      </colorScale>
    </cfRule>
  </conditionalFormatting>
  <conditionalFormatting sqref="XI96:XI123">
    <cfRule type="colorScale" priority="676">
      <colorScale>
        <cfvo type="min"/>
        <cfvo type="percentile" val="50"/>
        <cfvo type="max"/>
        <color rgb="FFF8696B"/>
        <color rgb="FFFFEB84"/>
        <color rgb="FF63BE7B"/>
      </colorScale>
    </cfRule>
  </conditionalFormatting>
  <conditionalFormatting sqref="XV25:XV81 XJ25:XL81 XQ25:XQ81">
    <cfRule type="colorScale" priority="682">
      <colorScale>
        <cfvo type="min"/>
        <cfvo type="percentile" val="50"/>
        <cfvo type="max"/>
        <color rgb="FFF8696B"/>
        <color rgb="FFFFEB84"/>
        <color rgb="FF63BE7B"/>
      </colorScale>
    </cfRule>
  </conditionalFormatting>
  <conditionalFormatting sqref="XW12:XW13">
    <cfRule type="colorScale" priority="683">
      <colorScale>
        <cfvo type="min"/>
        <cfvo type="percentile" val="50"/>
        <cfvo type="max"/>
        <color rgb="FFF8696B"/>
        <color rgb="FFFFEB84"/>
        <color rgb="FF63BE7B"/>
      </colorScale>
    </cfRule>
  </conditionalFormatting>
  <conditionalFormatting sqref="XJ14:XL14 XQ14">
    <cfRule type="colorScale" priority="675">
      <colorScale>
        <cfvo type="min"/>
        <cfvo type="percentile" val="50"/>
        <cfvo type="max"/>
        <color rgb="FFF8696B"/>
        <color rgb="FFFFEB84"/>
        <color rgb="FF63BE7B"/>
      </colorScale>
    </cfRule>
  </conditionalFormatting>
  <conditionalFormatting sqref="XV14:XV92">
    <cfRule type="colorScale" priority="674">
      <colorScale>
        <cfvo type="min"/>
        <cfvo type="percentile" val="50"/>
        <cfvo type="max"/>
        <color rgb="FFF8696B"/>
        <color rgb="FFFFEB84"/>
        <color rgb="FF63BE7B"/>
      </colorScale>
    </cfRule>
  </conditionalFormatting>
  <conditionalFormatting sqref="XI14:XI92">
    <cfRule type="colorScale" priority="673">
      <colorScale>
        <cfvo type="min"/>
        <cfvo type="percentile" val="50"/>
        <cfvo type="max"/>
        <color rgb="FFF8696B"/>
        <color rgb="FFFFEB84"/>
        <color rgb="FF63BE7B"/>
      </colorScale>
    </cfRule>
  </conditionalFormatting>
  <conditionalFormatting sqref="XZ96:YA123">
    <cfRule type="colorScale" priority="672">
      <colorScale>
        <cfvo type="min"/>
        <cfvo type="percentile" val="50"/>
        <cfvo type="max"/>
        <color rgb="FFF8696B"/>
        <color rgb="FFFFEB84"/>
        <color rgb="FF63BE7B"/>
      </colorScale>
    </cfRule>
  </conditionalFormatting>
  <conditionalFormatting sqref="XZ14:XZ92">
    <cfRule type="colorScale" priority="671">
      <colorScale>
        <cfvo type="min"/>
        <cfvo type="percentile" val="50"/>
        <cfvo type="max"/>
        <color rgb="FF63BE7B"/>
        <color rgb="FFFFEB84"/>
        <color rgb="FFF8696B"/>
      </colorScale>
    </cfRule>
  </conditionalFormatting>
  <conditionalFormatting sqref="XR96:XS123">
    <cfRule type="colorScale" priority="670">
      <colorScale>
        <cfvo type="min"/>
        <cfvo type="percentile" val="50"/>
        <cfvo type="max"/>
        <color rgb="FFF8696B"/>
        <color rgb="FFFFEB84"/>
        <color rgb="FF63BE7B"/>
      </colorScale>
    </cfRule>
  </conditionalFormatting>
  <conditionalFormatting sqref="XT96:XU123">
    <cfRule type="colorScale" priority="669">
      <colorScale>
        <cfvo type="min"/>
        <cfvo type="percentile" val="50"/>
        <cfvo type="max"/>
        <color rgb="FFF8696B"/>
        <color rgb="FFFFEB84"/>
        <color rgb="FF63BE7B"/>
      </colorScale>
    </cfRule>
  </conditionalFormatting>
  <conditionalFormatting sqref="XZ96:YA123">
    <cfRule type="colorScale" priority="668">
      <colorScale>
        <cfvo type="min"/>
        <cfvo type="percentile" val="50"/>
        <cfvo type="max"/>
        <color rgb="FF63BE7B"/>
        <color rgb="FFFFEB84"/>
        <color rgb="FFF8696B"/>
      </colorScale>
    </cfRule>
  </conditionalFormatting>
  <conditionalFormatting sqref="XT14:XU92">
    <cfRule type="colorScale" priority="667">
      <colorScale>
        <cfvo type="min"/>
        <cfvo type="percentile" val="50"/>
        <cfvo type="max"/>
        <color rgb="FFF8696B"/>
        <color rgb="FFFFEB84"/>
        <color rgb="FF63BE7B"/>
      </colorScale>
    </cfRule>
  </conditionalFormatting>
  <conditionalFormatting sqref="XV96:XV123">
    <cfRule type="colorScale" priority="666">
      <colorScale>
        <cfvo type="min"/>
        <cfvo type="percentile" val="50"/>
        <cfvo type="max"/>
        <color rgb="FFF8696B"/>
        <color rgb="FFFFEB84"/>
        <color rgb="FF63BE7B"/>
      </colorScale>
    </cfRule>
  </conditionalFormatting>
  <conditionalFormatting sqref="YE96:YG123">
    <cfRule type="colorScale" priority="665">
      <colorScale>
        <cfvo type="min"/>
        <cfvo type="percentile" val="50"/>
        <cfvo type="max"/>
        <color rgb="FFF8696B"/>
        <color rgb="FFFFEB84"/>
        <color rgb="FF63BE7B"/>
      </colorScale>
    </cfRule>
  </conditionalFormatting>
  <conditionalFormatting sqref="YH96:YH123">
    <cfRule type="colorScale" priority="663">
      <colorScale>
        <cfvo type="min"/>
        <cfvo type="percentile" val="50"/>
        <cfvo type="max"/>
        <color rgb="FFF8696B"/>
        <color rgb="FFFFEB84"/>
        <color rgb="FF63BE7B"/>
      </colorScale>
    </cfRule>
  </conditionalFormatting>
  <conditionalFormatting sqref="XP2:XP10 XU2:XU10">
    <cfRule type="colorScale" priority="662">
      <colorScale>
        <cfvo type="min"/>
        <cfvo type="percentile" val="50"/>
        <cfvo type="max"/>
        <color rgb="FFF8696B"/>
        <color rgb="FFFFEB84"/>
        <color rgb="FF63BE7B"/>
      </colorScale>
    </cfRule>
  </conditionalFormatting>
  <conditionalFormatting sqref="XV2:XV10">
    <cfRule type="colorScale" priority="661">
      <colorScale>
        <cfvo type="min"/>
        <cfvo type="percentile" val="50"/>
        <cfvo type="max"/>
        <color rgb="FFF8696B"/>
        <color rgb="FFFFEB84"/>
        <color rgb="FF63BE7B"/>
      </colorScale>
    </cfRule>
  </conditionalFormatting>
  <conditionalFormatting sqref="XP14:XP92">
    <cfRule type="colorScale" priority="660">
      <colorScale>
        <cfvo type="min"/>
        <cfvo type="percentile" val="50"/>
        <cfvo type="max"/>
        <color rgb="FFF8696B"/>
        <color rgb="FFFFEB84"/>
        <color rgb="FF63BE7B"/>
      </colorScale>
    </cfRule>
  </conditionalFormatting>
  <conditionalFormatting sqref="XM14:XN92">
    <cfRule type="colorScale" priority="659">
      <colorScale>
        <cfvo type="min"/>
        <cfvo type="percentile" val="50"/>
        <cfvo type="max"/>
        <color rgb="FFF8696B"/>
        <color rgb="FFFFEB84"/>
        <color rgb="FF63BE7B"/>
      </colorScale>
    </cfRule>
  </conditionalFormatting>
  <conditionalFormatting sqref="XS14:XS92">
    <cfRule type="colorScale" priority="658">
      <colorScale>
        <cfvo type="min"/>
        <cfvo type="percentile" val="50"/>
        <cfvo type="max"/>
        <color rgb="FFF8696B"/>
        <color rgb="FFFFEB84"/>
        <color rgb="FF63BE7B"/>
      </colorScale>
    </cfRule>
  </conditionalFormatting>
  <conditionalFormatting sqref="YG14:YG92">
    <cfRule type="colorScale" priority="657">
      <colorScale>
        <cfvo type="min"/>
        <cfvo type="percentile" val="50"/>
        <cfvo type="max"/>
        <color rgb="FFF8696B"/>
        <color rgb="FFFFEB84"/>
        <color rgb="FF63BE7B"/>
      </colorScale>
    </cfRule>
  </conditionalFormatting>
  <conditionalFormatting sqref="XM14:XM92">
    <cfRule type="colorScale" priority="656">
      <colorScale>
        <cfvo type="min"/>
        <cfvo type="percentile" val="50"/>
        <cfvo type="max"/>
        <color rgb="FFF8696B"/>
        <color rgb="FFFFEB84"/>
        <color rgb="FF63BE7B"/>
      </colorScale>
    </cfRule>
  </conditionalFormatting>
  <conditionalFormatting sqref="XJ14:XL92">
    <cfRule type="colorScale" priority="655">
      <colorScale>
        <cfvo type="min"/>
        <cfvo type="percentile" val="50"/>
        <cfvo type="max"/>
        <color rgb="FFF8696B"/>
        <color rgb="FFFFEB84"/>
        <color rgb="FF63BE7B"/>
      </colorScale>
    </cfRule>
  </conditionalFormatting>
  <conditionalFormatting sqref="YI14:YJ92">
    <cfRule type="colorScale" priority="654">
      <colorScale>
        <cfvo type="min"/>
        <cfvo type="percentile" val="50"/>
        <cfvo type="max"/>
        <color rgb="FFF8696B"/>
        <color rgb="FFFFEB84"/>
        <color rgb="FF63BE7B"/>
      </colorScale>
    </cfRule>
  </conditionalFormatting>
  <conditionalFormatting sqref="YI96:YJ123">
    <cfRule type="colorScale" priority="653">
      <colorScale>
        <cfvo type="min"/>
        <cfvo type="percentile" val="50"/>
        <cfvo type="max"/>
        <color rgb="FFF8696B"/>
        <color rgb="FFFFEB84"/>
        <color rgb="FF63BE7B"/>
      </colorScale>
    </cfRule>
  </conditionalFormatting>
  <conditionalFormatting sqref="XW14:XW92">
    <cfRule type="colorScale" priority="652">
      <colorScale>
        <cfvo type="min"/>
        <cfvo type="percentile" val="50"/>
        <cfvo type="max"/>
        <color rgb="FFF8696B"/>
        <color rgb="FFFFEB84"/>
        <color rgb="FF63BE7B"/>
      </colorScale>
    </cfRule>
  </conditionalFormatting>
  <conditionalFormatting sqref="XW14:XW92">
    <cfRule type="colorScale" priority="651">
      <colorScale>
        <cfvo type="min"/>
        <cfvo type="percentile" val="50"/>
        <cfvo type="max"/>
        <color rgb="FFF8696B"/>
        <color rgb="FFFFEB84"/>
        <color rgb="FF63BE7B"/>
      </colorScale>
    </cfRule>
  </conditionalFormatting>
  <conditionalFormatting sqref="XZ2:XZ10">
    <cfRule type="colorScale" priority="650">
      <colorScale>
        <cfvo type="min"/>
        <cfvo type="percentile" val="50"/>
        <cfvo type="max"/>
        <color rgb="FFF8696B"/>
        <color rgb="FFFFEB84"/>
        <color rgb="FF63BE7B"/>
      </colorScale>
    </cfRule>
  </conditionalFormatting>
  <conditionalFormatting sqref="YD2:YD10">
    <cfRule type="colorScale" priority="649">
      <colorScale>
        <cfvo type="min"/>
        <cfvo type="percentile" val="50"/>
        <cfvo type="max"/>
        <color rgb="FFF8696B"/>
        <color rgb="FFFFEB84"/>
        <color rgb="FF63BE7B"/>
      </colorScale>
    </cfRule>
  </conditionalFormatting>
  <conditionalFormatting sqref="YB2:YB10">
    <cfRule type="colorScale" priority="648">
      <colorScale>
        <cfvo type="min"/>
        <cfvo type="percentile" val="50"/>
        <cfvo type="max"/>
        <color rgb="FFF8696B"/>
        <color rgb="FFFFEB84"/>
        <color rgb="FF63BE7B"/>
      </colorScale>
    </cfRule>
  </conditionalFormatting>
  <conditionalFormatting sqref="YF2:YF10">
    <cfRule type="colorScale" priority="647">
      <colorScale>
        <cfvo type="min"/>
        <cfvo type="percentile" val="50"/>
        <cfvo type="max"/>
        <color rgb="FFF8696B"/>
        <color rgb="FFFFEB84"/>
        <color rgb="FF63BE7B"/>
      </colorScale>
    </cfRule>
  </conditionalFormatting>
  <conditionalFormatting sqref="YK14:YK92">
    <cfRule type="colorScale" priority="646">
      <colorScale>
        <cfvo type="min"/>
        <cfvo type="percentile" val="50"/>
        <cfvo type="max"/>
        <color rgb="FFF8696B"/>
        <color rgb="FFFFEB84"/>
        <color rgb="FF63BE7B"/>
      </colorScale>
    </cfRule>
  </conditionalFormatting>
  <conditionalFormatting sqref="YK96:YL123">
    <cfRule type="colorScale" priority="645">
      <colorScale>
        <cfvo type="min"/>
        <cfvo type="percentile" val="50"/>
        <cfvo type="max"/>
        <color rgb="FFF8696B"/>
        <color rgb="FFFFEB84"/>
        <color rgb="FF63BE7B"/>
      </colorScale>
    </cfRule>
  </conditionalFormatting>
  <conditionalFormatting sqref="YM14:YM92 YP14:YP92">
    <cfRule type="colorScale" priority="644">
      <colorScale>
        <cfvo type="min"/>
        <cfvo type="percentile" val="50"/>
        <cfvo type="max"/>
        <color rgb="FFF8696B"/>
        <color rgb="FFFFEB84"/>
        <color rgb="FF63BE7B"/>
      </colorScale>
    </cfRule>
  </conditionalFormatting>
  <conditionalFormatting sqref="YM96:YP123">
    <cfRule type="colorScale" priority="643">
      <colorScale>
        <cfvo type="min"/>
        <cfvo type="percentile" val="50"/>
        <cfvo type="max"/>
        <color rgb="FFF8696B"/>
        <color rgb="FFFFEB84"/>
        <color rgb="FF63BE7B"/>
      </colorScale>
    </cfRule>
  </conditionalFormatting>
  <conditionalFormatting sqref="XR10">
    <cfRule type="colorScale" priority="642">
      <colorScale>
        <cfvo type="min"/>
        <cfvo type="percentile" val="50"/>
        <cfvo type="max"/>
        <color rgb="FFF8696B"/>
        <color rgb="FFFFEB84"/>
        <color rgb="FF63BE7B"/>
      </colorScale>
    </cfRule>
  </conditionalFormatting>
  <conditionalFormatting sqref="XR2:XR9">
    <cfRule type="colorScale" priority="641">
      <colorScale>
        <cfvo type="min"/>
        <cfvo type="percentile" val="50"/>
        <cfvo type="max"/>
        <color rgb="FFF8696B"/>
        <color rgb="FFFFEB84"/>
        <color rgb="FF63BE7B"/>
      </colorScale>
    </cfRule>
  </conditionalFormatting>
  <conditionalFormatting sqref="YF14:YF92">
    <cfRule type="colorScale" priority="640">
      <colorScale>
        <cfvo type="min"/>
        <cfvo type="percentile" val="50"/>
        <cfvo type="max"/>
        <color rgb="FFF8696B"/>
        <color rgb="FFFFEB84"/>
        <color rgb="FF63BE7B"/>
      </colorScale>
    </cfRule>
  </conditionalFormatting>
  <conditionalFormatting sqref="XR14:XR92">
    <cfRule type="colorScale" priority="638">
      <colorScale>
        <cfvo type="min"/>
        <cfvo type="percentile" val="50"/>
        <cfvo type="max"/>
        <color rgb="FFF8696B"/>
        <color rgb="FFFFEB84"/>
        <color rgb="FF63BE7B"/>
      </colorScale>
    </cfRule>
  </conditionalFormatting>
  <conditionalFormatting sqref="XS2:XS10">
    <cfRule type="colorScale" priority="637">
      <colorScale>
        <cfvo type="min"/>
        <cfvo type="percentile" val="50"/>
        <cfvo type="max"/>
        <color rgb="FF63BE7B"/>
        <color rgb="FFFFEB84"/>
        <color rgb="FFF8696B"/>
      </colorScale>
    </cfRule>
  </conditionalFormatting>
  <conditionalFormatting sqref="XQ10">
    <cfRule type="colorScale" priority="636">
      <colorScale>
        <cfvo type="min"/>
        <cfvo type="percentile" val="50"/>
        <cfvo type="max"/>
        <color rgb="FFF8696B"/>
        <color rgb="FFFFEB84"/>
        <color rgb="FF63BE7B"/>
      </colorScale>
    </cfRule>
  </conditionalFormatting>
  <conditionalFormatting sqref="XQ2:XQ9">
    <cfRule type="colorScale" priority="635">
      <colorScale>
        <cfvo type="min"/>
        <cfvo type="percentile" val="50"/>
        <cfvo type="max"/>
        <color rgb="FFF8696B"/>
        <color rgb="FFFFEB84"/>
        <color rgb="FF63BE7B"/>
      </colorScale>
    </cfRule>
  </conditionalFormatting>
  <conditionalFormatting sqref="YE14:YE92">
    <cfRule type="colorScale" priority="634">
      <colorScale>
        <cfvo type="min"/>
        <cfvo type="percentile" val="50"/>
        <cfvo type="max"/>
        <color rgb="FFF8696B"/>
        <color rgb="FFFFEB84"/>
        <color rgb="FF63BE7B"/>
      </colorScale>
    </cfRule>
  </conditionalFormatting>
  <conditionalFormatting sqref="HK14:HK92">
    <cfRule type="colorScale" priority="570">
      <colorScale>
        <cfvo type="min"/>
        <cfvo type="percentile" val="50"/>
        <cfvo type="max"/>
        <color rgb="FFF8696B"/>
        <color rgb="FFFFEB84"/>
        <color rgb="FF63BE7B"/>
      </colorScale>
    </cfRule>
  </conditionalFormatting>
  <conditionalFormatting sqref="KC14:KC92">
    <cfRule type="colorScale" priority="568">
      <colorScale>
        <cfvo type="min"/>
        <cfvo type="percentile" val="50"/>
        <cfvo type="max"/>
        <color rgb="FFF8696B"/>
        <color rgb="FFFFEB84"/>
        <color rgb="FF63BE7B"/>
      </colorScale>
    </cfRule>
  </conditionalFormatting>
  <conditionalFormatting sqref="LL14:LL92">
    <cfRule type="colorScale" priority="565">
      <colorScale>
        <cfvo type="min"/>
        <cfvo type="percentile" val="50"/>
        <cfvo type="max"/>
        <color rgb="FFF8696B"/>
        <color rgb="FFFFEB84"/>
        <color rgb="FF63BE7B"/>
      </colorScale>
    </cfRule>
  </conditionalFormatting>
  <conditionalFormatting sqref="MU14:MU92">
    <cfRule type="colorScale" priority="564">
      <colorScale>
        <cfvo type="min"/>
        <cfvo type="percentile" val="50"/>
        <cfvo type="max"/>
        <color rgb="FFF8696B"/>
        <color rgb="FFFFEB84"/>
        <color rgb="FF63BE7B"/>
      </colorScale>
    </cfRule>
  </conditionalFormatting>
  <conditionalFormatting sqref="OD14:OD92">
    <cfRule type="colorScale" priority="563">
      <colorScale>
        <cfvo type="min"/>
        <cfvo type="percentile" val="50"/>
        <cfvo type="max"/>
        <color rgb="FFF8696B"/>
        <color rgb="FFFFEB84"/>
        <color rgb="FF63BE7B"/>
      </colorScale>
    </cfRule>
  </conditionalFormatting>
  <conditionalFormatting sqref="PM14:PM92">
    <cfRule type="colorScale" priority="562">
      <colorScale>
        <cfvo type="min"/>
        <cfvo type="percentile" val="50"/>
        <cfvo type="max"/>
        <color rgb="FFF8696B"/>
        <color rgb="FFFFEB84"/>
        <color rgb="FF63BE7B"/>
      </colorScale>
    </cfRule>
  </conditionalFormatting>
  <conditionalFormatting sqref="QV14:QV92">
    <cfRule type="colorScale" priority="561">
      <colorScale>
        <cfvo type="min"/>
        <cfvo type="percentile" val="50"/>
        <cfvo type="max"/>
        <color rgb="FFF8696B"/>
        <color rgb="FFFFEB84"/>
        <color rgb="FF63BE7B"/>
      </colorScale>
    </cfRule>
  </conditionalFormatting>
  <conditionalFormatting sqref="BD14:BD92">
    <cfRule type="colorScale" priority="555">
      <colorScale>
        <cfvo type="min"/>
        <cfvo type="percentile" val="50"/>
        <cfvo type="max"/>
        <color rgb="FFF8696B"/>
        <color rgb="FFFFEB84"/>
        <color rgb="FF63BE7B"/>
      </colorScale>
    </cfRule>
  </conditionalFormatting>
  <conditionalFormatting sqref="BQ14:BQ92">
    <cfRule type="colorScale" priority="554">
      <colorScale>
        <cfvo type="min"/>
        <cfvo type="percentile" val="50"/>
        <cfvo type="max"/>
        <color rgb="FFF8696B"/>
        <color rgb="FFFFEB84"/>
        <color rgb="FF63BE7B"/>
      </colorScale>
    </cfRule>
  </conditionalFormatting>
  <conditionalFormatting sqref="CM14:CM92">
    <cfRule type="colorScale" priority="553">
      <colorScale>
        <cfvo type="min"/>
        <cfvo type="percentile" val="50"/>
        <cfvo type="max"/>
        <color rgb="FFF8696B"/>
        <color rgb="FFFFEB84"/>
        <color rgb="FF63BE7B"/>
      </colorScale>
    </cfRule>
  </conditionalFormatting>
  <conditionalFormatting sqref="DV14:DV92">
    <cfRule type="colorScale" priority="552">
      <colorScale>
        <cfvo type="min"/>
        <cfvo type="percentile" val="50"/>
        <cfvo type="max"/>
        <color rgb="FFF8696B"/>
        <color rgb="FFFFEB84"/>
        <color rgb="FF63BE7B"/>
      </colorScale>
    </cfRule>
  </conditionalFormatting>
  <conditionalFormatting sqref="FE14:FE92">
    <cfRule type="colorScale" priority="551">
      <colorScale>
        <cfvo type="min"/>
        <cfvo type="percentile" val="50"/>
        <cfvo type="max"/>
        <color rgb="FFF8696B"/>
        <color rgb="FFFFEB84"/>
        <color rgb="FF63BE7B"/>
      </colorScale>
    </cfRule>
  </conditionalFormatting>
  <conditionalFormatting sqref="GN14:GN92">
    <cfRule type="colorScale" priority="550">
      <colorScale>
        <cfvo type="min"/>
        <cfvo type="percentile" val="50"/>
        <cfvo type="max"/>
        <color rgb="FFF8696B"/>
        <color rgb="FFFFEB84"/>
        <color rgb="FF63BE7B"/>
      </colorScale>
    </cfRule>
  </conditionalFormatting>
  <conditionalFormatting sqref="HW14:HW92">
    <cfRule type="colorScale" priority="549">
      <colorScale>
        <cfvo type="min"/>
        <cfvo type="percentile" val="50"/>
        <cfvo type="max"/>
        <color rgb="FFF8696B"/>
        <color rgb="FFFFEB84"/>
        <color rgb="FF63BE7B"/>
      </colorScale>
    </cfRule>
  </conditionalFormatting>
  <conditionalFormatting sqref="JF14:JF92">
    <cfRule type="colorScale" priority="548">
      <colorScale>
        <cfvo type="min"/>
        <cfvo type="percentile" val="50"/>
        <cfvo type="max"/>
        <color rgb="FFF8696B"/>
        <color rgb="FFFFEB84"/>
        <color rgb="FF63BE7B"/>
      </colorScale>
    </cfRule>
  </conditionalFormatting>
  <conditionalFormatting sqref="KO14:KO92">
    <cfRule type="colorScale" priority="547">
      <colorScale>
        <cfvo type="min"/>
        <cfvo type="percentile" val="50"/>
        <cfvo type="max"/>
        <color rgb="FFF8696B"/>
        <color rgb="FFFFEB84"/>
        <color rgb="FF63BE7B"/>
      </colorScale>
    </cfRule>
  </conditionalFormatting>
  <conditionalFormatting sqref="LX14:LX92">
    <cfRule type="colorScale" priority="546">
      <colorScale>
        <cfvo type="min"/>
        <cfvo type="percentile" val="50"/>
        <cfvo type="max"/>
        <color rgb="FFF8696B"/>
        <color rgb="FFFFEB84"/>
        <color rgb="FF63BE7B"/>
      </colorScale>
    </cfRule>
  </conditionalFormatting>
  <conditionalFormatting sqref="NG14:NG92">
    <cfRule type="colorScale" priority="545">
      <colorScale>
        <cfvo type="min"/>
        <cfvo type="percentile" val="50"/>
        <cfvo type="max"/>
        <color rgb="FFF8696B"/>
        <color rgb="FFFFEB84"/>
        <color rgb="FF63BE7B"/>
      </colorScale>
    </cfRule>
  </conditionalFormatting>
  <conditionalFormatting sqref="OP14:OP92">
    <cfRule type="colorScale" priority="544">
      <colorScale>
        <cfvo type="min"/>
        <cfvo type="percentile" val="50"/>
        <cfvo type="max"/>
        <color rgb="FFF8696B"/>
        <color rgb="FFFFEB84"/>
        <color rgb="FF63BE7B"/>
      </colorScale>
    </cfRule>
  </conditionalFormatting>
  <conditionalFormatting sqref="PY14:PY92">
    <cfRule type="colorScale" priority="543">
      <colorScale>
        <cfvo type="min"/>
        <cfvo type="percentile" val="50"/>
        <cfvo type="max"/>
        <color rgb="FFF8696B"/>
        <color rgb="FFFFEB84"/>
        <color rgb="FF63BE7B"/>
      </colorScale>
    </cfRule>
  </conditionalFormatting>
  <conditionalFormatting sqref="RH14:RH92">
    <cfRule type="colorScale" priority="542">
      <colorScale>
        <cfvo type="min"/>
        <cfvo type="percentile" val="50"/>
        <cfvo type="max"/>
        <color rgb="FFF8696B"/>
        <color rgb="FFFFEB84"/>
        <color rgb="FF63BE7B"/>
      </colorScale>
    </cfRule>
  </conditionalFormatting>
  <conditionalFormatting sqref="SQ14:SQ92">
    <cfRule type="colorScale" priority="541">
      <colorScale>
        <cfvo type="min"/>
        <cfvo type="percentile" val="50"/>
        <cfvo type="max"/>
        <color rgb="FFF8696B"/>
        <color rgb="FFFFEB84"/>
        <color rgb="FF63BE7B"/>
      </colorScale>
    </cfRule>
  </conditionalFormatting>
  <conditionalFormatting sqref="TZ14:TZ92">
    <cfRule type="colorScale" priority="540">
      <colorScale>
        <cfvo type="min"/>
        <cfvo type="percentile" val="50"/>
        <cfvo type="max"/>
        <color rgb="FFF8696B"/>
        <color rgb="FFFFEB84"/>
        <color rgb="FF63BE7B"/>
      </colorScale>
    </cfRule>
  </conditionalFormatting>
  <conditionalFormatting sqref="VI14:VI92">
    <cfRule type="colorScale" priority="539">
      <colorScale>
        <cfvo type="min"/>
        <cfvo type="percentile" val="50"/>
        <cfvo type="max"/>
        <color rgb="FFF8696B"/>
        <color rgb="FFFFEB84"/>
        <color rgb="FF63BE7B"/>
      </colorScale>
    </cfRule>
  </conditionalFormatting>
  <conditionalFormatting sqref="WR14:WR92">
    <cfRule type="colorScale" priority="538">
      <colorScale>
        <cfvo type="min"/>
        <cfvo type="percentile" val="50"/>
        <cfvo type="max"/>
        <color rgb="FFF8696B"/>
        <color rgb="FFFFEB84"/>
        <color rgb="FF63BE7B"/>
      </colorScale>
    </cfRule>
  </conditionalFormatting>
  <conditionalFormatting sqref="YA14:YA92">
    <cfRule type="colorScale" priority="537">
      <colorScale>
        <cfvo type="min"/>
        <cfvo type="percentile" val="50"/>
        <cfvo type="max"/>
        <color rgb="FFF8696B"/>
        <color rgb="FFFFEB84"/>
        <color rgb="FF63BE7B"/>
      </colorScale>
    </cfRule>
  </conditionalFormatting>
  <conditionalFormatting sqref="V14:V92">
    <cfRule type="colorScale" priority="536">
      <colorScale>
        <cfvo type="min"/>
        <cfvo type="percentile" val="50"/>
        <cfvo type="max"/>
        <color rgb="FFF8696B"/>
        <color rgb="FFFFEB84"/>
        <color rgb="FF63BE7B"/>
      </colorScale>
    </cfRule>
  </conditionalFormatting>
  <conditionalFormatting sqref="CZ14:CZ92">
    <cfRule type="colorScale" priority="535">
      <colorScale>
        <cfvo type="min"/>
        <cfvo type="percentile" val="50"/>
        <cfvo type="max"/>
        <color rgb="FFF8696B"/>
        <color rgb="FFFFEB84"/>
        <color rgb="FF63BE7B"/>
      </colorScale>
    </cfRule>
  </conditionalFormatting>
  <conditionalFormatting sqref="EI14:EI92">
    <cfRule type="colorScale" priority="534">
      <colorScale>
        <cfvo type="min"/>
        <cfvo type="percentile" val="50"/>
        <cfvo type="max"/>
        <color rgb="FFF8696B"/>
        <color rgb="FFFFEB84"/>
        <color rgb="FF63BE7B"/>
      </colorScale>
    </cfRule>
  </conditionalFormatting>
  <conditionalFormatting sqref="FR14:FR92">
    <cfRule type="colorScale" priority="533">
      <colorScale>
        <cfvo type="min"/>
        <cfvo type="percentile" val="50"/>
        <cfvo type="max"/>
        <color rgb="FFF8696B"/>
        <color rgb="FFFFEB84"/>
        <color rgb="FF63BE7B"/>
      </colorScale>
    </cfRule>
  </conditionalFormatting>
  <conditionalFormatting sqref="HA14:HA92">
    <cfRule type="colorScale" priority="532">
      <colorScale>
        <cfvo type="min"/>
        <cfvo type="percentile" val="50"/>
        <cfvo type="max"/>
        <color rgb="FFF8696B"/>
        <color rgb="FFFFEB84"/>
        <color rgb="FF63BE7B"/>
      </colorScale>
    </cfRule>
  </conditionalFormatting>
  <conditionalFormatting sqref="IJ14:IJ92">
    <cfRule type="colorScale" priority="531">
      <colorScale>
        <cfvo type="min"/>
        <cfvo type="percentile" val="50"/>
        <cfvo type="max"/>
        <color rgb="FFF8696B"/>
        <color rgb="FFFFEB84"/>
        <color rgb="FF63BE7B"/>
      </colorScale>
    </cfRule>
  </conditionalFormatting>
  <conditionalFormatting sqref="JS14:JS92">
    <cfRule type="colorScale" priority="530">
      <colorScale>
        <cfvo type="min"/>
        <cfvo type="percentile" val="50"/>
        <cfvo type="max"/>
        <color rgb="FFF8696B"/>
        <color rgb="FFFFEB84"/>
        <color rgb="FF63BE7B"/>
      </colorScale>
    </cfRule>
  </conditionalFormatting>
  <conditionalFormatting sqref="LB14:LB92">
    <cfRule type="colorScale" priority="529">
      <colorScale>
        <cfvo type="min"/>
        <cfvo type="percentile" val="50"/>
        <cfvo type="max"/>
        <color rgb="FFF8696B"/>
        <color rgb="FFFFEB84"/>
        <color rgb="FF63BE7B"/>
      </colorScale>
    </cfRule>
  </conditionalFormatting>
  <conditionalFormatting sqref="MK14:MK92">
    <cfRule type="colorScale" priority="528">
      <colorScale>
        <cfvo type="min"/>
        <cfvo type="percentile" val="50"/>
        <cfvo type="max"/>
        <color rgb="FFF8696B"/>
        <color rgb="FFFFEB84"/>
        <color rgb="FF63BE7B"/>
      </colorScale>
    </cfRule>
  </conditionalFormatting>
  <conditionalFormatting sqref="PC14:PC92">
    <cfRule type="colorScale" priority="527">
      <colorScale>
        <cfvo type="min"/>
        <cfvo type="percentile" val="50"/>
        <cfvo type="max"/>
        <color rgb="FFF8696B"/>
        <color rgb="FFFFEB84"/>
        <color rgb="FF63BE7B"/>
      </colorScale>
    </cfRule>
  </conditionalFormatting>
  <conditionalFormatting sqref="NT14:NT92">
    <cfRule type="colorScale" priority="526">
      <colorScale>
        <cfvo type="min"/>
        <cfvo type="percentile" val="50"/>
        <cfvo type="max"/>
        <color rgb="FFF8696B"/>
        <color rgb="FFFFEB84"/>
        <color rgb="FF63BE7B"/>
      </colorScale>
    </cfRule>
  </conditionalFormatting>
  <conditionalFormatting sqref="QL14:QL92">
    <cfRule type="colorScale" priority="525">
      <colorScale>
        <cfvo type="min"/>
        <cfvo type="percentile" val="50"/>
        <cfvo type="max"/>
        <color rgb="FFF8696B"/>
        <color rgb="FFFFEB84"/>
        <color rgb="FF63BE7B"/>
      </colorScale>
    </cfRule>
  </conditionalFormatting>
  <conditionalFormatting sqref="RU14:RU92">
    <cfRule type="colorScale" priority="524">
      <colorScale>
        <cfvo type="min"/>
        <cfvo type="percentile" val="50"/>
        <cfvo type="max"/>
        <color rgb="FFF8696B"/>
        <color rgb="FFFFEB84"/>
        <color rgb="FF63BE7B"/>
      </colorScale>
    </cfRule>
  </conditionalFormatting>
  <conditionalFormatting sqref="TD14:TD92">
    <cfRule type="colorScale" priority="523">
      <colorScale>
        <cfvo type="min"/>
        <cfvo type="percentile" val="50"/>
        <cfvo type="max"/>
        <color rgb="FFF8696B"/>
        <color rgb="FFFFEB84"/>
        <color rgb="FF63BE7B"/>
      </colorScale>
    </cfRule>
  </conditionalFormatting>
  <conditionalFormatting sqref="UM14:UM92">
    <cfRule type="colorScale" priority="522">
      <colorScale>
        <cfvo type="min"/>
        <cfvo type="percentile" val="50"/>
        <cfvo type="max"/>
        <color rgb="FFF8696B"/>
        <color rgb="FFFFEB84"/>
        <color rgb="FF63BE7B"/>
      </colorScale>
    </cfRule>
  </conditionalFormatting>
  <conditionalFormatting sqref="VV14:VV92">
    <cfRule type="colorScale" priority="521">
      <colorScale>
        <cfvo type="min"/>
        <cfvo type="percentile" val="50"/>
        <cfvo type="max"/>
        <color rgb="FFF8696B"/>
        <color rgb="FFFFEB84"/>
        <color rgb="FF63BE7B"/>
      </colorScale>
    </cfRule>
  </conditionalFormatting>
  <conditionalFormatting sqref="XE14:XE92">
    <cfRule type="colorScale" priority="520">
      <colorScale>
        <cfvo type="min"/>
        <cfvo type="percentile" val="50"/>
        <cfvo type="max"/>
        <color rgb="FFF8696B"/>
        <color rgb="FFFFEB84"/>
        <color rgb="FF63BE7B"/>
      </colorScale>
    </cfRule>
  </conditionalFormatting>
  <conditionalFormatting sqref="YN14:YN92">
    <cfRule type="colorScale" priority="519">
      <colorScale>
        <cfvo type="min"/>
        <cfvo type="percentile" val="50"/>
        <cfvo type="max"/>
        <color rgb="FFF8696B"/>
        <color rgb="FFFFEB84"/>
        <color rgb="FF63BE7B"/>
      </colorScale>
    </cfRule>
  </conditionalFormatting>
  <conditionalFormatting sqref="AH14:AH92">
    <cfRule type="colorScale" priority="518">
      <colorScale>
        <cfvo type="min"/>
        <cfvo type="percentile" val="50"/>
        <cfvo type="max"/>
        <color rgb="FFF8696B"/>
        <color rgb="FFFFEB84"/>
        <color rgb="FF63BE7B"/>
      </colorScale>
    </cfRule>
  </conditionalFormatting>
  <conditionalFormatting sqref="ZH96:ZH123">
    <cfRule type="colorScale" priority="512">
      <colorScale>
        <cfvo type="min"/>
        <cfvo type="percentile" val="50"/>
        <cfvo type="max"/>
        <color rgb="FFF8696B"/>
        <color rgb="FFFFEB84"/>
        <color rgb="FF63BE7B"/>
      </colorScale>
    </cfRule>
  </conditionalFormatting>
  <conditionalFormatting sqref="ZE96:ZE123 YS96:YZ123">
    <cfRule type="colorScale" priority="514">
      <colorScale>
        <cfvo type="min"/>
        <cfvo type="percentile" val="50"/>
        <cfvo type="max"/>
        <color rgb="FFF8696B"/>
        <color rgb="FFFFEB84"/>
        <color rgb="FF63BE7B"/>
      </colorScale>
    </cfRule>
  </conditionalFormatting>
  <conditionalFormatting sqref="ZF96:ZG123">
    <cfRule type="colorScale" priority="513">
      <colorScale>
        <cfvo type="min"/>
        <cfvo type="percentile" val="50"/>
        <cfvo type="max"/>
        <color rgb="FFF8696B"/>
        <color rgb="FFFFEB84"/>
        <color rgb="FF63BE7B"/>
      </colorScale>
    </cfRule>
  </conditionalFormatting>
  <conditionalFormatting sqref="ZE15:ZE24 YS82:YU92 YS15:YU24 ZE82:ZE92 YZ15:YZ24 YZ82:YZ92">
    <cfRule type="colorScale" priority="511">
      <colorScale>
        <cfvo type="min"/>
        <cfvo type="percentile" val="50"/>
        <cfvo type="max"/>
        <color rgb="FFF8696B"/>
        <color rgb="FFFFEB84"/>
        <color rgb="FF63BE7B"/>
      </colorScale>
    </cfRule>
  </conditionalFormatting>
  <conditionalFormatting sqref="YR96:YR123">
    <cfRule type="colorScale" priority="510">
      <colorScale>
        <cfvo type="min"/>
        <cfvo type="percentile" val="50"/>
        <cfvo type="max"/>
        <color rgb="FFF8696B"/>
        <color rgb="FFFFEB84"/>
        <color rgb="FF63BE7B"/>
      </colorScale>
    </cfRule>
  </conditionalFormatting>
  <conditionalFormatting sqref="ZE25:ZE81 YS25:YU81 YZ25:YZ81">
    <cfRule type="colorScale" priority="516">
      <colorScale>
        <cfvo type="min"/>
        <cfvo type="percentile" val="50"/>
        <cfvo type="max"/>
        <color rgb="FFF8696B"/>
        <color rgb="FFFFEB84"/>
        <color rgb="FF63BE7B"/>
      </colorScale>
    </cfRule>
  </conditionalFormatting>
  <conditionalFormatting sqref="ZF12:ZF13">
    <cfRule type="colorScale" priority="517">
      <colorScale>
        <cfvo type="min"/>
        <cfvo type="percentile" val="50"/>
        <cfvo type="max"/>
        <color rgb="FFF8696B"/>
        <color rgb="FFFFEB84"/>
        <color rgb="FF63BE7B"/>
      </colorScale>
    </cfRule>
  </conditionalFormatting>
  <conditionalFormatting sqref="YS14:YU14 YZ14">
    <cfRule type="colorScale" priority="509">
      <colorScale>
        <cfvo type="min"/>
        <cfvo type="percentile" val="50"/>
        <cfvo type="max"/>
        <color rgb="FFF8696B"/>
        <color rgb="FFFFEB84"/>
        <color rgb="FF63BE7B"/>
      </colorScale>
    </cfRule>
  </conditionalFormatting>
  <conditionalFormatting sqref="ZE14:ZE92">
    <cfRule type="colorScale" priority="508">
      <colorScale>
        <cfvo type="min"/>
        <cfvo type="percentile" val="50"/>
        <cfvo type="max"/>
        <color rgb="FFF8696B"/>
        <color rgb="FFFFEB84"/>
        <color rgb="FF63BE7B"/>
      </colorScale>
    </cfRule>
  </conditionalFormatting>
  <conditionalFormatting sqref="YR14:YR92">
    <cfRule type="colorScale" priority="507">
      <colorScale>
        <cfvo type="min"/>
        <cfvo type="percentile" val="50"/>
        <cfvo type="max"/>
        <color rgb="FFF8696B"/>
        <color rgb="FFFFEB84"/>
        <color rgb="FF63BE7B"/>
      </colorScale>
    </cfRule>
  </conditionalFormatting>
  <conditionalFormatting sqref="ZI96:ZJ123">
    <cfRule type="colorScale" priority="506">
      <colorScale>
        <cfvo type="min"/>
        <cfvo type="percentile" val="50"/>
        <cfvo type="max"/>
        <color rgb="FFF8696B"/>
        <color rgb="FFFFEB84"/>
        <color rgb="FF63BE7B"/>
      </colorScale>
    </cfRule>
  </conditionalFormatting>
  <conditionalFormatting sqref="ZI14:ZI92">
    <cfRule type="colorScale" priority="505">
      <colorScale>
        <cfvo type="min"/>
        <cfvo type="percentile" val="50"/>
        <cfvo type="max"/>
        <color rgb="FF63BE7B"/>
        <color rgb="FFFFEB84"/>
        <color rgb="FFF8696B"/>
      </colorScale>
    </cfRule>
  </conditionalFormatting>
  <conditionalFormatting sqref="ZA96:ZB123">
    <cfRule type="colorScale" priority="504">
      <colorScale>
        <cfvo type="min"/>
        <cfvo type="percentile" val="50"/>
        <cfvo type="max"/>
        <color rgb="FFF8696B"/>
        <color rgb="FFFFEB84"/>
        <color rgb="FF63BE7B"/>
      </colorScale>
    </cfRule>
  </conditionalFormatting>
  <conditionalFormatting sqref="ZC96:ZD123">
    <cfRule type="colorScale" priority="503">
      <colorScale>
        <cfvo type="min"/>
        <cfvo type="percentile" val="50"/>
        <cfvo type="max"/>
        <color rgb="FFF8696B"/>
        <color rgb="FFFFEB84"/>
        <color rgb="FF63BE7B"/>
      </colorScale>
    </cfRule>
  </conditionalFormatting>
  <conditionalFormatting sqref="ZI96:ZJ123">
    <cfRule type="colorScale" priority="502">
      <colorScale>
        <cfvo type="min"/>
        <cfvo type="percentile" val="50"/>
        <cfvo type="max"/>
        <color rgb="FF63BE7B"/>
        <color rgb="FFFFEB84"/>
        <color rgb="FFF8696B"/>
      </colorScale>
    </cfRule>
  </conditionalFormatting>
  <conditionalFormatting sqref="ZC14:ZD92">
    <cfRule type="colorScale" priority="501">
      <colorScale>
        <cfvo type="min"/>
        <cfvo type="percentile" val="50"/>
        <cfvo type="max"/>
        <color rgb="FFF8696B"/>
        <color rgb="FFFFEB84"/>
        <color rgb="FF63BE7B"/>
      </colorScale>
    </cfRule>
  </conditionalFormatting>
  <conditionalFormatting sqref="ZE96:ZE123">
    <cfRule type="colorScale" priority="500">
      <colorScale>
        <cfvo type="min"/>
        <cfvo type="percentile" val="50"/>
        <cfvo type="max"/>
        <color rgb="FFF8696B"/>
        <color rgb="FFFFEB84"/>
        <color rgb="FF63BE7B"/>
      </colorScale>
    </cfRule>
  </conditionalFormatting>
  <conditionalFormatting sqref="ZN96:ZN123 ZP96:ZQ123">
    <cfRule type="colorScale" priority="499">
      <colorScale>
        <cfvo type="min"/>
        <cfvo type="percentile" val="50"/>
        <cfvo type="max"/>
        <color rgb="FFF8696B"/>
        <color rgb="FFFFEB84"/>
        <color rgb="FF63BE7B"/>
      </colorScale>
    </cfRule>
  </conditionalFormatting>
  <conditionalFormatting sqref="ZR96:ZR123">
    <cfRule type="colorScale" priority="498">
      <colorScale>
        <cfvo type="min"/>
        <cfvo type="percentile" val="50"/>
        <cfvo type="max"/>
        <color rgb="FFF8696B"/>
        <color rgb="FFFFEB84"/>
        <color rgb="FF63BE7B"/>
      </colorScale>
    </cfRule>
  </conditionalFormatting>
  <conditionalFormatting sqref="YY2:YY10 ZD2:ZD10">
    <cfRule type="colorScale" priority="497">
      <colorScale>
        <cfvo type="min"/>
        <cfvo type="percentile" val="50"/>
        <cfvo type="max"/>
        <color rgb="FFF8696B"/>
        <color rgb="FFFFEB84"/>
        <color rgb="FF63BE7B"/>
      </colorScale>
    </cfRule>
  </conditionalFormatting>
  <conditionalFormatting sqref="ZE2:ZE10">
    <cfRule type="colorScale" priority="496">
      <colorScale>
        <cfvo type="min"/>
        <cfvo type="percentile" val="50"/>
        <cfvo type="max"/>
        <color rgb="FFF8696B"/>
        <color rgb="FFFFEB84"/>
        <color rgb="FF63BE7B"/>
      </colorScale>
    </cfRule>
  </conditionalFormatting>
  <conditionalFormatting sqref="YY14:YY92">
    <cfRule type="colorScale" priority="495">
      <colorScale>
        <cfvo type="min"/>
        <cfvo type="percentile" val="50"/>
        <cfvo type="max"/>
        <color rgb="FFF8696B"/>
        <color rgb="FFFFEB84"/>
        <color rgb="FF63BE7B"/>
      </colorScale>
    </cfRule>
  </conditionalFormatting>
  <conditionalFormatting sqref="YV14:YW92">
    <cfRule type="colorScale" priority="494">
      <colorScale>
        <cfvo type="min"/>
        <cfvo type="percentile" val="50"/>
        <cfvo type="max"/>
        <color rgb="FFF8696B"/>
        <color rgb="FFFFEB84"/>
        <color rgb="FF63BE7B"/>
      </colorScale>
    </cfRule>
  </conditionalFormatting>
  <conditionalFormatting sqref="ZB14:ZB92">
    <cfRule type="colorScale" priority="493">
      <colorScale>
        <cfvo type="min"/>
        <cfvo type="percentile" val="50"/>
        <cfvo type="max"/>
        <color rgb="FFF8696B"/>
        <color rgb="FFFFEB84"/>
        <color rgb="FF63BE7B"/>
      </colorScale>
    </cfRule>
  </conditionalFormatting>
  <conditionalFormatting sqref="ZQ14:ZQ92">
    <cfRule type="colorScale" priority="492">
      <colorScale>
        <cfvo type="min"/>
        <cfvo type="percentile" val="50"/>
        <cfvo type="max"/>
        <color rgb="FFF8696B"/>
        <color rgb="FFFFEB84"/>
        <color rgb="FF63BE7B"/>
      </colorScale>
    </cfRule>
  </conditionalFormatting>
  <conditionalFormatting sqref="YV14:YV92">
    <cfRule type="colorScale" priority="491">
      <colorScale>
        <cfvo type="min"/>
        <cfvo type="percentile" val="50"/>
        <cfvo type="max"/>
        <color rgb="FFF8696B"/>
        <color rgb="FFFFEB84"/>
        <color rgb="FF63BE7B"/>
      </colorScale>
    </cfRule>
  </conditionalFormatting>
  <conditionalFormatting sqref="YS14:YU92">
    <cfRule type="colorScale" priority="490">
      <colorScale>
        <cfvo type="min"/>
        <cfvo type="percentile" val="50"/>
        <cfvo type="max"/>
        <color rgb="FFF8696B"/>
        <color rgb="FFFFEB84"/>
        <color rgb="FF63BE7B"/>
      </colorScale>
    </cfRule>
  </conditionalFormatting>
  <conditionalFormatting sqref="ZS14:ZT92">
    <cfRule type="colorScale" priority="489">
      <colorScale>
        <cfvo type="min"/>
        <cfvo type="percentile" val="50"/>
        <cfvo type="max"/>
        <color rgb="FFF8696B"/>
        <color rgb="FFFFEB84"/>
        <color rgb="FF63BE7B"/>
      </colorScale>
    </cfRule>
  </conditionalFormatting>
  <conditionalFormatting sqref="ZS96:ZT123">
    <cfRule type="colorScale" priority="488">
      <colorScale>
        <cfvo type="min"/>
        <cfvo type="percentile" val="50"/>
        <cfvo type="max"/>
        <color rgb="FFF8696B"/>
        <color rgb="FFFFEB84"/>
        <color rgb="FF63BE7B"/>
      </colorScale>
    </cfRule>
  </conditionalFormatting>
  <conditionalFormatting sqref="ZF14:ZF92">
    <cfRule type="colorScale" priority="487">
      <colorScale>
        <cfvo type="min"/>
        <cfvo type="percentile" val="50"/>
        <cfvo type="max"/>
        <color rgb="FFF8696B"/>
        <color rgb="FFFFEB84"/>
        <color rgb="FF63BE7B"/>
      </colorScale>
    </cfRule>
  </conditionalFormatting>
  <conditionalFormatting sqref="ZF14:ZF92">
    <cfRule type="colorScale" priority="486">
      <colorScale>
        <cfvo type="min"/>
        <cfvo type="percentile" val="50"/>
        <cfvo type="max"/>
        <color rgb="FFF8696B"/>
        <color rgb="FFFFEB84"/>
        <color rgb="FF63BE7B"/>
      </colorScale>
    </cfRule>
  </conditionalFormatting>
  <conditionalFormatting sqref="ZU14:ZU92">
    <cfRule type="colorScale" priority="481">
      <colorScale>
        <cfvo type="min"/>
        <cfvo type="percentile" val="50"/>
        <cfvo type="max"/>
        <color rgb="FFF8696B"/>
        <color rgb="FFFFEB84"/>
        <color rgb="FF63BE7B"/>
      </colorScale>
    </cfRule>
  </conditionalFormatting>
  <conditionalFormatting sqref="ZU96:ZV123">
    <cfRule type="colorScale" priority="480">
      <colorScale>
        <cfvo type="min"/>
        <cfvo type="percentile" val="50"/>
        <cfvo type="max"/>
        <color rgb="FFF8696B"/>
        <color rgb="FFFFEB84"/>
        <color rgb="FF63BE7B"/>
      </colorScale>
    </cfRule>
  </conditionalFormatting>
  <conditionalFormatting sqref="ZW14:ZW92 ZY14:ZY92">
    <cfRule type="colorScale" priority="479">
      <colorScale>
        <cfvo type="min"/>
        <cfvo type="percentile" val="50"/>
        <cfvo type="max"/>
        <color rgb="FFF8696B"/>
        <color rgb="FFFFEB84"/>
        <color rgb="FF63BE7B"/>
      </colorScale>
    </cfRule>
  </conditionalFormatting>
  <conditionalFormatting sqref="ZW96:ZY123 ZO96:ZO123">
    <cfRule type="colorScale" priority="478">
      <colorScale>
        <cfvo type="min"/>
        <cfvo type="percentile" val="50"/>
        <cfvo type="max"/>
        <color rgb="FFF8696B"/>
        <color rgb="FFFFEB84"/>
        <color rgb="FF63BE7B"/>
      </colorScale>
    </cfRule>
  </conditionalFormatting>
  <conditionalFormatting sqref="ZA10">
    <cfRule type="colorScale" priority="477">
      <colorScale>
        <cfvo type="min"/>
        <cfvo type="percentile" val="50"/>
        <cfvo type="max"/>
        <color rgb="FFF8696B"/>
        <color rgb="FFFFEB84"/>
        <color rgb="FF63BE7B"/>
      </colorScale>
    </cfRule>
  </conditionalFormatting>
  <conditionalFormatting sqref="ZA2:ZA9">
    <cfRule type="colorScale" priority="476">
      <colorScale>
        <cfvo type="min"/>
        <cfvo type="percentile" val="50"/>
        <cfvo type="max"/>
        <color rgb="FFF8696B"/>
        <color rgb="FFFFEB84"/>
        <color rgb="FF63BE7B"/>
      </colorScale>
    </cfRule>
  </conditionalFormatting>
  <conditionalFormatting sqref="ZP14:ZP92">
    <cfRule type="colorScale" priority="475">
      <colorScale>
        <cfvo type="min"/>
        <cfvo type="percentile" val="50"/>
        <cfvo type="max"/>
        <color rgb="FFF8696B"/>
        <color rgb="FFFFEB84"/>
        <color rgb="FF63BE7B"/>
      </colorScale>
    </cfRule>
  </conditionalFormatting>
  <conditionalFormatting sqref="ZA14:ZA92">
    <cfRule type="colorScale" priority="473">
      <colorScale>
        <cfvo type="min"/>
        <cfvo type="percentile" val="50"/>
        <cfvo type="max"/>
        <color rgb="FFF8696B"/>
        <color rgb="FFFFEB84"/>
        <color rgb="FF63BE7B"/>
      </colorScale>
    </cfRule>
  </conditionalFormatting>
  <conditionalFormatting sqref="ZB2:ZB10">
    <cfRule type="colorScale" priority="472">
      <colorScale>
        <cfvo type="min"/>
        <cfvo type="percentile" val="50"/>
        <cfvo type="max"/>
        <color rgb="FF63BE7B"/>
        <color rgb="FFFFEB84"/>
        <color rgb="FFF8696B"/>
      </colorScale>
    </cfRule>
  </conditionalFormatting>
  <conditionalFormatting sqref="YZ10">
    <cfRule type="colorScale" priority="471">
      <colorScale>
        <cfvo type="min"/>
        <cfvo type="percentile" val="50"/>
        <cfvo type="max"/>
        <color rgb="FFF8696B"/>
        <color rgb="FFFFEB84"/>
        <color rgb="FF63BE7B"/>
      </colorScale>
    </cfRule>
  </conditionalFormatting>
  <conditionalFormatting sqref="YZ2:YZ9">
    <cfRule type="colorScale" priority="470">
      <colorScale>
        <cfvo type="min"/>
        <cfvo type="percentile" val="50"/>
        <cfvo type="max"/>
        <color rgb="FFF8696B"/>
        <color rgb="FFFFEB84"/>
        <color rgb="FF63BE7B"/>
      </colorScale>
    </cfRule>
  </conditionalFormatting>
  <conditionalFormatting sqref="ZN14:ZN92">
    <cfRule type="colorScale" priority="469">
      <colorScale>
        <cfvo type="min"/>
        <cfvo type="percentile" val="50"/>
        <cfvo type="max"/>
        <color rgb="FFF8696B"/>
        <color rgb="FFFFEB84"/>
        <color rgb="FF63BE7B"/>
      </colorScale>
    </cfRule>
  </conditionalFormatting>
  <conditionalFormatting sqref="ZJ14:ZJ92">
    <cfRule type="colorScale" priority="464">
      <colorScale>
        <cfvo type="min"/>
        <cfvo type="percentile" val="50"/>
        <cfvo type="max"/>
        <color rgb="FFF8696B"/>
        <color rgb="FFFFEB84"/>
        <color rgb="FF63BE7B"/>
      </colorScale>
    </cfRule>
  </conditionalFormatting>
  <conditionalFormatting sqref="ZO14:ZO92">
    <cfRule type="colorScale" priority="463">
      <colorScale>
        <cfvo type="min"/>
        <cfvo type="percentile" val="50"/>
        <cfvo type="max"/>
        <color rgb="FFF8696B"/>
        <color rgb="FFFFEB84"/>
        <color rgb="FF63BE7B"/>
      </colorScale>
    </cfRule>
  </conditionalFormatting>
  <conditionalFormatting sqref="ZI2:ZI10">
    <cfRule type="colorScale" priority="462">
      <colorScale>
        <cfvo type="min"/>
        <cfvo type="percentile" val="50"/>
        <cfvo type="max"/>
        <color rgb="FFF8696B"/>
        <color rgb="FFFFEB84"/>
        <color rgb="FF63BE7B"/>
      </colorScale>
    </cfRule>
  </conditionalFormatting>
  <conditionalFormatting sqref="ZM2:ZM10">
    <cfRule type="colorScale" priority="461">
      <colorScale>
        <cfvo type="min"/>
        <cfvo type="percentile" val="50"/>
        <cfvo type="max"/>
        <color rgb="FFF8696B"/>
        <color rgb="FFFFEB84"/>
        <color rgb="FF63BE7B"/>
      </colorScale>
    </cfRule>
  </conditionalFormatting>
  <conditionalFormatting sqref="ZK2:ZK10">
    <cfRule type="colorScale" priority="460">
      <colorScale>
        <cfvo type="min"/>
        <cfvo type="percentile" val="50"/>
        <cfvo type="max"/>
        <color rgb="FFF8696B"/>
        <color rgb="FFFFEB84"/>
        <color rgb="FF63BE7B"/>
      </colorScale>
    </cfRule>
  </conditionalFormatting>
  <conditionalFormatting sqref="ZO2:ZO10">
    <cfRule type="colorScale" priority="459">
      <colorScale>
        <cfvo type="min"/>
        <cfvo type="percentile" val="50"/>
        <cfvo type="max"/>
        <color rgb="FFF8696B"/>
        <color rgb="FFFFEB84"/>
        <color rgb="FF63BE7B"/>
      </colorScale>
    </cfRule>
  </conditionalFormatting>
  <conditionalFormatting sqref="BA12">
    <cfRule type="colorScale" priority="454">
      <colorScale>
        <cfvo type="min"/>
        <cfvo type="percentile" val="50"/>
        <cfvo type="max"/>
        <color rgb="FFF8696B"/>
        <color rgb="FFFFEB84"/>
        <color rgb="FF63BE7B"/>
      </colorScale>
    </cfRule>
  </conditionalFormatting>
  <conditionalFormatting sqref="BA14:BA92">
    <cfRule type="colorScale" priority="453">
      <colorScale>
        <cfvo type="min"/>
        <cfvo type="percentile" val="50"/>
        <cfvo type="max"/>
        <color rgb="FFF8696B"/>
        <color rgb="FFFFEB84"/>
        <color rgb="FF63BE7B"/>
      </colorScale>
    </cfRule>
  </conditionalFormatting>
  <conditionalFormatting sqref="BO14:BO92">
    <cfRule type="colorScale" priority="418">
      <colorScale>
        <cfvo type="min"/>
        <cfvo type="percentile" val="50"/>
        <cfvo type="max"/>
        <color rgb="FFF8696B"/>
        <color rgb="FFFFEB84"/>
        <color rgb="FF63BE7B"/>
      </colorScale>
    </cfRule>
  </conditionalFormatting>
  <conditionalFormatting sqref="CX14:CX92">
    <cfRule type="colorScale" priority="417">
      <colorScale>
        <cfvo type="min"/>
        <cfvo type="percentile" val="50"/>
        <cfvo type="max"/>
        <color rgb="FFF8696B"/>
        <color rgb="FFFFEB84"/>
        <color rgb="FF63BE7B"/>
      </colorScale>
    </cfRule>
  </conditionalFormatting>
  <conditionalFormatting sqref="EG14:EG92">
    <cfRule type="colorScale" priority="416">
      <colorScale>
        <cfvo type="min"/>
        <cfvo type="percentile" val="50"/>
        <cfvo type="max"/>
        <color rgb="FFF8696B"/>
        <color rgb="FFFFEB84"/>
        <color rgb="FF63BE7B"/>
      </colorScale>
    </cfRule>
  </conditionalFormatting>
  <conditionalFormatting sqref="FP14:FP92">
    <cfRule type="colorScale" priority="415">
      <colorScale>
        <cfvo type="min"/>
        <cfvo type="percentile" val="50"/>
        <cfvo type="max"/>
        <color rgb="FFF8696B"/>
        <color rgb="FFFFEB84"/>
        <color rgb="FF63BE7B"/>
      </colorScale>
    </cfRule>
  </conditionalFormatting>
  <conditionalFormatting sqref="GY14:GY92">
    <cfRule type="colorScale" priority="414">
      <colorScale>
        <cfvo type="min"/>
        <cfvo type="percentile" val="50"/>
        <cfvo type="max"/>
        <color rgb="FFF8696B"/>
        <color rgb="FFFFEB84"/>
        <color rgb="FF63BE7B"/>
      </colorScale>
    </cfRule>
  </conditionalFormatting>
  <conditionalFormatting sqref="IH14:IH92">
    <cfRule type="colorScale" priority="413">
      <colorScale>
        <cfvo type="min"/>
        <cfvo type="percentile" val="50"/>
        <cfvo type="max"/>
        <color rgb="FFF8696B"/>
        <color rgb="FFFFEB84"/>
        <color rgb="FF63BE7B"/>
      </colorScale>
    </cfRule>
  </conditionalFormatting>
  <conditionalFormatting sqref="JQ14:JQ92">
    <cfRule type="colorScale" priority="412">
      <colorScale>
        <cfvo type="min"/>
        <cfvo type="percentile" val="50"/>
        <cfvo type="max"/>
        <color rgb="FFF8696B"/>
        <color rgb="FFFFEB84"/>
        <color rgb="FF63BE7B"/>
      </colorScale>
    </cfRule>
  </conditionalFormatting>
  <conditionalFormatting sqref="KZ14:KZ92">
    <cfRule type="colorScale" priority="411">
      <colorScale>
        <cfvo type="min"/>
        <cfvo type="percentile" val="50"/>
        <cfvo type="max"/>
        <color rgb="FFF8696B"/>
        <color rgb="FFFFEB84"/>
        <color rgb="FF63BE7B"/>
      </colorScale>
    </cfRule>
  </conditionalFormatting>
  <conditionalFormatting sqref="MI14:MI92">
    <cfRule type="colorScale" priority="410">
      <colorScale>
        <cfvo type="min"/>
        <cfvo type="percentile" val="50"/>
        <cfvo type="max"/>
        <color rgb="FFF8696B"/>
        <color rgb="FFFFEB84"/>
        <color rgb="FF63BE7B"/>
      </colorScale>
    </cfRule>
  </conditionalFormatting>
  <conditionalFormatting sqref="NR14:NR92">
    <cfRule type="colorScale" priority="409">
      <colorScale>
        <cfvo type="min"/>
        <cfvo type="percentile" val="50"/>
        <cfvo type="max"/>
        <color rgb="FFF8696B"/>
        <color rgb="FFFFEB84"/>
        <color rgb="FF63BE7B"/>
      </colorScale>
    </cfRule>
  </conditionalFormatting>
  <conditionalFormatting sqref="PA14:PA92">
    <cfRule type="colorScale" priority="408">
      <colorScale>
        <cfvo type="min"/>
        <cfvo type="percentile" val="50"/>
        <cfvo type="max"/>
        <color rgb="FFF8696B"/>
        <color rgb="FFFFEB84"/>
        <color rgb="FF63BE7B"/>
      </colorScale>
    </cfRule>
  </conditionalFormatting>
  <conditionalFormatting sqref="QJ14:QJ92">
    <cfRule type="colorScale" priority="407">
      <colorScale>
        <cfvo type="min"/>
        <cfvo type="percentile" val="50"/>
        <cfvo type="max"/>
        <color rgb="FFF8696B"/>
        <color rgb="FFFFEB84"/>
        <color rgb="FF63BE7B"/>
      </colorScale>
    </cfRule>
  </conditionalFormatting>
  <conditionalFormatting sqref="RS14:RS92">
    <cfRule type="colorScale" priority="406">
      <colorScale>
        <cfvo type="min"/>
        <cfvo type="percentile" val="50"/>
        <cfvo type="max"/>
        <color rgb="FFF8696B"/>
        <color rgb="FFFFEB84"/>
        <color rgb="FF63BE7B"/>
      </colorScale>
    </cfRule>
  </conditionalFormatting>
  <conditionalFormatting sqref="TB14:TB92">
    <cfRule type="colorScale" priority="405">
      <colorScale>
        <cfvo type="min"/>
        <cfvo type="percentile" val="50"/>
        <cfvo type="max"/>
        <color rgb="FFF8696B"/>
        <color rgb="FFFFEB84"/>
        <color rgb="FF63BE7B"/>
      </colorScale>
    </cfRule>
  </conditionalFormatting>
  <conditionalFormatting sqref="UK14:UK92">
    <cfRule type="colorScale" priority="404">
      <colorScale>
        <cfvo type="min"/>
        <cfvo type="percentile" val="50"/>
        <cfvo type="max"/>
        <color rgb="FFF8696B"/>
        <color rgb="FFFFEB84"/>
        <color rgb="FF63BE7B"/>
      </colorScale>
    </cfRule>
  </conditionalFormatting>
  <conditionalFormatting sqref="VT14:VT92">
    <cfRule type="colorScale" priority="403">
      <colorScale>
        <cfvo type="min"/>
        <cfvo type="percentile" val="50"/>
        <cfvo type="max"/>
        <color rgb="FFF8696B"/>
        <color rgb="FFFFEB84"/>
        <color rgb="FF63BE7B"/>
      </colorScale>
    </cfRule>
  </conditionalFormatting>
  <conditionalFormatting sqref="BR14:BR92">
    <cfRule type="colorScale" priority="400">
      <colorScale>
        <cfvo type="min"/>
        <cfvo type="percentile" val="50"/>
        <cfvo type="max"/>
        <color rgb="FFF8696B"/>
        <color rgb="FFFFEB84"/>
        <color rgb="FF63BE7B"/>
      </colorScale>
    </cfRule>
  </conditionalFormatting>
  <conditionalFormatting sqref="DA14:DA92">
    <cfRule type="colorScale" priority="378">
      <colorScale>
        <cfvo type="min"/>
        <cfvo type="percentile" val="50"/>
        <cfvo type="max"/>
        <color rgb="FFF8696B"/>
        <color rgb="FFFFEB84"/>
        <color rgb="FF63BE7B"/>
      </colorScale>
    </cfRule>
  </conditionalFormatting>
  <conditionalFormatting sqref="EJ14:EJ92">
    <cfRule type="colorScale" priority="377">
      <colorScale>
        <cfvo type="min"/>
        <cfvo type="percentile" val="50"/>
        <cfvo type="max"/>
        <color rgb="FFF8696B"/>
        <color rgb="FFFFEB84"/>
        <color rgb="FF63BE7B"/>
      </colorScale>
    </cfRule>
  </conditionalFormatting>
  <conditionalFormatting sqref="FS14:FS92">
    <cfRule type="colorScale" priority="376">
      <colorScale>
        <cfvo type="min"/>
        <cfvo type="percentile" val="50"/>
        <cfvo type="max"/>
        <color rgb="FFF8696B"/>
        <color rgb="FFFFEB84"/>
        <color rgb="FF63BE7B"/>
      </colorScale>
    </cfRule>
  </conditionalFormatting>
  <conditionalFormatting sqref="HB14:HB92">
    <cfRule type="colorScale" priority="375">
      <colorScale>
        <cfvo type="min"/>
        <cfvo type="percentile" val="50"/>
        <cfvo type="max"/>
        <color rgb="FFF8696B"/>
        <color rgb="FFFFEB84"/>
        <color rgb="FF63BE7B"/>
      </colorScale>
    </cfRule>
  </conditionalFormatting>
  <conditionalFormatting sqref="IK14:IK92">
    <cfRule type="colorScale" priority="374">
      <colorScale>
        <cfvo type="min"/>
        <cfvo type="percentile" val="50"/>
        <cfvo type="max"/>
        <color rgb="FFF8696B"/>
        <color rgb="FFFFEB84"/>
        <color rgb="FF63BE7B"/>
      </colorScale>
    </cfRule>
  </conditionalFormatting>
  <conditionalFormatting sqref="JT14:JT92">
    <cfRule type="colorScale" priority="373">
      <colorScale>
        <cfvo type="min"/>
        <cfvo type="percentile" val="50"/>
        <cfvo type="max"/>
        <color rgb="FFF8696B"/>
        <color rgb="FFFFEB84"/>
        <color rgb="FF63BE7B"/>
      </colorScale>
    </cfRule>
  </conditionalFormatting>
  <conditionalFormatting sqref="LC14:LC92">
    <cfRule type="colorScale" priority="372">
      <colorScale>
        <cfvo type="min"/>
        <cfvo type="percentile" val="50"/>
        <cfvo type="max"/>
        <color rgb="FFF8696B"/>
        <color rgb="FFFFEB84"/>
        <color rgb="FF63BE7B"/>
      </colorScale>
    </cfRule>
  </conditionalFormatting>
  <conditionalFormatting sqref="ML14:ML92">
    <cfRule type="colorScale" priority="371">
      <colorScale>
        <cfvo type="min"/>
        <cfvo type="percentile" val="50"/>
        <cfvo type="max"/>
        <color rgb="FFF8696B"/>
        <color rgb="FFFFEB84"/>
        <color rgb="FF63BE7B"/>
      </colorScale>
    </cfRule>
  </conditionalFormatting>
  <conditionalFormatting sqref="NU14:NU92">
    <cfRule type="colorScale" priority="370">
      <colorScale>
        <cfvo type="min"/>
        <cfvo type="percentile" val="50"/>
        <cfvo type="max"/>
        <color rgb="FFF8696B"/>
        <color rgb="FFFFEB84"/>
        <color rgb="FF63BE7B"/>
      </colorScale>
    </cfRule>
  </conditionalFormatting>
  <conditionalFormatting sqref="PD14:PD92">
    <cfRule type="colorScale" priority="369">
      <colorScale>
        <cfvo type="min"/>
        <cfvo type="percentile" val="50"/>
        <cfvo type="max"/>
        <color rgb="FFF8696B"/>
        <color rgb="FFFFEB84"/>
        <color rgb="FF63BE7B"/>
      </colorScale>
    </cfRule>
  </conditionalFormatting>
  <conditionalFormatting sqref="QM14:QM92">
    <cfRule type="colorScale" priority="368">
      <colorScale>
        <cfvo type="min"/>
        <cfvo type="percentile" val="50"/>
        <cfvo type="max"/>
        <color rgb="FFF8696B"/>
        <color rgb="FFFFEB84"/>
        <color rgb="FF63BE7B"/>
      </colorScale>
    </cfRule>
  </conditionalFormatting>
  <conditionalFormatting sqref="RV14:RV92">
    <cfRule type="colorScale" priority="367">
      <colorScale>
        <cfvo type="min"/>
        <cfvo type="percentile" val="50"/>
        <cfvo type="max"/>
        <color rgb="FFF8696B"/>
        <color rgb="FFFFEB84"/>
        <color rgb="FF63BE7B"/>
      </colorScale>
    </cfRule>
  </conditionalFormatting>
  <conditionalFormatting sqref="TE14:TE92">
    <cfRule type="colorScale" priority="366">
      <colorScale>
        <cfvo type="min"/>
        <cfvo type="percentile" val="50"/>
        <cfvo type="max"/>
        <color rgb="FFF8696B"/>
        <color rgb="FFFFEB84"/>
        <color rgb="FF63BE7B"/>
      </colorScale>
    </cfRule>
  </conditionalFormatting>
  <conditionalFormatting sqref="UN14:UN92">
    <cfRule type="colorScale" priority="365">
      <colorScale>
        <cfvo type="min"/>
        <cfvo type="percentile" val="50"/>
        <cfvo type="max"/>
        <color rgb="FFF8696B"/>
        <color rgb="FFFFEB84"/>
        <color rgb="FF63BE7B"/>
      </colorScale>
    </cfRule>
  </conditionalFormatting>
  <conditionalFormatting sqref="VW14:VW92">
    <cfRule type="colorScale" priority="364">
      <colorScale>
        <cfvo type="min"/>
        <cfvo type="percentile" val="50"/>
        <cfvo type="max"/>
        <color rgb="FFF8696B"/>
        <color rgb="FFFFEB84"/>
        <color rgb="FF63BE7B"/>
      </colorScale>
    </cfRule>
  </conditionalFormatting>
  <conditionalFormatting sqref="AAQ96:AAQ123">
    <cfRule type="colorScale" priority="356">
      <colorScale>
        <cfvo type="min"/>
        <cfvo type="percentile" val="50"/>
        <cfvo type="max"/>
        <color rgb="FFF8696B"/>
        <color rgb="FFFFEB84"/>
        <color rgb="FF63BE7B"/>
      </colorScale>
    </cfRule>
  </conditionalFormatting>
  <conditionalFormatting sqref="AAN96:AAN123 AAB96:AAI123">
    <cfRule type="colorScale" priority="358">
      <colorScale>
        <cfvo type="min"/>
        <cfvo type="percentile" val="50"/>
        <cfvo type="max"/>
        <color rgb="FFF8696B"/>
        <color rgb="FFFFEB84"/>
        <color rgb="FF63BE7B"/>
      </colorScale>
    </cfRule>
  </conditionalFormatting>
  <conditionalFormatting sqref="AAO96:AAP123">
    <cfRule type="colorScale" priority="357">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355">
      <colorScale>
        <cfvo type="min"/>
        <cfvo type="percentile" val="50"/>
        <cfvo type="max"/>
        <color rgb="FFF8696B"/>
        <color rgb="FFFFEB84"/>
        <color rgb="FF63BE7B"/>
      </colorScale>
    </cfRule>
  </conditionalFormatting>
  <conditionalFormatting sqref="AAA96:AAA123">
    <cfRule type="colorScale" priority="354">
      <colorScale>
        <cfvo type="min"/>
        <cfvo type="percentile" val="50"/>
        <cfvo type="max"/>
        <color rgb="FFF8696B"/>
        <color rgb="FFFFEB84"/>
        <color rgb="FF63BE7B"/>
      </colorScale>
    </cfRule>
  </conditionalFormatting>
  <conditionalFormatting sqref="AAN25:AAN81 AAB25:AAD81 AAI25:AAI81">
    <cfRule type="colorScale" priority="359">
      <colorScale>
        <cfvo type="min"/>
        <cfvo type="percentile" val="50"/>
        <cfvo type="max"/>
        <color rgb="FFF8696B"/>
        <color rgb="FFFFEB84"/>
        <color rgb="FF63BE7B"/>
      </colorScale>
    </cfRule>
  </conditionalFormatting>
  <conditionalFormatting sqref="AAO12:AAO13">
    <cfRule type="colorScale" priority="360">
      <colorScale>
        <cfvo type="min"/>
        <cfvo type="percentile" val="50"/>
        <cfvo type="max"/>
        <color rgb="FFF8696B"/>
        <color rgb="FFFFEB84"/>
        <color rgb="FF63BE7B"/>
      </colorScale>
    </cfRule>
  </conditionalFormatting>
  <conditionalFormatting sqref="AAB14:AAD14 AAI14">
    <cfRule type="colorScale" priority="353">
      <colorScale>
        <cfvo type="min"/>
        <cfvo type="percentile" val="50"/>
        <cfvo type="max"/>
        <color rgb="FFF8696B"/>
        <color rgb="FFFFEB84"/>
        <color rgb="FF63BE7B"/>
      </colorScale>
    </cfRule>
  </conditionalFormatting>
  <conditionalFormatting sqref="AAN14:AAN92">
    <cfRule type="colorScale" priority="352">
      <colorScale>
        <cfvo type="min"/>
        <cfvo type="percentile" val="50"/>
        <cfvo type="max"/>
        <color rgb="FFF8696B"/>
        <color rgb="FFFFEB84"/>
        <color rgb="FF63BE7B"/>
      </colorScale>
    </cfRule>
  </conditionalFormatting>
  <conditionalFormatting sqref="AAA14:AAA92">
    <cfRule type="colorScale" priority="351">
      <colorScale>
        <cfvo type="min"/>
        <cfvo type="percentile" val="50"/>
        <cfvo type="max"/>
        <color rgb="FFF8696B"/>
        <color rgb="FFFFEB84"/>
        <color rgb="FF63BE7B"/>
      </colorScale>
    </cfRule>
  </conditionalFormatting>
  <conditionalFormatting sqref="AAR96:AAS123">
    <cfRule type="colorScale" priority="350">
      <colorScale>
        <cfvo type="min"/>
        <cfvo type="percentile" val="50"/>
        <cfvo type="max"/>
        <color rgb="FFF8696B"/>
        <color rgb="FFFFEB84"/>
        <color rgb="FF63BE7B"/>
      </colorScale>
    </cfRule>
  </conditionalFormatting>
  <conditionalFormatting sqref="AAR14:AAR92">
    <cfRule type="colorScale" priority="349">
      <colorScale>
        <cfvo type="min"/>
        <cfvo type="percentile" val="50"/>
        <cfvo type="max"/>
        <color rgb="FF63BE7B"/>
        <color rgb="FFFFEB84"/>
        <color rgb="FFF8696B"/>
      </colorScale>
    </cfRule>
  </conditionalFormatting>
  <conditionalFormatting sqref="AAJ96:AAK123">
    <cfRule type="colorScale" priority="348">
      <colorScale>
        <cfvo type="min"/>
        <cfvo type="percentile" val="50"/>
        <cfvo type="max"/>
        <color rgb="FFF8696B"/>
        <color rgb="FFFFEB84"/>
        <color rgb="FF63BE7B"/>
      </colorScale>
    </cfRule>
  </conditionalFormatting>
  <conditionalFormatting sqref="AAL96:AAM123">
    <cfRule type="colorScale" priority="347">
      <colorScale>
        <cfvo type="min"/>
        <cfvo type="percentile" val="50"/>
        <cfvo type="max"/>
        <color rgb="FFF8696B"/>
        <color rgb="FFFFEB84"/>
        <color rgb="FF63BE7B"/>
      </colorScale>
    </cfRule>
  </conditionalFormatting>
  <conditionalFormatting sqref="AAR96:AAS123">
    <cfRule type="colorScale" priority="346">
      <colorScale>
        <cfvo type="min"/>
        <cfvo type="percentile" val="50"/>
        <cfvo type="max"/>
        <color rgb="FF63BE7B"/>
        <color rgb="FFFFEB84"/>
        <color rgb="FFF8696B"/>
      </colorScale>
    </cfRule>
  </conditionalFormatting>
  <conditionalFormatting sqref="AAL14:AAM92">
    <cfRule type="colorScale" priority="345">
      <colorScale>
        <cfvo type="min"/>
        <cfvo type="percentile" val="50"/>
        <cfvo type="max"/>
        <color rgb="FFF8696B"/>
        <color rgb="FFFFEB84"/>
        <color rgb="FF63BE7B"/>
      </colorScale>
    </cfRule>
  </conditionalFormatting>
  <conditionalFormatting sqref="AAN96:AAN123">
    <cfRule type="colorScale" priority="344">
      <colorScale>
        <cfvo type="min"/>
        <cfvo type="percentile" val="50"/>
        <cfvo type="max"/>
        <color rgb="FFF8696B"/>
        <color rgb="FFFFEB84"/>
        <color rgb="FF63BE7B"/>
      </colorScale>
    </cfRule>
  </conditionalFormatting>
  <conditionalFormatting sqref="AAW96:AAW123 AAY96:AAZ123">
    <cfRule type="colorScale" priority="343">
      <colorScale>
        <cfvo type="min"/>
        <cfvo type="percentile" val="50"/>
        <cfvo type="max"/>
        <color rgb="FFF8696B"/>
        <color rgb="FFFFEB84"/>
        <color rgb="FF63BE7B"/>
      </colorScale>
    </cfRule>
  </conditionalFormatting>
  <conditionalFormatting sqref="ABA96:ABA123">
    <cfRule type="colorScale" priority="342">
      <colorScale>
        <cfvo type="min"/>
        <cfvo type="percentile" val="50"/>
        <cfvo type="max"/>
        <color rgb="FFF8696B"/>
        <color rgb="FFFFEB84"/>
        <color rgb="FF63BE7B"/>
      </colorScale>
    </cfRule>
  </conditionalFormatting>
  <conditionalFormatting sqref="AAH2:AAH10 AAM2:AAM10">
    <cfRule type="colorScale" priority="341">
      <colorScale>
        <cfvo type="min"/>
        <cfvo type="percentile" val="50"/>
        <cfvo type="max"/>
        <color rgb="FFF8696B"/>
        <color rgb="FFFFEB84"/>
        <color rgb="FF63BE7B"/>
      </colorScale>
    </cfRule>
  </conditionalFormatting>
  <conditionalFormatting sqref="AAN2:AAN10">
    <cfRule type="colorScale" priority="340">
      <colorScale>
        <cfvo type="min"/>
        <cfvo type="percentile" val="50"/>
        <cfvo type="max"/>
        <color rgb="FFF8696B"/>
        <color rgb="FFFFEB84"/>
        <color rgb="FF63BE7B"/>
      </colorScale>
    </cfRule>
  </conditionalFormatting>
  <conditionalFormatting sqref="AAH14:AAH92">
    <cfRule type="colorScale" priority="339">
      <colorScale>
        <cfvo type="min"/>
        <cfvo type="percentile" val="50"/>
        <cfvo type="max"/>
        <color rgb="FFF8696B"/>
        <color rgb="FFFFEB84"/>
        <color rgb="FF63BE7B"/>
      </colorScale>
    </cfRule>
  </conditionalFormatting>
  <conditionalFormatting sqref="AAE14:AAF92">
    <cfRule type="colorScale" priority="338">
      <colorScale>
        <cfvo type="min"/>
        <cfvo type="percentile" val="50"/>
        <cfvo type="max"/>
        <color rgb="FFF8696B"/>
        <color rgb="FFFFEB84"/>
        <color rgb="FF63BE7B"/>
      </colorScale>
    </cfRule>
  </conditionalFormatting>
  <conditionalFormatting sqref="AAK14:AAK92">
    <cfRule type="colorScale" priority="337">
      <colorScale>
        <cfvo type="min"/>
        <cfvo type="percentile" val="50"/>
        <cfvo type="max"/>
        <color rgb="FFF8696B"/>
        <color rgb="FFFFEB84"/>
        <color rgb="FF63BE7B"/>
      </colorScale>
    </cfRule>
  </conditionalFormatting>
  <conditionalFormatting sqref="AAZ14:AAZ92">
    <cfRule type="colorScale" priority="336">
      <colorScale>
        <cfvo type="min"/>
        <cfvo type="percentile" val="50"/>
        <cfvo type="max"/>
        <color rgb="FFF8696B"/>
        <color rgb="FFFFEB84"/>
        <color rgb="FF63BE7B"/>
      </colorScale>
    </cfRule>
  </conditionalFormatting>
  <conditionalFormatting sqref="AAE14:AAE92">
    <cfRule type="colorScale" priority="335">
      <colorScale>
        <cfvo type="min"/>
        <cfvo type="percentile" val="50"/>
        <cfvo type="max"/>
        <color rgb="FFF8696B"/>
        <color rgb="FFFFEB84"/>
        <color rgb="FF63BE7B"/>
      </colorScale>
    </cfRule>
  </conditionalFormatting>
  <conditionalFormatting sqref="AAB14:AAD92">
    <cfRule type="colorScale" priority="334">
      <colorScale>
        <cfvo type="min"/>
        <cfvo type="percentile" val="50"/>
        <cfvo type="max"/>
        <color rgb="FFF8696B"/>
        <color rgb="FFFFEB84"/>
        <color rgb="FF63BE7B"/>
      </colorScale>
    </cfRule>
  </conditionalFormatting>
  <conditionalFormatting sqref="ABB14:ABC92">
    <cfRule type="colorScale" priority="333">
      <colorScale>
        <cfvo type="min"/>
        <cfvo type="percentile" val="50"/>
        <cfvo type="max"/>
        <color rgb="FFF8696B"/>
        <color rgb="FFFFEB84"/>
        <color rgb="FF63BE7B"/>
      </colorScale>
    </cfRule>
  </conditionalFormatting>
  <conditionalFormatting sqref="ABB96:ABC123">
    <cfRule type="colorScale" priority="332">
      <colorScale>
        <cfvo type="min"/>
        <cfvo type="percentile" val="50"/>
        <cfvo type="max"/>
        <color rgb="FFF8696B"/>
        <color rgb="FFFFEB84"/>
        <color rgb="FF63BE7B"/>
      </colorScale>
    </cfRule>
  </conditionalFormatting>
  <conditionalFormatting sqref="AAO14:AAO92">
    <cfRule type="colorScale" priority="331">
      <colorScale>
        <cfvo type="min"/>
        <cfvo type="percentile" val="50"/>
        <cfvo type="max"/>
        <color rgb="FFF8696B"/>
        <color rgb="FFFFEB84"/>
        <color rgb="FF63BE7B"/>
      </colorScale>
    </cfRule>
  </conditionalFormatting>
  <conditionalFormatting sqref="AAO14:AAO92">
    <cfRule type="colorScale" priority="330">
      <colorScale>
        <cfvo type="min"/>
        <cfvo type="percentile" val="50"/>
        <cfvo type="max"/>
        <color rgb="FFF8696B"/>
        <color rgb="FFFFEB84"/>
        <color rgb="FF63BE7B"/>
      </colorScale>
    </cfRule>
  </conditionalFormatting>
  <conditionalFormatting sqref="ABD14:ABD92">
    <cfRule type="colorScale" priority="329">
      <colorScale>
        <cfvo type="min"/>
        <cfvo type="percentile" val="50"/>
        <cfvo type="max"/>
        <color rgb="FFF8696B"/>
        <color rgb="FFFFEB84"/>
        <color rgb="FF63BE7B"/>
      </colorScale>
    </cfRule>
  </conditionalFormatting>
  <conditionalFormatting sqref="ABD96:ABE123">
    <cfRule type="colorScale" priority="328">
      <colorScale>
        <cfvo type="min"/>
        <cfvo type="percentile" val="50"/>
        <cfvo type="max"/>
        <color rgb="FFF8696B"/>
        <color rgb="FFFFEB84"/>
        <color rgb="FF63BE7B"/>
      </colorScale>
    </cfRule>
  </conditionalFormatting>
  <conditionalFormatting sqref="ABF14:ABF92 ABH14:ABH92">
    <cfRule type="colorScale" priority="327">
      <colorScale>
        <cfvo type="min"/>
        <cfvo type="percentile" val="50"/>
        <cfvo type="max"/>
        <color rgb="FFF8696B"/>
        <color rgb="FFFFEB84"/>
        <color rgb="FF63BE7B"/>
      </colorScale>
    </cfRule>
  </conditionalFormatting>
  <conditionalFormatting sqref="ABF96:ABH123 AAX96:AAX123">
    <cfRule type="colorScale" priority="326">
      <colorScale>
        <cfvo type="min"/>
        <cfvo type="percentile" val="50"/>
        <cfvo type="max"/>
        <color rgb="FFF8696B"/>
        <color rgb="FFFFEB84"/>
        <color rgb="FF63BE7B"/>
      </colorScale>
    </cfRule>
  </conditionalFormatting>
  <conditionalFormatting sqref="AAJ10">
    <cfRule type="colorScale" priority="325">
      <colorScale>
        <cfvo type="min"/>
        <cfvo type="percentile" val="50"/>
        <cfvo type="max"/>
        <color rgb="FFF8696B"/>
        <color rgb="FFFFEB84"/>
        <color rgb="FF63BE7B"/>
      </colorScale>
    </cfRule>
  </conditionalFormatting>
  <conditionalFormatting sqref="AAJ2:AAJ9">
    <cfRule type="colorScale" priority="324">
      <colorScale>
        <cfvo type="min"/>
        <cfvo type="percentile" val="50"/>
        <cfvo type="max"/>
        <color rgb="FFF8696B"/>
        <color rgb="FFFFEB84"/>
        <color rgb="FF63BE7B"/>
      </colorScale>
    </cfRule>
  </conditionalFormatting>
  <conditionalFormatting sqref="AAY14:AAY92">
    <cfRule type="colorScale" priority="323">
      <colorScale>
        <cfvo type="min"/>
        <cfvo type="percentile" val="50"/>
        <cfvo type="max"/>
        <color rgb="FFF8696B"/>
        <color rgb="FFFFEB84"/>
        <color rgb="FF63BE7B"/>
      </colorScale>
    </cfRule>
  </conditionalFormatting>
  <conditionalFormatting sqref="AAJ14:AAJ92">
    <cfRule type="colorScale" priority="321">
      <colorScale>
        <cfvo type="min"/>
        <cfvo type="percentile" val="50"/>
        <cfvo type="max"/>
        <color rgb="FFF8696B"/>
        <color rgb="FFFFEB84"/>
        <color rgb="FF63BE7B"/>
      </colorScale>
    </cfRule>
  </conditionalFormatting>
  <conditionalFormatting sqref="AAK2:AAK10">
    <cfRule type="colorScale" priority="320">
      <colorScale>
        <cfvo type="min"/>
        <cfvo type="percentile" val="50"/>
        <cfvo type="max"/>
        <color rgb="FF63BE7B"/>
        <color rgb="FFFFEB84"/>
        <color rgb="FFF8696B"/>
      </colorScale>
    </cfRule>
  </conditionalFormatting>
  <conditionalFormatting sqref="AAI10">
    <cfRule type="colorScale" priority="319">
      <colorScale>
        <cfvo type="min"/>
        <cfvo type="percentile" val="50"/>
        <cfvo type="max"/>
        <color rgb="FFF8696B"/>
        <color rgb="FFFFEB84"/>
        <color rgb="FF63BE7B"/>
      </colorScale>
    </cfRule>
  </conditionalFormatting>
  <conditionalFormatting sqref="AAI2:AAI9">
    <cfRule type="colorScale" priority="318">
      <colorScale>
        <cfvo type="min"/>
        <cfvo type="percentile" val="50"/>
        <cfvo type="max"/>
        <color rgb="FFF8696B"/>
        <color rgb="FFFFEB84"/>
        <color rgb="FF63BE7B"/>
      </colorScale>
    </cfRule>
  </conditionalFormatting>
  <conditionalFormatting sqref="AAW14:AAW92">
    <cfRule type="colorScale" priority="317">
      <colorScale>
        <cfvo type="min"/>
        <cfvo type="percentile" val="50"/>
        <cfvo type="max"/>
        <color rgb="FFF8696B"/>
        <color rgb="FFFFEB84"/>
        <color rgb="FF63BE7B"/>
      </colorScale>
    </cfRule>
  </conditionalFormatting>
  <conditionalFormatting sqref="AAS14:AAS92">
    <cfRule type="colorScale" priority="314">
      <colorScale>
        <cfvo type="min"/>
        <cfvo type="percentile" val="50"/>
        <cfvo type="max"/>
        <color rgb="FFF8696B"/>
        <color rgb="FFFFEB84"/>
        <color rgb="FF63BE7B"/>
      </colorScale>
    </cfRule>
  </conditionalFormatting>
  <conditionalFormatting sqref="AAX14:AAX92">
    <cfRule type="colorScale" priority="313">
      <colorScale>
        <cfvo type="min"/>
        <cfvo type="percentile" val="50"/>
        <cfvo type="max"/>
        <color rgb="FFF8696B"/>
        <color rgb="FFFFEB84"/>
        <color rgb="FF63BE7B"/>
      </colorScale>
    </cfRule>
  </conditionalFormatting>
  <conditionalFormatting sqref="AAR2:AAR10">
    <cfRule type="colorScale" priority="312">
      <colorScale>
        <cfvo type="min"/>
        <cfvo type="percentile" val="50"/>
        <cfvo type="max"/>
        <color rgb="FFF8696B"/>
        <color rgb="FFFFEB84"/>
        <color rgb="FF63BE7B"/>
      </colorScale>
    </cfRule>
  </conditionalFormatting>
  <conditionalFormatting sqref="AAV2:AAV10">
    <cfRule type="colorScale" priority="311">
      <colorScale>
        <cfvo type="min"/>
        <cfvo type="percentile" val="50"/>
        <cfvo type="max"/>
        <color rgb="FFF8696B"/>
        <color rgb="FFFFEB84"/>
        <color rgb="FF63BE7B"/>
      </colorScale>
    </cfRule>
  </conditionalFormatting>
  <conditionalFormatting sqref="AAT2:AAT10">
    <cfRule type="colorScale" priority="310">
      <colorScale>
        <cfvo type="min"/>
        <cfvo type="percentile" val="50"/>
        <cfvo type="max"/>
        <color rgb="FFF8696B"/>
        <color rgb="FFFFEB84"/>
        <color rgb="FF63BE7B"/>
      </colorScale>
    </cfRule>
  </conditionalFormatting>
  <conditionalFormatting sqref="AAX2:AAX10">
    <cfRule type="colorScale" priority="309">
      <colorScale>
        <cfvo type="min"/>
        <cfvo type="percentile" val="50"/>
        <cfvo type="max"/>
        <color rgb="FFF8696B"/>
        <color rgb="FFFFEB84"/>
        <color rgb="FF63BE7B"/>
      </colorScale>
    </cfRule>
  </conditionalFormatting>
  <conditionalFormatting sqref="ABG14:ABG92">
    <cfRule type="colorScale" priority="305">
      <colorScale>
        <cfvo type="min"/>
        <cfvo type="percentile" val="50"/>
        <cfvo type="max"/>
        <color rgb="FFF8696B"/>
        <color rgb="FFFFEB84"/>
        <color rgb="FF63BE7B"/>
      </colorScale>
    </cfRule>
  </conditionalFormatting>
  <conditionalFormatting sqref="ABZ96:ABZ123">
    <cfRule type="colorScale" priority="300">
      <colorScale>
        <cfvo type="min"/>
        <cfvo type="percentile" val="50"/>
        <cfvo type="max"/>
        <color rgb="FFF8696B"/>
        <color rgb="FFFFEB84"/>
        <color rgb="FF63BE7B"/>
      </colorScale>
    </cfRule>
  </conditionalFormatting>
  <conditionalFormatting sqref="ABW96:ABW123 ABK96:ABR123">
    <cfRule type="colorScale" priority="302">
      <colorScale>
        <cfvo type="min"/>
        <cfvo type="percentile" val="50"/>
        <cfvo type="max"/>
        <color rgb="FFF8696B"/>
        <color rgb="FFFFEB84"/>
        <color rgb="FF63BE7B"/>
      </colorScale>
    </cfRule>
  </conditionalFormatting>
  <conditionalFormatting sqref="ABX96:ABY123">
    <cfRule type="colorScale" priority="301">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299">
      <colorScale>
        <cfvo type="min"/>
        <cfvo type="percentile" val="50"/>
        <cfvo type="max"/>
        <color rgb="FFF8696B"/>
        <color rgb="FFFFEB84"/>
        <color rgb="FF63BE7B"/>
      </colorScale>
    </cfRule>
  </conditionalFormatting>
  <conditionalFormatting sqref="ABJ96:ABJ123">
    <cfRule type="colorScale" priority="298">
      <colorScale>
        <cfvo type="min"/>
        <cfvo type="percentile" val="50"/>
        <cfvo type="max"/>
        <color rgb="FFF8696B"/>
        <color rgb="FFFFEB84"/>
        <color rgb="FF63BE7B"/>
      </colorScale>
    </cfRule>
  </conditionalFormatting>
  <conditionalFormatting sqref="ABW25:ABW81 ABK25:ABM81 ABR25:ABR81">
    <cfRule type="colorScale" priority="303">
      <colorScale>
        <cfvo type="min"/>
        <cfvo type="percentile" val="50"/>
        <cfvo type="max"/>
        <color rgb="FFF8696B"/>
        <color rgb="FFFFEB84"/>
        <color rgb="FF63BE7B"/>
      </colorScale>
    </cfRule>
  </conditionalFormatting>
  <conditionalFormatting sqref="ABX12:ABX13">
    <cfRule type="colorScale" priority="304">
      <colorScale>
        <cfvo type="min"/>
        <cfvo type="percentile" val="50"/>
        <cfvo type="max"/>
        <color rgb="FFF8696B"/>
        <color rgb="FFFFEB84"/>
        <color rgb="FF63BE7B"/>
      </colorScale>
    </cfRule>
  </conditionalFormatting>
  <conditionalFormatting sqref="ABK14:ABM14 ABR14">
    <cfRule type="colorScale" priority="297">
      <colorScale>
        <cfvo type="min"/>
        <cfvo type="percentile" val="50"/>
        <cfvo type="max"/>
        <color rgb="FFF8696B"/>
        <color rgb="FFFFEB84"/>
        <color rgb="FF63BE7B"/>
      </colorScale>
    </cfRule>
  </conditionalFormatting>
  <conditionalFormatting sqref="ABW14:ABW92">
    <cfRule type="colorScale" priority="296">
      <colorScale>
        <cfvo type="min"/>
        <cfvo type="percentile" val="50"/>
        <cfvo type="max"/>
        <color rgb="FFF8696B"/>
        <color rgb="FFFFEB84"/>
        <color rgb="FF63BE7B"/>
      </colorScale>
    </cfRule>
  </conditionalFormatting>
  <conditionalFormatting sqref="ABJ14:ABJ92">
    <cfRule type="colorScale" priority="295">
      <colorScale>
        <cfvo type="min"/>
        <cfvo type="percentile" val="50"/>
        <cfvo type="max"/>
        <color rgb="FFF8696B"/>
        <color rgb="FFFFEB84"/>
        <color rgb="FF63BE7B"/>
      </colorScale>
    </cfRule>
  </conditionalFormatting>
  <conditionalFormatting sqref="ACA96:ACB123">
    <cfRule type="colorScale" priority="294">
      <colorScale>
        <cfvo type="min"/>
        <cfvo type="percentile" val="50"/>
        <cfvo type="max"/>
        <color rgb="FFF8696B"/>
        <color rgb="FFFFEB84"/>
        <color rgb="FF63BE7B"/>
      </colorScale>
    </cfRule>
  </conditionalFormatting>
  <conditionalFormatting sqref="ACA14:ACA92">
    <cfRule type="colorScale" priority="293">
      <colorScale>
        <cfvo type="min"/>
        <cfvo type="percentile" val="50"/>
        <cfvo type="max"/>
        <color rgb="FF63BE7B"/>
        <color rgb="FFFFEB84"/>
        <color rgb="FFF8696B"/>
      </colorScale>
    </cfRule>
  </conditionalFormatting>
  <conditionalFormatting sqref="ABS96:ABT123">
    <cfRule type="colorScale" priority="292">
      <colorScale>
        <cfvo type="min"/>
        <cfvo type="percentile" val="50"/>
        <cfvo type="max"/>
        <color rgb="FFF8696B"/>
        <color rgb="FFFFEB84"/>
        <color rgb="FF63BE7B"/>
      </colorScale>
    </cfRule>
  </conditionalFormatting>
  <conditionalFormatting sqref="ABU96:ABV123">
    <cfRule type="colorScale" priority="291">
      <colorScale>
        <cfvo type="min"/>
        <cfvo type="percentile" val="50"/>
        <cfvo type="max"/>
        <color rgb="FFF8696B"/>
        <color rgb="FFFFEB84"/>
        <color rgb="FF63BE7B"/>
      </colorScale>
    </cfRule>
  </conditionalFormatting>
  <conditionalFormatting sqref="ACA96:ACB123">
    <cfRule type="colorScale" priority="290">
      <colorScale>
        <cfvo type="min"/>
        <cfvo type="percentile" val="50"/>
        <cfvo type="max"/>
        <color rgb="FF63BE7B"/>
        <color rgb="FFFFEB84"/>
        <color rgb="FFF8696B"/>
      </colorScale>
    </cfRule>
  </conditionalFormatting>
  <conditionalFormatting sqref="ABU14:ABV92">
    <cfRule type="colorScale" priority="289">
      <colorScale>
        <cfvo type="min"/>
        <cfvo type="percentile" val="50"/>
        <cfvo type="max"/>
        <color rgb="FFF8696B"/>
        <color rgb="FFFFEB84"/>
        <color rgb="FF63BE7B"/>
      </colorScale>
    </cfRule>
  </conditionalFormatting>
  <conditionalFormatting sqref="ABW96:ABW123">
    <cfRule type="colorScale" priority="288">
      <colorScale>
        <cfvo type="min"/>
        <cfvo type="percentile" val="50"/>
        <cfvo type="max"/>
        <color rgb="FFF8696B"/>
        <color rgb="FFFFEB84"/>
        <color rgb="FF63BE7B"/>
      </colorScale>
    </cfRule>
  </conditionalFormatting>
  <conditionalFormatting sqref="ACF96:ACF123 ACH96:ACI123">
    <cfRule type="colorScale" priority="287">
      <colorScale>
        <cfvo type="min"/>
        <cfvo type="percentile" val="50"/>
        <cfvo type="max"/>
        <color rgb="FFF8696B"/>
        <color rgb="FFFFEB84"/>
        <color rgb="FF63BE7B"/>
      </colorScale>
    </cfRule>
  </conditionalFormatting>
  <conditionalFormatting sqref="ACJ96:ACJ123">
    <cfRule type="colorScale" priority="286">
      <colorScale>
        <cfvo type="min"/>
        <cfvo type="percentile" val="50"/>
        <cfvo type="max"/>
        <color rgb="FFF8696B"/>
        <color rgb="FFFFEB84"/>
        <color rgb="FF63BE7B"/>
      </colorScale>
    </cfRule>
  </conditionalFormatting>
  <conditionalFormatting sqref="ABQ2:ABQ10 ABV2:ABV10">
    <cfRule type="colorScale" priority="285">
      <colorScale>
        <cfvo type="min"/>
        <cfvo type="percentile" val="50"/>
        <cfvo type="max"/>
        <color rgb="FFF8696B"/>
        <color rgb="FFFFEB84"/>
        <color rgb="FF63BE7B"/>
      </colorScale>
    </cfRule>
  </conditionalFormatting>
  <conditionalFormatting sqref="ABW2:ABW10">
    <cfRule type="colorScale" priority="284">
      <colorScale>
        <cfvo type="min"/>
        <cfvo type="percentile" val="50"/>
        <cfvo type="max"/>
        <color rgb="FFF8696B"/>
        <color rgb="FFFFEB84"/>
        <color rgb="FF63BE7B"/>
      </colorScale>
    </cfRule>
  </conditionalFormatting>
  <conditionalFormatting sqref="ABQ14:ABQ92">
    <cfRule type="colorScale" priority="283">
      <colorScale>
        <cfvo type="min"/>
        <cfvo type="percentile" val="50"/>
        <cfvo type="max"/>
        <color rgb="FFF8696B"/>
        <color rgb="FFFFEB84"/>
        <color rgb="FF63BE7B"/>
      </colorScale>
    </cfRule>
  </conditionalFormatting>
  <conditionalFormatting sqref="ABN14:ABO92">
    <cfRule type="colorScale" priority="282">
      <colorScale>
        <cfvo type="min"/>
        <cfvo type="percentile" val="50"/>
        <cfvo type="max"/>
        <color rgb="FFF8696B"/>
        <color rgb="FFFFEB84"/>
        <color rgb="FF63BE7B"/>
      </colorScale>
    </cfRule>
  </conditionalFormatting>
  <conditionalFormatting sqref="ABT14:ABT92">
    <cfRule type="colorScale" priority="281">
      <colorScale>
        <cfvo type="min"/>
        <cfvo type="percentile" val="50"/>
        <cfvo type="max"/>
        <color rgb="FFF8696B"/>
        <color rgb="FFFFEB84"/>
        <color rgb="FF63BE7B"/>
      </colorScale>
    </cfRule>
  </conditionalFormatting>
  <conditionalFormatting sqref="ACI14:ACI92">
    <cfRule type="colorScale" priority="280">
      <colorScale>
        <cfvo type="min"/>
        <cfvo type="percentile" val="50"/>
        <cfvo type="max"/>
        <color rgb="FFF8696B"/>
        <color rgb="FFFFEB84"/>
        <color rgb="FF63BE7B"/>
      </colorScale>
    </cfRule>
  </conditionalFormatting>
  <conditionalFormatting sqref="ABN14:ABN92">
    <cfRule type="colorScale" priority="279">
      <colorScale>
        <cfvo type="min"/>
        <cfvo type="percentile" val="50"/>
        <cfvo type="max"/>
        <color rgb="FFF8696B"/>
        <color rgb="FFFFEB84"/>
        <color rgb="FF63BE7B"/>
      </colorScale>
    </cfRule>
  </conditionalFormatting>
  <conditionalFormatting sqref="ABK14:ABM92">
    <cfRule type="colorScale" priority="278">
      <colorScale>
        <cfvo type="min"/>
        <cfvo type="percentile" val="50"/>
        <cfvo type="max"/>
        <color rgb="FFF8696B"/>
        <color rgb="FFFFEB84"/>
        <color rgb="FF63BE7B"/>
      </colorScale>
    </cfRule>
  </conditionalFormatting>
  <conditionalFormatting sqref="ACK14:ACL92">
    <cfRule type="colorScale" priority="277">
      <colorScale>
        <cfvo type="min"/>
        <cfvo type="percentile" val="50"/>
        <cfvo type="max"/>
        <color rgb="FFF8696B"/>
        <color rgb="FFFFEB84"/>
        <color rgb="FF63BE7B"/>
      </colorScale>
    </cfRule>
  </conditionalFormatting>
  <conditionalFormatting sqref="ACK96:ACL123">
    <cfRule type="colorScale" priority="276">
      <colorScale>
        <cfvo type="min"/>
        <cfvo type="percentile" val="50"/>
        <cfvo type="max"/>
        <color rgb="FFF8696B"/>
        <color rgb="FFFFEB84"/>
        <color rgb="FF63BE7B"/>
      </colorScale>
    </cfRule>
  </conditionalFormatting>
  <conditionalFormatting sqref="ABX14:ABX92">
    <cfRule type="colorScale" priority="275">
      <colorScale>
        <cfvo type="min"/>
        <cfvo type="percentile" val="50"/>
        <cfvo type="max"/>
        <color rgb="FFF8696B"/>
        <color rgb="FFFFEB84"/>
        <color rgb="FF63BE7B"/>
      </colorScale>
    </cfRule>
  </conditionalFormatting>
  <conditionalFormatting sqref="ABX14:ABX92">
    <cfRule type="colorScale" priority="274">
      <colorScale>
        <cfvo type="min"/>
        <cfvo type="percentile" val="50"/>
        <cfvo type="max"/>
        <color rgb="FFF8696B"/>
        <color rgb="FFFFEB84"/>
        <color rgb="FF63BE7B"/>
      </colorScale>
    </cfRule>
  </conditionalFormatting>
  <conditionalFormatting sqref="ACM14:ACM92">
    <cfRule type="colorScale" priority="273">
      <colorScale>
        <cfvo type="min"/>
        <cfvo type="percentile" val="50"/>
        <cfvo type="max"/>
        <color rgb="FFF8696B"/>
        <color rgb="FFFFEB84"/>
        <color rgb="FF63BE7B"/>
      </colorScale>
    </cfRule>
  </conditionalFormatting>
  <conditionalFormatting sqref="ACM96:ACN123">
    <cfRule type="colorScale" priority="272">
      <colorScale>
        <cfvo type="min"/>
        <cfvo type="percentile" val="50"/>
        <cfvo type="max"/>
        <color rgb="FFF8696B"/>
        <color rgb="FFFFEB84"/>
        <color rgb="FF63BE7B"/>
      </colorScale>
    </cfRule>
  </conditionalFormatting>
  <conditionalFormatting sqref="ACO14:ACO92 ACQ14:ACQ92">
    <cfRule type="colorScale" priority="271">
      <colorScale>
        <cfvo type="min"/>
        <cfvo type="percentile" val="50"/>
        <cfvo type="max"/>
        <color rgb="FFF8696B"/>
        <color rgb="FFFFEB84"/>
        <color rgb="FF63BE7B"/>
      </colorScale>
    </cfRule>
  </conditionalFormatting>
  <conditionalFormatting sqref="ACO96:ACQ123 ACG96:ACG123">
    <cfRule type="colorScale" priority="270">
      <colorScale>
        <cfvo type="min"/>
        <cfvo type="percentile" val="50"/>
        <cfvo type="max"/>
        <color rgb="FFF8696B"/>
        <color rgb="FFFFEB84"/>
        <color rgb="FF63BE7B"/>
      </colorScale>
    </cfRule>
  </conditionalFormatting>
  <conditionalFormatting sqref="ABS10">
    <cfRule type="colorScale" priority="269">
      <colorScale>
        <cfvo type="min"/>
        <cfvo type="percentile" val="50"/>
        <cfvo type="max"/>
        <color rgb="FFF8696B"/>
        <color rgb="FFFFEB84"/>
        <color rgb="FF63BE7B"/>
      </colorScale>
    </cfRule>
  </conditionalFormatting>
  <conditionalFormatting sqref="ABS2:ABS9">
    <cfRule type="colorScale" priority="268">
      <colorScale>
        <cfvo type="min"/>
        <cfvo type="percentile" val="50"/>
        <cfvo type="max"/>
        <color rgb="FFF8696B"/>
        <color rgb="FFFFEB84"/>
        <color rgb="FF63BE7B"/>
      </colorScale>
    </cfRule>
  </conditionalFormatting>
  <conditionalFormatting sqref="ACH14:ACH92">
    <cfRule type="colorScale" priority="267">
      <colorScale>
        <cfvo type="min"/>
        <cfvo type="percentile" val="50"/>
        <cfvo type="max"/>
        <color rgb="FFF8696B"/>
        <color rgb="FFFFEB84"/>
        <color rgb="FF63BE7B"/>
      </colorScale>
    </cfRule>
  </conditionalFormatting>
  <conditionalFormatting sqref="ACN14:ACN92">
    <cfRule type="colorScale" priority="266">
      <colorScale>
        <cfvo type="min"/>
        <cfvo type="percentile" val="50"/>
        <cfvo type="max"/>
        <color rgb="FFF8696B"/>
        <color rgb="FFFFEB84"/>
        <color rgb="FF63BE7B"/>
      </colorScale>
    </cfRule>
  </conditionalFormatting>
  <conditionalFormatting sqref="ABS14:ABS92">
    <cfRule type="colorScale" priority="265">
      <colorScale>
        <cfvo type="min"/>
        <cfvo type="percentile" val="50"/>
        <cfvo type="max"/>
        <color rgb="FFF8696B"/>
        <color rgb="FFFFEB84"/>
        <color rgb="FF63BE7B"/>
      </colorScale>
    </cfRule>
  </conditionalFormatting>
  <conditionalFormatting sqref="ABT2:ABT10">
    <cfRule type="colorScale" priority="264">
      <colorScale>
        <cfvo type="min"/>
        <cfvo type="percentile" val="50"/>
        <cfvo type="max"/>
        <color rgb="FF63BE7B"/>
        <color rgb="FFFFEB84"/>
        <color rgb="FFF8696B"/>
      </colorScale>
    </cfRule>
  </conditionalFormatting>
  <conditionalFormatting sqref="ABR10">
    <cfRule type="colorScale" priority="263">
      <colorScale>
        <cfvo type="min"/>
        <cfvo type="percentile" val="50"/>
        <cfvo type="max"/>
        <color rgb="FFF8696B"/>
        <color rgb="FFFFEB84"/>
        <color rgb="FF63BE7B"/>
      </colorScale>
    </cfRule>
  </conditionalFormatting>
  <conditionalFormatting sqref="ABR2:ABR9">
    <cfRule type="colorScale" priority="262">
      <colorScale>
        <cfvo type="min"/>
        <cfvo type="percentile" val="50"/>
        <cfvo type="max"/>
        <color rgb="FFF8696B"/>
        <color rgb="FFFFEB84"/>
        <color rgb="FF63BE7B"/>
      </colorScale>
    </cfRule>
  </conditionalFormatting>
  <conditionalFormatting sqref="ACF14:ACF92">
    <cfRule type="colorScale" priority="261">
      <colorScale>
        <cfvo type="min"/>
        <cfvo type="percentile" val="50"/>
        <cfvo type="max"/>
        <color rgb="FFF8696B"/>
        <color rgb="FFFFEB84"/>
        <color rgb="FF63BE7B"/>
      </colorScale>
    </cfRule>
  </conditionalFormatting>
  <conditionalFormatting sqref="ACB14:ACB92">
    <cfRule type="colorScale" priority="258">
      <colorScale>
        <cfvo type="min"/>
        <cfvo type="percentile" val="50"/>
        <cfvo type="max"/>
        <color rgb="FFF8696B"/>
        <color rgb="FFFFEB84"/>
        <color rgb="FF63BE7B"/>
      </colorScale>
    </cfRule>
  </conditionalFormatting>
  <conditionalFormatting sqref="ACG14:ACG92">
    <cfRule type="colorScale" priority="257">
      <colorScale>
        <cfvo type="min"/>
        <cfvo type="percentile" val="50"/>
        <cfvo type="max"/>
        <color rgb="FFF8696B"/>
        <color rgb="FFFFEB84"/>
        <color rgb="FF63BE7B"/>
      </colorScale>
    </cfRule>
  </conditionalFormatting>
  <conditionalFormatting sqref="ACA2:ACA10">
    <cfRule type="colorScale" priority="256">
      <colorScale>
        <cfvo type="min"/>
        <cfvo type="percentile" val="50"/>
        <cfvo type="max"/>
        <color rgb="FFF8696B"/>
        <color rgb="FFFFEB84"/>
        <color rgb="FF63BE7B"/>
      </colorScale>
    </cfRule>
  </conditionalFormatting>
  <conditionalFormatting sqref="ACE2:ACE10">
    <cfRule type="colorScale" priority="255">
      <colorScale>
        <cfvo type="min"/>
        <cfvo type="percentile" val="50"/>
        <cfvo type="max"/>
        <color rgb="FFF8696B"/>
        <color rgb="FFFFEB84"/>
        <color rgb="FF63BE7B"/>
      </colorScale>
    </cfRule>
  </conditionalFormatting>
  <conditionalFormatting sqref="ACC2:ACC10">
    <cfRule type="colorScale" priority="254">
      <colorScale>
        <cfvo type="min"/>
        <cfvo type="percentile" val="50"/>
        <cfvo type="max"/>
        <color rgb="FFF8696B"/>
        <color rgb="FFFFEB84"/>
        <color rgb="FF63BE7B"/>
      </colorScale>
    </cfRule>
  </conditionalFormatting>
  <conditionalFormatting sqref="ACG2:ACG10">
    <cfRule type="colorScale" priority="253">
      <colorScale>
        <cfvo type="min"/>
        <cfvo type="percentile" val="50"/>
        <cfvo type="max"/>
        <color rgb="FFF8696B"/>
        <color rgb="FFFFEB84"/>
        <color rgb="FF63BE7B"/>
      </colorScale>
    </cfRule>
  </conditionalFormatting>
  <conditionalFormatting sqref="ACP14:ACP92">
    <cfRule type="colorScale" priority="249">
      <colorScale>
        <cfvo type="min"/>
        <cfvo type="percentile" val="50"/>
        <cfvo type="max"/>
        <color rgb="FFF8696B"/>
        <color rgb="FFFFEB84"/>
        <color rgb="FF63BE7B"/>
      </colorScale>
    </cfRule>
  </conditionalFormatting>
  <conditionalFormatting sqref="ABP14:ABP92">
    <cfRule type="colorScale" priority="248">
      <colorScale>
        <cfvo type="min"/>
        <cfvo type="percentile" val="50"/>
        <cfvo type="max"/>
        <color rgb="FFF8696B"/>
        <color rgb="FFFFEB84"/>
        <color rgb="FF63BE7B"/>
      </colorScale>
    </cfRule>
  </conditionalFormatting>
  <conditionalFormatting sqref="AAG14:AAG92">
    <cfRule type="colorScale" priority="247">
      <colorScale>
        <cfvo type="min"/>
        <cfvo type="percentile" val="50"/>
        <cfvo type="max"/>
        <color rgb="FFF8696B"/>
        <color rgb="FFFFEB84"/>
        <color rgb="FF63BE7B"/>
      </colorScale>
    </cfRule>
  </conditionalFormatting>
  <conditionalFormatting sqref="ACJ14:ACJ92">
    <cfRule type="colorScale" priority="243">
      <colorScale>
        <cfvo type="min"/>
        <cfvo type="percentile" val="50"/>
        <cfvo type="max"/>
        <color rgb="FFF8696B"/>
        <color rgb="FFFFEB84"/>
        <color rgb="FF63BE7B"/>
      </colorScale>
    </cfRule>
  </conditionalFormatting>
  <conditionalFormatting sqref="AR14:AR92">
    <cfRule type="colorScale" priority="242">
      <colorScale>
        <cfvo type="min"/>
        <cfvo type="percentile" val="50"/>
        <cfvo type="max"/>
        <color rgb="FFF8696B"/>
        <color rgb="FFFFEB84"/>
        <color rgb="FF63BE7B"/>
      </colorScale>
    </cfRule>
  </conditionalFormatting>
  <conditionalFormatting sqref="CA14:CA92">
    <cfRule type="colorScale" priority="241">
      <colorScale>
        <cfvo type="min"/>
        <cfvo type="percentile" val="50"/>
        <cfvo type="max"/>
        <color rgb="FFF8696B"/>
        <color rgb="FFFFEB84"/>
        <color rgb="FF63BE7B"/>
      </colorScale>
    </cfRule>
  </conditionalFormatting>
  <conditionalFormatting sqref="DJ14:DJ92">
    <cfRule type="colorScale" priority="240">
      <colorScale>
        <cfvo type="min"/>
        <cfvo type="percentile" val="50"/>
        <cfvo type="max"/>
        <color rgb="FFF8696B"/>
        <color rgb="FFFFEB84"/>
        <color rgb="FF63BE7B"/>
      </colorScale>
    </cfRule>
  </conditionalFormatting>
  <conditionalFormatting sqref="ES14:ES92">
    <cfRule type="colorScale" priority="239">
      <colorScale>
        <cfvo type="min"/>
        <cfvo type="percentile" val="50"/>
        <cfvo type="max"/>
        <color rgb="FFF8696B"/>
        <color rgb="FFFFEB84"/>
        <color rgb="FF63BE7B"/>
      </colorScale>
    </cfRule>
  </conditionalFormatting>
  <conditionalFormatting sqref="GB14:GB92">
    <cfRule type="colorScale" priority="238">
      <colorScale>
        <cfvo type="min"/>
        <cfvo type="percentile" val="50"/>
        <cfvo type="max"/>
        <color rgb="FFF8696B"/>
        <color rgb="FFFFEB84"/>
        <color rgb="FF63BE7B"/>
      </colorScale>
    </cfRule>
  </conditionalFormatting>
  <conditionalFormatting sqref="IT14:IT92">
    <cfRule type="colorScale" priority="237">
      <colorScale>
        <cfvo type="min"/>
        <cfvo type="percentile" val="50"/>
        <cfvo type="max"/>
        <color rgb="FFF8696B"/>
        <color rgb="FFFFEB84"/>
        <color rgb="FF63BE7B"/>
      </colorScale>
    </cfRule>
  </conditionalFormatting>
  <conditionalFormatting sqref="XO14:XO92">
    <cfRule type="colorScale" priority="236">
      <colorScale>
        <cfvo type="min"/>
        <cfvo type="percentile" val="50"/>
        <cfvo type="max"/>
        <color rgb="FFF8696B"/>
        <color rgb="FFFFEB84"/>
        <color rgb="FF63BE7B"/>
      </colorScale>
    </cfRule>
  </conditionalFormatting>
  <conditionalFormatting sqref="WF14:WF92">
    <cfRule type="colorScale" priority="235">
      <colorScale>
        <cfvo type="min"/>
        <cfvo type="percentile" val="50"/>
        <cfvo type="max"/>
        <color rgb="FFF8696B"/>
        <color rgb="FFFFEB84"/>
        <color rgb="FF63BE7B"/>
      </colorScale>
    </cfRule>
  </conditionalFormatting>
  <conditionalFormatting sqref="UW14:UW92">
    <cfRule type="colorScale" priority="234">
      <colorScale>
        <cfvo type="min"/>
        <cfvo type="percentile" val="50"/>
        <cfvo type="max"/>
        <color rgb="FFF8696B"/>
        <color rgb="FFFFEB84"/>
        <color rgb="FF63BE7B"/>
      </colorScale>
    </cfRule>
  </conditionalFormatting>
  <conditionalFormatting sqref="TN14:TN92">
    <cfRule type="colorScale" priority="233">
      <colorScale>
        <cfvo type="min"/>
        <cfvo type="percentile" val="50"/>
        <cfvo type="max"/>
        <color rgb="FFF8696B"/>
        <color rgb="FFFFEB84"/>
        <color rgb="FF63BE7B"/>
      </colorScale>
    </cfRule>
  </conditionalFormatting>
  <conditionalFormatting sqref="SE14:SE92">
    <cfRule type="colorScale" priority="232">
      <colorScale>
        <cfvo type="min"/>
        <cfvo type="percentile" val="50"/>
        <cfvo type="max"/>
        <color rgb="FFF8696B"/>
        <color rgb="FFFFEB84"/>
        <color rgb="FF63BE7B"/>
      </colorScale>
    </cfRule>
  </conditionalFormatting>
  <conditionalFormatting sqref="YX14:YX92">
    <cfRule type="colorScale" priority="231">
      <colorScale>
        <cfvo type="min"/>
        <cfvo type="percentile" val="50"/>
        <cfvo type="max"/>
        <color rgb="FFF8696B"/>
        <color rgb="FFFFEB84"/>
        <color rgb="FF63BE7B"/>
      </colorScale>
    </cfRule>
  </conditionalFormatting>
  <conditionalFormatting sqref="ABA14:ABA92">
    <cfRule type="colorScale" priority="230">
      <colorScale>
        <cfvo type="min"/>
        <cfvo type="percentile" val="50"/>
        <cfvo type="max"/>
        <color rgb="FFF8696B"/>
        <color rgb="FFFFEB84"/>
        <color rgb="FF63BE7B"/>
      </colorScale>
    </cfRule>
  </conditionalFormatting>
  <conditionalFormatting sqref="ZR14:ZR92">
    <cfRule type="colorScale" priority="229">
      <colorScale>
        <cfvo type="min"/>
        <cfvo type="percentile" val="50"/>
        <cfvo type="max"/>
        <color rgb="FFF8696B"/>
        <color rgb="FFFFEB84"/>
        <color rgb="FF63BE7B"/>
      </colorScale>
    </cfRule>
  </conditionalFormatting>
  <conditionalFormatting sqref="YH14:YH92">
    <cfRule type="colorScale" priority="228">
      <colorScale>
        <cfvo type="min"/>
        <cfvo type="percentile" val="50"/>
        <cfvo type="max"/>
        <color rgb="FFF8696B"/>
        <color rgb="FFFFEB84"/>
        <color rgb="FF63BE7B"/>
      </colorScale>
    </cfRule>
  </conditionalFormatting>
  <conditionalFormatting sqref="WY14:WY92">
    <cfRule type="colorScale" priority="227">
      <colorScale>
        <cfvo type="min"/>
        <cfvo type="percentile" val="50"/>
        <cfvo type="max"/>
        <color rgb="FFF8696B"/>
        <color rgb="FFFFEB84"/>
        <color rgb="FF63BE7B"/>
      </colorScale>
    </cfRule>
  </conditionalFormatting>
  <conditionalFormatting sqref="VP14:VP92">
    <cfRule type="colorScale" priority="226">
      <colorScale>
        <cfvo type="min"/>
        <cfvo type="percentile" val="50"/>
        <cfvo type="max"/>
        <color rgb="FFF8696B"/>
        <color rgb="FFFFEB84"/>
        <color rgb="FF63BE7B"/>
      </colorScale>
    </cfRule>
  </conditionalFormatting>
  <conditionalFormatting sqref="UG14:UG92">
    <cfRule type="colorScale" priority="225">
      <colorScale>
        <cfvo type="min"/>
        <cfvo type="percentile" val="50"/>
        <cfvo type="max"/>
        <color rgb="FFF8696B"/>
        <color rgb="FFFFEB84"/>
        <color rgb="FF63BE7B"/>
      </colorScale>
    </cfRule>
  </conditionalFormatting>
  <conditionalFormatting sqref="SX14:SX92">
    <cfRule type="colorScale" priority="224">
      <colorScale>
        <cfvo type="min"/>
        <cfvo type="percentile" val="50"/>
        <cfvo type="max"/>
        <color rgb="FFF8696B"/>
        <color rgb="FFFFEB84"/>
        <color rgb="FF63BE7B"/>
      </colorScale>
    </cfRule>
  </conditionalFormatting>
  <conditionalFormatting sqref="RO14:RO92">
    <cfRule type="colorScale" priority="223">
      <colorScale>
        <cfvo type="min"/>
        <cfvo type="percentile" val="50"/>
        <cfvo type="max"/>
        <color rgb="FFF8696B"/>
        <color rgb="FFFFEB84"/>
        <color rgb="FF63BE7B"/>
      </colorScale>
    </cfRule>
  </conditionalFormatting>
  <conditionalFormatting sqref="QF14:QF92">
    <cfRule type="colorScale" priority="222">
      <colorScale>
        <cfvo type="min"/>
        <cfvo type="percentile" val="50"/>
        <cfvo type="max"/>
        <color rgb="FFF8696B"/>
        <color rgb="FFFFEB84"/>
        <color rgb="FF63BE7B"/>
      </colorScale>
    </cfRule>
  </conditionalFormatting>
  <conditionalFormatting sqref="OW14:OW92">
    <cfRule type="colorScale" priority="221">
      <colorScale>
        <cfvo type="min"/>
        <cfvo type="percentile" val="50"/>
        <cfvo type="max"/>
        <color rgb="FFF8696B"/>
        <color rgb="FFFFEB84"/>
        <color rgb="FF63BE7B"/>
      </colorScale>
    </cfRule>
  </conditionalFormatting>
  <conditionalFormatting sqref="NN14:NN92">
    <cfRule type="colorScale" priority="220">
      <colorScale>
        <cfvo type="min"/>
        <cfvo type="percentile" val="50"/>
        <cfvo type="max"/>
        <color rgb="FFF8696B"/>
        <color rgb="FFFFEB84"/>
        <color rgb="FF63BE7B"/>
      </colorScale>
    </cfRule>
  </conditionalFormatting>
  <conditionalFormatting sqref="ME14:ME92">
    <cfRule type="colorScale" priority="219">
      <colorScale>
        <cfvo type="min"/>
        <cfvo type="percentile" val="50"/>
        <cfvo type="max"/>
        <color rgb="FFF8696B"/>
        <color rgb="FFFFEB84"/>
        <color rgb="FF63BE7B"/>
      </colorScale>
    </cfRule>
  </conditionalFormatting>
  <conditionalFormatting sqref="KV14:KV92">
    <cfRule type="colorScale" priority="218">
      <colorScale>
        <cfvo type="min"/>
        <cfvo type="percentile" val="50"/>
        <cfvo type="max"/>
        <color rgb="FFF8696B"/>
        <color rgb="FFFFEB84"/>
        <color rgb="FF63BE7B"/>
      </colorScale>
    </cfRule>
  </conditionalFormatting>
  <conditionalFormatting sqref="JM14:JM92">
    <cfRule type="colorScale" priority="217">
      <colorScale>
        <cfvo type="min"/>
        <cfvo type="percentile" val="50"/>
        <cfvo type="max"/>
        <color rgb="FFF8696B"/>
        <color rgb="FFFFEB84"/>
        <color rgb="FF63BE7B"/>
      </colorScale>
    </cfRule>
  </conditionalFormatting>
  <conditionalFormatting sqref="ID14:ID92">
    <cfRule type="colorScale" priority="216">
      <colorScale>
        <cfvo type="min"/>
        <cfvo type="percentile" val="50"/>
        <cfvo type="max"/>
        <color rgb="FFF8696B"/>
        <color rgb="FFFFEB84"/>
        <color rgb="FF63BE7B"/>
      </colorScale>
    </cfRule>
  </conditionalFormatting>
  <conditionalFormatting sqref="GU14:GU92">
    <cfRule type="colorScale" priority="215">
      <colorScale>
        <cfvo type="min"/>
        <cfvo type="percentile" val="50"/>
        <cfvo type="max"/>
        <color rgb="FFF8696B"/>
        <color rgb="FFFFEB84"/>
        <color rgb="FF63BE7B"/>
      </colorScale>
    </cfRule>
  </conditionalFormatting>
  <conditionalFormatting sqref="FL14:FL92">
    <cfRule type="colorScale" priority="214">
      <colorScale>
        <cfvo type="min"/>
        <cfvo type="percentile" val="50"/>
        <cfvo type="max"/>
        <color rgb="FFF8696B"/>
        <color rgb="FFFFEB84"/>
        <color rgb="FF63BE7B"/>
      </colorScale>
    </cfRule>
  </conditionalFormatting>
  <conditionalFormatting sqref="EC14:EC92">
    <cfRule type="colorScale" priority="213">
      <colorScale>
        <cfvo type="min"/>
        <cfvo type="percentile" val="50"/>
        <cfvo type="max"/>
        <color rgb="FFF8696B"/>
        <color rgb="FFFFEB84"/>
        <color rgb="FF63BE7B"/>
      </colorScale>
    </cfRule>
  </conditionalFormatting>
  <conditionalFormatting sqref="CT14:CT92">
    <cfRule type="colorScale" priority="212">
      <colorScale>
        <cfvo type="min"/>
        <cfvo type="percentile" val="50"/>
        <cfvo type="max"/>
        <color rgb="FFF8696B"/>
        <color rgb="FFFFEB84"/>
        <color rgb="FF63BE7B"/>
      </colorScale>
    </cfRule>
  </conditionalFormatting>
  <conditionalFormatting sqref="BK14:BK92">
    <cfRule type="colorScale" priority="211">
      <colorScale>
        <cfvo type="min"/>
        <cfvo type="percentile" val="50"/>
        <cfvo type="max"/>
        <color rgb="FFF8696B"/>
        <color rgb="FFFFEB84"/>
        <color rgb="FF63BE7B"/>
      </colorScale>
    </cfRule>
  </conditionalFormatting>
  <conditionalFormatting sqref="YO14:YO92">
    <cfRule type="colorScale" priority="208">
      <colorScale>
        <cfvo type="min"/>
        <cfvo type="percentile" val="50"/>
        <cfvo type="max"/>
        <color rgb="FFF8696B"/>
        <color rgb="FFFFEB84"/>
        <color rgb="FF63BE7B"/>
      </colorScale>
    </cfRule>
  </conditionalFormatting>
  <conditionalFormatting sqref="XF14:XF92">
    <cfRule type="colorScale" priority="207">
      <colorScale>
        <cfvo type="min"/>
        <cfvo type="percentile" val="50"/>
        <cfvo type="max"/>
        <color rgb="FFF8696B"/>
        <color rgb="FFFFEB84"/>
        <color rgb="FF63BE7B"/>
      </colorScale>
    </cfRule>
  </conditionalFormatting>
  <conditionalFormatting sqref="BB14:BB92">
    <cfRule type="colorScale" priority="167">
      <colorScale>
        <cfvo type="min"/>
        <cfvo type="percentile" val="50"/>
        <cfvo type="max"/>
        <color rgb="FFF8696B"/>
        <color rgb="FFFFEB84"/>
        <color rgb="FF63BE7B"/>
      </colorScale>
    </cfRule>
  </conditionalFormatting>
  <conditionalFormatting sqref="ADJ96:ADJ123">
    <cfRule type="colorScale" priority="162">
      <colorScale>
        <cfvo type="min"/>
        <cfvo type="percentile" val="50"/>
        <cfvo type="max"/>
        <color rgb="FFF8696B"/>
        <color rgb="FFFFEB84"/>
        <color rgb="FF63BE7B"/>
      </colorScale>
    </cfRule>
  </conditionalFormatting>
  <conditionalFormatting sqref="ADG96:ADG123 ACU96:ADB123">
    <cfRule type="colorScale" priority="164">
      <colorScale>
        <cfvo type="min"/>
        <cfvo type="percentile" val="50"/>
        <cfvo type="max"/>
        <color rgb="FFF8696B"/>
        <color rgb="FFFFEB84"/>
        <color rgb="FF63BE7B"/>
      </colorScale>
    </cfRule>
  </conditionalFormatting>
  <conditionalFormatting sqref="ADH96:ADI123">
    <cfRule type="colorScale" priority="163">
      <colorScale>
        <cfvo type="min"/>
        <cfvo type="percentile" val="50"/>
        <cfvo type="max"/>
        <color rgb="FFF8696B"/>
        <color rgb="FFFFEB84"/>
        <color rgb="FF63BE7B"/>
      </colorScale>
    </cfRule>
  </conditionalFormatting>
  <conditionalFormatting sqref="ADG15:ADG24 ACU82:ACW92 ACU15:ACW24 ADG82:ADG92 ADB15:ADB24 ADB82:ADB92">
    <cfRule type="colorScale" priority="161">
      <colorScale>
        <cfvo type="min"/>
        <cfvo type="percentile" val="50"/>
        <cfvo type="max"/>
        <color rgb="FFF8696B"/>
        <color rgb="FFFFEB84"/>
        <color rgb="FF63BE7B"/>
      </colorScale>
    </cfRule>
  </conditionalFormatting>
  <conditionalFormatting sqref="ACT96:ACT123">
    <cfRule type="colorScale" priority="160">
      <colorScale>
        <cfvo type="min"/>
        <cfvo type="percentile" val="50"/>
        <cfvo type="max"/>
        <color rgb="FFF8696B"/>
        <color rgb="FFFFEB84"/>
        <color rgb="FF63BE7B"/>
      </colorScale>
    </cfRule>
  </conditionalFormatting>
  <conditionalFormatting sqref="ADG25:ADG81 ACU25:ACW81 ADB25:ADB81">
    <cfRule type="colorScale" priority="165">
      <colorScale>
        <cfvo type="min"/>
        <cfvo type="percentile" val="50"/>
        <cfvo type="max"/>
        <color rgb="FFF8696B"/>
        <color rgb="FFFFEB84"/>
        <color rgb="FF63BE7B"/>
      </colorScale>
    </cfRule>
  </conditionalFormatting>
  <conditionalFormatting sqref="ADH12:ADH13">
    <cfRule type="colorScale" priority="166">
      <colorScale>
        <cfvo type="min"/>
        <cfvo type="percentile" val="50"/>
        <cfvo type="max"/>
        <color rgb="FFF8696B"/>
        <color rgb="FFFFEB84"/>
        <color rgb="FF63BE7B"/>
      </colorScale>
    </cfRule>
  </conditionalFormatting>
  <conditionalFormatting sqref="ACU14:ACW14 ADB14">
    <cfRule type="colorScale" priority="159">
      <colorScale>
        <cfvo type="min"/>
        <cfvo type="percentile" val="50"/>
        <cfvo type="max"/>
        <color rgb="FFF8696B"/>
        <color rgb="FFFFEB84"/>
        <color rgb="FF63BE7B"/>
      </colorScale>
    </cfRule>
  </conditionalFormatting>
  <conditionalFormatting sqref="ADG14:ADG92">
    <cfRule type="colorScale" priority="158">
      <colorScale>
        <cfvo type="min"/>
        <cfvo type="percentile" val="50"/>
        <cfvo type="max"/>
        <color rgb="FFF8696B"/>
        <color rgb="FFFFEB84"/>
        <color rgb="FF63BE7B"/>
      </colorScale>
    </cfRule>
  </conditionalFormatting>
  <conditionalFormatting sqref="ACT14:ACT92">
    <cfRule type="colorScale" priority="157">
      <colorScale>
        <cfvo type="min"/>
        <cfvo type="percentile" val="50"/>
        <cfvo type="max"/>
        <color rgb="FFF8696B"/>
        <color rgb="FFFFEB84"/>
        <color rgb="FF63BE7B"/>
      </colorScale>
    </cfRule>
  </conditionalFormatting>
  <conditionalFormatting sqref="ADK96:ADL123">
    <cfRule type="colorScale" priority="156">
      <colorScale>
        <cfvo type="min"/>
        <cfvo type="percentile" val="50"/>
        <cfvo type="max"/>
        <color rgb="FFF8696B"/>
        <color rgb="FFFFEB84"/>
        <color rgb="FF63BE7B"/>
      </colorScale>
    </cfRule>
  </conditionalFormatting>
  <conditionalFormatting sqref="ADK14:ADK92">
    <cfRule type="colorScale" priority="155">
      <colorScale>
        <cfvo type="min"/>
        <cfvo type="percentile" val="50"/>
        <cfvo type="max"/>
        <color rgb="FF63BE7B"/>
        <color rgb="FFFFEB84"/>
        <color rgb="FFF8696B"/>
      </colorScale>
    </cfRule>
  </conditionalFormatting>
  <conditionalFormatting sqref="ADC96:ADD123">
    <cfRule type="colorScale" priority="154">
      <colorScale>
        <cfvo type="min"/>
        <cfvo type="percentile" val="50"/>
        <cfvo type="max"/>
        <color rgb="FFF8696B"/>
        <color rgb="FFFFEB84"/>
        <color rgb="FF63BE7B"/>
      </colorScale>
    </cfRule>
  </conditionalFormatting>
  <conditionalFormatting sqref="ADE96:ADF123">
    <cfRule type="colorScale" priority="153">
      <colorScale>
        <cfvo type="min"/>
        <cfvo type="percentile" val="50"/>
        <cfvo type="max"/>
        <color rgb="FFF8696B"/>
        <color rgb="FFFFEB84"/>
        <color rgb="FF63BE7B"/>
      </colorScale>
    </cfRule>
  </conditionalFormatting>
  <conditionalFormatting sqref="ADK96:ADL123">
    <cfRule type="colorScale" priority="152">
      <colorScale>
        <cfvo type="min"/>
        <cfvo type="percentile" val="50"/>
        <cfvo type="max"/>
        <color rgb="FF63BE7B"/>
        <color rgb="FFFFEB84"/>
        <color rgb="FFF8696B"/>
      </colorScale>
    </cfRule>
  </conditionalFormatting>
  <conditionalFormatting sqref="ADE14:ADF92">
    <cfRule type="colorScale" priority="151">
      <colorScale>
        <cfvo type="min"/>
        <cfvo type="percentile" val="50"/>
        <cfvo type="max"/>
        <color rgb="FFF8696B"/>
        <color rgb="FFFFEB84"/>
        <color rgb="FF63BE7B"/>
      </colorScale>
    </cfRule>
  </conditionalFormatting>
  <conditionalFormatting sqref="ADG96:ADG123">
    <cfRule type="colorScale" priority="150">
      <colorScale>
        <cfvo type="min"/>
        <cfvo type="percentile" val="50"/>
        <cfvo type="max"/>
        <color rgb="FFF8696B"/>
        <color rgb="FFFFEB84"/>
        <color rgb="FF63BE7B"/>
      </colorScale>
    </cfRule>
  </conditionalFormatting>
  <conditionalFormatting sqref="ADP96:ADP123 ADR96:ADS123">
    <cfRule type="colorScale" priority="149">
      <colorScale>
        <cfvo type="min"/>
        <cfvo type="percentile" val="50"/>
        <cfvo type="max"/>
        <color rgb="FFF8696B"/>
        <color rgb="FFFFEB84"/>
        <color rgb="FF63BE7B"/>
      </colorScale>
    </cfRule>
  </conditionalFormatting>
  <conditionalFormatting sqref="ADT96:ADT123">
    <cfRule type="colorScale" priority="148">
      <colorScale>
        <cfvo type="min"/>
        <cfvo type="percentile" val="50"/>
        <cfvo type="max"/>
        <color rgb="FFF8696B"/>
        <color rgb="FFFFEB84"/>
        <color rgb="FF63BE7B"/>
      </colorScale>
    </cfRule>
  </conditionalFormatting>
  <conditionalFormatting sqref="ADA2:ADA10 ADF2:ADF10">
    <cfRule type="colorScale" priority="147">
      <colorScale>
        <cfvo type="min"/>
        <cfvo type="percentile" val="50"/>
        <cfvo type="max"/>
        <color rgb="FFF8696B"/>
        <color rgb="FFFFEB84"/>
        <color rgb="FF63BE7B"/>
      </colorScale>
    </cfRule>
  </conditionalFormatting>
  <conditionalFormatting sqref="ADG2:ADG10">
    <cfRule type="colorScale" priority="146">
      <colorScale>
        <cfvo type="min"/>
        <cfvo type="percentile" val="50"/>
        <cfvo type="max"/>
        <color rgb="FFF8696B"/>
        <color rgb="FFFFEB84"/>
        <color rgb="FF63BE7B"/>
      </colorScale>
    </cfRule>
  </conditionalFormatting>
  <conditionalFormatting sqref="ADA14:ADA92">
    <cfRule type="colorScale" priority="145">
      <colorScale>
        <cfvo type="min"/>
        <cfvo type="percentile" val="50"/>
        <cfvo type="max"/>
        <color rgb="FFF8696B"/>
        <color rgb="FFFFEB84"/>
        <color rgb="FF63BE7B"/>
      </colorScale>
    </cfRule>
  </conditionalFormatting>
  <conditionalFormatting sqref="ACX14:ACY92">
    <cfRule type="colorScale" priority="144">
      <colorScale>
        <cfvo type="min"/>
        <cfvo type="percentile" val="50"/>
        <cfvo type="max"/>
        <color rgb="FFF8696B"/>
        <color rgb="FFFFEB84"/>
        <color rgb="FF63BE7B"/>
      </colorScale>
    </cfRule>
  </conditionalFormatting>
  <conditionalFormatting sqref="ADD14:ADD92">
    <cfRule type="colorScale" priority="143">
      <colorScale>
        <cfvo type="min"/>
        <cfvo type="percentile" val="50"/>
        <cfvo type="max"/>
        <color rgb="FFF8696B"/>
        <color rgb="FFFFEB84"/>
        <color rgb="FF63BE7B"/>
      </colorScale>
    </cfRule>
  </conditionalFormatting>
  <conditionalFormatting sqref="ADS14:ADS92">
    <cfRule type="colorScale" priority="142">
      <colorScale>
        <cfvo type="min"/>
        <cfvo type="percentile" val="50"/>
        <cfvo type="max"/>
        <color rgb="FFF8696B"/>
        <color rgb="FFFFEB84"/>
        <color rgb="FF63BE7B"/>
      </colorScale>
    </cfRule>
  </conditionalFormatting>
  <conditionalFormatting sqref="ACX14:ACX92">
    <cfRule type="colorScale" priority="141">
      <colorScale>
        <cfvo type="min"/>
        <cfvo type="percentile" val="50"/>
        <cfvo type="max"/>
        <color rgb="FFF8696B"/>
        <color rgb="FFFFEB84"/>
        <color rgb="FF63BE7B"/>
      </colorScale>
    </cfRule>
  </conditionalFormatting>
  <conditionalFormatting sqref="ACU14:ACW92">
    <cfRule type="colorScale" priority="140">
      <colorScale>
        <cfvo type="min"/>
        <cfvo type="percentile" val="50"/>
        <cfvo type="max"/>
        <color rgb="FFF8696B"/>
        <color rgb="FFFFEB84"/>
        <color rgb="FF63BE7B"/>
      </colorScale>
    </cfRule>
  </conditionalFormatting>
  <conditionalFormatting sqref="ADU14:ADV92">
    <cfRule type="colorScale" priority="139">
      <colorScale>
        <cfvo type="min"/>
        <cfvo type="percentile" val="50"/>
        <cfvo type="max"/>
        <color rgb="FFF8696B"/>
        <color rgb="FFFFEB84"/>
        <color rgb="FF63BE7B"/>
      </colorScale>
    </cfRule>
  </conditionalFormatting>
  <conditionalFormatting sqref="ADU96:ADV123">
    <cfRule type="colorScale" priority="138">
      <colorScale>
        <cfvo type="min"/>
        <cfvo type="percentile" val="50"/>
        <cfvo type="max"/>
        <color rgb="FFF8696B"/>
        <color rgb="FFFFEB84"/>
        <color rgb="FF63BE7B"/>
      </colorScale>
    </cfRule>
  </conditionalFormatting>
  <conditionalFormatting sqref="ADH14:ADH92">
    <cfRule type="colorScale" priority="137">
      <colorScale>
        <cfvo type="min"/>
        <cfvo type="percentile" val="50"/>
        <cfvo type="max"/>
        <color rgb="FFF8696B"/>
        <color rgb="FFFFEB84"/>
        <color rgb="FF63BE7B"/>
      </colorScale>
    </cfRule>
  </conditionalFormatting>
  <conditionalFormatting sqref="ADH14:ADH92">
    <cfRule type="colorScale" priority="136">
      <colorScale>
        <cfvo type="min"/>
        <cfvo type="percentile" val="50"/>
        <cfvo type="max"/>
        <color rgb="FFF8696B"/>
        <color rgb="FFFFEB84"/>
        <color rgb="FF63BE7B"/>
      </colorScale>
    </cfRule>
  </conditionalFormatting>
  <conditionalFormatting sqref="ADW14:ADW92">
    <cfRule type="colorScale" priority="135">
      <colorScale>
        <cfvo type="min"/>
        <cfvo type="percentile" val="50"/>
        <cfvo type="max"/>
        <color rgb="FFF8696B"/>
        <color rgb="FFFFEB84"/>
        <color rgb="FF63BE7B"/>
      </colorScale>
    </cfRule>
  </conditionalFormatting>
  <conditionalFormatting sqref="ADW96:ADX123">
    <cfRule type="colorScale" priority="134">
      <colorScale>
        <cfvo type="min"/>
        <cfvo type="percentile" val="50"/>
        <cfvo type="max"/>
        <color rgb="FFF8696B"/>
        <color rgb="FFFFEB84"/>
        <color rgb="FF63BE7B"/>
      </colorScale>
    </cfRule>
  </conditionalFormatting>
  <conditionalFormatting sqref="ADY14:ADY92 AEA14:AEA92">
    <cfRule type="colorScale" priority="133">
      <colorScale>
        <cfvo type="min"/>
        <cfvo type="percentile" val="50"/>
        <cfvo type="max"/>
        <color rgb="FFF8696B"/>
        <color rgb="FFFFEB84"/>
        <color rgb="FF63BE7B"/>
      </colorScale>
    </cfRule>
  </conditionalFormatting>
  <conditionalFormatting sqref="ADY96:AEA123 ADQ96:ADQ123">
    <cfRule type="colorScale" priority="132">
      <colorScale>
        <cfvo type="min"/>
        <cfvo type="percentile" val="50"/>
        <cfvo type="max"/>
        <color rgb="FFF8696B"/>
        <color rgb="FFFFEB84"/>
        <color rgb="FF63BE7B"/>
      </colorScale>
    </cfRule>
  </conditionalFormatting>
  <conditionalFormatting sqref="ADC10">
    <cfRule type="colorScale" priority="131">
      <colorScale>
        <cfvo type="min"/>
        <cfvo type="percentile" val="50"/>
        <cfvo type="max"/>
        <color rgb="FFF8696B"/>
        <color rgb="FFFFEB84"/>
        <color rgb="FF63BE7B"/>
      </colorScale>
    </cfRule>
  </conditionalFormatting>
  <conditionalFormatting sqref="ADC2:ADC9">
    <cfRule type="colorScale" priority="130">
      <colorScale>
        <cfvo type="min"/>
        <cfvo type="percentile" val="50"/>
        <cfvo type="max"/>
        <color rgb="FFF8696B"/>
        <color rgb="FFFFEB84"/>
        <color rgb="FF63BE7B"/>
      </colorScale>
    </cfRule>
  </conditionalFormatting>
  <conditionalFormatting sqref="ADR14:ADR92">
    <cfRule type="colorScale" priority="129">
      <colorScale>
        <cfvo type="min"/>
        <cfvo type="percentile" val="50"/>
        <cfvo type="max"/>
        <color rgb="FFF8696B"/>
        <color rgb="FFFFEB84"/>
        <color rgb="FF63BE7B"/>
      </colorScale>
    </cfRule>
  </conditionalFormatting>
  <conditionalFormatting sqref="ADX14:ADX92">
    <cfRule type="colorScale" priority="128">
      <colorScale>
        <cfvo type="min"/>
        <cfvo type="percentile" val="50"/>
        <cfvo type="max"/>
        <color rgb="FFF8696B"/>
        <color rgb="FFFFEB84"/>
        <color rgb="FF63BE7B"/>
      </colorScale>
    </cfRule>
  </conditionalFormatting>
  <conditionalFormatting sqref="ADC14:ADC92">
    <cfRule type="colorScale" priority="127">
      <colorScale>
        <cfvo type="min"/>
        <cfvo type="percentile" val="50"/>
        <cfvo type="max"/>
        <color rgb="FFF8696B"/>
        <color rgb="FFFFEB84"/>
        <color rgb="FF63BE7B"/>
      </colorScale>
    </cfRule>
  </conditionalFormatting>
  <conditionalFormatting sqref="ADD2:ADD10">
    <cfRule type="colorScale" priority="126">
      <colorScale>
        <cfvo type="min"/>
        <cfvo type="percentile" val="50"/>
        <cfvo type="max"/>
        <color rgb="FF63BE7B"/>
        <color rgb="FFFFEB84"/>
        <color rgb="FFF8696B"/>
      </colorScale>
    </cfRule>
  </conditionalFormatting>
  <conditionalFormatting sqref="ADB10">
    <cfRule type="colorScale" priority="125">
      <colorScale>
        <cfvo type="min"/>
        <cfvo type="percentile" val="50"/>
        <cfvo type="max"/>
        <color rgb="FFF8696B"/>
        <color rgb="FFFFEB84"/>
        <color rgb="FF63BE7B"/>
      </colorScale>
    </cfRule>
  </conditionalFormatting>
  <conditionalFormatting sqref="ADB2:ADB9">
    <cfRule type="colorScale" priority="124">
      <colorScale>
        <cfvo type="min"/>
        <cfvo type="percentile" val="50"/>
        <cfvo type="max"/>
        <color rgb="FFF8696B"/>
        <color rgb="FFFFEB84"/>
        <color rgb="FF63BE7B"/>
      </colorScale>
    </cfRule>
  </conditionalFormatting>
  <conditionalFormatting sqref="ADP14:ADP92">
    <cfRule type="colorScale" priority="123">
      <colorScale>
        <cfvo type="min"/>
        <cfvo type="percentile" val="50"/>
        <cfvo type="max"/>
        <color rgb="FFF8696B"/>
        <color rgb="FFFFEB84"/>
        <color rgb="FF63BE7B"/>
      </colorScale>
    </cfRule>
  </conditionalFormatting>
  <conditionalFormatting sqref="ADL14:ADL92">
    <cfRule type="colorScale" priority="122">
      <colorScale>
        <cfvo type="min"/>
        <cfvo type="percentile" val="50"/>
        <cfvo type="max"/>
        <color rgb="FFF8696B"/>
        <color rgb="FFFFEB84"/>
        <color rgb="FF63BE7B"/>
      </colorScale>
    </cfRule>
  </conditionalFormatting>
  <conditionalFormatting sqref="ADQ14:ADQ92">
    <cfRule type="colorScale" priority="121">
      <colorScale>
        <cfvo type="min"/>
        <cfvo type="percentile" val="50"/>
        <cfvo type="max"/>
        <color rgb="FFF8696B"/>
        <color rgb="FFFFEB84"/>
        <color rgb="FF63BE7B"/>
      </colorScale>
    </cfRule>
  </conditionalFormatting>
  <conditionalFormatting sqref="ADK2:ADK10">
    <cfRule type="colorScale" priority="120">
      <colorScale>
        <cfvo type="min"/>
        <cfvo type="percentile" val="50"/>
        <cfvo type="max"/>
        <color rgb="FFF8696B"/>
        <color rgb="FFFFEB84"/>
        <color rgb="FF63BE7B"/>
      </colorScale>
    </cfRule>
  </conditionalFormatting>
  <conditionalFormatting sqref="ADO2:ADO10">
    <cfRule type="colorScale" priority="119">
      <colorScale>
        <cfvo type="min"/>
        <cfvo type="percentile" val="50"/>
        <cfvo type="max"/>
        <color rgb="FFF8696B"/>
        <color rgb="FFFFEB84"/>
        <color rgb="FF63BE7B"/>
      </colorScale>
    </cfRule>
  </conditionalFormatting>
  <conditionalFormatting sqref="ADM2:ADM10">
    <cfRule type="colorScale" priority="118">
      <colorScale>
        <cfvo type="min"/>
        <cfvo type="percentile" val="50"/>
        <cfvo type="max"/>
        <color rgb="FFF8696B"/>
        <color rgb="FFFFEB84"/>
        <color rgb="FF63BE7B"/>
      </colorScale>
    </cfRule>
  </conditionalFormatting>
  <conditionalFormatting sqref="ADQ2:ADQ10">
    <cfRule type="colorScale" priority="117">
      <colorScale>
        <cfvo type="min"/>
        <cfvo type="percentile" val="50"/>
        <cfvo type="max"/>
        <color rgb="FFF8696B"/>
        <color rgb="FFFFEB84"/>
        <color rgb="FF63BE7B"/>
      </colorScale>
    </cfRule>
  </conditionalFormatting>
  <conditionalFormatting sqref="ADZ14:ADZ92">
    <cfRule type="colorScale" priority="114">
      <colorScale>
        <cfvo type="min"/>
        <cfvo type="percentile" val="50"/>
        <cfvo type="max"/>
        <color rgb="FFF8696B"/>
        <color rgb="FFFFEB84"/>
        <color rgb="FF63BE7B"/>
      </colorScale>
    </cfRule>
  </conditionalFormatting>
  <conditionalFormatting sqref="ACZ14:ACZ92">
    <cfRule type="colorScale" priority="113">
      <colorScale>
        <cfvo type="min"/>
        <cfvo type="percentile" val="50"/>
        <cfvo type="max"/>
        <color rgb="FFF8696B"/>
        <color rgb="FFFFEB84"/>
        <color rgb="FF63BE7B"/>
      </colorScale>
    </cfRule>
  </conditionalFormatting>
  <conditionalFormatting sqref="ADT14:ADT92">
    <cfRule type="colorScale" priority="112">
      <colorScale>
        <cfvo type="min"/>
        <cfvo type="percentile" val="50"/>
        <cfvo type="max"/>
        <color rgb="FFF8696B"/>
        <color rgb="FFFFEB84"/>
        <color rgb="FF63BE7B"/>
      </colorScale>
    </cfRule>
  </conditionalFormatting>
  <conditionalFormatting sqref="ZX14:ZX92">
    <cfRule type="colorScale" priority="89">
      <colorScale>
        <cfvo type="min"/>
        <cfvo type="percentile" val="50"/>
        <cfvo type="max"/>
        <color rgb="FFF8696B"/>
        <color rgb="FFFFEB84"/>
        <color rgb="FF63BE7B"/>
      </colorScale>
    </cfRule>
  </conditionalFormatting>
  <conditionalFormatting sqref="S12">
    <cfRule type="colorScale" priority="87">
      <colorScale>
        <cfvo type="min"/>
        <cfvo type="percentile" val="50"/>
        <cfvo type="max"/>
        <color rgb="FFF8696B"/>
        <color rgb="FFFFEB84"/>
        <color rgb="FF63BE7B"/>
      </colorScale>
    </cfRule>
  </conditionalFormatting>
  <conditionalFormatting sqref="S14:S92">
    <cfRule type="colorScale" priority="86">
      <colorScale>
        <cfvo type="min"/>
        <cfvo type="percentile" val="50"/>
        <cfvo type="max"/>
        <color rgb="FFF8696B"/>
        <color rgb="FFFFEB84"/>
        <color rgb="FF63BE7B"/>
      </colorScale>
    </cfRule>
  </conditionalFormatting>
  <conditionalFormatting sqref="T14:T92">
    <cfRule type="colorScale" priority="85">
      <colorScale>
        <cfvo type="min"/>
        <cfvo type="percentile" val="50"/>
        <cfvo type="max"/>
        <color rgb="FFF8696B"/>
        <color rgb="FFFFEB84"/>
        <color rgb="FF63BE7B"/>
      </colorScale>
    </cfRule>
  </conditionalFormatting>
  <conditionalFormatting sqref="AF14:AF92">
    <cfRule type="colorScale" priority="84">
      <colorScale>
        <cfvo type="min"/>
        <cfvo type="percentile" val="50"/>
        <cfvo type="max"/>
        <color rgb="FFF8696B"/>
        <color rgb="FFFFEB84"/>
        <color rgb="FF63BE7B"/>
      </colorScale>
    </cfRule>
  </conditionalFormatting>
  <conditionalFormatting sqref="CK14:CK92">
    <cfRule type="colorScale" priority="83">
      <colorScale>
        <cfvo type="min"/>
        <cfvo type="percentile" val="50"/>
        <cfvo type="max"/>
        <color rgb="FFF8696B"/>
        <color rgb="FFFFEB84"/>
        <color rgb="FF63BE7B"/>
      </colorScale>
    </cfRule>
  </conditionalFormatting>
  <conditionalFormatting sqref="DT14:DT92">
    <cfRule type="colorScale" priority="82">
      <colorScale>
        <cfvo type="min"/>
        <cfvo type="percentile" val="50"/>
        <cfvo type="max"/>
        <color rgb="FFF8696B"/>
        <color rgb="FFFFEB84"/>
        <color rgb="FF63BE7B"/>
      </colorScale>
    </cfRule>
  </conditionalFormatting>
  <conditionalFormatting sqref="FC14:FC92">
    <cfRule type="colorScale" priority="81">
      <colorScale>
        <cfvo type="min"/>
        <cfvo type="percentile" val="50"/>
        <cfvo type="max"/>
        <color rgb="FFF8696B"/>
        <color rgb="FFFFEB84"/>
        <color rgb="FF63BE7B"/>
      </colorScale>
    </cfRule>
  </conditionalFormatting>
  <conditionalFormatting sqref="GL14:GL92">
    <cfRule type="colorScale" priority="80">
      <colorScale>
        <cfvo type="min"/>
        <cfvo type="percentile" val="50"/>
        <cfvo type="max"/>
        <color rgb="FFF8696B"/>
        <color rgb="FFFFEB84"/>
        <color rgb="FF63BE7B"/>
      </colorScale>
    </cfRule>
  </conditionalFormatting>
  <conditionalFormatting sqref="HU14:HU92">
    <cfRule type="colorScale" priority="79">
      <colorScale>
        <cfvo type="min"/>
        <cfvo type="percentile" val="50"/>
        <cfvo type="max"/>
        <color rgb="FFF8696B"/>
        <color rgb="FFFFEB84"/>
        <color rgb="FF63BE7B"/>
      </colorScale>
    </cfRule>
  </conditionalFormatting>
  <conditionalFormatting sqref="JD14:JD92">
    <cfRule type="colorScale" priority="78">
      <colorScale>
        <cfvo type="min"/>
        <cfvo type="percentile" val="50"/>
        <cfvo type="max"/>
        <color rgb="FFF8696B"/>
        <color rgb="FFFFEB84"/>
        <color rgb="FF63BE7B"/>
      </colorScale>
    </cfRule>
  </conditionalFormatting>
  <conditionalFormatting sqref="KM14:KM92">
    <cfRule type="colorScale" priority="77">
      <colorScale>
        <cfvo type="min"/>
        <cfvo type="percentile" val="50"/>
        <cfvo type="max"/>
        <color rgb="FFF8696B"/>
        <color rgb="FFFFEB84"/>
        <color rgb="FF63BE7B"/>
      </colorScale>
    </cfRule>
  </conditionalFormatting>
  <conditionalFormatting sqref="LV14:LV92">
    <cfRule type="colorScale" priority="76">
      <colorScale>
        <cfvo type="min"/>
        <cfvo type="percentile" val="50"/>
        <cfvo type="max"/>
        <color rgb="FFF8696B"/>
        <color rgb="FFFFEB84"/>
        <color rgb="FF63BE7B"/>
      </colorScale>
    </cfRule>
  </conditionalFormatting>
  <conditionalFormatting sqref="NE14:NE92">
    <cfRule type="colorScale" priority="75">
      <colorScale>
        <cfvo type="min"/>
        <cfvo type="percentile" val="50"/>
        <cfvo type="max"/>
        <color rgb="FFF8696B"/>
        <color rgb="FFFFEB84"/>
        <color rgb="FF63BE7B"/>
      </colorScale>
    </cfRule>
  </conditionalFormatting>
  <conditionalFormatting sqref="ON14:ON92">
    <cfRule type="colorScale" priority="74">
      <colorScale>
        <cfvo type="min"/>
        <cfvo type="percentile" val="50"/>
        <cfvo type="max"/>
        <color rgb="FFF8696B"/>
        <color rgb="FFFFEB84"/>
        <color rgb="FF63BE7B"/>
      </colorScale>
    </cfRule>
  </conditionalFormatting>
  <conditionalFormatting sqref="PW14:PW92">
    <cfRule type="colorScale" priority="73">
      <colorScale>
        <cfvo type="min"/>
        <cfvo type="percentile" val="50"/>
        <cfvo type="max"/>
        <color rgb="FFF8696B"/>
        <color rgb="FFFFEB84"/>
        <color rgb="FF63BE7B"/>
      </colorScale>
    </cfRule>
  </conditionalFormatting>
  <conditionalFormatting sqref="RF14:RF92">
    <cfRule type="colorScale" priority="72">
      <colorScale>
        <cfvo type="min"/>
        <cfvo type="percentile" val="50"/>
        <cfvo type="max"/>
        <color rgb="FFF8696B"/>
        <color rgb="FFFFEB84"/>
        <color rgb="FF63BE7B"/>
      </colorScale>
    </cfRule>
  </conditionalFormatting>
  <conditionalFormatting sqref="SO14:SO92">
    <cfRule type="colorScale" priority="71">
      <colorScale>
        <cfvo type="min"/>
        <cfvo type="percentile" val="50"/>
        <cfvo type="max"/>
        <color rgb="FFF8696B"/>
        <color rgb="FFFFEB84"/>
        <color rgb="FF63BE7B"/>
      </colorScale>
    </cfRule>
  </conditionalFormatting>
  <conditionalFormatting sqref="TX14:TX92">
    <cfRule type="colorScale" priority="70">
      <colorScale>
        <cfvo type="min"/>
        <cfvo type="percentile" val="50"/>
        <cfvo type="max"/>
        <color rgb="FFF8696B"/>
        <color rgb="FFFFEB84"/>
        <color rgb="FF63BE7B"/>
      </colorScale>
    </cfRule>
  </conditionalFormatting>
  <conditionalFormatting sqref="VG14:VG92">
    <cfRule type="colorScale" priority="69">
      <colorScale>
        <cfvo type="min"/>
        <cfvo type="percentile" val="50"/>
        <cfvo type="max"/>
        <color rgb="FFF8696B"/>
        <color rgb="FFFFEB84"/>
        <color rgb="FF63BE7B"/>
      </colorScale>
    </cfRule>
  </conditionalFormatting>
  <conditionalFormatting sqref="WP14:WP92">
    <cfRule type="colorScale" priority="68">
      <colorScale>
        <cfvo type="min"/>
        <cfvo type="percentile" val="50"/>
        <cfvo type="max"/>
        <color rgb="FFF8696B"/>
        <color rgb="FFFFEB84"/>
        <color rgb="FF63BE7B"/>
      </colorScale>
    </cfRule>
  </conditionalFormatting>
  <conditionalFormatting sqref="XY14:XY92">
    <cfRule type="colorScale" priority="67">
      <colorScale>
        <cfvo type="min"/>
        <cfvo type="percentile" val="50"/>
        <cfvo type="max"/>
        <color rgb="FFF8696B"/>
        <color rgb="FFFFEB84"/>
        <color rgb="FF63BE7B"/>
      </colorScale>
    </cfRule>
  </conditionalFormatting>
  <conditionalFormatting sqref="ZH14:ZH92">
    <cfRule type="colorScale" priority="66">
      <colorScale>
        <cfvo type="min"/>
        <cfvo type="percentile" val="50"/>
        <cfvo type="max"/>
        <color rgb="FFF8696B"/>
        <color rgb="FFFFEB84"/>
        <color rgb="FF63BE7B"/>
      </colorScale>
    </cfRule>
  </conditionalFormatting>
  <conditionalFormatting sqref="AAQ14:AAQ92">
    <cfRule type="colorScale" priority="65">
      <colorScale>
        <cfvo type="min"/>
        <cfvo type="percentile" val="50"/>
        <cfvo type="max"/>
        <color rgb="FFF8696B"/>
        <color rgb="FFFFEB84"/>
        <color rgb="FF63BE7B"/>
      </colorScale>
    </cfRule>
  </conditionalFormatting>
  <conditionalFormatting sqref="ABZ14:ABZ92">
    <cfRule type="colorScale" priority="64">
      <colorScale>
        <cfvo type="min"/>
        <cfvo type="percentile" val="50"/>
        <cfvo type="max"/>
        <color rgb="FFF8696B"/>
        <color rgb="FFFFEB84"/>
        <color rgb="FF63BE7B"/>
      </colorScale>
    </cfRule>
  </conditionalFormatting>
  <conditionalFormatting sqref="ADJ14:ADJ92">
    <cfRule type="colorScale" priority="63">
      <colorScale>
        <cfvo type="min"/>
        <cfvo type="percentile" val="50"/>
        <cfvo type="max"/>
        <color rgb="FFF8696B"/>
        <color rgb="FFFFEB84"/>
        <color rgb="FF63BE7B"/>
      </colorScale>
    </cfRule>
  </conditionalFormatting>
  <conditionalFormatting sqref="FB12">
    <cfRule type="colorScale" priority="58">
      <colorScale>
        <cfvo type="min"/>
        <cfvo type="percentile" val="50"/>
        <cfvo type="max"/>
        <color rgb="FFF8696B"/>
        <color rgb="FFFFEB84"/>
        <color rgb="FF63BE7B"/>
      </colorScale>
    </cfRule>
  </conditionalFormatting>
  <conditionalFormatting sqref="FB14:FB92">
    <cfRule type="colorScale" priority="57">
      <colorScale>
        <cfvo type="min"/>
        <cfvo type="percentile" val="50"/>
        <cfvo type="max"/>
        <color rgb="FFF8696B"/>
        <color rgb="FFFFEB84"/>
        <color rgb="FF63BE7B"/>
      </colorScale>
    </cfRule>
  </conditionalFormatting>
  <conditionalFormatting sqref="GK12">
    <cfRule type="colorScale" priority="56">
      <colorScale>
        <cfvo type="min"/>
        <cfvo type="percentile" val="50"/>
        <cfvo type="max"/>
        <color rgb="FFF8696B"/>
        <color rgb="FFFFEB84"/>
        <color rgb="FF63BE7B"/>
      </colorScale>
    </cfRule>
  </conditionalFormatting>
  <conditionalFormatting sqref="GK14:GK92">
    <cfRule type="colorScale" priority="55">
      <colorScale>
        <cfvo type="min"/>
        <cfvo type="percentile" val="50"/>
        <cfvo type="max"/>
        <color rgb="FFF8696B"/>
        <color rgb="FFFFEB84"/>
        <color rgb="FF63BE7B"/>
      </colorScale>
    </cfRule>
  </conditionalFormatting>
  <conditionalFormatting sqref="HT12">
    <cfRule type="colorScale" priority="54">
      <colorScale>
        <cfvo type="min"/>
        <cfvo type="percentile" val="50"/>
        <cfvo type="max"/>
        <color rgb="FFF8696B"/>
        <color rgb="FFFFEB84"/>
        <color rgb="FF63BE7B"/>
      </colorScale>
    </cfRule>
  </conditionalFormatting>
  <conditionalFormatting sqref="HT14:HT92">
    <cfRule type="colorScale" priority="53">
      <colorScale>
        <cfvo type="min"/>
        <cfvo type="percentile" val="50"/>
        <cfvo type="max"/>
        <color rgb="FFF8696B"/>
        <color rgb="FFFFEB84"/>
        <color rgb="FF63BE7B"/>
      </colorScale>
    </cfRule>
  </conditionalFormatting>
  <conditionalFormatting sqref="JC12">
    <cfRule type="colorScale" priority="52">
      <colorScale>
        <cfvo type="min"/>
        <cfvo type="percentile" val="50"/>
        <cfvo type="max"/>
        <color rgb="FFF8696B"/>
        <color rgb="FFFFEB84"/>
        <color rgb="FF63BE7B"/>
      </colorScale>
    </cfRule>
  </conditionalFormatting>
  <conditionalFormatting sqref="JC14:JC92">
    <cfRule type="colorScale" priority="51">
      <colorScale>
        <cfvo type="min"/>
        <cfvo type="percentile" val="50"/>
        <cfvo type="max"/>
        <color rgb="FFF8696B"/>
        <color rgb="FFFFEB84"/>
        <color rgb="FF63BE7B"/>
      </colorScale>
    </cfRule>
  </conditionalFormatting>
  <conditionalFormatting sqref="KL12">
    <cfRule type="colorScale" priority="50">
      <colorScale>
        <cfvo type="min"/>
        <cfvo type="percentile" val="50"/>
        <cfvo type="max"/>
        <color rgb="FFF8696B"/>
        <color rgb="FFFFEB84"/>
        <color rgb="FF63BE7B"/>
      </colorScale>
    </cfRule>
  </conditionalFormatting>
  <conditionalFormatting sqref="KL14:KL92">
    <cfRule type="colorScale" priority="49">
      <colorScale>
        <cfvo type="min"/>
        <cfvo type="percentile" val="50"/>
        <cfvo type="max"/>
        <color rgb="FFF8696B"/>
        <color rgb="FFFFEB84"/>
        <color rgb="FF63BE7B"/>
      </colorScale>
    </cfRule>
  </conditionalFormatting>
  <conditionalFormatting sqref="LU12">
    <cfRule type="colorScale" priority="48">
      <colorScale>
        <cfvo type="min"/>
        <cfvo type="percentile" val="50"/>
        <cfvo type="max"/>
        <color rgb="FFF8696B"/>
        <color rgb="FFFFEB84"/>
        <color rgb="FF63BE7B"/>
      </colorScale>
    </cfRule>
  </conditionalFormatting>
  <conditionalFormatting sqref="LU14:LU92">
    <cfRule type="colorScale" priority="47">
      <colorScale>
        <cfvo type="min"/>
        <cfvo type="percentile" val="50"/>
        <cfvo type="max"/>
        <color rgb="FFF8696B"/>
        <color rgb="FFFFEB84"/>
        <color rgb="FF63BE7B"/>
      </colorScale>
    </cfRule>
  </conditionalFormatting>
  <conditionalFormatting sqref="ND12">
    <cfRule type="colorScale" priority="46">
      <colorScale>
        <cfvo type="min"/>
        <cfvo type="percentile" val="50"/>
        <cfvo type="max"/>
        <color rgb="FFF8696B"/>
        <color rgb="FFFFEB84"/>
        <color rgb="FF63BE7B"/>
      </colorScale>
    </cfRule>
  </conditionalFormatting>
  <conditionalFormatting sqref="ND14:ND92">
    <cfRule type="colorScale" priority="45">
      <colorScale>
        <cfvo type="min"/>
        <cfvo type="percentile" val="50"/>
        <cfvo type="max"/>
        <color rgb="FFF8696B"/>
        <color rgb="FFFFEB84"/>
        <color rgb="FF63BE7B"/>
      </colorScale>
    </cfRule>
  </conditionalFormatting>
  <conditionalFormatting sqref="OM12">
    <cfRule type="colorScale" priority="44">
      <colorScale>
        <cfvo type="min"/>
        <cfvo type="percentile" val="50"/>
        <cfvo type="max"/>
        <color rgb="FFF8696B"/>
        <color rgb="FFFFEB84"/>
        <color rgb="FF63BE7B"/>
      </colorScale>
    </cfRule>
  </conditionalFormatting>
  <conditionalFormatting sqref="OM14:OM92">
    <cfRule type="colorScale" priority="43">
      <colorScale>
        <cfvo type="min"/>
        <cfvo type="percentile" val="50"/>
        <cfvo type="max"/>
        <color rgb="FFF8696B"/>
        <color rgb="FFFFEB84"/>
        <color rgb="FF63BE7B"/>
      </colorScale>
    </cfRule>
  </conditionalFormatting>
  <conditionalFormatting sqref="PV12">
    <cfRule type="colorScale" priority="42">
      <colorScale>
        <cfvo type="min"/>
        <cfvo type="percentile" val="50"/>
        <cfvo type="max"/>
        <color rgb="FFF8696B"/>
        <color rgb="FFFFEB84"/>
        <color rgb="FF63BE7B"/>
      </colorScale>
    </cfRule>
  </conditionalFormatting>
  <conditionalFormatting sqref="PV14:PV92">
    <cfRule type="colorScale" priority="41">
      <colorScale>
        <cfvo type="min"/>
        <cfvo type="percentile" val="50"/>
        <cfvo type="max"/>
        <color rgb="FFF8696B"/>
        <color rgb="FFFFEB84"/>
        <color rgb="FF63BE7B"/>
      </colorScale>
    </cfRule>
  </conditionalFormatting>
  <conditionalFormatting sqref="RE12">
    <cfRule type="colorScale" priority="40">
      <colorScale>
        <cfvo type="min"/>
        <cfvo type="percentile" val="50"/>
        <cfvo type="max"/>
        <color rgb="FFF8696B"/>
        <color rgb="FFFFEB84"/>
        <color rgb="FF63BE7B"/>
      </colorScale>
    </cfRule>
  </conditionalFormatting>
  <conditionalFormatting sqref="RE14:RE92">
    <cfRule type="colorScale" priority="39">
      <colorScale>
        <cfvo type="min"/>
        <cfvo type="percentile" val="50"/>
        <cfvo type="max"/>
        <color rgb="FFF8696B"/>
        <color rgb="FFFFEB84"/>
        <color rgb="FF63BE7B"/>
      </colorScale>
    </cfRule>
  </conditionalFormatting>
  <conditionalFormatting sqref="SN12">
    <cfRule type="colorScale" priority="38">
      <colorScale>
        <cfvo type="min"/>
        <cfvo type="percentile" val="50"/>
        <cfvo type="max"/>
        <color rgb="FFF8696B"/>
        <color rgb="FFFFEB84"/>
        <color rgb="FF63BE7B"/>
      </colorScale>
    </cfRule>
  </conditionalFormatting>
  <conditionalFormatting sqref="SN14:SN92">
    <cfRule type="colorScale" priority="37">
      <colorScale>
        <cfvo type="min"/>
        <cfvo type="percentile" val="50"/>
        <cfvo type="max"/>
        <color rgb="FFF8696B"/>
        <color rgb="FFFFEB84"/>
        <color rgb="FF63BE7B"/>
      </colorScale>
    </cfRule>
  </conditionalFormatting>
  <conditionalFormatting sqref="TW12">
    <cfRule type="colorScale" priority="36">
      <colorScale>
        <cfvo type="min"/>
        <cfvo type="percentile" val="50"/>
        <cfvo type="max"/>
        <color rgb="FFF8696B"/>
        <color rgb="FFFFEB84"/>
        <color rgb="FF63BE7B"/>
      </colorScale>
    </cfRule>
  </conditionalFormatting>
  <conditionalFormatting sqref="TW14:TW92">
    <cfRule type="colorScale" priority="35">
      <colorScale>
        <cfvo type="min"/>
        <cfvo type="percentile" val="50"/>
        <cfvo type="max"/>
        <color rgb="FFF8696B"/>
        <color rgb="FFFFEB84"/>
        <color rgb="FF63BE7B"/>
      </colorScale>
    </cfRule>
  </conditionalFormatting>
  <conditionalFormatting sqref="VF12">
    <cfRule type="colorScale" priority="34">
      <colorScale>
        <cfvo type="min"/>
        <cfvo type="percentile" val="50"/>
        <cfvo type="max"/>
        <color rgb="FFF8696B"/>
        <color rgb="FFFFEB84"/>
        <color rgb="FF63BE7B"/>
      </colorScale>
    </cfRule>
  </conditionalFormatting>
  <conditionalFormatting sqref="VF14:VF92">
    <cfRule type="colorScale" priority="33">
      <colorScale>
        <cfvo type="min"/>
        <cfvo type="percentile" val="50"/>
        <cfvo type="max"/>
        <color rgb="FFF8696B"/>
        <color rgb="FFFFEB84"/>
        <color rgb="FF63BE7B"/>
      </colorScale>
    </cfRule>
  </conditionalFormatting>
  <conditionalFormatting sqref="WO12">
    <cfRule type="colorScale" priority="32">
      <colorScale>
        <cfvo type="min"/>
        <cfvo type="percentile" val="50"/>
        <cfvo type="max"/>
        <color rgb="FFF8696B"/>
        <color rgb="FFFFEB84"/>
        <color rgb="FF63BE7B"/>
      </colorScale>
    </cfRule>
  </conditionalFormatting>
  <conditionalFormatting sqref="WO14:WO92">
    <cfRule type="colorScale" priority="31">
      <colorScale>
        <cfvo type="min"/>
        <cfvo type="percentile" val="50"/>
        <cfvo type="max"/>
        <color rgb="FFF8696B"/>
        <color rgb="FFFFEB84"/>
        <color rgb="FF63BE7B"/>
      </colorScale>
    </cfRule>
  </conditionalFormatting>
  <conditionalFormatting sqref="XX12">
    <cfRule type="colorScale" priority="30">
      <colorScale>
        <cfvo type="min"/>
        <cfvo type="percentile" val="50"/>
        <cfvo type="max"/>
        <color rgb="FFF8696B"/>
        <color rgb="FFFFEB84"/>
        <color rgb="FF63BE7B"/>
      </colorScale>
    </cfRule>
  </conditionalFormatting>
  <conditionalFormatting sqref="XX14:XX92">
    <cfRule type="colorScale" priority="29">
      <colorScale>
        <cfvo type="min"/>
        <cfvo type="percentile" val="50"/>
        <cfvo type="max"/>
        <color rgb="FFF8696B"/>
        <color rgb="FFFFEB84"/>
        <color rgb="FF63BE7B"/>
      </colorScale>
    </cfRule>
  </conditionalFormatting>
  <conditionalFormatting sqref="ABE14:ABE92">
    <cfRule type="colorScale" priority="20">
      <colorScale>
        <cfvo type="min"/>
        <cfvo type="percentile" val="50"/>
        <cfvo type="max"/>
        <color rgb="FFF8696B"/>
        <color rgb="FFFFEB84"/>
        <color rgb="FF63BE7B"/>
      </colorScale>
    </cfRule>
  </conditionalFormatting>
  <conditionalFormatting sqref="ZV14:ZV92">
    <cfRule type="colorScale" priority="19">
      <colorScale>
        <cfvo type="min"/>
        <cfvo type="percentile" val="50"/>
        <cfvo type="max"/>
        <color rgb="FFF8696B"/>
        <color rgb="FFFFEB84"/>
        <color rgb="FF63BE7B"/>
      </colorScale>
    </cfRule>
  </conditionalFormatting>
  <conditionalFormatting sqref="XC14:XC92">
    <cfRule type="colorScale" priority="16">
      <colorScale>
        <cfvo type="min"/>
        <cfvo type="percentile" val="50"/>
        <cfvo type="max"/>
        <color rgb="FFF8696B"/>
        <color rgb="FFFFEB84"/>
        <color rgb="FF63BE7B"/>
      </colorScale>
    </cfRule>
  </conditionalFormatting>
  <conditionalFormatting sqref="YL14:YL92">
    <cfRule type="colorScale" priority="15">
      <colorScale>
        <cfvo type="min"/>
        <cfvo type="percentile" val="50"/>
        <cfvo type="max"/>
        <color rgb="FFF8696B"/>
        <color rgb="FFFFEB84"/>
        <color rgb="FF63BE7B"/>
      </colorScale>
    </cfRule>
  </conditionalFormatting>
  <conditionalFormatting sqref="CJ12">
    <cfRule type="colorScale" priority="14">
      <colorScale>
        <cfvo type="min"/>
        <cfvo type="percentile" val="50"/>
        <cfvo type="max"/>
        <color rgb="FFF8696B"/>
        <color rgb="FFFFEB84"/>
        <color rgb="FF63BE7B"/>
      </colorScale>
    </cfRule>
  </conditionalFormatting>
  <conditionalFormatting sqref="CJ14:CJ92">
    <cfRule type="colorScale" priority="13">
      <colorScale>
        <cfvo type="min"/>
        <cfvo type="percentile" val="50"/>
        <cfvo type="max"/>
        <color rgb="FFF8696B"/>
        <color rgb="FFFFEB84"/>
        <color rgb="FF63BE7B"/>
      </colorScale>
    </cfRule>
  </conditionalFormatting>
  <conditionalFormatting sqref="DS12">
    <cfRule type="colorScale" priority="12">
      <colorScale>
        <cfvo type="min"/>
        <cfvo type="percentile" val="50"/>
        <cfvo type="max"/>
        <color rgb="FFF8696B"/>
        <color rgb="FFFFEB84"/>
        <color rgb="FF63BE7B"/>
      </colorScale>
    </cfRule>
  </conditionalFormatting>
  <conditionalFormatting sqref="DS14:DS92">
    <cfRule type="colorScale" priority="11">
      <colorScale>
        <cfvo type="min"/>
        <cfvo type="percentile" val="50"/>
        <cfvo type="max"/>
        <color rgb="FFF8696B"/>
        <color rgb="FFFFEB84"/>
        <color rgb="FF63BE7B"/>
      </colorScale>
    </cfRule>
  </conditionalFormatting>
  <conditionalFormatting sqref="ADI12">
    <cfRule type="colorScale" priority="8">
      <colorScale>
        <cfvo type="min"/>
        <cfvo type="percentile" val="50"/>
        <cfvo type="max"/>
        <color rgb="FFF8696B"/>
        <color rgb="FFFFEB84"/>
        <color rgb="FF63BE7B"/>
      </colorScale>
    </cfRule>
  </conditionalFormatting>
  <conditionalFormatting sqref="ADI14:ADI92">
    <cfRule type="colorScale" priority="7">
      <colorScale>
        <cfvo type="min"/>
        <cfvo type="percentile" val="50"/>
        <cfvo type="max"/>
        <color rgb="FFF8696B"/>
        <color rgb="FFFFEB84"/>
        <color rgb="FF63BE7B"/>
      </colorScale>
    </cfRule>
  </conditionalFormatting>
  <conditionalFormatting sqref="ABY12">
    <cfRule type="colorScale" priority="6">
      <colorScale>
        <cfvo type="min"/>
        <cfvo type="percentile" val="50"/>
        <cfvo type="max"/>
        <color rgb="FFF8696B"/>
        <color rgb="FFFFEB84"/>
        <color rgb="FF63BE7B"/>
      </colorScale>
    </cfRule>
  </conditionalFormatting>
  <conditionalFormatting sqref="ABY14:ABY92">
    <cfRule type="colorScale" priority="5">
      <colorScale>
        <cfvo type="min"/>
        <cfvo type="percentile" val="50"/>
        <cfvo type="max"/>
        <color rgb="FFF8696B"/>
        <color rgb="FFFFEB84"/>
        <color rgb="FF63BE7B"/>
      </colorScale>
    </cfRule>
  </conditionalFormatting>
  <conditionalFormatting sqref="AAP12">
    <cfRule type="colorScale" priority="4">
      <colorScale>
        <cfvo type="min"/>
        <cfvo type="percentile" val="50"/>
        <cfvo type="max"/>
        <color rgb="FFF8696B"/>
        <color rgb="FFFFEB84"/>
        <color rgb="FF63BE7B"/>
      </colorScale>
    </cfRule>
  </conditionalFormatting>
  <conditionalFormatting sqref="AAP14:AAP92">
    <cfRule type="colorScale" priority="3">
      <colorScale>
        <cfvo type="min"/>
        <cfvo type="percentile" val="50"/>
        <cfvo type="max"/>
        <color rgb="FFF8696B"/>
        <color rgb="FFFFEB84"/>
        <color rgb="FF63BE7B"/>
      </colorScale>
    </cfRule>
  </conditionalFormatting>
  <conditionalFormatting sqref="ZG12">
    <cfRule type="colorScale" priority="2">
      <colorScale>
        <cfvo type="min"/>
        <cfvo type="percentile" val="50"/>
        <cfvo type="max"/>
        <color rgb="FFF8696B"/>
        <color rgb="FFFFEB84"/>
        <color rgb="FF63BE7B"/>
      </colorScale>
    </cfRule>
  </conditionalFormatting>
  <conditionalFormatting sqref="ZG14:ZG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AB38" activePane="bottomRight" state="frozen"/>
      <selection pane="topRight" activeCell="N1" sqref="N1"/>
      <selection pane="bottomLeft" activeCell="A2" sqref="A2"/>
      <selection pane="bottomRight" activeCell="AG67" sqref="AG67"/>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1.421</v>
      </c>
      <c r="O2" s="152">
        <f>N2*I2/H2</f>
        <v>41209</v>
      </c>
      <c r="P2" s="191">
        <f>VLOOKUP($A2,[3]futuresATR!$A$2:$F$80,4)</f>
        <v>3.27489745E-2</v>
      </c>
      <c r="Q2" s="151">
        <f>P2*I2/H2</f>
        <v>949.72026049999999</v>
      </c>
      <c r="R2" s="143">
        <f>MAX(CEILING($R$1/Q2,1),1)</f>
        <v>3</v>
      </c>
      <c r="S2" s="138">
        <f t="shared" ref="S2:S33" si="0">R2*O2</f>
        <v>123627</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0.749</v>
      </c>
      <c r="O3" s="152">
        <f t="shared" ref="O3:O66" si="4">N3*I3/H3</f>
        <v>74900</v>
      </c>
      <c r="P3" s="191">
        <f>VLOOKUP($A3,[3]futuresATR!$A$2:$F$80,4)</f>
        <v>7.7400000000000004E-3</v>
      </c>
      <c r="Q3" s="151">
        <f t="shared" ref="Q3:Q11" si="5">P3*I3/H3</f>
        <v>774</v>
      </c>
      <c r="R3" s="143">
        <f>MAX(CEILING($R$1/Q3,1),1)</f>
        <v>3</v>
      </c>
      <c r="S3" s="138">
        <f>R3*O3</f>
        <v>224700</v>
      </c>
      <c r="T3" s="110">
        <f>IF(R3&gt;$T$1,$T$1,R3)</f>
        <v>3</v>
      </c>
      <c r="U3" s="110">
        <f t="shared" ref="U3:U66" si="6">T3*2*7</f>
        <v>42</v>
      </c>
      <c r="V3" s="159">
        <f t="shared" ref="V3:V66" si="7">IF(ROUND(T3*Q3/$R$1,0)&lt;1,0,T3)</f>
        <v>3</v>
      </c>
      <c r="W3" s="159">
        <f t="shared" ref="W3:W66" si="8">V3*Q3</f>
        <v>2322</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0.91049804242920873</v>
      </c>
      <c r="I4" s="112">
        <v>200</v>
      </c>
      <c r="J4" s="112">
        <v>0.01</v>
      </c>
      <c r="K4" s="112" t="s">
        <v>296</v>
      </c>
      <c r="L4" s="112" t="s">
        <v>782</v>
      </c>
      <c r="M4" s="145" t="s">
        <v>294</v>
      </c>
      <c r="N4" s="190">
        <f>VLOOKUP($A4,[3]futuresATR!$A$2:$F$80,3)</f>
        <v>444.45</v>
      </c>
      <c r="O4" s="152">
        <f t="shared" si="4"/>
        <v>97627.887000000002</v>
      </c>
      <c r="P4" s="191">
        <f>VLOOKUP($A4,[3]futuresATR!$A$2:$F$80,4)</f>
        <v>5.9304975444999997</v>
      </c>
      <c r="Q4" s="151">
        <f t="shared" si="5"/>
        <v>1302.6930906248699</v>
      </c>
      <c r="R4" s="143">
        <f t="shared" ref="R4:R66" si="9">MAX(CEILING($R$1/Q4,1),1)</f>
        <v>2</v>
      </c>
      <c r="S4" s="138">
        <f t="shared" si="0"/>
        <v>195255.774</v>
      </c>
      <c r="T4" s="110">
        <f t="shared" ref="T4:T66" si="10">IF(R4&gt;$T$1,$T$1,R4)</f>
        <v>2</v>
      </c>
      <c r="U4" s="110">
        <f t="shared" si="6"/>
        <v>28</v>
      </c>
      <c r="V4" s="159">
        <f t="shared" si="7"/>
        <v>2</v>
      </c>
      <c r="W4" s="159">
        <f t="shared" si="8"/>
        <v>2605.3861812497398</v>
      </c>
      <c r="X4" s="112" t="s">
        <v>900</v>
      </c>
      <c r="Y4" s="112">
        <v>4</v>
      </c>
      <c r="Z4" s="112">
        <v>445.6</v>
      </c>
      <c r="AA4" s="166">
        <v>0</v>
      </c>
      <c r="AB4" s="112" t="s">
        <v>904</v>
      </c>
      <c r="AC4" s="112">
        <v>449.35</v>
      </c>
      <c r="AD4" s="161">
        <v>-3344</v>
      </c>
      <c r="AE4" s="161">
        <v>0</v>
      </c>
      <c r="AF4" s="165">
        <f t="shared" si="1"/>
        <v>-3.75</v>
      </c>
      <c r="AG4" s="143">
        <f t="shared" si="2"/>
        <v>-3294.9</v>
      </c>
      <c r="AH4" s="140">
        <f t="shared" si="3"/>
        <v>-49.099999999999909</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29.98</v>
      </c>
      <c r="O5" s="152">
        <f t="shared" si="4"/>
        <v>17988</v>
      </c>
      <c r="P5" s="191">
        <f>VLOOKUP($A5,[3]futuresATR!$A$2:$F$80,4)</f>
        <v>0.73550000000000004</v>
      </c>
      <c r="Q5" s="151">
        <f t="shared" si="5"/>
        <v>441.3</v>
      </c>
      <c r="R5" s="143">
        <f t="shared" si="9"/>
        <v>5</v>
      </c>
      <c r="S5" s="138">
        <f t="shared" si="0"/>
        <v>89940</v>
      </c>
      <c r="T5" s="110">
        <f t="shared" si="10"/>
        <v>5</v>
      </c>
      <c r="U5" s="110">
        <f t="shared" si="6"/>
        <v>70</v>
      </c>
      <c r="V5" s="159">
        <f t="shared" si="7"/>
        <v>5</v>
      </c>
      <c r="W5" s="159">
        <f t="shared" si="8"/>
        <v>2206.5</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1.3160000000000001</v>
      </c>
      <c r="O6" s="152">
        <f t="shared" si="4"/>
        <v>82250</v>
      </c>
      <c r="P6" s="191">
        <f>VLOOKUP($A6,[3]futuresATR!$A$2:$F$80,4)</f>
        <v>1.8724999999999999E-2</v>
      </c>
      <c r="Q6" s="151">
        <f t="shared" si="5"/>
        <v>1170.3125</v>
      </c>
      <c r="R6" s="143">
        <f t="shared" si="9"/>
        <v>2</v>
      </c>
      <c r="S6" s="138">
        <f t="shared" si="0"/>
        <v>164500</v>
      </c>
      <c r="T6" s="110">
        <f t="shared" si="10"/>
        <v>2</v>
      </c>
      <c r="U6" s="110">
        <f t="shared" si="6"/>
        <v>28</v>
      </c>
      <c r="V6" s="159">
        <f t="shared" si="7"/>
        <v>2</v>
      </c>
      <c r="W6" s="159">
        <f t="shared" si="8"/>
        <v>2340.625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338.75</v>
      </c>
      <c r="O7" s="152">
        <f t="shared" si="4"/>
        <v>16937.5</v>
      </c>
      <c r="P7" s="191">
        <f>VLOOKUP($A7,[3]futuresATR!$A$2:$F$80,4)</f>
        <v>11.887420156499999</v>
      </c>
      <c r="Q7" s="151">
        <f t="shared" si="5"/>
        <v>594.37100782499999</v>
      </c>
      <c r="R7" s="143">
        <f t="shared" si="9"/>
        <v>4</v>
      </c>
      <c r="S7" s="138">
        <f t="shared" si="0"/>
        <v>67750</v>
      </c>
      <c r="T7" s="110">
        <f t="shared" si="10"/>
        <v>4</v>
      </c>
      <c r="U7" s="110">
        <f t="shared" si="6"/>
        <v>56</v>
      </c>
      <c r="V7" s="159">
        <f t="shared" si="7"/>
        <v>4</v>
      </c>
      <c r="W7" s="159">
        <f t="shared" si="8"/>
        <v>2377.4840313</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2850</v>
      </c>
      <c r="O8" s="152">
        <f t="shared" si="4"/>
        <v>28500</v>
      </c>
      <c r="P8" s="191">
        <f>VLOOKUP($A8,[3]futuresATR!$A$2:$F$80,4)</f>
        <v>54.25</v>
      </c>
      <c r="Q8" s="151">
        <f t="shared" si="5"/>
        <v>542.5</v>
      </c>
      <c r="R8" s="143">
        <f t="shared" si="9"/>
        <v>4</v>
      </c>
      <c r="S8" s="138">
        <f t="shared" si="0"/>
        <v>114000</v>
      </c>
      <c r="T8" s="110">
        <f t="shared" si="10"/>
        <v>4</v>
      </c>
      <c r="U8" s="110">
        <f t="shared" si="6"/>
        <v>56</v>
      </c>
      <c r="V8" s="159">
        <f t="shared" si="7"/>
        <v>4</v>
      </c>
      <c r="W8" s="159">
        <f t="shared" si="8"/>
        <v>2170</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0.75990000000000002</v>
      </c>
      <c r="O9" s="152">
        <f t="shared" si="4"/>
        <v>75990</v>
      </c>
      <c r="P9" s="191">
        <f>VLOOKUP($A9,[3]futuresATR!$A$2:$F$80,4)</f>
        <v>6.6924999999999997E-3</v>
      </c>
      <c r="Q9" s="151">
        <f t="shared" si="5"/>
        <v>669.25</v>
      </c>
      <c r="R9" s="143">
        <f t="shared" si="9"/>
        <v>3</v>
      </c>
      <c r="S9" s="138">
        <f t="shared" si="0"/>
        <v>227970</v>
      </c>
      <c r="T9" s="110">
        <f t="shared" si="10"/>
        <v>3</v>
      </c>
      <c r="U9" s="110">
        <f t="shared" si="6"/>
        <v>42</v>
      </c>
      <c r="V9" s="159">
        <f t="shared" si="7"/>
        <v>3</v>
      </c>
      <c r="W9" s="159">
        <f t="shared" si="8"/>
        <v>2007.75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1.319</v>
      </c>
      <c r="I10" s="144">
        <v>1000</v>
      </c>
      <c r="J10" s="112">
        <v>0.01</v>
      </c>
      <c r="K10" s="112" t="s">
        <v>1126</v>
      </c>
      <c r="L10" s="112" t="s">
        <v>309</v>
      </c>
      <c r="M10" s="145" t="s">
        <v>486</v>
      </c>
      <c r="N10" s="190">
        <f>VLOOKUP($A10,[3]futuresATR!$A$2:$F$80,3)</f>
        <v>147.94999999999999</v>
      </c>
      <c r="O10" s="152">
        <f t="shared" si="4"/>
        <v>112168.3093252464</v>
      </c>
      <c r="P10" s="191">
        <f>VLOOKUP($A10,[3]futuresATR!$A$2:$F$80,4)</f>
        <v>0.65100000000000002</v>
      </c>
      <c r="Q10" s="151">
        <f t="shared" si="5"/>
        <v>493.55572403335862</v>
      </c>
      <c r="R10" s="143">
        <f t="shared" si="9"/>
        <v>5</v>
      </c>
      <c r="S10" s="138">
        <f t="shared" si="0"/>
        <v>560841.54662623198</v>
      </c>
      <c r="T10" s="110">
        <f t="shared" si="10"/>
        <v>5</v>
      </c>
      <c r="U10" s="110">
        <f t="shared" si="6"/>
        <v>70</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41.14</v>
      </c>
      <c r="O11" s="152">
        <f t="shared" si="4"/>
        <v>41140</v>
      </c>
      <c r="P11" s="191">
        <f>VLOOKUP($A11,[3]futuresATR!$A$2:$F$80,4)</f>
        <v>1.5771844020000001</v>
      </c>
      <c r="Q11" s="151">
        <f t="shared" si="5"/>
        <v>1577.1844020000001</v>
      </c>
      <c r="R11" s="143">
        <f t="shared" si="9"/>
        <v>2</v>
      </c>
      <c r="S11" s="138">
        <f t="shared" si="0"/>
        <v>82280</v>
      </c>
      <c r="T11" s="110">
        <f t="shared" si="10"/>
        <v>2</v>
      </c>
      <c r="U11" s="110">
        <f t="shared" si="6"/>
        <v>28</v>
      </c>
      <c r="V11" s="159">
        <f t="shared" si="7"/>
        <v>2</v>
      </c>
      <c r="W11" s="159">
        <f t="shared" si="8"/>
        <v>3154.3688040000002</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73.040000000000006</v>
      </c>
      <c r="O12" s="168">
        <f>N12*I12/H12*100</f>
        <v>36520.000000000007</v>
      </c>
      <c r="P12" s="191">
        <f>VLOOKUP($A12,[3]futuresATR!$A$2:$F$80,4)</f>
        <v>1.821</v>
      </c>
      <c r="Q12" s="156">
        <f>P12*I12/H12*100</f>
        <v>910.5</v>
      </c>
      <c r="R12" s="143">
        <f t="shared" si="9"/>
        <v>3</v>
      </c>
      <c r="S12" s="138">
        <f t="shared" si="0"/>
        <v>109560.00000000003</v>
      </c>
      <c r="T12" s="110">
        <f t="shared" si="10"/>
        <v>3</v>
      </c>
      <c r="U12" s="110">
        <f t="shared" si="6"/>
        <v>42</v>
      </c>
      <c r="V12" s="159">
        <f t="shared" si="7"/>
        <v>3</v>
      </c>
      <c r="W12" s="159">
        <f t="shared" si="8"/>
        <v>2731.5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1.10955</v>
      </c>
      <c r="O13" s="152">
        <f t="shared" si="4"/>
        <v>138693.75</v>
      </c>
      <c r="P13" s="191">
        <f>VLOOKUP($A13,[3]futuresATR!$A$2:$F$80,4)</f>
        <v>7.7450000000000001E-3</v>
      </c>
      <c r="Q13" s="151">
        <f t="shared" ref="Q13:Q33" si="11">P13*I13/H13</f>
        <v>968.125</v>
      </c>
      <c r="R13" s="143">
        <f t="shared" si="9"/>
        <v>3</v>
      </c>
      <c r="S13" s="138">
        <f t="shared" si="0"/>
        <v>416081.25</v>
      </c>
      <c r="T13" s="110">
        <f t="shared" si="10"/>
        <v>3</v>
      </c>
      <c r="U13" s="110">
        <f t="shared" si="6"/>
        <v>42</v>
      </c>
      <c r="V13" s="159">
        <f t="shared" si="7"/>
        <v>3</v>
      </c>
      <c r="W13" s="159">
        <f t="shared" si="8"/>
        <v>2904.375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96.721000000000004</v>
      </c>
      <c r="O14" s="152">
        <f t="shared" si="4"/>
        <v>96721</v>
      </c>
      <c r="P14" s="191">
        <f>VLOOKUP($A14,[3]futuresATR!$A$2:$F$80,4)</f>
        <v>0.56310000000000004</v>
      </c>
      <c r="Q14" s="151">
        <f t="shared" si="11"/>
        <v>563.1</v>
      </c>
      <c r="R14" s="143">
        <f t="shared" si="9"/>
        <v>4</v>
      </c>
      <c r="S14" s="138">
        <f t="shared" si="0"/>
        <v>386884</v>
      </c>
      <c r="T14" s="110">
        <f t="shared" si="10"/>
        <v>4</v>
      </c>
      <c r="U14" s="110">
        <f t="shared" si="6"/>
        <v>56</v>
      </c>
      <c r="V14" s="159">
        <f t="shared" si="7"/>
        <v>4</v>
      </c>
      <c r="W14" s="159">
        <f t="shared" si="8"/>
        <v>2252.4</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0.91049804242920873</v>
      </c>
      <c r="I15" s="130">
        <v>1000</v>
      </c>
      <c r="J15">
        <v>0.01</v>
      </c>
      <c r="K15" t="s">
        <v>1126</v>
      </c>
      <c r="L15" t="s">
        <v>801</v>
      </c>
      <c r="M15" s="132" t="s">
        <v>564</v>
      </c>
      <c r="N15" s="190">
        <f>VLOOKUP($A15,[3]futuresATR!$A$2:$F$80,3)</f>
        <v>167.41</v>
      </c>
      <c r="O15" s="152">
        <f t="shared" si="4"/>
        <v>183866.40300000002</v>
      </c>
      <c r="P15" s="191">
        <f>VLOOKUP($A15,[3]futuresATR!$A$2:$F$80,4)</f>
        <v>0.70050000000000001</v>
      </c>
      <c r="Q15" s="151">
        <f t="shared" si="11"/>
        <v>769.35915</v>
      </c>
      <c r="R15" s="143">
        <f t="shared" si="9"/>
        <v>3</v>
      </c>
      <c r="S15" s="138">
        <f t="shared" si="0"/>
        <v>551599.20900000003</v>
      </c>
      <c r="T15" s="110">
        <f t="shared" si="10"/>
        <v>3</v>
      </c>
      <c r="U15" s="110">
        <f t="shared" si="6"/>
        <v>42</v>
      </c>
      <c r="V15" s="159">
        <f t="shared" si="7"/>
        <v>3</v>
      </c>
      <c r="W15" s="159">
        <f t="shared" si="8"/>
        <v>2308.0774499999998</v>
      </c>
      <c r="X15" t="s">
        <v>901</v>
      </c>
      <c r="Y15">
        <v>2</v>
      </c>
      <c r="Z15">
        <v>162.88999999999999</v>
      </c>
      <c r="AA15" s="136">
        <v>0.01</v>
      </c>
      <c r="AB15" s="133">
        <v>1E-4</v>
      </c>
      <c r="AC15">
        <v>162.9</v>
      </c>
      <c r="AD15" s="108">
        <v>22</v>
      </c>
      <c r="AE15" s="108">
        <v>0</v>
      </c>
      <c r="AF15" s="165">
        <f t="shared" si="1"/>
        <v>-1.0000000000019327E-2</v>
      </c>
      <c r="AG15" s="143">
        <f t="shared" si="2"/>
        <v>-21.966000000042456</v>
      </c>
      <c r="AH15" s="140">
        <f t="shared" si="3"/>
        <v>-3.3999999957543992E-2</v>
      </c>
    </row>
    <row r="16" spans="1:34" ht="15.75" thickBot="1" x14ac:dyDescent="0.3">
      <c r="A16" s="4" t="s">
        <v>320</v>
      </c>
      <c r="B16" t="s">
        <v>321</v>
      </c>
      <c r="C16" s="154" t="s">
        <v>320</v>
      </c>
      <c r="D16" t="s">
        <v>528</v>
      </c>
      <c r="E16" t="s">
        <v>780</v>
      </c>
      <c r="F16" t="s">
        <v>800</v>
      </c>
      <c r="G16" t="s">
        <v>471</v>
      </c>
      <c r="H16">
        <f>VLOOKUP(G16,MARGIN!$E$1:$F$10,2)</f>
        <v>0.91049804242920873</v>
      </c>
      <c r="I16" s="130">
        <v>1000</v>
      </c>
      <c r="J16">
        <v>0.01</v>
      </c>
      <c r="K16" t="s">
        <v>1126</v>
      </c>
      <c r="L16" t="s">
        <v>802</v>
      </c>
      <c r="M16" s="132" t="s">
        <v>562</v>
      </c>
      <c r="N16" s="190">
        <f>VLOOKUP($A16,[3]futuresATR!$A$2:$F$80,3)</f>
        <v>133.55000000000001</v>
      </c>
      <c r="O16" s="152">
        <f t="shared" si="4"/>
        <v>146677.965</v>
      </c>
      <c r="P16" s="191">
        <f>VLOOKUP($A16,[3]futuresATR!$A$2:$F$80,4)</f>
        <v>0.19550000000000001</v>
      </c>
      <c r="Q16" s="151">
        <f t="shared" si="11"/>
        <v>214.71765000000002</v>
      </c>
      <c r="R16" s="143">
        <f t="shared" si="9"/>
        <v>10</v>
      </c>
      <c r="S16" s="138">
        <f t="shared" si="0"/>
        <v>1466779.65</v>
      </c>
      <c r="T16" s="110">
        <f t="shared" si="10"/>
        <v>10</v>
      </c>
      <c r="U16" s="110">
        <f t="shared" si="6"/>
        <v>140</v>
      </c>
      <c r="V16" s="159">
        <f t="shared" si="7"/>
        <v>10</v>
      </c>
      <c r="W16" s="159">
        <f t="shared" si="8"/>
        <v>2147.1765</v>
      </c>
      <c r="X16" t="s">
        <v>900</v>
      </c>
      <c r="Y16">
        <v>7</v>
      </c>
      <c r="Z16">
        <v>132.27000000000001</v>
      </c>
      <c r="AA16" s="136">
        <v>0.02</v>
      </c>
      <c r="AB16" s="133">
        <v>2.0000000000000001E-4</v>
      </c>
      <c r="AC16">
        <v>132.29</v>
      </c>
      <c r="AD16" s="108">
        <v>-156</v>
      </c>
      <c r="AE16" s="108">
        <v>0</v>
      </c>
      <c r="AF16" s="165">
        <f t="shared" si="1"/>
        <v>-1.999999999998181E-2</v>
      </c>
      <c r="AG16" s="143">
        <f t="shared" si="2"/>
        <v>-153.76199999986017</v>
      </c>
      <c r="AH16" s="140">
        <f t="shared" si="3"/>
        <v>-2.2380000001398344</v>
      </c>
    </row>
    <row r="17" spans="1:34" ht="15.75" thickBot="1" x14ac:dyDescent="0.3">
      <c r="A17" s="4" t="s">
        <v>322</v>
      </c>
      <c r="B17" t="s">
        <v>323</v>
      </c>
      <c r="C17" s="154" t="s">
        <v>322</v>
      </c>
      <c r="D17" t="s">
        <v>528</v>
      </c>
      <c r="E17" t="s">
        <v>780</v>
      </c>
      <c r="F17" t="s">
        <v>800</v>
      </c>
      <c r="G17" t="s">
        <v>471</v>
      </c>
      <c r="H17">
        <f>VLOOKUP(G17,MARGIN!$E$1:$F$10,2)</f>
        <v>0.91049804242920873</v>
      </c>
      <c r="I17" s="130">
        <v>1000</v>
      </c>
      <c r="J17">
        <v>1E-3</v>
      </c>
      <c r="K17" t="s">
        <v>1126</v>
      </c>
      <c r="L17" t="s">
        <v>803</v>
      </c>
      <c r="M17" s="132" t="s">
        <v>566</v>
      </c>
      <c r="N17" s="190">
        <f>VLOOKUP($A17,[3]futuresATR!$A$2:$F$80,3)</f>
        <v>111.995</v>
      </c>
      <c r="O17" s="152">
        <f t="shared" si="4"/>
        <v>123004.1085</v>
      </c>
      <c r="P17" s="191">
        <f>VLOOKUP($A17,[3]futuresATR!$A$2:$F$80,4)</f>
        <v>4.1500000000000002E-2</v>
      </c>
      <c r="Q17" s="151">
        <f t="shared" si="11"/>
        <v>45.579450000000001</v>
      </c>
      <c r="R17" s="143">
        <f t="shared" si="9"/>
        <v>44</v>
      </c>
      <c r="S17" s="138">
        <f t="shared" si="0"/>
        <v>5412180.7740000002</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-395.38799999992136</v>
      </c>
      <c r="AH17" s="140">
        <f t="shared" si="3"/>
        <v>-11.612000000078638</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99.13</v>
      </c>
      <c r="O18" s="152">
        <f t="shared" si="4"/>
        <v>247825</v>
      </c>
      <c r="P18" s="191">
        <f>VLOOKUP($A18,[3]futuresATR!$A$2:$F$80,4)</f>
        <v>3.4000000000000002E-2</v>
      </c>
      <c r="Q18" s="151">
        <f t="shared" si="11"/>
        <v>85</v>
      </c>
      <c r="R18" s="143">
        <f t="shared" si="9"/>
        <v>24</v>
      </c>
      <c r="S18" s="138">
        <f t="shared" si="0"/>
        <v>5947800</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1551.7</v>
      </c>
      <c r="O19" s="152">
        <f t="shared" si="4"/>
        <v>155170</v>
      </c>
      <c r="P19" s="191">
        <f>VLOOKUP($A19,[3]futuresATR!$A$2:$F$80,4)</f>
        <v>15.84</v>
      </c>
      <c r="Q19" s="151">
        <f t="shared" si="11"/>
        <v>1584</v>
      </c>
      <c r="R19" s="143">
        <f t="shared" si="9"/>
        <v>2</v>
      </c>
      <c r="S19" s="138">
        <f t="shared" si="0"/>
        <v>310340</v>
      </c>
      <c r="T19" s="110">
        <f t="shared" si="10"/>
        <v>2</v>
      </c>
      <c r="U19" s="110">
        <f t="shared" si="6"/>
        <v>28</v>
      </c>
      <c r="V19" s="159">
        <f t="shared" si="7"/>
        <v>2</v>
      </c>
      <c r="W19" s="159">
        <f t="shared" si="8"/>
        <v>3168</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2164.75</v>
      </c>
      <c r="O20" s="152">
        <f t="shared" si="4"/>
        <v>108237.5</v>
      </c>
      <c r="P20" s="191">
        <f>VLOOKUP($A20,[3]futuresATR!$A$2:$F$80,4)</f>
        <v>18.162500000000001</v>
      </c>
      <c r="Q20" s="151">
        <f t="shared" si="11"/>
        <v>908.12500000000011</v>
      </c>
      <c r="R20" s="143">
        <f t="shared" si="9"/>
        <v>3</v>
      </c>
      <c r="S20" s="138">
        <f t="shared" si="0"/>
        <v>324712.5</v>
      </c>
      <c r="T20" s="110">
        <f t="shared" si="10"/>
        <v>3</v>
      </c>
      <c r="U20" s="110">
        <f t="shared" si="6"/>
        <v>42</v>
      </c>
      <c r="V20" s="159">
        <f t="shared" si="7"/>
        <v>3</v>
      </c>
      <c r="W20" s="159">
        <f t="shared" si="8"/>
        <v>2724.3750000000005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140.47499999999999</v>
      </c>
      <c r="O21" s="152">
        <f t="shared" si="4"/>
        <v>70237.5</v>
      </c>
      <c r="P21" s="191">
        <f>VLOOKUP($A21,[3]futuresATR!$A$2:$F$80,4)</f>
        <v>3.2524999999999999</v>
      </c>
      <c r="Q21" s="151">
        <f t="shared" si="11"/>
        <v>1626.25</v>
      </c>
      <c r="R21" s="143">
        <f t="shared" si="9"/>
        <v>2</v>
      </c>
      <c r="S21" s="138">
        <f t="shared" si="0"/>
        <v>140475</v>
      </c>
      <c r="T21" s="110">
        <f t="shared" si="10"/>
        <v>2</v>
      </c>
      <c r="U21" s="110">
        <f t="shared" si="6"/>
        <v>28</v>
      </c>
      <c r="V21" s="159">
        <f t="shared" si="7"/>
        <v>2</v>
      </c>
      <c r="W21" s="159">
        <f t="shared" si="8"/>
        <v>3252.5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0.91049804242920873</v>
      </c>
      <c r="I22">
        <v>10</v>
      </c>
      <c r="J22">
        <v>0.1</v>
      </c>
      <c r="K22" t="s">
        <v>296</v>
      </c>
      <c r="L22" t="s">
        <v>484</v>
      </c>
      <c r="M22" s="132" t="s">
        <v>483</v>
      </c>
      <c r="N22" s="190">
        <f>VLOOKUP($A22,[3]futuresATR!$A$2:$F$80,3)</f>
        <v>4421</v>
      </c>
      <c r="O22" s="152">
        <f t="shared" si="4"/>
        <v>48555.843000000001</v>
      </c>
      <c r="P22" s="191">
        <f>VLOOKUP($A22,[3]futuresATR!$A$2:$F$80,4)</f>
        <v>66.170898414999996</v>
      </c>
      <c r="Q22" s="151">
        <f t="shared" si="11"/>
        <v>726.75497729194501</v>
      </c>
      <c r="R22" s="143">
        <f t="shared" si="9"/>
        <v>3</v>
      </c>
      <c r="S22" s="138">
        <f t="shared" si="0"/>
        <v>145667.52900000001</v>
      </c>
      <c r="T22" s="110">
        <f t="shared" si="10"/>
        <v>3</v>
      </c>
      <c r="U22" s="110">
        <f t="shared" si="6"/>
        <v>42</v>
      </c>
      <c r="V22" s="159">
        <f t="shared" si="7"/>
        <v>3</v>
      </c>
      <c r="W22" s="159">
        <f t="shared" si="8"/>
        <v>2180.2649318758349</v>
      </c>
      <c r="X22" t="s">
        <v>900</v>
      </c>
      <c r="Y22">
        <v>16</v>
      </c>
      <c r="Z22">
        <v>4440.5</v>
      </c>
      <c r="AA22" s="136">
        <v>-2</v>
      </c>
      <c r="AB22" t="s">
        <v>910</v>
      </c>
      <c r="AC22">
        <v>4438.5</v>
      </c>
      <c r="AD22" s="108">
        <v>358</v>
      </c>
      <c r="AE22" s="108">
        <v>0</v>
      </c>
      <c r="AF22" s="165">
        <f t="shared" si="1"/>
        <v>2</v>
      </c>
      <c r="AG22" s="143">
        <f t="shared" si="2"/>
        <v>351.45600000000002</v>
      </c>
      <c r="AH22" s="140">
        <f t="shared" si="3"/>
        <v>-6.5439999999999827</v>
      </c>
    </row>
    <row r="23" spans="1:34" ht="15.75" thickBot="1" x14ac:dyDescent="0.3">
      <c r="A23" s="4" t="s">
        <v>335</v>
      </c>
      <c r="B23" s="178" t="s">
        <v>1106</v>
      </c>
      <c r="C23" s="154" t="s">
        <v>335</v>
      </c>
      <c r="D23" t="s">
        <v>528</v>
      </c>
      <c r="E23" t="s">
        <v>780</v>
      </c>
      <c r="F23" t="s">
        <v>1107</v>
      </c>
      <c r="G23" t="s">
        <v>471</v>
      </c>
      <c r="H23">
        <f>VLOOKUP(G23,MARGIN!$E$1:$F$10,2)</f>
        <v>0.91049804242920873</v>
      </c>
      <c r="I23">
        <v>5</v>
      </c>
      <c r="J23">
        <v>0.1</v>
      </c>
      <c r="K23" t="s">
        <v>296</v>
      </c>
      <c r="L23" t="s">
        <v>814</v>
      </c>
      <c r="M23" s="132" t="s">
        <v>665</v>
      </c>
      <c r="N23" s="190">
        <f>VLOOKUP($A23,[3]futuresATR!$A$2:$F$80,3)</f>
        <v>10295.5</v>
      </c>
      <c r="O23" s="152">
        <f t="shared" si="4"/>
        <v>56537.738250000002</v>
      </c>
      <c r="P23" s="191">
        <f>VLOOKUP($A23,[3]futuresATR!$A$2:$F$80,4)</f>
        <v>152.82499999999999</v>
      </c>
      <c r="Q23" s="151">
        <f t="shared" si="11"/>
        <v>839.23848750000002</v>
      </c>
      <c r="R23" s="143">
        <f t="shared" si="9"/>
        <v>3</v>
      </c>
      <c r="S23" s="138">
        <f t="shared" si="0"/>
        <v>169613.21475000001</v>
      </c>
      <c r="T23" s="110">
        <f t="shared" si="10"/>
        <v>3</v>
      </c>
      <c r="U23" s="110">
        <f t="shared" si="6"/>
        <v>42</v>
      </c>
      <c r="V23" s="159">
        <f t="shared" si="7"/>
        <v>3</v>
      </c>
      <c r="W23" s="159">
        <f t="shared" si="8"/>
        <v>2517.7154625000003</v>
      </c>
      <c r="X23" t="s">
        <v>900</v>
      </c>
      <c r="Y23">
        <v>1</v>
      </c>
      <c r="Z23">
        <v>10177</v>
      </c>
      <c r="AA23" s="136">
        <v>0</v>
      </c>
      <c r="AB23" s="139" t="s">
        <v>904</v>
      </c>
      <c r="AC23">
        <v>10255</v>
      </c>
      <c r="AD23" s="108">
        <v>-2174</v>
      </c>
      <c r="AE23" s="108">
        <v>0</v>
      </c>
      <c r="AF23" s="165">
        <f t="shared" si="1"/>
        <v>-78</v>
      </c>
      <c r="AG23" s="143">
        <f t="shared" si="2"/>
        <v>-428.33700000000005</v>
      </c>
      <c r="AH23" s="140">
        <f t="shared" si="3"/>
        <v>-1745.663</v>
      </c>
    </row>
    <row r="24" spans="1:34" s="1" customFormat="1" ht="15.75" thickBot="1" x14ac:dyDescent="0.3">
      <c r="A24" s="4" t="s">
        <v>337</v>
      </c>
      <c r="B24" s="112" t="s">
        <v>338</v>
      </c>
      <c r="C24" s="154" t="s">
        <v>337</v>
      </c>
      <c r="D24" s="112" t="s">
        <v>811</v>
      </c>
      <c r="E24" s="112" t="s">
        <v>780</v>
      </c>
      <c r="F24" s="112" t="s">
        <v>815</v>
      </c>
      <c r="G24" s="112" t="s">
        <v>471</v>
      </c>
      <c r="H24">
        <f>VLOOKUP(G24,MARGIN!$E$1:$F$10,2)</f>
        <v>0.91049804242920873</v>
      </c>
      <c r="I24" s="144">
        <v>2500</v>
      </c>
      <c r="J24" s="112">
        <v>1E-3</v>
      </c>
      <c r="K24" s="112" t="s">
        <v>1126</v>
      </c>
      <c r="L24" s="112" t="s">
        <v>816</v>
      </c>
      <c r="M24" s="145" t="s">
        <v>570</v>
      </c>
      <c r="N24" s="190">
        <f>VLOOKUP($A24,[3]futuresATR!$A$2:$F$80,3)</f>
        <v>100.325</v>
      </c>
      <c r="O24" s="152">
        <f t="shared" si="4"/>
        <v>275467.36875000002</v>
      </c>
      <c r="P24" s="191">
        <f>VLOOKUP($A24,[3]futuresATR!$A$2:$F$80,4)</f>
        <v>1.2749999999999999E-2</v>
      </c>
      <c r="Q24" s="151">
        <f t="shared" si="11"/>
        <v>35.008312499999995</v>
      </c>
      <c r="R24" s="143">
        <f t="shared" si="9"/>
        <v>58</v>
      </c>
      <c r="S24" s="138">
        <f t="shared" si="0"/>
        <v>15977107.387500001</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2059.3125000000782</v>
      </c>
      <c r="AH24" s="140">
        <f t="shared" si="3"/>
        <v>-40.687499999921783</v>
      </c>
    </row>
    <row r="25" spans="1:34" x14ac:dyDescent="0.25">
      <c r="A25" s="4" t="s">
        <v>339</v>
      </c>
      <c r="B25" s="112" t="s">
        <v>340</v>
      </c>
      <c r="C25" s="154" t="s">
        <v>339</v>
      </c>
      <c r="D25" s="112" t="s">
        <v>811</v>
      </c>
      <c r="E25" s="112" t="s">
        <v>780</v>
      </c>
      <c r="F25" s="112" t="s">
        <v>817</v>
      </c>
      <c r="G25" s="112" t="s">
        <v>458</v>
      </c>
      <c r="H25">
        <f>VLOOKUP(G25,MARGIN!$E$1:$F$10,2)</f>
        <v>0.76155662173482608</v>
      </c>
      <c r="I25" s="112">
        <v>10</v>
      </c>
      <c r="J25" s="112">
        <v>0.1</v>
      </c>
      <c r="K25" s="112" t="s">
        <v>296</v>
      </c>
      <c r="L25" s="112" t="s">
        <v>818</v>
      </c>
      <c r="M25" s="145" t="s">
        <v>593</v>
      </c>
      <c r="N25" s="190">
        <f>VLOOKUP($A25,[3]futuresATR!$A$2:$F$80,3)</f>
        <v>6684</v>
      </c>
      <c r="O25" s="152">
        <f t="shared" si="4"/>
        <v>87767.603999999992</v>
      </c>
      <c r="P25" s="191">
        <f>VLOOKUP($A25,[3]futuresATR!$A$2:$F$80,4)</f>
        <v>72.625</v>
      </c>
      <c r="Q25" s="151">
        <f t="shared" si="11"/>
        <v>953.63887499999987</v>
      </c>
      <c r="R25" s="143">
        <f t="shared" si="9"/>
        <v>3</v>
      </c>
      <c r="S25" s="138">
        <f t="shared" si="0"/>
        <v>263302.81199999998</v>
      </c>
      <c r="T25" s="110">
        <f t="shared" si="10"/>
        <v>3</v>
      </c>
      <c r="U25" s="110">
        <f t="shared" si="6"/>
        <v>42</v>
      </c>
      <c r="V25" s="159">
        <f t="shared" si="7"/>
        <v>3</v>
      </c>
      <c r="W25" s="159">
        <f t="shared" si="8"/>
        <v>2860.9166249999998</v>
      </c>
      <c r="X25" s="112" t="s">
        <v>900</v>
      </c>
      <c r="Y25" s="112">
        <v>3</v>
      </c>
      <c r="Z25" s="112">
        <v>6187</v>
      </c>
      <c r="AA25" s="112" t="s">
        <v>1063</v>
      </c>
      <c r="AB25" s="112" t="s">
        <v>904</v>
      </c>
      <c r="AC25" s="112">
        <v>6211.5</v>
      </c>
      <c r="AD25" s="161">
        <v>-1058</v>
      </c>
      <c r="AE25" s="161">
        <v>0</v>
      </c>
      <c r="AF25" s="165">
        <f t="shared" si="1"/>
        <v>-24.5</v>
      </c>
      <c r="AG25" s="143">
        <f t="shared" si="2"/>
        <v>-965.12849999999992</v>
      </c>
      <c r="AH25" s="140">
        <f t="shared" si="3"/>
        <v>-92.871500000000083</v>
      </c>
    </row>
    <row r="26" spans="1:34" ht="15.75" thickBot="1" x14ac:dyDescent="0.3">
      <c r="A26" s="4" t="s">
        <v>341</v>
      </c>
      <c r="B26" s="112" t="s">
        <v>342</v>
      </c>
      <c r="C26" s="154" t="s">
        <v>341</v>
      </c>
      <c r="D26" s="112" t="s">
        <v>811</v>
      </c>
      <c r="E26" s="112" t="s">
        <v>780</v>
      </c>
      <c r="F26" s="112" t="s">
        <v>819</v>
      </c>
      <c r="G26" s="112" t="s">
        <v>458</v>
      </c>
      <c r="H26">
        <f>VLOOKUP(G26,MARGIN!$E$1:$F$10,2)</f>
        <v>0.76155662173482608</v>
      </c>
      <c r="I26" s="144">
        <v>1000</v>
      </c>
      <c r="J26" s="112">
        <v>0.01</v>
      </c>
      <c r="K26" s="112" t="s">
        <v>1126</v>
      </c>
      <c r="L26" s="112" t="s">
        <v>820</v>
      </c>
      <c r="M26" s="145" t="s">
        <v>598</v>
      </c>
      <c r="N26" s="190">
        <f>VLOOKUP($A26,[3]futuresATR!$A$2:$F$80,3)</f>
        <v>130.69</v>
      </c>
      <c r="O26" s="152">
        <f t="shared" si="4"/>
        <v>171609.03899999999</v>
      </c>
      <c r="P26" s="191">
        <f>VLOOKUP($A26,[3]futuresATR!$A$2:$F$80,4)</f>
        <v>0.67800000000000005</v>
      </c>
      <c r="Q26" s="151">
        <f t="shared" si="11"/>
        <v>890.28179999999986</v>
      </c>
      <c r="R26" s="143">
        <f t="shared" si="9"/>
        <v>3</v>
      </c>
      <c r="S26" s="138">
        <f t="shared" si="0"/>
        <v>514827.11699999997</v>
      </c>
      <c r="T26" s="110">
        <f t="shared" si="10"/>
        <v>3</v>
      </c>
      <c r="U26" s="110">
        <f t="shared" si="6"/>
        <v>42</v>
      </c>
      <c r="V26" s="159">
        <f t="shared" si="7"/>
        <v>3</v>
      </c>
      <c r="W26" s="159">
        <f t="shared" si="8"/>
        <v>2670.8453999999997</v>
      </c>
      <c r="X26" s="112" t="s">
        <v>901</v>
      </c>
      <c r="Y26" s="112">
        <v>3</v>
      </c>
      <c r="Z26" s="112">
        <v>123.47</v>
      </c>
      <c r="AA26" s="112" t="s">
        <v>1063</v>
      </c>
      <c r="AB26" s="112" t="s">
        <v>904</v>
      </c>
      <c r="AC26" s="112">
        <v>123.83</v>
      </c>
      <c r="AD26" s="161">
        <v>1557</v>
      </c>
      <c r="AE26" s="161">
        <v>0</v>
      </c>
      <c r="AF26" s="165">
        <f t="shared" si="1"/>
        <v>-0.35999999999999943</v>
      </c>
      <c r="AG26" s="143">
        <f t="shared" si="2"/>
        <v>-1418.1479999999974</v>
      </c>
      <c r="AH26" s="140">
        <f t="shared" si="3"/>
        <v>-138.85200000000259</v>
      </c>
    </row>
    <row r="27" spans="1:34" ht="15.75" thickBot="1" x14ac:dyDescent="0.3">
      <c r="A27" s="4" t="s">
        <v>343</v>
      </c>
      <c r="B27" s="112" t="s">
        <v>344</v>
      </c>
      <c r="C27" s="154" t="s">
        <v>343</v>
      </c>
      <c r="D27" s="112" t="s">
        <v>811</v>
      </c>
      <c r="E27" s="112" t="s">
        <v>780</v>
      </c>
      <c r="F27" s="112" t="s">
        <v>821</v>
      </c>
      <c r="G27" s="112" t="s">
        <v>458</v>
      </c>
      <c r="H27">
        <f>VLOOKUP(G27,MARGIN!$E$1:$F$10,2)</f>
        <v>0.76155662173482608</v>
      </c>
      <c r="I27" s="144">
        <v>1250</v>
      </c>
      <c r="J27" s="112">
        <v>0.01</v>
      </c>
      <c r="K27" s="112" t="s">
        <v>1126</v>
      </c>
      <c r="L27" s="112" t="s">
        <v>822</v>
      </c>
      <c r="M27" s="145" t="s">
        <v>455</v>
      </c>
      <c r="N27" s="190">
        <f>VLOOKUP($A27,[3]futuresATR!$A$2:$F$80,3)</f>
        <v>99.7</v>
      </c>
      <c r="O27" s="152">
        <f t="shared" si="4"/>
        <v>163645.08749999999</v>
      </c>
      <c r="P27" s="191">
        <f>VLOOKUP($A27,[3]futuresATR!$A$2:$F$80,4)</f>
        <v>3.2000000000000001E-2</v>
      </c>
      <c r="Q27" s="151">
        <f t="shared" si="11"/>
        <v>52.523999999999994</v>
      </c>
      <c r="R27" s="143">
        <f t="shared" si="9"/>
        <v>39</v>
      </c>
      <c r="S27" s="138">
        <f t="shared" si="0"/>
        <v>6382158.4124999996</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820.68750000041973</v>
      </c>
      <c r="AH27" s="140">
        <f t="shared" si="3"/>
        <v>-80.312499999580268</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121.703125</v>
      </c>
      <c r="O28" s="152">
        <f t="shared" si="4"/>
        <v>121703.125</v>
      </c>
      <c r="P28" s="191">
        <f>VLOOKUP($A28,[3]futuresATR!$A$2:$F$80,4)</f>
        <v>0.34453125000000001</v>
      </c>
      <c r="Q28" s="151">
        <f t="shared" si="11"/>
        <v>344.53125</v>
      </c>
      <c r="R28" s="143">
        <f t="shared" si="9"/>
        <v>6</v>
      </c>
      <c r="S28" s="138">
        <f t="shared" si="0"/>
        <v>730218.75</v>
      </c>
      <c r="T28" s="110">
        <f t="shared" si="10"/>
        <v>6</v>
      </c>
      <c r="U28" s="110">
        <f t="shared" si="6"/>
        <v>84</v>
      </c>
      <c r="V28" s="159">
        <f t="shared" si="7"/>
        <v>6</v>
      </c>
      <c r="W28" s="159">
        <f t="shared" si="8"/>
        <v>2067.1875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1341.2</v>
      </c>
      <c r="O29" s="152">
        <f t="shared" si="4"/>
        <v>134120</v>
      </c>
      <c r="P29" s="191">
        <f>VLOOKUP($A29,[3]futuresATR!$A$2:$F$80,4)</f>
        <v>19.865557028000001</v>
      </c>
      <c r="Q29" s="151">
        <f t="shared" si="11"/>
        <v>1986.5557028000001</v>
      </c>
      <c r="R29" s="143">
        <f t="shared" si="9"/>
        <v>2</v>
      </c>
      <c r="S29" s="138">
        <f t="shared" si="0"/>
        <v>268240</v>
      </c>
      <c r="T29" s="110">
        <f t="shared" si="10"/>
        <v>2</v>
      </c>
      <c r="U29" s="110">
        <f t="shared" si="6"/>
        <v>28</v>
      </c>
      <c r="V29" s="159">
        <f t="shared" si="7"/>
        <v>2</v>
      </c>
      <c r="W29" s="159">
        <f t="shared" si="8"/>
        <v>3973.1114056000001</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9053</v>
      </c>
      <c r="O30" s="152">
        <f t="shared" si="4"/>
        <v>58256.113256113262</v>
      </c>
      <c r="P30" s="191">
        <f>VLOOKUP($A30,[3]futuresATR!$A$2:$F$80,4)</f>
        <v>140.80000000000001</v>
      </c>
      <c r="Q30" s="151">
        <f t="shared" si="11"/>
        <v>906.04890604890625</v>
      </c>
      <c r="R30" s="143">
        <f t="shared" si="9"/>
        <v>3</v>
      </c>
      <c r="S30" s="138">
        <f t="shared" si="0"/>
        <v>174768.33976833979</v>
      </c>
      <c r="T30" s="110">
        <f t="shared" si="10"/>
        <v>3</v>
      </c>
      <c r="U30" s="110">
        <f t="shared" si="6"/>
        <v>42</v>
      </c>
      <c r="V30" s="159">
        <f t="shared" si="7"/>
        <v>3</v>
      </c>
      <c r="W30" s="159">
        <f t="shared" si="8"/>
        <v>2718.1467181467187</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220.9</v>
      </c>
      <c r="O31" s="152">
        <f t="shared" si="4"/>
        <v>55225</v>
      </c>
      <c r="P31" s="191">
        <f>VLOOKUP($A31,[3]futuresATR!$A$2:$F$80,4)</f>
        <v>4.6524999999999999</v>
      </c>
      <c r="Q31" s="151">
        <f t="shared" si="11"/>
        <v>1163.125</v>
      </c>
      <c r="R31" s="143">
        <f t="shared" si="9"/>
        <v>2</v>
      </c>
      <c r="S31" s="138">
        <f t="shared" si="0"/>
        <v>110450</v>
      </c>
      <c r="T31" s="110">
        <f t="shared" si="10"/>
        <v>2</v>
      </c>
      <c r="U31" s="110">
        <f t="shared" si="6"/>
        <v>28</v>
      </c>
      <c r="V31" s="159">
        <f t="shared" si="7"/>
        <v>2</v>
      </c>
      <c r="W31" s="159">
        <f t="shared" si="8"/>
        <v>2326.25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22143</v>
      </c>
      <c r="O32" s="152">
        <f t="shared" si="4"/>
        <v>142490.34749034749</v>
      </c>
      <c r="P32" s="191">
        <f>VLOOKUP($A32,[3]futuresATR!$A$2:$F$80,4)</f>
        <v>295.05</v>
      </c>
      <c r="Q32" s="151">
        <f t="shared" si="11"/>
        <v>1898.6486486486488</v>
      </c>
      <c r="R32" s="143">
        <f t="shared" si="9"/>
        <v>2</v>
      </c>
      <c r="S32" s="138">
        <f t="shared" si="0"/>
        <v>284980.69498069497</v>
      </c>
      <c r="T32" s="110">
        <f t="shared" si="10"/>
        <v>2</v>
      </c>
      <c r="U32" s="110">
        <f t="shared" si="6"/>
        <v>28</v>
      </c>
      <c r="V32" s="159">
        <f t="shared" si="7"/>
        <v>2</v>
      </c>
      <c r="W32" s="159">
        <f t="shared" si="8"/>
        <v>3797.2972972972975</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1.2991999999999999</v>
      </c>
      <c r="O33" s="152">
        <f t="shared" si="4"/>
        <v>54566.399999999994</v>
      </c>
      <c r="P33" s="191">
        <f>VLOOKUP($A33,[3]futuresATR!$A$2:$F$80,4)</f>
        <v>4.7210554000000002E-2</v>
      </c>
      <c r="Q33" s="151">
        <f t="shared" si="11"/>
        <v>1982.8432680000001</v>
      </c>
      <c r="R33" s="143">
        <f t="shared" si="9"/>
        <v>2</v>
      </c>
      <c r="S33" s="138">
        <f t="shared" si="0"/>
        <v>109132.79999999999</v>
      </c>
      <c r="T33" s="110">
        <f t="shared" si="10"/>
        <v>2</v>
      </c>
      <c r="U33" s="110">
        <f t="shared" si="6"/>
        <v>28</v>
      </c>
      <c r="V33" s="159">
        <f t="shared" si="7"/>
        <v>2</v>
      </c>
      <c r="W33" s="159">
        <f t="shared" si="8"/>
        <v>3965.6865360000002</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0.95025000000000004</v>
      </c>
      <c r="O34" s="168">
        <f>N34*I34/H34/100</f>
        <v>118781.25</v>
      </c>
      <c r="P34" s="191">
        <f>VLOOKUP($A34,[3]futuresATR!$A$2:$F$80,4)</f>
        <v>1.26775E-2</v>
      </c>
      <c r="Q34" s="158">
        <f>P34*I34/H34/100</f>
        <v>1584.6875</v>
      </c>
      <c r="R34" s="143">
        <f t="shared" si="9"/>
        <v>2</v>
      </c>
      <c r="S34" s="138">
        <f t="shared" ref="S34:S65" si="12">R34*O34</f>
        <v>237562.5</v>
      </c>
      <c r="T34" s="110">
        <f t="shared" si="10"/>
        <v>2</v>
      </c>
      <c r="U34" s="110">
        <f t="shared" si="6"/>
        <v>28</v>
      </c>
      <c r="V34" s="159">
        <f t="shared" si="7"/>
        <v>2</v>
      </c>
      <c r="W34" s="159">
        <f t="shared" si="8"/>
        <v>3169.375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142.15</v>
      </c>
      <c r="O35" s="152">
        <f t="shared" si="4"/>
        <v>53306.25</v>
      </c>
      <c r="P35" s="191">
        <f>VLOOKUP($A35,[3]futuresATR!$A$2:$F$80,4)</f>
        <v>4.0599999999999996</v>
      </c>
      <c r="Q35" s="151">
        <f t="shared" ref="Q35:Q51" si="14">P35*I35/H35</f>
        <v>1522.4999999999998</v>
      </c>
      <c r="R35" s="143">
        <f t="shared" si="9"/>
        <v>2</v>
      </c>
      <c r="S35" s="138">
        <f t="shared" si="12"/>
        <v>106612.5</v>
      </c>
      <c r="T35" s="110">
        <f t="shared" si="10"/>
        <v>2</v>
      </c>
      <c r="U35" s="110">
        <f t="shared" si="6"/>
        <v>28</v>
      </c>
      <c r="V35" s="159">
        <f t="shared" si="7"/>
        <v>2</v>
      </c>
      <c r="W35" s="159">
        <f t="shared" si="8"/>
        <v>3044.9999999999995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409</v>
      </c>
      <c r="O36" s="152">
        <f t="shared" si="4"/>
        <v>20450</v>
      </c>
      <c r="P36" s="191">
        <f>VLOOKUP($A36,[3]futuresATR!$A$2:$F$80,4)</f>
        <v>11.9625</v>
      </c>
      <c r="Q36" s="151">
        <f t="shared" si="14"/>
        <v>598.125</v>
      </c>
      <c r="R36" s="143">
        <f t="shared" si="9"/>
        <v>4</v>
      </c>
      <c r="S36" s="138">
        <f t="shared" si="12"/>
        <v>81800</v>
      </c>
      <c r="T36" s="110">
        <f t="shared" si="10"/>
        <v>4</v>
      </c>
      <c r="U36" s="110">
        <f t="shared" si="6"/>
        <v>56</v>
      </c>
      <c r="V36" s="159">
        <f t="shared" si="7"/>
        <v>4</v>
      </c>
      <c r="W36" s="159">
        <f t="shared" si="8"/>
        <v>2392.5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325.7</v>
      </c>
      <c r="O37" s="152">
        <f t="shared" si="4"/>
        <v>35827</v>
      </c>
      <c r="P37" s="191">
        <f>VLOOKUP($A37,[3]futuresATR!$A$2:$F$80,4)</f>
        <v>7.1349999999999998</v>
      </c>
      <c r="Q37" s="151">
        <f t="shared" si="14"/>
        <v>784.85</v>
      </c>
      <c r="R37" s="143">
        <f t="shared" si="9"/>
        <v>3</v>
      </c>
      <c r="S37" s="138">
        <f t="shared" si="12"/>
        <v>107481</v>
      </c>
      <c r="T37" s="110">
        <f t="shared" si="10"/>
        <v>3</v>
      </c>
      <c r="U37" s="110">
        <f t="shared" si="6"/>
        <v>42</v>
      </c>
      <c r="V37" s="159">
        <f t="shared" si="7"/>
        <v>3</v>
      </c>
      <c r="W37" s="159">
        <f t="shared" si="8"/>
        <v>2354.5500000000002</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112.1</v>
      </c>
      <c r="O38" s="152">
        <f t="shared" si="4"/>
        <v>44840</v>
      </c>
      <c r="P38" s="191">
        <f>VLOOKUP($A38,[3]futuresATR!$A$2:$F$80,4)</f>
        <v>2.2544728985</v>
      </c>
      <c r="Q38" s="151">
        <f t="shared" si="14"/>
        <v>901.78915940000002</v>
      </c>
      <c r="R38" s="143">
        <f t="shared" si="9"/>
        <v>3</v>
      </c>
      <c r="S38" s="138">
        <f t="shared" si="12"/>
        <v>134520</v>
      </c>
      <c r="T38" s="110">
        <f t="shared" si="10"/>
        <v>3</v>
      </c>
      <c r="U38" s="110">
        <f t="shared" si="6"/>
        <v>42</v>
      </c>
      <c r="V38" s="159">
        <f t="shared" si="7"/>
        <v>3</v>
      </c>
      <c r="W38" s="159">
        <f t="shared" si="8"/>
        <v>2705.3674781999998</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44.17</v>
      </c>
      <c r="O39" s="152">
        <f t="shared" si="4"/>
        <v>44170</v>
      </c>
      <c r="P39" s="191">
        <f>VLOOKUP($A39,[3]futuresATR!$A$2:$F$80,4)</f>
        <v>1.472</v>
      </c>
      <c r="Q39" s="151">
        <f t="shared" si="14"/>
        <v>1472</v>
      </c>
      <c r="R39" s="143">
        <f t="shared" si="9"/>
        <v>2</v>
      </c>
      <c r="S39" s="138">
        <f t="shared" si="12"/>
        <v>88340</v>
      </c>
      <c r="T39" s="110">
        <f t="shared" si="10"/>
        <v>2</v>
      </c>
      <c r="U39" s="110">
        <f t="shared" si="6"/>
        <v>28</v>
      </c>
      <c r="V39" s="159">
        <f t="shared" si="7"/>
        <v>2</v>
      </c>
      <c r="W39" s="159">
        <f t="shared" si="8"/>
        <v>2944</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379.75</v>
      </c>
      <c r="O40" s="152">
        <f t="shared" si="4"/>
        <v>37975</v>
      </c>
      <c r="P40" s="191">
        <f>VLOOKUP($A40,[3]futuresATR!$A$2:$F$80,4)</f>
        <v>14.185918585</v>
      </c>
      <c r="Q40" s="151">
        <f t="shared" si="14"/>
        <v>1418.5918584999999</v>
      </c>
      <c r="R40" s="143">
        <f t="shared" si="9"/>
        <v>2</v>
      </c>
      <c r="S40" s="138">
        <f t="shared" si="12"/>
        <v>75950</v>
      </c>
      <c r="T40" s="110">
        <f t="shared" si="10"/>
        <v>2</v>
      </c>
      <c r="U40" s="110">
        <f t="shared" si="6"/>
        <v>28</v>
      </c>
      <c r="V40" s="159">
        <f t="shared" si="7"/>
        <v>2</v>
      </c>
      <c r="W40" s="159">
        <f t="shared" si="8"/>
        <v>2837.1837169999999</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59.2</v>
      </c>
      <c r="O41" s="152">
        <f t="shared" si="4"/>
        <v>23680</v>
      </c>
      <c r="P41" s="191">
        <f>VLOOKUP($A41,[3]futuresATR!$A$2:$F$80,4)</f>
        <v>1.5348879070000001</v>
      </c>
      <c r="Q41" s="151">
        <f t="shared" si="14"/>
        <v>613.95516280000004</v>
      </c>
      <c r="R41" s="143">
        <f t="shared" si="9"/>
        <v>4</v>
      </c>
      <c r="S41" s="138">
        <f t="shared" si="12"/>
        <v>94720</v>
      </c>
      <c r="T41" s="110">
        <f t="shared" si="10"/>
        <v>4</v>
      </c>
      <c r="U41" s="110">
        <f t="shared" si="6"/>
        <v>56</v>
      </c>
      <c r="V41" s="159">
        <f t="shared" si="7"/>
        <v>4</v>
      </c>
      <c r="W41" s="159">
        <f t="shared" si="8"/>
        <v>2455.8206512000002</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1813</v>
      </c>
      <c r="O42" s="152">
        <f t="shared" si="4"/>
        <v>18130</v>
      </c>
      <c r="P42" s="191">
        <f>VLOOKUP($A42,[3]futuresATR!$A$2:$F$80,4)</f>
        <v>27.85</v>
      </c>
      <c r="Q42" s="151">
        <f>P42*I42/H42</f>
        <v>278.5</v>
      </c>
      <c r="R42" s="143">
        <f t="shared" si="9"/>
        <v>8</v>
      </c>
      <c r="S42" s="138">
        <f t="shared" si="12"/>
        <v>145040</v>
      </c>
      <c r="T42" s="110">
        <f t="shared" si="10"/>
        <v>8</v>
      </c>
      <c r="U42" s="110">
        <f t="shared" si="6"/>
        <v>112</v>
      </c>
      <c r="V42" s="159">
        <f>IF(ROUND(T42*Q42/$R$1,0)&lt;1,0,T42)</f>
        <v>8</v>
      </c>
      <c r="W42" s="159">
        <f t="shared" si="8"/>
        <v>2228</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518.1</v>
      </c>
      <c r="O43" s="152">
        <f t="shared" si="4"/>
        <v>25905</v>
      </c>
      <c r="P43" s="191">
        <f>VLOOKUP($A43,[3]futuresATR!$A$2:$F$80,4)</f>
        <v>11.57</v>
      </c>
      <c r="Q43" s="151">
        <f t="shared" si="14"/>
        <v>578.5</v>
      </c>
      <c r="R43" s="143">
        <f t="shared" si="9"/>
        <v>4</v>
      </c>
      <c r="S43" s="138">
        <f t="shared" si="12"/>
        <v>103620</v>
      </c>
      <c r="T43" s="110">
        <f t="shared" si="10"/>
        <v>4</v>
      </c>
      <c r="U43" s="110">
        <f t="shared" si="6"/>
        <v>56</v>
      </c>
      <c r="V43" s="159">
        <f t="shared" si="7"/>
        <v>4</v>
      </c>
      <c r="W43" s="159">
        <f t="shared" si="8"/>
        <v>2314</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876.1</v>
      </c>
      <c r="O44" s="152">
        <f t="shared" si="4"/>
        <v>43805</v>
      </c>
      <c r="P44" s="191">
        <f>VLOOKUP($A44,[3]futuresATR!$A$2:$F$80,4)</f>
        <v>11.475</v>
      </c>
      <c r="Q44" s="151">
        <f t="shared" si="14"/>
        <v>573.75</v>
      </c>
      <c r="R44" s="143">
        <f t="shared" si="9"/>
        <v>4</v>
      </c>
      <c r="S44" s="138">
        <f t="shared" si="12"/>
        <v>175220</v>
      </c>
      <c r="T44" s="110">
        <f t="shared" si="10"/>
        <v>4</v>
      </c>
      <c r="U44" s="110">
        <f t="shared" si="6"/>
        <v>56</v>
      </c>
      <c r="V44" s="159">
        <f t="shared" si="7"/>
        <v>4</v>
      </c>
      <c r="W44" s="159">
        <f t="shared" si="8"/>
        <v>2295</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0.91049804242920873</v>
      </c>
      <c r="I45">
        <v>10</v>
      </c>
      <c r="J45">
        <v>0.1</v>
      </c>
      <c r="K45" t="s">
        <v>296</v>
      </c>
      <c r="M45" s="132" t="s">
        <v>622</v>
      </c>
      <c r="N45" s="190">
        <f>VLOOKUP($A45,[3]futuresATR!$A$2:$F$80,3)</f>
        <v>8494.9</v>
      </c>
      <c r="O45" s="152">
        <f t="shared" si="4"/>
        <v>93299.486700000009</v>
      </c>
      <c r="P45" s="191">
        <f>VLOOKUP($A45,[3]futuresATR!$A$2:$F$80,4)</f>
        <v>149.62030950600001</v>
      </c>
      <c r="Q45" s="151">
        <f t="shared" si="14"/>
        <v>1643.2798593043983</v>
      </c>
      <c r="R45" s="143">
        <f t="shared" si="9"/>
        <v>2</v>
      </c>
      <c r="S45" s="138">
        <f t="shared" si="12"/>
        <v>186598.97340000002</v>
      </c>
      <c r="T45" s="110">
        <f t="shared" si="10"/>
        <v>2</v>
      </c>
      <c r="U45" s="110">
        <f t="shared" si="6"/>
        <v>28</v>
      </c>
      <c r="V45" s="159">
        <f t="shared" si="7"/>
        <v>2</v>
      </c>
      <c r="W45" s="159">
        <f t="shared" si="8"/>
        <v>3286.5597186087966</v>
      </c>
      <c r="X45" t="s">
        <v>900</v>
      </c>
      <c r="Y45">
        <v>2</v>
      </c>
      <c r="Z45">
        <v>8908.6</v>
      </c>
      <c r="AA45" s="136">
        <v>0</v>
      </c>
      <c r="AB45" t="s">
        <v>904</v>
      </c>
      <c r="AC45">
        <v>8979</v>
      </c>
      <c r="AD45" s="108">
        <v>-1569</v>
      </c>
      <c r="AE45" s="108">
        <v>0</v>
      </c>
      <c r="AF45" s="165">
        <f t="shared" si="1"/>
        <v>-70.399999999999636</v>
      </c>
      <c r="AG45" s="143">
        <f t="shared" si="13"/>
        <v>-1546.4063999999921</v>
      </c>
      <c r="AH45" s="140">
        <f t="shared" si="3"/>
        <v>-22.593600000007882</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5.2690000000000001E-2</v>
      </c>
      <c r="O46" s="152">
        <f t="shared" si="4"/>
        <v>26345</v>
      </c>
      <c r="P46" s="191">
        <f>VLOOKUP($A46,[3]futuresATR!$A$2:$F$80,4)</f>
        <v>6.9649999999999996E-4</v>
      </c>
      <c r="Q46" s="151">
        <f t="shared" si="14"/>
        <v>348.25</v>
      </c>
      <c r="R46" s="143">
        <f t="shared" si="9"/>
        <v>6</v>
      </c>
      <c r="S46" s="138">
        <f t="shared" si="12"/>
        <v>158070</v>
      </c>
      <c r="T46" s="110">
        <f t="shared" si="10"/>
        <v>6</v>
      </c>
      <c r="U46" s="110">
        <f t="shared" si="6"/>
        <v>84</v>
      </c>
      <c r="V46" s="159">
        <f t="shared" si="7"/>
        <v>6</v>
      </c>
      <c r="W46" s="159">
        <f t="shared" si="8"/>
        <v>2089.5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486.75</v>
      </c>
      <c r="O47" s="152">
        <f t="shared" si="4"/>
        <v>24337.5</v>
      </c>
      <c r="P47" s="191">
        <f>VLOOKUP($A47,[3]futuresATR!$A$2:$F$80,4)</f>
        <v>10</v>
      </c>
      <c r="Q47" s="151">
        <f t="shared" si="14"/>
        <v>500</v>
      </c>
      <c r="R47" s="143">
        <f t="shared" si="9"/>
        <v>4</v>
      </c>
      <c r="S47" s="138">
        <f t="shared" si="12"/>
        <v>97350</v>
      </c>
      <c r="T47" s="110">
        <f t="shared" si="10"/>
        <v>4</v>
      </c>
      <c r="U47" s="110">
        <f t="shared" si="6"/>
        <v>56</v>
      </c>
      <c r="V47" s="159">
        <f t="shared" si="7"/>
        <v>4</v>
      </c>
      <c r="W47" s="159">
        <f t="shared" si="8"/>
        <v>2000</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0.70579999999999998</v>
      </c>
      <c r="O48" s="152">
        <f t="shared" si="4"/>
        <v>70580</v>
      </c>
      <c r="P48" s="191">
        <f>VLOOKUP($A48,[3]futuresATR!$A$2:$F$80,4)</f>
        <v>8.1600000000000006E-3</v>
      </c>
      <c r="Q48" s="151">
        <f t="shared" si="14"/>
        <v>816.00000000000011</v>
      </c>
      <c r="R48" s="143">
        <f t="shared" si="9"/>
        <v>3</v>
      </c>
      <c r="S48" s="138">
        <f t="shared" si="12"/>
        <v>211740</v>
      </c>
      <c r="T48" s="110">
        <f t="shared" si="10"/>
        <v>3</v>
      </c>
      <c r="U48" s="110">
        <f t="shared" si="6"/>
        <v>42</v>
      </c>
      <c r="V48" s="159">
        <f t="shared" si="7"/>
        <v>3</v>
      </c>
      <c r="W48" s="159">
        <f t="shared" si="8"/>
        <v>2448.0000000000005</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2.8730000000000002</v>
      </c>
      <c r="O49" s="152">
        <f t="shared" si="4"/>
        <v>28730.000000000004</v>
      </c>
      <c r="P49" s="191">
        <f>VLOOKUP($A49,[3]futuresATR!$A$2:$F$80,4)</f>
        <v>0.1047</v>
      </c>
      <c r="Q49" s="151">
        <f t="shared" si="14"/>
        <v>1047</v>
      </c>
      <c r="R49" s="143">
        <f t="shared" si="9"/>
        <v>2</v>
      </c>
      <c r="S49" s="138">
        <f t="shared" si="12"/>
        <v>57460.000000000007</v>
      </c>
      <c r="T49" s="110">
        <f t="shared" si="10"/>
        <v>2</v>
      </c>
      <c r="U49" s="110">
        <f t="shared" si="6"/>
        <v>28</v>
      </c>
      <c r="V49" s="159">
        <f t="shared" si="7"/>
        <v>2</v>
      </c>
      <c r="W49" s="159">
        <f t="shared" si="8"/>
        <v>2094</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104.63</v>
      </c>
      <c r="I50" s="144">
        <f>500</f>
        <v>500</v>
      </c>
      <c r="J50" s="112">
        <v>5</v>
      </c>
      <c r="K50" s="112" t="s">
        <v>296</v>
      </c>
      <c r="L50" s="112" t="s">
        <v>379</v>
      </c>
      <c r="M50" s="145" t="s">
        <v>696</v>
      </c>
      <c r="N50" s="190">
        <f>VLOOKUP($A50,[3]futuresATR!$A$2:$F$80,3)</f>
        <v>16565</v>
      </c>
      <c r="O50" s="152">
        <f t="shared" si="4"/>
        <v>79159.896779126444</v>
      </c>
      <c r="P50" s="191">
        <f>VLOOKUP($A50,[3]futuresATR!$A$2:$F$80,4)</f>
        <v>327.5</v>
      </c>
      <c r="Q50" s="151">
        <f t="shared" si="14"/>
        <v>1565.038707827583</v>
      </c>
      <c r="R50" s="143">
        <f t="shared" si="9"/>
        <v>2</v>
      </c>
      <c r="S50" s="138">
        <f t="shared" si="12"/>
        <v>158319.79355825289</v>
      </c>
      <c r="T50" s="110">
        <f t="shared" si="10"/>
        <v>2</v>
      </c>
      <c r="U50" s="110">
        <f t="shared" si="6"/>
        <v>28</v>
      </c>
      <c r="V50" s="159">
        <f t="shared" si="7"/>
        <v>2</v>
      </c>
      <c r="W50" s="159">
        <f t="shared" si="8"/>
        <v>3130.0774156551661</v>
      </c>
      <c r="X50" s="157" t="s">
        <v>901</v>
      </c>
      <c r="Y50" s="112">
        <v>2</v>
      </c>
      <c r="Z50" s="112">
        <v>16645</v>
      </c>
      <c r="AA50" s="161">
        <v>35</v>
      </c>
      <c r="AB50" s="160">
        <v>2.0999999999999999E-3</v>
      </c>
      <c r="AC50" s="112">
        <v>16680</v>
      </c>
      <c r="AD50" s="161">
        <v>350</v>
      </c>
      <c r="AE50" s="161">
        <v>0</v>
      </c>
      <c r="AF50" s="165">
        <f t="shared" si="1"/>
        <v>-35</v>
      </c>
      <c r="AG50" s="143">
        <f t="shared" si="13"/>
        <v>-334.51209022268949</v>
      </c>
      <c r="AH50" s="140">
        <f t="shared" si="3"/>
        <v>-15.487909777310506</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4719.75</v>
      </c>
      <c r="O51" s="152">
        <f t="shared" si="4"/>
        <v>94395</v>
      </c>
      <c r="P51" s="191">
        <f>VLOOKUP($A51,[3]futuresATR!$A$2:$F$80,4)</f>
        <v>45.887500000000003</v>
      </c>
      <c r="Q51" s="151">
        <f t="shared" si="14"/>
        <v>917.75</v>
      </c>
      <c r="R51" s="143">
        <f t="shared" si="9"/>
        <v>3</v>
      </c>
      <c r="S51" s="138">
        <f t="shared" si="12"/>
        <v>283185</v>
      </c>
      <c r="T51" s="110">
        <f t="shared" si="10"/>
        <v>3</v>
      </c>
      <c r="U51" s="110">
        <f t="shared" si="6"/>
        <v>42</v>
      </c>
      <c r="V51" s="159">
        <f t="shared" si="7"/>
        <v>3</v>
      </c>
      <c r="W51" s="159">
        <f t="shared" si="8"/>
        <v>2753.25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197.25</v>
      </c>
      <c r="O52" s="152">
        <f t="shared" si="4"/>
        <v>9862.5</v>
      </c>
      <c r="P52" s="191">
        <f>VLOOKUP($A52,[3]futuresATR!$A$2:$F$80,4)</f>
        <v>5.4249999999999998</v>
      </c>
      <c r="Q52" s="169">
        <f>P52*I52/H52</f>
        <v>271.25</v>
      </c>
      <c r="R52" s="143">
        <f t="shared" si="9"/>
        <v>8</v>
      </c>
      <c r="S52" s="138">
        <f t="shared" si="12"/>
        <v>78900</v>
      </c>
      <c r="T52" s="110">
        <f t="shared" si="10"/>
        <v>8</v>
      </c>
      <c r="U52" s="110">
        <f t="shared" si="6"/>
        <v>112</v>
      </c>
      <c r="V52" s="159">
        <f t="shared" si="7"/>
        <v>8</v>
      </c>
      <c r="W52" s="159">
        <f t="shared" si="8"/>
        <v>2170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179.8</v>
      </c>
      <c r="O53" s="152">
        <f t="shared" si="4"/>
        <v>26970</v>
      </c>
      <c r="P53" s="191">
        <f>VLOOKUP($A53,[3]futuresATR!$A$2:$F$80,4)</f>
        <v>5.7575000000000003</v>
      </c>
      <c r="Q53" s="151">
        <f t="shared" ref="Q53:Q61" si="15">P53*I53/H53</f>
        <v>863.625</v>
      </c>
      <c r="R53" s="143">
        <f t="shared" si="9"/>
        <v>3</v>
      </c>
      <c r="S53" s="138">
        <f t="shared" si="12"/>
        <v>80910</v>
      </c>
      <c r="T53" s="110">
        <f t="shared" si="10"/>
        <v>3</v>
      </c>
      <c r="U53" s="110">
        <f t="shared" si="6"/>
        <v>42</v>
      </c>
      <c r="V53" s="159">
        <f t="shared" si="7"/>
        <v>3</v>
      </c>
      <c r="W53" s="159">
        <f t="shared" si="8"/>
        <v>2590.875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698.65</v>
      </c>
      <c r="O54" s="152">
        <f t="shared" si="4"/>
        <v>69865</v>
      </c>
      <c r="P54" s="191">
        <f>VLOOKUP($A54,[3]futuresATR!$A$2:$F$80,4)</f>
        <v>16.66</v>
      </c>
      <c r="Q54" s="151">
        <f t="shared" si="15"/>
        <v>1666</v>
      </c>
      <c r="R54" s="143">
        <f t="shared" si="9"/>
        <v>2</v>
      </c>
      <c r="S54" s="138">
        <f t="shared" si="12"/>
        <v>139730</v>
      </c>
      <c r="T54" s="110">
        <f t="shared" si="10"/>
        <v>2</v>
      </c>
      <c r="U54" s="110">
        <f t="shared" si="6"/>
        <v>28</v>
      </c>
      <c r="V54" s="159">
        <f t="shared" si="7"/>
        <v>2</v>
      </c>
      <c r="W54" s="159">
        <f t="shared" si="8"/>
        <v>3332</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1138.9000000000001</v>
      </c>
      <c r="O55" s="152">
        <f t="shared" si="4"/>
        <v>56945.000000000007</v>
      </c>
      <c r="P55" s="191">
        <f>VLOOKUP($A55,[3]futuresATR!$A$2:$F$80,4)</f>
        <v>24.695</v>
      </c>
      <c r="Q55" s="151">
        <f t="shared" si="15"/>
        <v>1234.75</v>
      </c>
      <c r="R55" s="143">
        <f t="shared" si="9"/>
        <v>2</v>
      </c>
      <c r="S55" s="138">
        <f t="shared" si="12"/>
        <v>113890.00000000001</v>
      </c>
      <c r="T55" s="110">
        <f t="shared" si="10"/>
        <v>2</v>
      </c>
      <c r="U55" s="110">
        <f t="shared" si="6"/>
        <v>28</v>
      </c>
      <c r="V55" s="159">
        <f t="shared" si="7"/>
        <v>2</v>
      </c>
      <c r="W55" s="159">
        <f t="shared" si="8"/>
        <v>2469.5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1.3010999999999999</v>
      </c>
      <c r="O56" s="152">
        <f t="shared" si="4"/>
        <v>54646.2</v>
      </c>
      <c r="P56" s="191">
        <f>VLOOKUP($A56,[3]futuresATR!$A$2:$F$80,4)</f>
        <v>5.0824236500000002E-2</v>
      </c>
      <c r="Q56" s="151">
        <f t="shared" si="15"/>
        <v>2134.617933</v>
      </c>
      <c r="R56" s="143">
        <f t="shared" si="9"/>
        <v>1</v>
      </c>
      <c r="S56" s="138">
        <f t="shared" si="12"/>
        <v>54646.2</v>
      </c>
      <c r="T56" s="110">
        <f t="shared" si="10"/>
        <v>1</v>
      </c>
      <c r="U56" s="110">
        <f t="shared" si="6"/>
        <v>14</v>
      </c>
      <c r="V56" s="159">
        <f t="shared" si="7"/>
        <v>1</v>
      </c>
      <c r="W56" s="159">
        <f t="shared" si="8"/>
        <v>2134.617933</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9.77</v>
      </c>
      <c r="O57" s="152">
        <f t="shared" si="4"/>
        <v>19540</v>
      </c>
      <c r="P57" s="191">
        <f>VLOOKUP($A57,[3]futuresATR!$A$2:$F$80,4)</f>
        <v>0.24</v>
      </c>
      <c r="Q57" s="151">
        <f t="shared" si="15"/>
        <v>480</v>
      </c>
      <c r="R57" s="143">
        <f t="shared" si="9"/>
        <v>5</v>
      </c>
      <c r="S57" s="138">
        <f t="shared" si="12"/>
        <v>97700</v>
      </c>
      <c r="T57" s="110">
        <f t="shared" si="10"/>
        <v>5</v>
      </c>
      <c r="U57" s="110">
        <f t="shared" si="6"/>
        <v>70</v>
      </c>
      <c r="V57" s="159">
        <f t="shared" si="7"/>
        <v>5</v>
      </c>
      <c r="W57" s="159">
        <f t="shared" si="8"/>
        <v>2400</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1.319</v>
      </c>
      <c r="I58" s="147">
        <v>20</v>
      </c>
      <c r="J58" s="112">
        <v>0.1</v>
      </c>
      <c r="K58" s="112" t="s">
        <v>299</v>
      </c>
      <c r="M58" s="145" t="s">
        <v>492</v>
      </c>
      <c r="N58" s="190">
        <f>VLOOKUP($A58,[3]futuresATR!$A$2:$F$80,3)</f>
        <v>451.2</v>
      </c>
      <c r="O58" s="152">
        <f t="shared" si="4"/>
        <v>6841.5466262319942</v>
      </c>
      <c r="P58" s="191">
        <f>VLOOKUP($A58,[3]futuresATR!$A$2:$F$80,4)</f>
        <v>10.220000000000001</v>
      </c>
      <c r="Q58" s="151">
        <f t="shared" si="15"/>
        <v>154.96588324488249</v>
      </c>
      <c r="R58" s="143">
        <f t="shared" si="9"/>
        <v>13</v>
      </c>
      <c r="S58" s="138">
        <f t="shared" si="12"/>
        <v>88940.106141015931</v>
      </c>
      <c r="T58" s="110">
        <f t="shared" si="10"/>
        <v>13</v>
      </c>
      <c r="U58" s="110">
        <f t="shared" si="6"/>
        <v>182</v>
      </c>
      <c r="V58" s="159">
        <f t="shared" si="7"/>
        <v>13</v>
      </c>
      <c r="W58" s="159">
        <f t="shared" si="8"/>
        <v>2014.5564821834723</v>
      </c>
      <c r="X58" s="112" t="s">
        <v>900</v>
      </c>
      <c r="Y58" s="112">
        <v>28</v>
      </c>
      <c r="Z58" s="112">
        <v>516.20000000000005</v>
      </c>
      <c r="AA58" s="112" t="s">
        <v>1050</v>
      </c>
      <c r="AB58" s="160">
        <v>1.5E-3</v>
      </c>
      <c r="AC58" s="112">
        <v>517</v>
      </c>
      <c r="AD58" s="161">
        <v>-342</v>
      </c>
      <c r="AE58" s="161">
        <v>0</v>
      </c>
      <c r="AF58" s="165">
        <f t="shared" si="1"/>
        <v>-0.79999999999995453</v>
      </c>
      <c r="AG58" s="143">
        <f t="shared" si="13"/>
        <v>-339.65125094766836</v>
      </c>
      <c r="AH58" s="140">
        <f>ABS(AG58)-ABS(AD58)</f>
        <v>-2.348749052331641</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978</v>
      </c>
      <c r="O59" s="152">
        <f t="shared" si="4"/>
        <v>48900</v>
      </c>
      <c r="P59" s="191">
        <f>VLOOKUP($A59,[3]futuresATR!$A$2:$F$80,4)</f>
        <v>36.075000000000003</v>
      </c>
      <c r="Q59" s="151">
        <f t="shared" si="15"/>
        <v>1803.7500000000002</v>
      </c>
      <c r="R59" s="143">
        <f t="shared" si="9"/>
        <v>2</v>
      </c>
      <c r="S59" s="138">
        <f t="shared" si="12"/>
        <v>97800</v>
      </c>
      <c r="T59" s="110">
        <f t="shared" si="10"/>
        <v>2</v>
      </c>
      <c r="U59" s="110">
        <f t="shared" si="6"/>
        <v>28</v>
      </c>
      <c r="V59" s="159">
        <f t="shared" si="7"/>
        <v>2</v>
      </c>
      <c r="W59" s="159">
        <f t="shared" si="8"/>
        <v>3607.5000000000005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18.8</v>
      </c>
      <c r="O60" s="152">
        <f t="shared" si="4"/>
        <v>21056</v>
      </c>
      <c r="P60" s="191">
        <f>VLOOKUP($A60,[3]futuresATR!$A$2:$F$80,4)</f>
        <v>0.621</v>
      </c>
      <c r="Q60" s="151">
        <f t="shared" si="15"/>
        <v>695.52</v>
      </c>
      <c r="R60" s="143">
        <f t="shared" si="9"/>
        <v>3</v>
      </c>
      <c r="S60" s="138">
        <f t="shared" si="12"/>
        <v>63168</v>
      </c>
      <c r="T60" s="110">
        <f t="shared" si="10"/>
        <v>3</v>
      </c>
      <c r="U60" s="110">
        <f t="shared" si="6"/>
        <v>42</v>
      </c>
      <c r="V60" s="159">
        <f t="shared" si="7"/>
        <v>3</v>
      </c>
      <c r="W60" s="159">
        <f t="shared" si="8"/>
        <v>2086.56</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1.0221</v>
      </c>
      <c r="O61" s="152">
        <f t="shared" si="4"/>
        <v>127762.5</v>
      </c>
      <c r="P61" s="191">
        <f>VLOOKUP($A61,[3]futuresATR!$A$2:$F$80,4)</f>
        <v>7.4450000000000002E-3</v>
      </c>
      <c r="Q61" s="151">
        <f t="shared" si="15"/>
        <v>930.625</v>
      </c>
      <c r="R61" s="143">
        <f t="shared" si="9"/>
        <v>3</v>
      </c>
      <c r="S61" s="138">
        <f t="shared" si="12"/>
        <v>383287.5</v>
      </c>
      <c r="T61" s="110">
        <f t="shared" si="10"/>
        <v>3</v>
      </c>
      <c r="U61" s="110">
        <f t="shared" si="6"/>
        <v>42</v>
      </c>
      <c r="V61" s="159">
        <f t="shared" si="7"/>
        <v>3</v>
      </c>
      <c r="W61" s="159">
        <f t="shared" si="8"/>
        <v>2791.875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2019.2</v>
      </c>
      <c r="O62" s="168">
        <f>N62*I62/H62/100</f>
        <v>100960</v>
      </c>
      <c r="P62" s="191">
        <f>VLOOKUP($A62,[3]futuresATR!$A$2:$F$80,4)</f>
        <v>65.114999999999995</v>
      </c>
      <c r="Q62" s="158">
        <f>P62*I62/H62/100</f>
        <v>3255.75</v>
      </c>
      <c r="R62" s="143">
        <f t="shared" si="9"/>
        <v>1</v>
      </c>
      <c r="S62" s="138">
        <f t="shared" si="12"/>
        <v>100960</v>
      </c>
      <c r="T62" s="110">
        <f t="shared" si="10"/>
        <v>1</v>
      </c>
      <c r="U62" s="110">
        <f t="shared" si="6"/>
        <v>14</v>
      </c>
      <c r="V62" s="159">
        <f t="shared" si="7"/>
        <v>1</v>
      </c>
      <c r="W62" s="159">
        <f t="shared" si="8"/>
        <v>3255.75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8696.5</v>
      </c>
      <c r="O63" s="152">
        <f t="shared" si="4"/>
        <v>17393</v>
      </c>
      <c r="P63" s="191">
        <f>VLOOKUP($A63,[3]futuresATR!$A$2:$F$80,4)</f>
        <v>82.055909248000006</v>
      </c>
      <c r="Q63" s="151">
        <f t="shared" ref="Q63:Q80" si="16">P63*I63/H63</f>
        <v>164.11181849600001</v>
      </c>
      <c r="R63" s="143">
        <f t="shared" si="9"/>
        <v>13</v>
      </c>
      <c r="S63" s="138">
        <f t="shared" si="12"/>
        <v>226109</v>
      </c>
      <c r="T63" s="110">
        <f t="shared" si="10"/>
        <v>13</v>
      </c>
      <c r="U63" s="110">
        <f t="shared" si="6"/>
        <v>182</v>
      </c>
      <c r="V63" s="159">
        <f t="shared" si="7"/>
        <v>13</v>
      </c>
      <c r="W63" s="159">
        <f t="shared" si="8"/>
        <v>2133.453640448</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104.63</v>
      </c>
      <c r="I64" s="112">
        <v>100000</v>
      </c>
      <c r="J64" s="112">
        <v>0.01</v>
      </c>
      <c r="K64" s="112" t="s">
        <v>1126</v>
      </c>
      <c r="L64" s="112"/>
      <c r="M64" s="145" t="s">
        <v>445</v>
      </c>
      <c r="N64" s="190">
        <f>VLOOKUP($A64,[3]futuresATR!$A$2:$F$80,3)</f>
        <v>153.75</v>
      </c>
      <c r="O64" s="152">
        <f t="shared" si="4"/>
        <v>146946.38249068146</v>
      </c>
      <c r="P64" s="191">
        <f>VLOOKUP($A64,[3]futuresATR!$A$2:$F$80,4)</f>
        <v>0.29799999999999999</v>
      </c>
      <c r="Q64" s="151">
        <f t="shared" si="16"/>
        <v>284.81315110388994</v>
      </c>
      <c r="R64" s="143">
        <f t="shared" si="9"/>
        <v>8</v>
      </c>
      <c r="S64" s="138">
        <f t="shared" si="12"/>
        <v>1175571.0599254516</v>
      </c>
      <c r="T64" s="110">
        <f t="shared" si="10"/>
        <v>8</v>
      </c>
      <c r="U64" s="110">
        <f t="shared" si="6"/>
        <v>112</v>
      </c>
      <c r="V64" s="159">
        <f t="shared" si="7"/>
        <v>8</v>
      </c>
      <c r="W64" s="159">
        <f t="shared" si="8"/>
        <v>2278.5052088311195</v>
      </c>
      <c r="X64" s="112" t="s">
        <v>900</v>
      </c>
      <c r="Y64" s="112">
        <v>10</v>
      </c>
      <c r="Z64" s="112">
        <v>152</v>
      </c>
      <c r="AA64" s="112" t="s">
        <v>1065</v>
      </c>
      <c r="AB64" s="160" t="s">
        <v>907</v>
      </c>
      <c r="AC64" s="112">
        <v>152.01</v>
      </c>
      <c r="AD64" s="161">
        <v>-91</v>
      </c>
      <c r="AE64" s="161">
        <v>147</v>
      </c>
      <c r="AF64" s="165">
        <f t="shared" si="1"/>
        <v>-9.9999999999909051E-3</v>
      </c>
      <c r="AG64" s="143">
        <f t="shared" si="13"/>
        <v>-95.574882920681503</v>
      </c>
      <c r="AH64" s="140">
        <f t="shared" si="3"/>
        <v>4.5748829206815032</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340.8</v>
      </c>
      <c r="O65" s="152">
        <f t="shared" si="4"/>
        <v>34080</v>
      </c>
      <c r="P65" s="191">
        <f>VLOOKUP($A65,[3]futuresATR!$A$2:$F$80,4)</f>
        <v>13.31</v>
      </c>
      <c r="Q65" s="151">
        <f t="shared" si="16"/>
        <v>1331</v>
      </c>
      <c r="R65" s="143">
        <f t="shared" si="9"/>
        <v>2</v>
      </c>
      <c r="S65" s="138">
        <f t="shared" si="12"/>
        <v>68160</v>
      </c>
      <c r="T65" s="110">
        <f t="shared" si="10"/>
        <v>2</v>
      </c>
      <c r="U65" s="110">
        <f t="shared" si="6"/>
        <v>28</v>
      </c>
      <c r="V65" s="159">
        <f t="shared" si="7"/>
        <v>2</v>
      </c>
      <c r="W65" s="159">
        <f t="shared" si="8"/>
        <v>2662</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0.99250000000000005</v>
      </c>
      <c r="I66" s="112">
        <v>10</v>
      </c>
      <c r="J66" s="112">
        <v>1</v>
      </c>
      <c r="K66" s="112" t="s">
        <v>296</v>
      </c>
      <c r="L66" s="112" t="s">
        <v>870</v>
      </c>
      <c r="M66" s="145" t="s">
        <v>748</v>
      </c>
      <c r="N66" s="190">
        <f>VLOOKUP($A66,[3]futuresATR!$A$2:$F$80,3)</f>
        <v>8089</v>
      </c>
      <c r="O66" s="152">
        <f t="shared" si="4"/>
        <v>81501.259445843825</v>
      </c>
      <c r="P66" s="191">
        <f>VLOOKUP($A66,[3]futuresATR!$A$2:$F$80,4)</f>
        <v>88.25</v>
      </c>
      <c r="Q66" s="151">
        <f t="shared" si="16"/>
        <v>889.16876574307298</v>
      </c>
      <c r="R66" s="143">
        <f t="shared" si="9"/>
        <v>3</v>
      </c>
      <c r="S66" s="138">
        <f t="shared" ref="S66:S79" si="17">R66*O66</f>
        <v>244503.77833753149</v>
      </c>
      <c r="T66" s="110">
        <f t="shared" si="10"/>
        <v>3</v>
      </c>
      <c r="U66" s="110">
        <f t="shared" si="6"/>
        <v>42</v>
      </c>
      <c r="V66" s="159">
        <f t="shared" si="7"/>
        <v>3</v>
      </c>
      <c r="W66" s="159">
        <f t="shared" si="8"/>
        <v>2667.5062972292189</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-3828.7153652392944</v>
      </c>
      <c r="AH66" s="140">
        <f t="shared" ref="AH66:AH75" si="20">ABS(AG66)-ABS(AD66)</f>
        <v>-7.2846347607055577</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317.60000000000002</v>
      </c>
      <c r="O67" s="152">
        <f t="shared" ref="O67:O80" si="21">N67*I67/H67</f>
        <v>47402.985074626871</v>
      </c>
      <c r="P67" s="191">
        <f>VLOOKUP($A67,[3]futuresATR!$A$2:$F$80,4)</f>
        <v>3.6962499979999999</v>
      </c>
      <c r="Q67" s="151">
        <f t="shared" si="16"/>
        <v>551.67910417910446</v>
      </c>
      <c r="R67" s="143">
        <f t="shared" ref="R67:R80" si="22">MAX(CEILING($R$1/Q67,1),1)</f>
        <v>4</v>
      </c>
      <c r="S67" s="138">
        <f t="shared" si="17"/>
        <v>189611.94029850748</v>
      </c>
      <c r="T67" s="110">
        <f t="shared" ref="T67:T80" si="23">IF(R67&gt;$T$1,$T$1,R67)</f>
        <v>4</v>
      </c>
      <c r="U67" s="110">
        <f t="shared" ref="U67:U80" si="24">T67*2*7</f>
        <v>56</v>
      </c>
      <c r="V67" s="159">
        <f t="shared" ref="V67:V80" si="25">IF(ROUND(T67*Q67/$R$1,0)&lt;1,0,T67)</f>
        <v>4</v>
      </c>
      <c r="W67" s="159">
        <f t="shared" ref="W67:W80" si="26">V67*Q67</f>
        <v>2206.7164167164178</v>
      </c>
      <c r="X67" s="112" t="s">
        <v>901</v>
      </c>
      <c r="Y67" s="112">
        <v>4</v>
      </c>
      <c r="Z67" s="112">
        <v>324.2</v>
      </c>
      <c r="AA67" s="112" t="s">
        <v>1143</v>
      </c>
      <c r="AB67" s="112" t="s">
        <v>904</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336</v>
      </c>
      <c r="O68" s="152">
        <f t="shared" si="21"/>
        <v>33600</v>
      </c>
      <c r="P68" s="191">
        <f>VLOOKUP($A68,[3]futuresATR!$A$2:$F$80,4)</f>
        <v>4.1913436119999998</v>
      </c>
      <c r="Q68" s="151">
        <f t="shared" si="16"/>
        <v>419.1343612</v>
      </c>
      <c r="R68" s="143">
        <f t="shared" si="22"/>
        <v>5</v>
      </c>
      <c r="S68" s="138">
        <f t="shared" si="17"/>
        <v>168000</v>
      </c>
      <c r="T68" s="110">
        <f t="shared" si="23"/>
        <v>5</v>
      </c>
      <c r="U68" s="110">
        <f t="shared" si="24"/>
        <v>70</v>
      </c>
      <c r="V68" s="159">
        <f t="shared" si="25"/>
        <v>5</v>
      </c>
      <c r="W68" s="159">
        <f t="shared" si="26"/>
        <v>2095.6718059999998</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0.91049804242920873</v>
      </c>
      <c r="I69">
        <v>10</v>
      </c>
      <c r="J69">
        <v>1</v>
      </c>
      <c r="K69" t="s">
        <v>296</v>
      </c>
      <c r="L69" t="s">
        <v>872</v>
      </c>
      <c r="M69" s="132" t="s">
        <v>529</v>
      </c>
      <c r="N69" s="190">
        <f>VLOOKUP($A69,[3]futuresATR!$A$2:$F$80,3)</f>
        <v>2970</v>
      </c>
      <c r="O69" s="152">
        <f t="shared" si="21"/>
        <v>32619.510000000002</v>
      </c>
      <c r="P69" s="191">
        <f>VLOOKUP($A69,[3]futuresATR!$A$2:$F$80,4)</f>
        <v>46.3</v>
      </c>
      <c r="Q69" s="151">
        <f t="shared" si="16"/>
        <v>508.5129</v>
      </c>
      <c r="R69" s="143">
        <f t="shared" si="22"/>
        <v>4</v>
      </c>
      <c r="S69" s="138">
        <f t="shared" si="17"/>
        <v>130478.04000000001</v>
      </c>
      <c r="T69" s="110">
        <f t="shared" si="23"/>
        <v>4</v>
      </c>
      <c r="U69" s="110">
        <f t="shared" si="24"/>
        <v>56</v>
      </c>
      <c r="V69" s="159">
        <f t="shared" si="25"/>
        <v>4</v>
      </c>
      <c r="W69" s="159">
        <f t="shared" si="26"/>
        <v>2034.0516</v>
      </c>
      <c r="X69" t="s">
        <v>901</v>
      </c>
      <c r="Y69">
        <v>3</v>
      </c>
      <c r="Z69">
        <v>2942.67</v>
      </c>
      <c r="AA69" s="136">
        <v>-6</v>
      </c>
      <c r="AB69" t="s">
        <v>911</v>
      </c>
      <c r="AC69">
        <v>3037</v>
      </c>
      <c r="AD69" s="108">
        <v>3164</v>
      </c>
      <c r="AE69" s="108">
        <v>0</v>
      </c>
      <c r="AF69" s="165">
        <f t="shared" si="18"/>
        <v>-94.329999999999927</v>
      </c>
      <c r="AG69" s="143">
        <f t="shared" si="19"/>
        <v>-3108.0791699999977</v>
      </c>
      <c r="AH69" s="140">
        <f t="shared" si="20"/>
        <v>-55.920830000002297</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1213.5</v>
      </c>
      <c r="O70" s="152">
        <f t="shared" si="21"/>
        <v>121350</v>
      </c>
      <c r="P70" s="191">
        <f>VLOOKUP($A70,[3]futuresATR!$A$2:$F$80,4)</f>
        <v>14.565</v>
      </c>
      <c r="Q70" s="151">
        <f t="shared" si="16"/>
        <v>1456.5</v>
      </c>
      <c r="R70" s="143">
        <f t="shared" si="22"/>
        <v>2</v>
      </c>
      <c r="S70" s="138">
        <f t="shared" si="17"/>
        <v>242700</v>
      </c>
      <c r="T70" s="110">
        <f t="shared" si="23"/>
        <v>2</v>
      </c>
      <c r="U70" s="110">
        <f t="shared" si="24"/>
        <v>28</v>
      </c>
      <c r="V70" s="159">
        <f t="shared" si="25"/>
        <v>2</v>
      </c>
      <c r="W70" s="159">
        <f t="shared" si="26"/>
        <v>2913</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109.3828125</v>
      </c>
      <c r="O71" s="152">
        <f t="shared" si="21"/>
        <v>218765.625</v>
      </c>
      <c r="P71" s="191">
        <f>VLOOKUP($A71,[3]futuresATR!$A$2:$F$80,4)</f>
        <v>9.8828125000000003E-2</v>
      </c>
      <c r="Q71" s="151">
        <f t="shared" si="16"/>
        <v>197.65625</v>
      </c>
      <c r="R71" s="143">
        <f t="shared" si="22"/>
        <v>11</v>
      </c>
      <c r="S71" s="138">
        <f t="shared" si="17"/>
        <v>2406421.875</v>
      </c>
      <c r="T71" s="110">
        <f t="shared" si="23"/>
        <v>11</v>
      </c>
      <c r="U71" s="110">
        <f t="shared" si="24"/>
        <v>154</v>
      </c>
      <c r="V71" s="159">
        <f t="shared" si="25"/>
        <v>11</v>
      </c>
      <c r="W71" s="159">
        <f t="shared" si="26"/>
        <v>2174.21875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132.5625</v>
      </c>
      <c r="O72" s="152">
        <f t="shared" si="21"/>
        <v>132562.5</v>
      </c>
      <c r="P72" s="191">
        <f>VLOOKUP($A72,[3]futuresATR!$A$2:$F$80,4)</f>
        <v>0.62734374999999998</v>
      </c>
      <c r="Q72" s="151">
        <f t="shared" si="16"/>
        <v>627.34375</v>
      </c>
      <c r="R72" s="143">
        <f t="shared" si="22"/>
        <v>4</v>
      </c>
      <c r="S72" s="138">
        <f t="shared" si="17"/>
        <v>530250</v>
      </c>
      <c r="T72" s="110">
        <f t="shared" si="23"/>
        <v>4</v>
      </c>
      <c r="U72" s="110">
        <f t="shared" si="24"/>
        <v>56</v>
      </c>
      <c r="V72" s="159">
        <f t="shared" si="25"/>
        <v>4</v>
      </c>
      <c r="W72" s="159">
        <f t="shared" si="26"/>
        <v>2509.375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173.34375</v>
      </c>
      <c r="O73" s="152">
        <f t="shared" si="21"/>
        <v>173343.75</v>
      </c>
      <c r="P73" s="191">
        <f>VLOOKUP($A73,[3]futuresATR!$A$2:$F$80,4)</f>
        <v>1.78125</v>
      </c>
      <c r="Q73" s="151">
        <f t="shared" si="16"/>
        <v>1781.25</v>
      </c>
      <c r="R73" s="143">
        <f t="shared" si="22"/>
        <v>2</v>
      </c>
      <c r="S73" s="138">
        <f t="shared" si="17"/>
        <v>346687.5</v>
      </c>
      <c r="T73" s="110">
        <f t="shared" si="23"/>
        <v>2</v>
      </c>
      <c r="U73" s="110">
        <f t="shared" si="24"/>
        <v>28</v>
      </c>
      <c r="V73" s="159">
        <f t="shared" si="25"/>
        <v>2</v>
      </c>
      <c r="W73" s="159">
        <f t="shared" si="26"/>
        <v>3562.5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14.375</v>
      </c>
      <c r="O74" s="152">
        <f t="shared" si="21"/>
        <v>14375</v>
      </c>
      <c r="P74" s="191">
        <f>VLOOKUP($A74,[3]futuresATR!$A$2:$F$80,4)</f>
        <v>0.82504018599999995</v>
      </c>
      <c r="Q74" s="151">
        <f t="shared" si="16"/>
        <v>825.04018599999995</v>
      </c>
      <c r="R74" s="143">
        <f t="shared" si="22"/>
        <v>3</v>
      </c>
      <c r="S74" s="138">
        <f t="shared" si="17"/>
        <v>43125</v>
      </c>
      <c r="T74" s="110">
        <f t="shared" si="23"/>
        <v>3</v>
      </c>
      <c r="U74" s="110">
        <f t="shared" si="24"/>
        <v>42</v>
      </c>
      <c r="V74" s="159">
        <f t="shared" si="25"/>
        <v>3</v>
      </c>
      <c r="W74" s="159">
        <f t="shared" si="26"/>
        <v>2475.1205579999996</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410.25</v>
      </c>
      <c r="O75" s="152">
        <f t="shared" si="21"/>
        <v>20512.5</v>
      </c>
      <c r="P75" s="191">
        <f>VLOOKUP($A75,[3]futuresATR!$A$2:$F$80,4)</f>
        <v>14.012499999999999</v>
      </c>
      <c r="Q75" s="151">
        <f t="shared" si="16"/>
        <v>700.625</v>
      </c>
      <c r="R75" s="143">
        <f t="shared" si="22"/>
        <v>3</v>
      </c>
      <c r="S75" s="138">
        <f t="shared" si="17"/>
        <v>61537.5</v>
      </c>
      <c r="T75" s="110">
        <f t="shared" si="23"/>
        <v>3</v>
      </c>
      <c r="U75" s="110">
        <f t="shared" si="24"/>
        <v>42</v>
      </c>
      <c r="V75" s="159">
        <f t="shared" si="25"/>
        <v>3</v>
      </c>
      <c r="W75" s="159">
        <f t="shared" si="26"/>
        <v>2101.875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1.3324450366422387</v>
      </c>
      <c r="I76" s="112">
        <v>25</v>
      </c>
      <c r="J76" s="112">
        <v>0.1</v>
      </c>
      <c r="K76" s="112" t="s">
        <v>296</v>
      </c>
      <c r="L76" s="112" t="s">
        <v>882</v>
      </c>
      <c r="M76" s="145" t="s">
        <v>740</v>
      </c>
      <c r="N76" s="190">
        <f>VLOOKUP($A76,[3]futuresATR!$A$2:$F$80,3)</f>
        <v>5517</v>
      </c>
      <c r="O76" s="152">
        <f t="shared" si="21"/>
        <v>103512.71249999998</v>
      </c>
      <c r="P76" s="191">
        <f>VLOOKUP($A76,[3]futuresATR!$A$2:$F$80,4)</f>
        <v>55.65</v>
      </c>
      <c r="Q76" s="151">
        <f t="shared" si="16"/>
        <v>1044.1331249999998</v>
      </c>
      <c r="R76" s="143">
        <f t="shared" si="22"/>
        <v>2</v>
      </c>
      <c r="S76" s="138">
        <f t="shared" si="17"/>
        <v>207025.42499999996</v>
      </c>
      <c r="T76" s="110">
        <f t="shared" si="23"/>
        <v>2</v>
      </c>
      <c r="U76" s="110">
        <f t="shared" si="24"/>
        <v>28</v>
      </c>
      <c r="V76" s="159">
        <f t="shared" si="25"/>
        <v>2</v>
      </c>
      <c r="W76" s="159">
        <f t="shared" si="26"/>
        <v>2088.2662499999997</v>
      </c>
      <c r="X76" s="112" t="s">
        <v>900</v>
      </c>
      <c r="Y76" s="112">
        <v>2</v>
      </c>
      <c r="Z76" s="112">
        <v>5304</v>
      </c>
      <c r="AA76" s="112" t="s">
        <v>1045</v>
      </c>
      <c r="AB76" s="160">
        <v>1.9E-3</v>
      </c>
      <c r="AC76" s="112">
        <v>5314</v>
      </c>
      <c r="AD76" s="161">
        <v>-361</v>
      </c>
      <c r="AE76" s="161">
        <v>0</v>
      </c>
      <c r="AF76" s="165">
        <f>Z76-AC76</f>
        <v>-10</v>
      </c>
      <c r="AG76" s="143">
        <f>AF76*I76*Y76/H76</f>
        <v>-375.24999999999994</v>
      </c>
      <c r="AH76" s="140">
        <f>ABS(AG76)-ABS(AD76)</f>
        <v>14.249999999999943</v>
      </c>
    </row>
    <row r="77" spans="1:34" ht="15.75" thickBot="1" x14ac:dyDescent="0.3">
      <c r="A77" s="4" t="s">
        <v>1056</v>
      </c>
      <c r="B77" t="s">
        <v>423</v>
      </c>
      <c r="C77" s="154" t="s">
        <v>1024</v>
      </c>
      <c r="D77" t="s">
        <v>451</v>
      </c>
      <c r="E77" t="s">
        <v>780</v>
      </c>
      <c r="F77" t="s">
        <v>883</v>
      </c>
      <c r="G77" t="s">
        <v>452</v>
      </c>
      <c r="H77">
        <f>VLOOKUP(G77,MARGIN!$E$1:$F$10,2)</f>
        <v>1.3324450366422387</v>
      </c>
      <c r="I77" s="146">
        <v>2400</v>
      </c>
      <c r="J77">
        <v>0.01</v>
      </c>
      <c r="K77" t="s">
        <v>1126</v>
      </c>
      <c r="L77" t="s">
        <v>884</v>
      </c>
      <c r="M77" s="132" t="s">
        <v>465</v>
      </c>
      <c r="N77" s="190">
        <f>VLOOKUP($A77,[3]futuresATR!$A$2:$F$80,3)</f>
        <v>98.16</v>
      </c>
      <c r="O77" s="152">
        <f t="shared" si="21"/>
        <v>176805.79199999999</v>
      </c>
      <c r="P77" s="191">
        <f>VLOOKUP($A77,[3]futuresATR!$A$2:$F$80,4)</f>
        <v>2.9000000000000001E-2</v>
      </c>
      <c r="Q77" s="151">
        <f t="shared" si="16"/>
        <v>52.2348</v>
      </c>
      <c r="R77" s="143">
        <f t="shared" si="22"/>
        <v>39</v>
      </c>
      <c r="S77" s="138">
        <f t="shared" si="17"/>
        <v>6895425.8879999993</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-738.4919999993283</v>
      </c>
      <c r="AH77" s="140">
        <f>ABS(AG77)-ABS(AD77)</f>
        <v>26.4919999993283</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18376</v>
      </c>
      <c r="O78" s="152">
        <f t="shared" si="21"/>
        <v>91880</v>
      </c>
      <c r="P78" s="191">
        <f>VLOOKUP($A78,[3]futuresATR!$A$2:$F$80,4)</f>
        <v>144.75</v>
      </c>
      <c r="Q78" s="151">
        <f t="shared" si="16"/>
        <v>723.75</v>
      </c>
      <c r="R78" s="143">
        <f t="shared" si="22"/>
        <v>3</v>
      </c>
      <c r="S78" s="138">
        <f t="shared" si="17"/>
        <v>275640</v>
      </c>
      <c r="T78" s="110">
        <f t="shared" si="23"/>
        <v>3</v>
      </c>
      <c r="U78" s="110">
        <f t="shared" si="24"/>
        <v>42</v>
      </c>
      <c r="V78" s="159">
        <f t="shared" si="25"/>
        <v>3</v>
      </c>
      <c r="W78" s="159">
        <f t="shared" si="26"/>
        <v>2171.25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1.3324450366422387</v>
      </c>
      <c r="I79" s="146">
        <v>2800</v>
      </c>
      <c r="J79">
        <v>0.1</v>
      </c>
      <c r="K79" t="s">
        <v>1126</v>
      </c>
      <c r="L79" t="s">
        <v>888</v>
      </c>
      <c r="M79" s="132" t="s">
        <v>461</v>
      </c>
      <c r="N79" s="190">
        <f>VLOOKUP($A79,[3]futuresATR!$A$2:$F$80,3)</f>
        <v>98.58</v>
      </c>
      <c r="O79" s="152">
        <f t="shared" si="21"/>
        <v>207156.01199999999</v>
      </c>
      <c r="P79" s="191">
        <f>VLOOKUP($A79,[3]futuresATR!$A$2:$F$80,4)</f>
        <v>5.8000000000000003E-2</v>
      </c>
      <c r="Q79" s="151">
        <f t="shared" si="16"/>
        <v>121.88119999999999</v>
      </c>
      <c r="R79" s="143">
        <f t="shared" si="22"/>
        <v>17</v>
      </c>
      <c r="S79" s="138">
        <f t="shared" si="17"/>
        <v>3521652.2039999999</v>
      </c>
      <c r="T79" s="110">
        <f t="shared" si="23"/>
        <v>15</v>
      </c>
      <c r="U79" s="110">
        <f t="shared" si="24"/>
        <v>210</v>
      </c>
      <c r="V79" s="159">
        <f t="shared" si="25"/>
        <v>15</v>
      </c>
      <c r="W79" s="159">
        <f t="shared" si="26"/>
        <v>1828.2179999999998</v>
      </c>
      <c r="X79" t="s">
        <v>901</v>
      </c>
      <c r="Y79">
        <v>22</v>
      </c>
      <c r="Z79">
        <v>98.38</v>
      </c>
      <c r="AA79" t="s">
        <v>1060</v>
      </c>
      <c r="AB79" s="133">
        <v>1E-4</v>
      </c>
      <c r="AC79">
        <v>98.39</v>
      </c>
      <c r="AD79" s="108">
        <v>446</v>
      </c>
      <c r="AE79"/>
      <c r="AF79" s="165">
        <f>Z79-AC79</f>
        <v>-1.0000000000005116E-2</v>
      </c>
      <c r="AG79" s="143">
        <f>AF79*I79*Y79/H79</f>
        <v>-462.30800000023646</v>
      </c>
      <c r="AH79" s="140">
        <f>ABS(AG79)-ABS(AD79)</f>
        <v>16.308000000236461</v>
      </c>
    </row>
    <row r="80" spans="1:34" x14ac:dyDescent="0.25">
      <c r="A80" s="4" t="s">
        <v>1028</v>
      </c>
      <c r="B80" t="s">
        <v>426</v>
      </c>
      <c r="C80" s="154" t="s">
        <v>1028</v>
      </c>
      <c r="D80" t="s">
        <v>451</v>
      </c>
      <c r="E80" t="s">
        <v>780</v>
      </c>
      <c r="F80" t="s">
        <v>886</v>
      </c>
      <c r="G80" t="s">
        <v>452</v>
      </c>
      <c r="H80">
        <f>VLOOKUP(G80,MARGIN!$E$1:$F$10,2)</f>
        <v>1.3324450366422387</v>
      </c>
      <c r="I80" s="146">
        <v>8000</v>
      </c>
      <c r="J80">
        <v>1E-3</v>
      </c>
      <c r="K80" t="s">
        <v>1126</v>
      </c>
      <c r="L80" t="s">
        <v>887</v>
      </c>
      <c r="M80" s="132" t="s">
        <v>449</v>
      </c>
      <c r="N80" s="190">
        <f>VLOOKUP($A80,[3]futuresATR!$A$2:$F$80,3)</f>
        <v>98.125</v>
      </c>
      <c r="O80" s="152">
        <f t="shared" si="21"/>
        <v>589142.49999999988</v>
      </c>
      <c r="P80" s="191">
        <f>VLOOKUP($A80,[3]futuresATR!$A$2:$F$80,4)</f>
        <v>7.3999999999999996E-2</v>
      </c>
      <c r="Q80" s="151">
        <f t="shared" si="16"/>
        <v>444.29599999999994</v>
      </c>
      <c r="R80" s="143">
        <f t="shared" si="22"/>
        <v>5</v>
      </c>
      <c r="S80" s="138">
        <f>R80*O80</f>
        <v>2945712.4999999995</v>
      </c>
      <c r="T80" s="110">
        <f t="shared" si="23"/>
        <v>5</v>
      </c>
      <c r="U80" s="110">
        <f t="shared" si="24"/>
        <v>70</v>
      </c>
      <c r="V80" s="159">
        <f t="shared" si="25"/>
        <v>5</v>
      </c>
      <c r="W80" s="159">
        <f t="shared" si="26"/>
        <v>2221.4799999999996</v>
      </c>
      <c r="X80" t="s">
        <v>901</v>
      </c>
      <c r="Y80">
        <v>8</v>
      </c>
      <c r="Z80">
        <v>97.734999999999999</v>
      </c>
      <c r="AA80" t="s">
        <v>1049</v>
      </c>
      <c r="AB80" s="133">
        <v>1E-4</v>
      </c>
      <c r="AC80">
        <v>97.74</v>
      </c>
      <c r="AD80" s="108">
        <v>232</v>
      </c>
      <c r="AE80" s="108">
        <v>0</v>
      </c>
      <c r="AF80" s="165">
        <f>Z80-AC80</f>
        <v>-4.9999999999954525E-3</v>
      </c>
      <c r="AG80" s="143">
        <f>AF80*I80*Y80/H80</f>
        <v>-240.15999999978155</v>
      </c>
      <c r="AH80" s="140">
        <f>ABS(AG80)-ABS(AD80)</f>
        <v>8.1599999997815473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1.3324450366422387</v>
      </c>
      <c r="G1" t="str">
        <f>"'"&amp;E1&amp;"':1/fxRates.ix['"&amp;D1&amp;"'],"</f>
        <v>'AUD':1/fxRates.ix['AUDUSD'],</v>
      </c>
    </row>
    <row r="2" spans="1:17" x14ac:dyDescent="0.25">
      <c r="A2" t="s">
        <v>775</v>
      </c>
      <c r="B2" s="141">
        <v>50</v>
      </c>
      <c r="D2" t="str">
        <f>F39</f>
        <v>USDCAD</v>
      </c>
      <c r="E2" s="172" t="s">
        <v>489</v>
      </c>
      <c r="F2" s="173">
        <f>G39</f>
        <v>1.319</v>
      </c>
      <c r="G2" t="str">
        <f>"'"&amp;E2&amp;"':fxRates.ix['"&amp;D2&amp;"'],"</f>
        <v>'CAD':fxRates.ix['USDCAD'],</v>
      </c>
    </row>
    <row r="3" spans="1:17" x14ac:dyDescent="0.25">
      <c r="A3" t="s">
        <v>777</v>
      </c>
      <c r="B3" s="113">
        <f>B1/B2</f>
        <v>10000</v>
      </c>
      <c r="D3" t="str">
        <f>F38</f>
        <v>USDCHF</v>
      </c>
      <c r="E3" s="172" t="s">
        <v>537</v>
      </c>
      <c r="F3" s="173">
        <f>G38</f>
        <v>0.99250000000000005</v>
      </c>
      <c r="G3" t="str">
        <f>"'"&amp;E3&amp;"':fxRates.ix['"&amp;D3&amp;"'],"</f>
        <v>'CHF':fxRates.ix['USDCHF'],</v>
      </c>
    </row>
    <row r="4" spans="1:17" x14ac:dyDescent="0.25">
      <c r="B4" s="113"/>
      <c r="D4" t="str">
        <f>F33</f>
        <v>EURUSD</v>
      </c>
      <c r="E4" s="172" t="s">
        <v>471</v>
      </c>
      <c r="F4" s="173">
        <f>1/G33</f>
        <v>0.91049804242920873</v>
      </c>
      <c r="G4" t="str">
        <f t="shared" ref="G4:G9" si="0">"'"&amp;E4&amp;"':1/fxRates.ix['"&amp;D4&amp;"'],"</f>
        <v>'EUR':1/fxRates.ix['EURUSD'],</v>
      </c>
    </row>
    <row r="5" spans="1:17" x14ac:dyDescent="0.25">
      <c r="A5" t="s">
        <v>1102</v>
      </c>
      <c r="B5" s="195">
        <v>50000</v>
      </c>
      <c r="D5" t="str">
        <f>F24</f>
        <v>GBPUSD</v>
      </c>
      <c r="E5" s="172" t="s">
        <v>458</v>
      </c>
      <c r="F5" s="173">
        <f>1/G24</f>
        <v>0.76155662173482608</v>
      </c>
      <c r="G5" t="str">
        <f t="shared" si="0"/>
        <v>'GBP':1/fxRates.ix['GBPUSD'],</v>
      </c>
    </row>
    <row r="6" spans="1:17" x14ac:dyDescent="0.25">
      <c r="A6" t="s">
        <v>1103</v>
      </c>
      <c r="B6" s="195">
        <v>35000</v>
      </c>
      <c r="D6" t="s">
        <v>1192</v>
      </c>
      <c r="E6" s="172" t="s">
        <v>504</v>
      </c>
      <c r="F6" s="174">
        <v>7.77</v>
      </c>
      <c r="G6" t="str">
        <f>"'"&amp;E6&amp;"':fxRates.ix['"&amp;D6&amp;"'],"</f>
        <v>'HKD':fxRates.ix['USDHKD'],</v>
      </c>
    </row>
    <row r="7" spans="1:17" x14ac:dyDescent="0.25">
      <c r="A7" t="s">
        <v>1130</v>
      </c>
      <c r="B7" s="195">
        <v>1000000</v>
      </c>
      <c r="D7" t="s">
        <v>8</v>
      </c>
      <c r="E7" s="172" t="s">
        <v>442</v>
      </c>
      <c r="F7" s="173">
        <f>G40</f>
        <v>104.63</v>
      </c>
      <c r="G7" t="str">
        <f>"'"&amp;E7&amp;"':fxRates.ix['"&amp;D7&amp;"'],"</f>
        <v>'JPY':fxRates.ix['USDJPY'],</v>
      </c>
    </row>
    <row r="8" spans="1:17" x14ac:dyDescent="0.25">
      <c r="A8" t="s">
        <v>1131</v>
      </c>
      <c r="B8" s="196">
        <v>2E-3</v>
      </c>
      <c r="D8" t="s">
        <v>17</v>
      </c>
      <c r="E8" s="172" t="s">
        <v>779</v>
      </c>
      <c r="F8" s="173">
        <f>1/G37</f>
        <v>1.4168000064379391</v>
      </c>
      <c r="G8" t="str">
        <f t="shared" si="0"/>
        <v>'NZD':1/fxRates.ix['NZDUSD'],</v>
      </c>
    </row>
    <row r="9" spans="1:17" x14ac:dyDescent="0.25">
      <c r="B9" s="196"/>
      <c r="E9" s="172" t="s">
        <v>685</v>
      </c>
      <c r="F9" s="174">
        <v>1.34</v>
      </c>
      <c r="G9" t="str">
        <f t="shared" si="0"/>
        <v>'SGD':1/fxRates.ix[''],</v>
      </c>
    </row>
    <row r="10" spans="1:17" ht="15.75" thickBot="1" x14ac:dyDescent="0.3">
      <c r="B10" s="193"/>
      <c r="D10" t="s">
        <v>1193</v>
      </c>
      <c r="E10" s="175" t="s">
        <v>474</v>
      </c>
      <c r="F10" s="176">
        <v>1</v>
      </c>
      <c r="G10" t="str">
        <f>"'"&amp;E10&amp;"':fxRates.ix['"&amp;D10&amp;"'],"</f>
        <v>'USD':fxRates.ix['USDUSD'],</v>
      </c>
    </row>
    <row r="11" spans="1:17" x14ac:dyDescent="0.25">
      <c r="B11" s="113"/>
      <c r="E11" s="110"/>
      <c r="F11" s="1"/>
    </row>
    <row r="12" spans="1:17" x14ac:dyDescent="0.25">
      <c r="G12" s="265">
        <f>[4]currenciesATR!$A$1</f>
        <v>42577</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1.4168000064379391</v>
      </c>
      <c r="E13" t="s">
        <v>1075</v>
      </c>
      <c r="F13" t="s">
        <v>22</v>
      </c>
      <c r="G13" s="111">
        <f>[4]currenciesATR!$B2</f>
        <v>1.0631999999999999</v>
      </c>
      <c r="H13" s="111">
        <f>[4]currenciesATR!$C2</f>
        <v>9.2250000000000006E-3</v>
      </c>
      <c r="I13" s="137">
        <f>J13*10000*G13/D13</f>
        <v>52529.644030080002</v>
      </c>
      <c r="J13" s="113">
        <f>ROUND($B$5*$D13/$G13/10000,0)</f>
        <v>7</v>
      </c>
      <c r="K13" t="str">
        <f>"'"&amp;F13&amp;"':"&amp;J13&amp;","</f>
        <v>'AUDNZD':7,</v>
      </c>
      <c r="L13" t="s">
        <v>20</v>
      </c>
      <c r="M13" s="113">
        <f>ROUND($B$6*Q13/N13/10000,0)</f>
        <v>5</v>
      </c>
      <c r="N13" s="165">
        <f>G18</f>
        <v>0.98980000000000001</v>
      </c>
      <c r="O13" s="137">
        <f>N13*M13/Q13*10000</f>
        <v>37520.849128127367</v>
      </c>
      <c r="P13" t="str">
        <f t="shared" ref="P13:P40" si="3">RIGHT(L13,3)</f>
        <v>CAD</v>
      </c>
      <c r="Q13">
        <f t="shared" ref="Q13:Q40" si="4">VLOOKUP(P13,$E$1:$F$10,2)</f>
        <v>1.319</v>
      </c>
    </row>
    <row r="14" spans="1:17" x14ac:dyDescent="0.25">
      <c r="A14" t="s">
        <v>1087</v>
      </c>
      <c r="B14" t="s">
        <v>23</v>
      </c>
      <c r="C14" t="str">
        <f t="shared" si="1"/>
        <v>AUD</v>
      </c>
      <c r="D14">
        <f t="shared" si="2"/>
        <v>1.3324450366422387</v>
      </c>
      <c r="E14" t="s">
        <v>1087</v>
      </c>
      <c r="F14" t="s">
        <v>23</v>
      </c>
      <c r="G14" s="111">
        <f>[4]currenciesATR!$B3</f>
        <v>1.7499956299999999</v>
      </c>
      <c r="H14" s="111">
        <f>[4]currenciesATR!$C3</f>
        <v>2.3555042000000002E-2</v>
      </c>
      <c r="I14" s="137">
        <f t="shared" ref="I14:I40" si="5">J14*10000*G14/D14</f>
        <v>52534.868812599991</v>
      </c>
      <c r="J14" s="113">
        <f t="shared" ref="J14:J40" si="6">ROUND($B$5*$D14/$G14/10000,0)</f>
        <v>4</v>
      </c>
      <c r="K14" t="str">
        <f t="shared" ref="K14:K40" si="7">"'"&amp;F14&amp;"':"&amp;J14&amp;","</f>
        <v>'GBPAUD':4,</v>
      </c>
      <c r="L14" t="s">
        <v>21</v>
      </c>
      <c r="M14" s="113">
        <f t="shared" ref="M14:M40" si="8">ROUND($B$6*Q14/N14/10000,0)</f>
        <v>5</v>
      </c>
      <c r="N14" s="165">
        <f>G16</f>
        <v>0.74480000000000002</v>
      </c>
      <c r="O14" s="137">
        <f t="shared" ref="O14:O40" si="9">N14*M14/Q14*10000</f>
        <v>37521.410579345087</v>
      </c>
      <c r="P14" t="str">
        <f t="shared" si="3"/>
        <v>CHF</v>
      </c>
      <c r="Q14">
        <f t="shared" si="4"/>
        <v>0.99250000000000005</v>
      </c>
    </row>
    <row r="15" spans="1:17" x14ac:dyDescent="0.25">
      <c r="A15" t="s">
        <v>1072</v>
      </c>
      <c r="B15" t="s">
        <v>7</v>
      </c>
      <c r="C15" t="str">
        <f t="shared" si="1"/>
        <v>JPY</v>
      </c>
      <c r="D15">
        <f t="shared" si="2"/>
        <v>104.63</v>
      </c>
      <c r="E15" t="s">
        <v>1072</v>
      </c>
      <c r="F15" t="s">
        <v>7</v>
      </c>
      <c r="G15" s="111">
        <f>[4]currenciesATR!$B4</f>
        <v>78.522000000000006</v>
      </c>
      <c r="H15" s="111">
        <f>[4]currenciesATR!$C4</f>
        <v>1.3185</v>
      </c>
      <c r="I15" s="137">
        <f t="shared" si="5"/>
        <v>52533.116696932047</v>
      </c>
      <c r="J15" s="113">
        <f t="shared" si="6"/>
        <v>7</v>
      </c>
      <c r="K15" t="str">
        <f t="shared" si="7"/>
        <v>'AUDJPY':7,</v>
      </c>
      <c r="L15" t="s">
        <v>7</v>
      </c>
      <c r="M15" s="113">
        <f t="shared" si="8"/>
        <v>5</v>
      </c>
      <c r="N15" s="165">
        <f>G15</f>
        <v>78.522000000000006</v>
      </c>
      <c r="O15" s="137">
        <f t="shared" si="9"/>
        <v>37523.654783522892</v>
      </c>
      <c r="P15" t="str">
        <f t="shared" si="3"/>
        <v>JPY</v>
      </c>
      <c r="Q15">
        <f t="shared" si="4"/>
        <v>104.63</v>
      </c>
    </row>
    <row r="16" spans="1:17" x14ac:dyDescent="0.25">
      <c r="A16" t="s">
        <v>1073</v>
      </c>
      <c r="B16" t="s">
        <v>21</v>
      </c>
      <c r="C16" t="str">
        <f t="shared" si="1"/>
        <v>CHF</v>
      </c>
      <c r="D16">
        <f t="shared" si="2"/>
        <v>0.99250000000000005</v>
      </c>
      <c r="E16" t="s">
        <v>1073</v>
      </c>
      <c r="F16" t="s">
        <v>21</v>
      </c>
      <c r="G16" s="111">
        <f>[4]currenciesATR!$B5</f>
        <v>0.74480000000000002</v>
      </c>
      <c r="H16" s="111">
        <f>[4]currenciesATR!$C5</f>
        <v>7.7299999999999999E-3</v>
      </c>
      <c r="I16" s="137">
        <f t="shared" si="5"/>
        <v>52529.974811083121</v>
      </c>
      <c r="J16" s="113">
        <f t="shared" si="6"/>
        <v>7</v>
      </c>
      <c r="K16" t="str">
        <f t="shared" si="7"/>
        <v>'AUDCHF':7,</v>
      </c>
      <c r="L16" t="s">
        <v>22</v>
      </c>
      <c r="M16" s="113">
        <f t="shared" si="8"/>
        <v>5</v>
      </c>
      <c r="N16" s="165">
        <f>G13</f>
        <v>1.0631999999999999</v>
      </c>
      <c r="O16" s="137">
        <f t="shared" si="9"/>
        <v>37521.174307200003</v>
      </c>
      <c r="P16" t="str">
        <f t="shared" si="3"/>
        <v>NZD</v>
      </c>
      <c r="Q16">
        <f t="shared" si="4"/>
        <v>1.4168000064379391</v>
      </c>
    </row>
    <row r="17" spans="1:17" x14ac:dyDescent="0.25">
      <c r="A17" t="s">
        <v>1074</v>
      </c>
      <c r="B17" t="s">
        <v>9</v>
      </c>
      <c r="C17" t="str">
        <f t="shared" si="1"/>
        <v>USD</v>
      </c>
      <c r="D17">
        <f t="shared" si="2"/>
        <v>1</v>
      </c>
      <c r="E17" t="s">
        <v>1074</v>
      </c>
      <c r="F17" t="s">
        <v>9</v>
      </c>
      <c r="G17" s="111">
        <f>[4]currenciesATR!$B6</f>
        <v>0.75049999999999994</v>
      </c>
      <c r="H17" s="111">
        <f>[4]currenciesATR!$C6</f>
        <v>7.79E-3</v>
      </c>
      <c r="I17" s="137">
        <f t="shared" si="5"/>
        <v>52534.999999999993</v>
      </c>
      <c r="J17" s="113">
        <f t="shared" si="6"/>
        <v>7</v>
      </c>
      <c r="K17" t="str">
        <f t="shared" si="7"/>
        <v>'AUDUSD':7,</v>
      </c>
      <c r="L17" t="s">
        <v>9</v>
      </c>
      <c r="M17" s="113">
        <f t="shared" si="8"/>
        <v>5</v>
      </c>
      <c r="N17" s="165">
        <f>G17</f>
        <v>0.75049999999999994</v>
      </c>
      <c r="O17" s="137">
        <f t="shared" si="9"/>
        <v>37524.999999999993</v>
      </c>
      <c r="P17" t="str">
        <f t="shared" si="3"/>
        <v>USD</v>
      </c>
      <c r="Q17">
        <f t="shared" si="4"/>
        <v>1</v>
      </c>
    </row>
    <row r="18" spans="1:17" x14ac:dyDescent="0.25">
      <c r="A18" t="s">
        <v>1076</v>
      </c>
      <c r="B18" t="s">
        <v>20</v>
      </c>
      <c r="C18" t="str">
        <f t="shared" si="1"/>
        <v>CAD</v>
      </c>
      <c r="D18">
        <f t="shared" si="2"/>
        <v>1.319</v>
      </c>
      <c r="E18" t="s">
        <v>1076</v>
      </c>
      <c r="F18" t="s">
        <v>20</v>
      </c>
      <c r="G18" s="111">
        <f>[4]currenciesATR!$B7</f>
        <v>0.98980000000000001</v>
      </c>
      <c r="H18" s="111">
        <f>[4]currenciesATR!$C7</f>
        <v>8.3649999999999992E-3</v>
      </c>
      <c r="I18" s="137">
        <f t="shared" si="5"/>
        <v>52529.188779378317</v>
      </c>
      <c r="J18" s="113">
        <f t="shared" si="6"/>
        <v>7</v>
      </c>
      <c r="K18" t="str">
        <f t="shared" si="7"/>
        <v>'AUDCAD':7,</v>
      </c>
      <c r="L18" t="s">
        <v>27</v>
      </c>
      <c r="M18" s="113">
        <f t="shared" si="8"/>
        <v>5</v>
      </c>
      <c r="N18" s="165">
        <f>G20</f>
        <v>0.75255870000000002</v>
      </c>
      <c r="O18" s="137">
        <f t="shared" si="9"/>
        <v>37912.277078085637</v>
      </c>
      <c r="P18" t="str">
        <f t="shared" si="3"/>
        <v>CHF</v>
      </c>
      <c r="Q18">
        <f t="shared" si="4"/>
        <v>0.99250000000000005</v>
      </c>
    </row>
    <row r="19" spans="1:17" x14ac:dyDescent="0.25">
      <c r="A19" t="s">
        <v>1077</v>
      </c>
      <c r="B19" t="s">
        <v>27</v>
      </c>
      <c r="C19" t="str">
        <f>RIGHT(B40,3)</f>
        <v>CAD</v>
      </c>
      <c r="D19">
        <f t="shared" si="2"/>
        <v>1.319</v>
      </c>
      <c r="E19" t="s">
        <v>1117</v>
      </c>
      <c r="F19" t="s">
        <v>29</v>
      </c>
      <c r="G19" s="111">
        <f>[4]currenciesATR!$B8</f>
        <v>0.93059999999999998</v>
      </c>
      <c r="H19" s="111">
        <f>[4]currenciesATR!$C8</f>
        <v>9.9850000000000008E-3</v>
      </c>
      <c r="I19" s="137">
        <f>J19*10000*G19/D19</f>
        <v>49387.414708112206</v>
      </c>
      <c r="J19" s="113">
        <f>ROUND($B$5*$D19/$G19/10000,0)</f>
        <v>7</v>
      </c>
      <c r="K19" t="str">
        <f t="shared" si="7"/>
        <v>'NZDCAD':7,</v>
      </c>
      <c r="L19" t="s">
        <v>3</v>
      </c>
      <c r="M19" s="113">
        <f t="shared" si="8"/>
        <v>5</v>
      </c>
      <c r="N19" s="165">
        <f>G34</f>
        <v>79.324787409999999</v>
      </c>
      <c r="O19" s="137">
        <f t="shared" si="9"/>
        <v>37907.286347127978</v>
      </c>
      <c r="P19" t="str">
        <f t="shared" si="3"/>
        <v>JPY</v>
      </c>
      <c r="Q19">
        <f t="shared" si="4"/>
        <v>104.63</v>
      </c>
    </row>
    <row r="20" spans="1:17" x14ac:dyDescent="0.25">
      <c r="A20" t="s">
        <v>1093</v>
      </c>
      <c r="B20" t="s">
        <v>28</v>
      </c>
      <c r="C20" t="str">
        <f t="shared" ref="C20:C40" si="10">RIGHT(B19,3)</f>
        <v>CHF</v>
      </c>
      <c r="D20">
        <f t="shared" si="2"/>
        <v>0.99250000000000005</v>
      </c>
      <c r="E20" t="s">
        <v>1077</v>
      </c>
      <c r="F20" t="s">
        <v>27</v>
      </c>
      <c r="G20" s="111">
        <f>[4]currenciesATR!$B9</f>
        <v>0.75255870000000002</v>
      </c>
      <c r="H20" s="111">
        <f>[4]currenciesATR!$C9</f>
        <v>6.1159954999999997E-3</v>
      </c>
      <c r="I20" s="137">
        <f t="shared" si="5"/>
        <v>53077.187909319902</v>
      </c>
      <c r="J20" s="113">
        <f t="shared" si="6"/>
        <v>7</v>
      </c>
      <c r="K20" t="str">
        <f t="shared" si="7"/>
        <v>'CADCHF':7,</v>
      </c>
      <c r="L20" t="s">
        <v>4</v>
      </c>
      <c r="M20" s="113">
        <f t="shared" si="8"/>
        <v>3</v>
      </c>
      <c r="N20" s="165">
        <f>G36</f>
        <v>105.40739960000001</v>
      </c>
      <c r="O20" s="137">
        <f t="shared" si="9"/>
        <v>30222.899627257957</v>
      </c>
      <c r="P20" t="str">
        <f t="shared" si="3"/>
        <v>JPY</v>
      </c>
      <c r="Q20">
        <f t="shared" si="4"/>
        <v>104.63</v>
      </c>
    </row>
    <row r="21" spans="1:17" x14ac:dyDescent="0.25">
      <c r="A21" t="s">
        <v>1091</v>
      </c>
      <c r="B21" t="s">
        <v>25</v>
      </c>
      <c r="C21" t="str">
        <f t="shared" si="10"/>
        <v>CHF</v>
      </c>
      <c r="D21">
        <f t="shared" si="2"/>
        <v>0.99250000000000005</v>
      </c>
      <c r="E21" t="s">
        <v>1093</v>
      </c>
      <c r="F21" t="s">
        <v>28</v>
      </c>
      <c r="G21" s="111">
        <f>[4]currenciesATR!$B10</f>
        <v>0.70037819999999995</v>
      </c>
      <c r="H21" s="111">
        <f>[4]currenciesATR!$C10</f>
        <v>8.1401749999999995E-3</v>
      </c>
      <c r="I21" s="137">
        <f t="shared" si="5"/>
        <v>49396.95113350125</v>
      </c>
      <c r="J21" s="113">
        <f t="shared" si="6"/>
        <v>7</v>
      </c>
      <c r="K21" t="str">
        <f t="shared" si="7"/>
        <v>'NZDCHF':7,</v>
      </c>
      <c r="L21" t="s">
        <v>11</v>
      </c>
      <c r="M21" s="113">
        <f t="shared" si="8"/>
        <v>3</v>
      </c>
      <c r="N21" s="165">
        <f>G28</f>
        <v>1.4636</v>
      </c>
      <c r="O21" s="137">
        <f t="shared" si="9"/>
        <v>32952.953999999998</v>
      </c>
      <c r="P21" t="str">
        <f t="shared" si="3"/>
        <v>AUD</v>
      </c>
      <c r="Q21">
        <f t="shared" si="4"/>
        <v>1.3324450366422387</v>
      </c>
    </row>
    <row r="22" spans="1:17" x14ac:dyDescent="0.25">
      <c r="A22" t="s">
        <v>1089</v>
      </c>
      <c r="B22" t="s">
        <v>26</v>
      </c>
      <c r="C22" t="str">
        <f t="shared" si="10"/>
        <v>NZD</v>
      </c>
      <c r="D22">
        <f t="shared" si="2"/>
        <v>1.4168000064379391</v>
      </c>
      <c r="E22" t="s">
        <v>1091</v>
      </c>
      <c r="F22" t="s">
        <v>25</v>
      </c>
      <c r="G22" s="111">
        <f>[4]currenciesATR!$B11</f>
        <v>1.8604000000000001</v>
      </c>
      <c r="H22" s="111">
        <f>[4]currenciesATR!$C11</f>
        <v>2.904E-2</v>
      </c>
      <c r="I22" s="137">
        <f t="shared" si="5"/>
        <v>52523.997502720005</v>
      </c>
      <c r="J22" s="113">
        <f t="shared" si="6"/>
        <v>4</v>
      </c>
      <c r="K22" t="str">
        <f t="shared" si="7"/>
        <v>'GBPNZD':4,</v>
      </c>
      <c r="L22" t="s">
        <v>12</v>
      </c>
      <c r="M22" s="113">
        <f t="shared" si="8"/>
        <v>3</v>
      </c>
      <c r="N22" s="165">
        <f>G29</f>
        <v>1.4484999999999999</v>
      </c>
      <c r="O22" s="137">
        <f t="shared" si="9"/>
        <v>32945.413191811975</v>
      </c>
      <c r="P22" t="str">
        <f t="shared" si="3"/>
        <v>CAD</v>
      </c>
      <c r="Q22">
        <f t="shared" si="4"/>
        <v>1.319</v>
      </c>
    </row>
    <row r="23" spans="1:17" x14ac:dyDescent="0.25">
      <c r="A23" t="s">
        <v>1092</v>
      </c>
      <c r="B23" t="s">
        <v>14</v>
      </c>
      <c r="C23" t="str">
        <f t="shared" si="10"/>
        <v>CHF</v>
      </c>
      <c r="D23">
        <f t="shared" si="2"/>
        <v>0.99250000000000005</v>
      </c>
      <c r="E23" t="s">
        <v>1089</v>
      </c>
      <c r="F23" t="s">
        <v>26</v>
      </c>
      <c r="G23" s="111">
        <f>[4]currenciesATR!$B12</f>
        <v>1.3032999999999999</v>
      </c>
      <c r="H23" s="111">
        <f>[4]currenciesATR!$C12</f>
        <v>2.0105000000000001E-2</v>
      </c>
      <c r="I23" s="137">
        <f t="shared" si="5"/>
        <v>52525.944584382858</v>
      </c>
      <c r="J23" s="113">
        <f t="shared" si="6"/>
        <v>4</v>
      </c>
      <c r="K23" t="str">
        <f t="shared" si="7"/>
        <v>'GBPCHF':4,</v>
      </c>
      <c r="L23" t="s">
        <v>18</v>
      </c>
      <c r="M23" s="113">
        <f t="shared" si="8"/>
        <v>3</v>
      </c>
      <c r="N23" s="165">
        <f>G31</f>
        <v>1.0901000000000001</v>
      </c>
      <c r="O23" s="137">
        <f t="shared" si="9"/>
        <v>32950.125944584383</v>
      </c>
      <c r="P23" t="str">
        <f t="shared" si="3"/>
        <v>CHF</v>
      </c>
      <c r="Q23">
        <f t="shared" si="4"/>
        <v>0.99250000000000005</v>
      </c>
    </row>
    <row r="24" spans="1:17" x14ac:dyDescent="0.25">
      <c r="A24" t="s">
        <v>1090</v>
      </c>
      <c r="B24" t="s">
        <v>6</v>
      </c>
      <c r="C24" t="str">
        <f t="shared" si="10"/>
        <v>USD</v>
      </c>
      <c r="D24">
        <f t="shared" si="2"/>
        <v>1</v>
      </c>
      <c r="E24" t="s">
        <v>1092</v>
      </c>
      <c r="F24" t="s">
        <v>14</v>
      </c>
      <c r="G24" s="111">
        <f>[4]currenciesATR!$B13</f>
        <v>1.3130999999999999</v>
      </c>
      <c r="H24" s="111">
        <f>[4]currenciesATR!$C13</f>
        <v>1.8939999999999999E-2</v>
      </c>
      <c r="I24" s="137">
        <f t="shared" si="5"/>
        <v>52524</v>
      </c>
      <c r="J24" s="113">
        <f t="shared" si="6"/>
        <v>4</v>
      </c>
      <c r="K24" t="str">
        <f t="shared" si="7"/>
        <v>'GBPUSD':4,</v>
      </c>
      <c r="L24" t="s">
        <v>19</v>
      </c>
      <c r="M24" s="113">
        <f t="shared" si="8"/>
        <v>3</v>
      </c>
      <c r="N24" s="165">
        <f>G32</f>
        <v>0.83645000000000003</v>
      </c>
      <c r="O24" s="137">
        <f t="shared" si="9"/>
        <v>32950.274849999994</v>
      </c>
      <c r="P24" t="str">
        <f t="shared" si="3"/>
        <v>GBP</v>
      </c>
      <c r="Q24">
        <f t="shared" si="4"/>
        <v>0.76155662173482608</v>
      </c>
    </row>
    <row r="25" spans="1:17" x14ac:dyDescent="0.25">
      <c r="A25" t="s">
        <v>1088</v>
      </c>
      <c r="B25" t="s">
        <v>24</v>
      </c>
      <c r="C25" t="str">
        <f t="shared" si="10"/>
        <v>JPY</v>
      </c>
      <c r="D25">
        <f t="shared" si="2"/>
        <v>104.63</v>
      </c>
      <c r="E25" t="s">
        <v>1090</v>
      </c>
      <c r="F25" t="s">
        <v>6</v>
      </c>
      <c r="G25" s="111">
        <f>[4]currenciesATR!$B14</f>
        <v>137.39599999999999</v>
      </c>
      <c r="H25" s="111">
        <f>[4]currenciesATR!$C14</f>
        <v>3.052</v>
      </c>
      <c r="I25" s="137">
        <f t="shared" si="5"/>
        <v>52526.426455127585</v>
      </c>
      <c r="J25" s="113">
        <f t="shared" si="6"/>
        <v>4</v>
      </c>
      <c r="K25" t="str">
        <f t="shared" si="7"/>
        <v>'GBPJPY':4,</v>
      </c>
      <c r="L25" t="s">
        <v>5</v>
      </c>
      <c r="M25" s="113">
        <f t="shared" si="8"/>
        <v>3</v>
      </c>
      <c r="N25" s="165">
        <f>G30</f>
        <v>114.92</v>
      </c>
      <c r="O25" s="137">
        <f t="shared" si="9"/>
        <v>32950.396635764118</v>
      </c>
      <c r="P25" t="str">
        <f t="shared" si="3"/>
        <v>JPY</v>
      </c>
      <c r="Q25">
        <f t="shared" si="4"/>
        <v>104.63</v>
      </c>
    </row>
    <row r="26" spans="1:17" x14ac:dyDescent="0.25">
      <c r="A26" t="s">
        <v>1085</v>
      </c>
      <c r="B26" t="s">
        <v>13</v>
      </c>
      <c r="C26" t="str">
        <f t="shared" si="10"/>
        <v>CAD</v>
      </c>
      <c r="D26">
        <f t="shared" si="2"/>
        <v>1.319</v>
      </c>
      <c r="E26" t="s">
        <v>1088</v>
      </c>
      <c r="F26" t="s">
        <v>24</v>
      </c>
      <c r="G26" s="111">
        <f>[4]currenciesATR!$B15</f>
        <v>1.7321</v>
      </c>
      <c r="H26" s="111">
        <f>[4]currenciesATR!$C15</f>
        <v>2.3290000000000002E-2</v>
      </c>
      <c r="I26" s="137">
        <f t="shared" si="5"/>
        <v>52527.672479150875</v>
      </c>
      <c r="J26" s="113">
        <f t="shared" si="6"/>
        <v>4</v>
      </c>
      <c r="K26" t="str">
        <f t="shared" si="7"/>
        <v>'GBPCAD':4,</v>
      </c>
      <c r="L26" t="s">
        <v>13</v>
      </c>
      <c r="M26" s="113">
        <f t="shared" si="8"/>
        <v>3</v>
      </c>
      <c r="N26" s="165">
        <f>G27</f>
        <v>1.5562</v>
      </c>
      <c r="O26" s="137">
        <f t="shared" si="9"/>
        <v>32951.722041120003</v>
      </c>
      <c r="P26" t="str">
        <f t="shared" si="3"/>
        <v>NZD</v>
      </c>
      <c r="Q26">
        <f t="shared" si="4"/>
        <v>1.4168000064379391</v>
      </c>
    </row>
    <row r="27" spans="1:17" x14ac:dyDescent="0.25">
      <c r="A27" t="s">
        <v>1080</v>
      </c>
      <c r="B27" t="s">
        <v>11</v>
      </c>
      <c r="C27" t="str">
        <f t="shared" si="10"/>
        <v>NZD</v>
      </c>
      <c r="D27">
        <f t="shared" si="2"/>
        <v>1.4168000064379391</v>
      </c>
      <c r="E27" t="s">
        <v>1085</v>
      </c>
      <c r="F27" t="s">
        <v>13</v>
      </c>
      <c r="G27" s="111">
        <f>[4]currenciesATR!$B16</f>
        <v>1.5562</v>
      </c>
      <c r="H27" s="111">
        <f>[4]currenciesATR!$C16</f>
        <v>1.763E-2</v>
      </c>
      <c r="I27" s="137">
        <f t="shared" si="5"/>
        <v>54919.536735200003</v>
      </c>
      <c r="J27" s="113">
        <f t="shared" si="6"/>
        <v>5</v>
      </c>
      <c r="K27" t="str">
        <f t="shared" si="7"/>
        <v>'EURNZD':5,</v>
      </c>
      <c r="L27" t="s">
        <v>10</v>
      </c>
      <c r="M27" s="113">
        <f t="shared" si="8"/>
        <v>3</v>
      </c>
      <c r="N27" s="165">
        <f>G33</f>
        <v>1.0983000000000001</v>
      </c>
      <c r="O27" s="137">
        <f t="shared" si="9"/>
        <v>32949</v>
      </c>
      <c r="P27" t="str">
        <f t="shared" si="3"/>
        <v>USD</v>
      </c>
      <c r="Q27">
        <f t="shared" si="4"/>
        <v>1</v>
      </c>
    </row>
    <row r="28" spans="1:17" x14ac:dyDescent="0.25">
      <c r="A28" t="s">
        <v>1081</v>
      </c>
      <c r="B28" t="s">
        <v>12</v>
      </c>
      <c r="C28" t="str">
        <f t="shared" si="10"/>
        <v>AUD</v>
      </c>
      <c r="D28">
        <f t="shared" si="2"/>
        <v>1.3324450366422387</v>
      </c>
      <c r="E28" t="s">
        <v>1080</v>
      </c>
      <c r="F28" t="s">
        <v>11</v>
      </c>
      <c r="G28" s="111">
        <f>[4]currenciesATR!$B17</f>
        <v>1.4636</v>
      </c>
      <c r="H28" s="111">
        <f>[4]currenciesATR!$C17</f>
        <v>1.3469999999999999E-2</v>
      </c>
      <c r="I28" s="137">
        <f t="shared" si="5"/>
        <v>54921.59</v>
      </c>
      <c r="J28" s="113">
        <f t="shared" si="6"/>
        <v>5</v>
      </c>
      <c r="K28" t="str">
        <f t="shared" si="7"/>
        <v>'EURAUD':5,</v>
      </c>
      <c r="L28" t="s">
        <v>23</v>
      </c>
      <c r="M28" s="113">
        <f t="shared" si="8"/>
        <v>3</v>
      </c>
      <c r="N28" s="165">
        <f>G14</f>
        <v>1.7499956299999999</v>
      </c>
      <c r="O28" s="137">
        <f>N28*M28/Q28*10000</f>
        <v>39401.151609449989</v>
      </c>
      <c r="P28" t="str">
        <f t="shared" si="3"/>
        <v>AUD</v>
      </c>
      <c r="Q28">
        <f t="shared" si="4"/>
        <v>1.3324450366422387</v>
      </c>
    </row>
    <row r="29" spans="1:17" x14ac:dyDescent="0.25">
      <c r="A29" t="s">
        <v>1082</v>
      </c>
      <c r="B29" t="s">
        <v>5</v>
      </c>
      <c r="C29" t="str">
        <f t="shared" si="10"/>
        <v>CAD</v>
      </c>
      <c r="D29">
        <f t="shared" si="2"/>
        <v>1.319</v>
      </c>
      <c r="E29" t="s">
        <v>1081</v>
      </c>
      <c r="F29" t="s">
        <v>12</v>
      </c>
      <c r="G29" s="111">
        <f>[4]currenciesATR!$B18</f>
        <v>1.4484999999999999</v>
      </c>
      <c r="H29" s="111">
        <f>[4]currenciesATR!$C18</f>
        <v>1.1145E-2</v>
      </c>
      <c r="I29" s="137">
        <f t="shared" si="5"/>
        <v>54909.021986353298</v>
      </c>
      <c r="J29" s="113">
        <f t="shared" si="6"/>
        <v>5</v>
      </c>
      <c r="K29" t="str">
        <f t="shared" si="7"/>
        <v>'EURCAD':5,</v>
      </c>
      <c r="L29" t="s">
        <v>24</v>
      </c>
      <c r="M29" s="113">
        <f t="shared" si="8"/>
        <v>3</v>
      </c>
      <c r="N29" s="165">
        <f>G26</f>
        <v>1.7321</v>
      </c>
      <c r="O29" s="137">
        <f t="shared" si="9"/>
        <v>39395.754359363156</v>
      </c>
      <c r="P29" t="str">
        <f t="shared" si="3"/>
        <v>CAD</v>
      </c>
      <c r="Q29">
        <f t="shared" si="4"/>
        <v>1.319</v>
      </c>
    </row>
    <row r="30" spans="1:17" x14ac:dyDescent="0.25">
      <c r="A30" t="s">
        <v>1083</v>
      </c>
      <c r="B30" t="s">
        <v>18</v>
      </c>
      <c r="C30" t="str">
        <f t="shared" si="10"/>
        <v>JPY</v>
      </c>
      <c r="D30">
        <f t="shared" si="2"/>
        <v>104.63</v>
      </c>
      <c r="E30" t="s">
        <v>1082</v>
      </c>
      <c r="F30" t="s">
        <v>5</v>
      </c>
      <c r="G30" s="111">
        <f>[4]currenciesATR!$B19</f>
        <v>114.92</v>
      </c>
      <c r="H30" s="111">
        <f>[4]currenciesATR!$C19</f>
        <v>1.6348</v>
      </c>
      <c r="I30" s="137">
        <f t="shared" si="5"/>
        <v>54917.327726273536</v>
      </c>
      <c r="J30" s="113">
        <f t="shared" si="6"/>
        <v>5</v>
      </c>
      <c r="K30" t="str">
        <f t="shared" si="7"/>
        <v>'EURJPY':5,</v>
      </c>
      <c r="L30" t="s">
        <v>26</v>
      </c>
      <c r="M30" s="113">
        <f t="shared" si="8"/>
        <v>3</v>
      </c>
      <c r="N30" s="165">
        <f>G23</f>
        <v>1.3032999999999999</v>
      </c>
      <c r="O30" s="137">
        <f t="shared" si="9"/>
        <v>39394.458438287147</v>
      </c>
      <c r="P30" t="str">
        <f t="shared" si="3"/>
        <v>CHF</v>
      </c>
      <c r="Q30">
        <f t="shared" si="4"/>
        <v>0.99250000000000005</v>
      </c>
    </row>
    <row r="31" spans="1:17" x14ac:dyDescent="0.25">
      <c r="A31" t="s">
        <v>1084</v>
      </c>
      <c r="B31" t="s">
        <v>19</v>
      </c>
      <c r="C31" t="str">
        <f t="shared" si="10"/>
        <v>CHF</v>
      </c>
      <c r="D31">
        <f t="shared" si="2"/>
        <v>0.99250000000000005</v>
      </c>
      <c r="E31" t="s">
        <v>1083</v>
      </c>
      <c r="F31" t="s">
        <v>18</v>
      </c>
      <c r="G31" s="111">
        <f>[4]currenciesATR!$B20</f>
        <v>1.0901000000000001</v>
      </c>
      <c r="H31" s="111">
        <f>[4]currenciesATR!$C20</f>
        <v>4.8349999999999999E-3</v>
      </c>
      <c r="I31" s="137">
        <f t="shared" si="5"/>
        <v>54916.876574307302</v>
      </c>
      <c r="J31" s="113">
        <f t="shared" si="6"/>
        <v>5</v>
      </c>
      <c r="K31" t="str">
        <f t="shared" si="7"/>
        <v>'EURCHF':5,</v>
      </c>
      <c r="L31" t="s">
        <v>6</v>
      </c>
      <c r="M31" s="113">
        <f t="shared" si="8"/>
        <v>3</v>
      </c>
      <c r="N31" s="165">
        <f>G25</f>
        <v>137.39599999999999</v>
      </c>
      <c r="O31" s="137">
        <f t="shared" si="9"/>
        <v>39394.819841345699</v>
      </c>
      <c r="P31" t="str">
        <f t="shared" si="3"/>
        <v>JPY</v>
      </c>
      <c r="Q31">
        <f t="shared" si="4"/>
        <v>104.63</v>
      </c>
    </row>
    <row r="32" spans="1:17" x14ac:dyDescent="0.25">
      <c r="A32" t="s">
        <v>1086</v>
      </c>
      <c r="B32" t="s">
        <v>10</v>
      </c>
      <c r="C32" t="str">
        <f t="shared" si="10"/>
        <v>GBP</v>
      </c>
      <c r="D32">
        <f t="shared" si="2"/>
        <v>0.76155662173482608</v>
      </c>
      <c r="E32" t="s">
        <v>1084</v>
      </c>
      <c r="F32" t="s">
        <v>19</v>
      </c>
      <c r="G32" s="111">
        <f>[4]currenciesATR!$B21</f>
        <v>0.83645000000000003</v>
      </c>
      <c r="H32" s="111">
        <f>[4]currenciesATR!$C21</f>
        <v>1.08235E-2</v>
      </c>
      <c r="I32" s="137">
        <f t="shared" si="5"/>
        <v>54917.124749999995</v>
      </c>
      <c r="J32" s="113">
        <f t="shared" si="6"/>
        <v>5</v>
      </c>
      <c r="K32" t="str">
        <f t="shared" si="7"/>
        <v>'EURGBP':5,</v>
      </c>
      <c r="L32" t="s">
        <v>25</v>
      </c>
      <c r="M32" s="113">
        <f t="shared" si="8"/>
        <v>3</v>
      </c>
      <c r="N32" s="165">
        <f>G22</f>
        <v>1.8604000000000001</v>
      </c>
      <c r="O32" s="137">
        <f t="shared" si="9"/>
        <v>39392.998127040002</v>
      </c>
      <c r="P32" t="str">
        <f t="shared" si="3"/>
        <v>NZD</v>
      </c>
      <c r="Q32">
        <f t="shared" si="4"/>
        <v>1.4168000064379391</v>
      </c>
    </row>
    <row r="33" spans="1:17" x14ac:dyDescent="0.25">
      <c r="A33" t="s">
        <v>1078</v>
      </c>
      <c r="B33" t="s">
        <v>3</v>
      </c>
      <c r="C33" t="str">
        <f t="shared" si="10"/>
        <v>USD</v>
      </c>
      <c r="D33">
        <f t="shared" si="2"/>
        <v>1</v>
      </c>
      <c r="E33" t="s">
        <v>1086</v>
      </c>
      <c r="F33" t="s">
        <v>10</v>
      </c>
      <c r="G33" s="111">
        <f>[4]currenciesATR!$B22</f>
        <v>1.0983000000000001</v>
      </c>
      <c r="H33" s="111">
        <f>[4]currenciesATR!$C22</f>
        <v>7.4200000000000004E-3</v>
      </c>
      <c r="I33" s="137">
        <f t="shared" si="5"/>
        <v>54915</v>
      </c>
      <c r="J33" s="113">
        <f t="shared" si="6"/>
        <v>5</v>
      </c>
      <c r="K33" t="str">
        <f t="shared" si="7"/>
        <v>'EURUSD':5,</v>
      </c>
      <c r="L33" t="s">
        <v>14</v>
      </c>
      <c r="M33" s="113">
        <f t="shared" si="8"/>
        <v>3</v>
      </c>
      <c r="N33" s="165">
        <f>G24</f>
        <v>1.3130999999999999</v>
      </c>
      <c r="O33" s="137">
        <f t="shared" si="9"/>
        <v>39393</v>
      </c>
      <c r="P33" t="str">
        <f t="shared" si="3"/>
        <v>USD</v>
      </c>
      <c r="Q33">
        <f t="shared" si="4"/>
        <v>1</v>
      </c>
    </row>
    <row r="34" spans="1:17" x14ac:dyDescent="0.25">
      <c r="A34" t="s">
        <v>1094</v>
      </c>
      <c r="B34" t="s">
        <v>2</v>
      </c>
      <c r="C34" t="str">
        <f t="shared" si="10"/>
        <v>JPY</v>
      </c>
      <c r="D34">
        <f t="shared" si="2"/>
        <v>104.63</v>
      </c>
      <c r="E34" t="s">
        <v>1078</v>
      </c>
      <c r="F34" t="s">
        <v>3</v>
      </c>
      <c r="G34" s="111">
        <f>[4]currenciesATR!$B23</f>
        <v>79.324787409999999</v>
      </c>
      <c r="H34" s="111">
        <f>[4]currenciesATR!$C23</f>
        <v>1.243044504</v>
      </c>
      <c r="I34" s="137">
        <f t="shared" si="5"/>
        <v>53070.20088597916</v>
      </c>
      <c r="J34" s="113">
        <f t="shared" si="6"/>
        <v>7</v>
      </c>
      <c r="K34" t="str">
        <f t="shared" si="7"/>
        <v>'CADJPY':7,</v>
      </c>
      <c r="L34" t="s">
        <v>29</v>
      </c>
      <c r="M34" s="113">
        <f t="shared" si="8"/>
        <v>5</v>
      </c>
      <c r="N34" s="165">
        <f>G19</f>
        <v>0.93059999999999998</v>
      </c>
      <c r="O34" s="137">
        <f t="shared" si="9"/>
        <v>35276.724791508721</v>
      </c>
      <c r="P34" t="str">
        <f t="shared" si="3"/>
        <v>CAD</v>
      </c>
      <c r="Q34">
        <f t="shared" si="4"/>
        <v>1.319</v>
      </c>
    </row>
    <row r="35" spans="1:17" x14ac:dyDescent="0.25">
      <c r="A35" t="s">
        <v>1079</v>
      </c>
      <c r="B35" t="s">
        <v>4</v>
      </c>
      <c r="C35" t="str">
        <f t="shared" si="10"/>
        <v>JPY</v>
      </c>
      <c r="D35">
        <f t="shared" si="2"/>
        <v>104.63</v>
      </c>
      <c r="E35" t="s">
        <v>1094</v>
      </c>
      <c r="F35" t="s">
        <v>2</v>
      </c>
      <c r="G35" s="111">
        <f>[4]currenciesATR!$B24</f>
        <v>73.817081270000003</v>
      </c>
      <c r="H35" s="111">
        <f>[4]currenciesATR!$C24</f>
        <v>1.1649988295</v>
      </c>
      <c r="I35" s="137">
        <f t="shared" si="5"/>
        <v>49385.412299531687</v>
      </c>
      <c r="J35" s="113">
        <f t="shared" si="6"/>
        <v>7</v>
      </c>
      <c r="K35" t="str">
        <f t="shared" si="7"/>
        <v>'NZDJPY':7,</v>
      </c>
      <c r="L35" t="s">
        <v>28</v>
      </c>
      <c r="M35" s="113">
        <f t="shared" si="8"/>
        <v>5</v>
      </c>
      <c r="N35" s="165">
        <f>G21</f>
        <v>0.70037819999999995</v>
      </c>
      <c r="O35" s="137">
        <f t="shared" si="9"/>
        <v>35283.536523929462</v>
      </c>
      <c r="P35" t="str">
        <f t="shared" si="3"/>
        <v>CHF</v>
      </c>
      <c r="Q35">
        <f t="shared" si="4"/>
        <v>0.99250000000000005</v>
      </c>
    </row>
    <row r="36" spans="1:17" x14ac:dyDescent="0.25">
      <c r="A36" t="s">
        <v>1095</v>
      </c>
      <c r="B36" t="s">
        <v>17</v>
      </c>
      <c r="C36" t="str">
        <f t="shared" si="10"/>
        <v>JPY</v>
      </c>
      <c r="D36">
        <f t="shared" si="2"/>
        <v>104.63</v>
      </c>
      <c r="E36" t="s">
        <v>1079</v>
      </c>
      <c r="F36" t="s">
        <v>4</v>
      </c>
      <c r="G36" s="111">
        <f>[4]currenciesATR!$B25</f>
        <v>105.40739960000001</v>
      </c>
      <c r="H36" s="111">
        <f>[4]currenciesATR!$C25</f>
        <v>1.4065820014999999</v>
      </c>
      <c r="I36" s="137">
        <f t="shared" si="5"/>
        <v>50371.49937876327</v>
      </c>
      <c r="J36" s="113">
        <f t="shared" si="6"/>
        <v>5</v>
      </c>
      <c r="K36" t="str">
        <f t="shared" si="7"/>
        <v>'CHFJPY':5,</v>
      </c>
      <c r="L36" t="s">
        <v>2</v>
      </c>
      <c r="M36" s="113">
        <f t="shared" si="8"/>
        <v>5</v>
      </c>
      <c r="N36" s="165">
        <f>G35</f>
        <v>73.817081270000003</v>
      </c>
      <c r="O36" s="137">
        <f t="shared" si="9"/>
        <v>35275.294499665491</v>
      </c>
      <c r="P36" t="str">
        <f t="shared" si="3"/>
        <v>JPY</v>
      </c>
      <c r="Q36">
        <f t="shared" si="4"/>
        <v>104.63</v>
      </c>
    </row>
    <row r="37" spans="1:17" x14ac:dyDescent="0.25">
      <c r="A37" t="s">
        <v>1097</v>
      </c>
      <c r="B37" t="s">
        <v>16</v>
      </c>
      <c r="C37" t="str">
        <f t="shared" si="10"/>
        <v>USD</v>
      </c>
      <c r="D37">
        <f t="shared" si="2"/>
        <v>1</v>
      </c>
      <c r="E37" t="s">
        <v>1095</v>
      </c>
      <c r="F37" t="s">
        <v>17</v>
      </c>
      <c r="G37" s="111">
        <f>[4]currenciesATR!$B26</f>
        <v>0.70581592000000004</v>
      </c>
      <c r="H37" s="111">
        <f>[4]currenciesATR!$C26</f>
        <v>8.0107265000000007E-3</v>
      </c>
      <c r="I37" s="137">
        <f t="shared" si="5"/>
        <v>49407.114400000006</v>
      </c>
      <c r="J37" s="113">
        <f t="shared" si="6"/>
        <v>7</v>
      </c>
      <c r="K37" t="str">
        <f t="shared" si="7"/>
        <v>'NZDUSD':7,</v>
      </c>
      <c r="L37" t="s">
        <v>17</v>
      </c>
      <c r="M37" s="113">
        <f t="shared" si="8"/>
        <v>5</v>
      </c>
      <c r="N37" s="165">
        <f>G37</f>
        <v>0.70581592000000004</v>
      </c>
      <c r="O37" s="137">
        <f t="shared" si="9"/>
        <v>35290.796000000002</v>
      </c>
      <c r="P37" t="str">
        <f t="shared" si="3"/>
        <v>USD</v>
      </c>
      <c r="Q37">
        <f t="shared" si="4"/>
        <v>1</v>
      </c>
    </row>
    <row r="38" spans="1:17" x14ac:dyDescent="0.25">
      <c r="A38" t="s">
        <v>1096</v>
      </c>
      <c r="B38" t="s">
        <v>15</v>
      </c>
      <c r="C38" t="str">
        <f t="shared" si="10"/>
        <v>CHF</v>
      </c>
      <c r="D38">
        <f t="shared" si="2"/>
        <v>0.99250000000000005</v>
      </c>
      <c r="E38" t="s">
        <v>1097</v>
      </c>
      <c r="F38" t="s">
        <v>16</v>
      </c>
      <c r="G38" s="111">
        <f>[4]currenciesATR!$B27</f>
        <v>0.99250000000000005</v>
      </c>
      <c r="H38" s="111">
        <f>[4]currenciesATR!$C27</f>
        <v>6.5550000000000001E-3</v>
      </c>
      <c r="I38" s="137">
        <f t="shared" si="5"/>
        <v>50000</v>
      </c>
      <c r="J38" s="113">
        <f t="shared" si="6"/>
        <v>5</v>
      </c>
      <c r="K38" t="str">
        <f t="shared" si="7"/>
        <v>'USDCHF':5,</v>
      </c>
      <c r="L38" t="s">
        <v>15</v>
      </c>
      <c r="M38" s="113">
        <f t="shared" si="8"/>
        <v>4</v>
      </c>
      <c r="N38" s="165">
        <f>G39</f>
        <v>1.319</v>
      </c>
      <c r="O38" s="137">
        <f t="shared" si="9"/>
        <v>40000</v>
      </c>
      <c r="P38" t="str">
        <f t="shared" si="3"/>
        <v>CAD</v>
      </c>
      <c r="Q38">
        <f t="shared" si="4"/>
        <v>1.319</v>
      </c>
    </row>
    <row r="39" spans="1:17" x14ac:dyDescent="0.25">
      <c r="A39" t="s">
        <v>1098</v>
      </c>
      <c r="B39" t="s">
        <v>8</v>
      </c>
      <c r="C39" t="str">
        <f t="shared" si="10"/>
        <v>CAD</v>
      </c>
      <c r="D39">
        <f t="shared" si="2"/>
        <v>1.319</v>
      </c>
      <c r="E39" t="s">
        <v>1096</v>
      </c>
      <c r="F39" t="s">
        <v>15</v>
      </c>
      <c r="G39" s="111">
        <f>[4]currenciesATR!$B28</f>
        <v>1.319</v>
      </c>
      <c r="H39" s="111">
        <f>[4]currenciesATR!$C28</f>
        <v>1.0829999999999999E-2</v>
      </c>
      <c r="I39" s="137">
        <f t="shared" si="5"/>
        <v>50000</v>
      </c>
      <c r="J39" s="113">
        <f t="shared" si="6"/>
        <v>5</v>
      </c>
      <c r="K39" t="str">
        <f t="shared" si="7"/>
        <v>'USDCAD':5,</v>
      </c>
      <c r="L39" t="s">
        <v>16</v>
      </c>
      <c r="M39" s="113">
        <f t="shared" si="8"/>
        <v>4</v>
      </c>
      <c r="N39" s="165">
        <f>G38</f>
        <v>0.99250000000000005</v>
      </c>
      <c r="O39" s="137">
        <f t="shared" si="9"/>
        <v>40000</v>
      </c>
      <c r="P39" t="str">
        <f t="shared" si="3"/>
        <v>CHF</v>
      </c>
      <c r="Q39">
        <f t="shared" si="4"/>
        <v>0.99250000000000005</v>
      </c>
    </row>
    <row r="40" spans="1:17" x14ac:dyDescent="0.25">
      <c r="A40" t="s">
        <v>1117</v>
      </c>
      <c r="B40" t="s">
        <v>29</v>
      </c>
      <c r="C40" t="str">
        <f t="shared" si="10"/>
        <v>JPY</v>
      </c>
      <c r="D40">
        <f t="shared" si="2"/>
        <v>104.63</v>
      </c>
      <c r="E40" t="s">
        <v>1098</v>
      </c>
      <c r="F40" t="s">
        <v>8</v>
      </c>
      <c r="G40" s="111">
        <f>[4]currenciesATR!$B29</f>
        <v>104.63</v>
      </c>
      <c r="H40" s="111">
        <f>[4]currenciesATR!$C29</f>
        <v>1.2985</v>
      </c>
      <c r="I40" s="137">
        <f t="shared" si="5"/>
        <v>50000</v>
      </c>
      <c r="J40" s="113">
        <f t="shared" si="6"/>
        <v>5</v>
      </c>
      <c r="K40" t="str">
        <f t="shared" si="7"/>
        <v>'USDJPY':5,</v>
      </c>
      <c r="L40" t="s">
        <v>8</v>
      </c>
      <c r="M40" s="113">
        <f t="shared" si="8"/>
        <v>4</v>
      </c>
      <c r="N40" s="165">
        <f>G40</f>
        <v>104.63</v>
      </c>
      <c r="O40" s="137">
        <f t="shared" si="9"/>
        <v>40000</v>
      </c>
      <c r="P40" t="str">
        <f t="shared" si="3"/>
        <v>JPY</v>
      </c>
      <c r="Q40">
        <f t="shared" si="4"/>
        <v>104.63</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104.63</v>
      </c>
      <c r="O54" s="138">
        <f t="shared" si="12"/>
        <v>13821.274968938164</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104.63</v>
      </c>
      <c r="O71" s="138">
        <f t="shared" si="12"/>
        <v>425.56628118130556</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1.319</v>
      </c>
      <c r="O94" s="138">
        <f t="shared" si="16"/>
        <v>266.11068991660352</v>
      </c>
      <c r="P94" s="113">
        <f t="shared" si="14"/>
        <v>38</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0.91049804242920873</v>
      </c>
      <c r="O117" s="138">
        <f t="shared" si="19"/>
        <v>10675.476000000001</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1.3324450366422387</v>
      </c>
      <c r="O118" s="138">
        <f t="shared" si="19"/>
        <v>6331.968499999999</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104.63</v>
      </c>
      <c r="O119" s="138">
        <f t="shared" si="19"/>
        <v>477.87441460384213</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0.91049804242920873</v>
      </c>
      <c r="O120" s="138">
        <f t="shared" si="19"/>
        <v>4255.9125000000004</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0.91049804242920873</v>
      </c>
      <c r="O121" s="138">
        <f t="shared" si="19"/>
        <v>1235.5875000000001</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0.91049804242920873</v>
      </c>
      <c r="O122" s="138">
        <f t="shared" si="19"/>
        <v>1455.2475000000002</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0.91049804242920873</v>
      </c>
      <c r="O123" s="138">
        <f t="shared" si="19"/>
        <v>7111.4925000000003</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1.319</v>
      </c>
      <c r="O124" s="138">
        <f t="shared" si="19"/>
        <v>1137.2251705837757</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0.91049804242920873</v>
      </c>
      <c r="O126" s="138">
        <f t="shared" si="19"/>
        <v>5711.16</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0.91049804242920873</v>
      </c>
      <c r="O128" s="138">
        <f t="shared" si="19"/>
        <v>668.86470000000008</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0.91049804242920873</v>
      </c>
      <c r="O129" s="138">
        <f t="shared" si="19"/>
        <v>3185.07</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0.91049804242920873</v>
      </c>
      <c r="O130" s="138">
        <f t="shared" si="19"/>
        <v>534.87210000000005</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0.76155662173482608</v>
      </c>
      <c r="O131" s="138">
        <f t="shared" si="19"/>
        <v>1969.6499999999999</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1.3324450366422387</v>
      </c>
      <c r="O133" s="138">
        <f t="shared" si="19"/>
        <v>562.87499999999989</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1.3324450366422387</v>
      </c>
      <c r="O136" s="138">
        <f t="shared" si="19"/>
        <v>750.49999999999989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1.3324450366422387</v>
      </c>
      <c r="O137" s="138">
        <f t="shared" si="19"/>
        <v>2439.1249999999995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0.91049804242920873</v>
      </c>
      <c r="O138" s="138">
        <f t="shared" si="19"/>
        <v>12355.875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0.91049804242920873</v>
      </c>
      <c r="O139" s="138">
        <f t="shared" ref="O139:O170" si="23">M139/N139</f>
        <v>411.86250000000001</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104.63</v>
      </c>
      <c r="O141" s="138">
        <f t="shared" si="23"/>
        <v>4778.7441460384216</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0.76155662173482608</v>
      </c>
      <c r="O142" s="138">
        <f t="shared" si="23"/>
        <v>5596.4321999999993</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0.76155662173482608</v>
      </c>
      <c r="O143" s="138">
        <f t="shared" si="23"/>
        <v>5169.6746999999996</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0.76155662173482608</v>
      </c>
      <c r="O144" s="138">
        <f t="shared" si="23"/>
        <v>403.12169999999998</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0.99250000000000005</v>
      </c>
      <c r="O146" s="138">
        <f t="shared" si="23"/>
        <v>607.55667506297232</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0.91049804242920873</v>
      </c>
      <c r="O149" s="138">
        <f t="shared" si="23"/>
        <v>601.86840000000007</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104.63</v>
      </c>
      <c r="O151" s="138">
        <f t="shared" si="23"/>
        <v>12203.765650387078</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0.76155662173482608</v>
      </c>
      <c r="O152" s="138">
        <f t="shared" si="23"/>
        <v>2313.6821999999997</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1.319</v>
      </c>
      <c r="O164" s="138">
        <f t="shared" si="23"/>
        <v>4467.0204700530703</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0.91049804242920873</v>
      </c>
      <c r="O165" s="138">
        <f t="shared" si="23"/>
        <v>7620.0054</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0.76155662173482608</v>
      </c>
      <c r="O166" s="138">
        <f t="shared" si="23"/>
        <v>1575.7199999999998</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0.99250000000000005</v>
      </c>
      <c r="O167" s="138">
        <f t="shared" si="23"/>
        <v>8625.6926952141057</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0.91049804242920873</v>
      </c>
      <c r="O168" s="138">
        <f t="shared" si="23"/>
        <v>823.72500000000002</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0.91049804242920873</v>
      </c>
      <c r="O169" s="138">
        <f t="shared" si="23"/>
        <v>3487.1025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0.91049804242920873</v>
      </c>
      <c r="O170" s="138">
        <f t="shared" si="23"/>
        <v>1726.5276000000001</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0.91049804242920873</v>
      </c>
      <c r="O172" s="138">
        <f>M172/N172</f>
        <v>29138.997300000003</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1.3324450366422387</v>
      </c>
      <c r="O173" s="138">
        <f>M173/N173</f>
        <v>1801.1999999999998</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288" t="s">
        <v>32</v>
      </c>
      <c r="B1" s="288"/>
      <c r="C1" s="5"/>
      <c r="D1" s="289" t="s">
        <v>33</v>
      </c>
      <c r="E1" s="289"/>
      <c r="F1" s="290"/>
      <c r="G1" s="290"/>
      <c r="H1" s="290"/>
      <c r="I1" s="290"/>
      <c r="J1" s="290"/>
      <c r="K1" s="290"/>
      <c r="L1" s="290"/>
      <c r="M1" s="290"/>
      <c r="N1" s="290"/>
      <c r="O1" s="290"/>
      <c r="P1" s="290"/>
      <c r="Q1" s="290"/>
      <c r="R1" s="290"/>
      <c r="S1" s="290"/>
    </row>
    <row r="2" spans="1:58" ht="15.75" x14ac:dyDescent="0.25">
      <c r="A2" s="291" t="s">
        <v>34</v>
      </c>
      <c r="B2" s="291"/>
      <c r="C2" s="5"/>
      <c r="D2" s="292">
        <v>41080</v>
      </c>
      <c r="E2" s="292"/>
      <c r="F2" s="293"/>
      <c r="G2" s="293"/>
      <c r="H2" s="293"/>
      <c r="I2" s="293"/>
      <c r="J2" s="293"/>
      <c r="K2" s="293"/>
      <c r="L2" s="293"/>
      <c r="M2" s="293"/>
      <c r="N2" s="293"/>
      <c r="O2" s="293"/>
      <c r="P2" s="293"/>
      <c r="Q2" s="293"/>
      <c r="R2" s="293"/>
      <c r="S2" s="293"/>
    </row>
    <row r="3" spans="1:58" ht="15.75" x14ac:dyDescent="0.25">
      <c r="A3" s="291" t="s">
        <v>35</v>
      </c>
      <c r="B3" s="291"/>
      <c r="D3" s="294" t="s">
        <v>36</v>
      </c>
      <c r="E3" s="294"/>
      <c r="F3" s="294"/>
      <c r="G3" s="7"/>
      <c r="H3" s="7"/>
      <c r="I3" s="7"/>
      <c r="J3" s="7"/>
      <c r="K3" s="7"/>
      <c r="L3" s="7"/>
      <c r="M3" s="7"/>
      <c r="N3" s="7"/>
      <c r="O3" s="7"/>
      <c r="P3" s="7"/>
      <c r="Q3" s="7"/>
      <c r="R3" s="7"/>
      <c r="S3" s="7"/>
    </row>
    <row r="4" spans="1:58" ht="15.75" x14ac:dyDescent="0.25">
      <c r="A4" s="291" t="s">
        <v>37</v>
      </c>
      <c r="B4" s="291"/>
      <c r="D4" s="8">
        <v>1</v>
      </c>
      <c r="E4" s="8">
        <v>2</v>
      </c>
      <c r="F4" s="8">
        <v>3</v>
      </c>
      <c r="G4" s="9"/>
      <c r="H4" s="10"/>
      <c r="I4" s="10"/>
      <c r="J4" s="10"/>
      <c r="K4" s="10"/>
      <c r="L4" s="10"/>
      <c r="M4" s="10"/>
      <c r="N4" s="10"/>
      <c r="O4" s="10"/>
      <c r="P4" s="10"/>
      <c r="Q4" s="10"/>
      <c r="R4" s="10"/>
      <c r="S4" s="10"/>
    </row>
    <row r="5" spans="1:58" x14ac:dyDescent="0.25">
      <c r="A5" s="291" t="s">
        <v>38</v>
      </c>
      <c r="B5" s="291"/>
      <c r="D5" s="11" t="s">
        <v>39</v>
      </c>
      <c r="E5" s="11" t="s">
        <v>40</v>
      </c>
      <c r="F5" s="11" t="s">
        <v>40</v>
      </c>
      <c r="G5" s="12"/>
      <c r="H5" s="296" t="s">
        <v>41</v>
      </c>
      <c r="I5" s="297"/>
      <c r="J5" s="297"/>
      <c r="K5" s="297"/>
      <c r="L5" s="297"/>
      <c r="M5" s="297"/>
      <c r="N5" s="297"/>
      <c r="O5" s="297"/>
      <c r="P5" s="297"/>
      <c r="Q5" s="297"/>
      <c r="R5" s="297"/>
      <c r="S5" s="298"/>
    </row>
    <row r="6" spans="1:58" x14ac:dyDescent="0.25">
      <c r="A6" s="13"/>
      <c r="B6" s="13"/>
      <c r="C6" s="14"/>
      <c r="D6" s="15"/>
      <c r="E6" s="15" t="s">
        <v>42</v>
      </c>
      <c r="F6" s="15" t="s">
        <v>43</v>
      </c>
      <c r="G6" s="16"/>
      <c r="H6" s="299" t="s">
        <v>44</v>
      </c>
      <c r="I6" s="300"/>
      <c r="J6" s="301"/>
      <c r="K6" s="302" t="s">
        <v>45</v>
      </c>
      <c r="L6" s="303"/>
      <c r="M6" s="304"/>
      <c r="N6" s="305" t="s">
        <v>46</v>
      </c>
      <c r="O6" s="306"/>
      <c r="P6" s="307"/>
      <c r="Q6" s="308" t="s">
        <v>47</v>
      </c>
      <c r="R6" s="309"/>
      <c r="S6" s="310"/>
    </row>
    <row r="7" spans="1:58" x14ac:dyDescent="0.25">
      <c r="A7" s="17"/>
      <c r="B7" s="17"/>
      <c r="C7" s="14"/>
      <c r="D7" s="18"/>
      <c r="E7" s="19"/>
      <c r="F7" s="20"/>
      <c r="G7" s="20"/>
      <c r="H7" s="295" t="s">
        <v>48</v>
      </c>
      <c r="I7" s="295"/>
      <c r="J7" s="295"/>
      <c r="K7" s="295"/>
      <c r="L7" s="295"/>
      <c r="M7" s="295"/>
      <c r="N7" s="295"/>
      <c r="O7" s="295"/>
      <c r="P7" s="295"/>
      <c r="Q7" s="295"/>
      <c r="R7" s="295"/>
      <c r="S7" s="295"/>
      <c r="U7" s="295" t="s">
        <v>49</v>
      </c>
      <c r="V7" s="295"/>
      <c r="W7" s="295"/>
      <c r="X7" s="295"/>
      <c r="Y7" s="295"/>
      <c r="Z7" s="295"/>
      <c r="AA7" s="295"/>
      <c r="AB7" s="295"/>
      <c r="AC7" s="295"/>
      <c r="AD7" s="295"/>
      <c r="AE7" s="295"/>
      <c r="AF7" s="295"/>
      <c r="AU7" s="295" t="s">
        <v>50</v>
      </c>
      <c r="AV7" s="295"/>
      <c r="AW7" s="295"/>
      <c r="AX7" s="295"/>
      <c r="AY7" s="295"/>
      <c r="AZ7" s="295"/>
      <c r="BA7" s="295"/>
      <c r="BB7" s="295"/>
      <c r="BC7" s="295"/>
      <c r="BD7" s="295"/>
      <c r="BE7" s="295"/>
      <c r="BF7" s="295"/>
    </row>
    <row r="8" spans="1:58" x14ac:dyDescent="0.25">
      <c r="A8" s="311" t="s">
        <v>51</v>
      </c>
      <c r="B8" s="311"/>
      <c r="D8" s="312" t="s">
        <v>52</v>
      </c>
      <c r="E8" s="312"/>
      <c r="F8" s="313"/>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95" t="s">
        <v>48</v>
      </c>
      <c r="I35" s="295"/>
      <c r="J35" s="295"/>
      <c r="K35" s="295"/>
      <c r="L35" s="295"/>
      <c r="M35" s="295"/>
      <c r="N35" s="295"/>
      <c r="O35" s="295"/>
      <c r="P35" s="295"/>
      <c r="Q35" s="295"/>
      <c r="R35" s="295"/>
      <c r="S35" s="295"/>
      <c r="U35" s="295" t="s">
        <v>49</v>
      </c>
      <c r="V35" s="295"/>
      <c r="W35" s="295"/>
      <c r="X35" s="295"/>
      <c r="Y35" s="295"/>
      <c r="Z35" s="295"/>
      <c r="AA35" s="295"/>
      <c r="AB35" s="295"/>
      <c r="AC35" s="295"/>
      <c r="AD35" s="295"/>
      <c r="AE35" s="295"/>
      <c r="AF35" s="295"/>
      <c r="AH35" s="295" t="s">
        <v>111</v>
      </c>
      <c r="AI35" s="295"/>
      <c r="AJ35" s="295"/>
      <c r="AK35" s="295"/>
      <c r="AL35" s="295"/>
      <c r="AM35" s="295"/>
      <c r="AN35" s="295"/>
      <c r="AO35" s="295"/>
      <c r="AP35" s="295"/>
      <c r="AQ35" s="295"/>
      <c r="AR35" s="295"/>
      <c r="AS35" s="295"/>
      <c r="AU35" s="295" t="s">
        <v>50</v>
      </c>
      <c r="AV35" s="295"/>
      <c r="AW35" s="295"/>
      <c r="AX35" s="295"/>
      <c r="AY35" s="295"/>
      <c r="AZ35" s="295"/>
      <c r="BA35" s="295"/>
      <c r="BB35" s="295"/>
      <c r="BC35" s="295"/>
      <c r="BD35" s="295"/>
      <c r="BE35" s="295"/>
      <c r="BF35" s="295"/>
    </row>
    <row r="36" spans="1:58" x14ac:dyDescent="0.25">
      <c r="A36" s="311" t="s">
        <v>112</v>
      </c>
      <c r="B36" s="311"/>
      <c r="D36" s="312" t="s">
        <v>113</v>
      </c>
      <c r="E36" s="312"/>
      <c r="F36" s="313"/>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95" t="s">
        <v>48</v>
      </c>
      <c r="I47" s="295"/>
      <c r="J47" s="295"/>
      <c r="K47" s="295"/>
      <c r="L47" s="295"/>
      <c r="M47" s="295"/>
      <c r="N47" s="295"/>
      <c r="O47" s="295"/>
      <c r="P47" s="295"/>
      <c r="Q47" s="295"/>
      <c r="R47" s="295"/>
      <c r="S47" s="295"/>
      <c r="U47" s="295" t="s">
        <v>49</v>
      </c>
      <c r="V47" s="295"/>
      <c r="W47" s="295"/>
      <c r="X47" s="295"/>
      <c r="Y47" s="295"/>
      <c r="Z47" s="295"/>
      <c r="AA47" s="295"/>
      <c r="AB47" s="295"/>
      <c r="AC47" s="295"/>
      <c r="AD47" s="295"/>
      <c r="AE47" s="295"/>
      <c r="AF47" s="295"/>
      <c r="AH47" s="295" t="s">
        <v>111</v>
      </c>
      <c r="AI47" s="295"/>
      <c r="AJ47" s="295"/>
      <c r="AK47" s="295"/>
      <c r="AL47" s="295"/>
      <c r="AM47" s="295"/>
      <c r="AN47" s="295"/>
      <c r="AO47" s="295"/>
      <c r="AP47" s="295"/>
      <c r="AQ47" s="295"/>
      <c r="AR47" s="295"/>
      <c r="AS47" s="295"/>
      <c r="AU47" s="295" t="s">
        <v>50</v>
      </c>
      <c r="AV47" s="295"/>
      <c r="AW47" s="295"/>
      <c r="AX47" s="295"/>
      <c r="AY47" s="295"/>
      <c r="AZ47" s="295"/>
      <c r="BA47" s="295"/>
      <c r="BB47" s="295"/>
      <c r="BC47" s="295"/>
      <c r="BD47" s="295"/>
      <c r="BE47" s="295"/>
      <c r="BF47" s="295"/>
    </row>
    <row r="48" spans="1:58" x14ac:dyDescent="0.25">
      <c r="A48" s="311" t="s">
        <v>130</v>
      </c>
      <c r="B48" s="311"/>
      <c r="C48" s="13"/>
      <c r="D48" s="312" t="s">
        <v>131</v>
      </c>
      <c r="E48" s="312"/>
      <c r="F48" s="313"/>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95" t="s">
        <v>165</v>
      </c>
      <c r="I65" s="295"/>
      <c r="J65" s="295"/>
      <c r="K65" s="295"/>
      <c r="L65" s="295"/>
      <c r="M65" s="295"/>
      <c r="N65" s="295"/>
      <c r="O65" s="295"/>
      <c r="P65" s="295"/>
      <c r="Q65" s="295"/>
      <c r="R65" s="295"/>
      <c r="S65" s="295"/>
      <c r="U65" s="314" t="s">
        <v>48</v>
      </c>
      <c r="V65" s="314"/>
      <c r="W65" s="314"/>
      <c r="X65" s="314"/>
      <c r="Y65" s="314"/>
      <c r="Z65" s="314"/>
      <c r="AA65" s="314"/>
      <c r="AB65" s="314"/>
      <c r="AC65" s="314"/>
      <c r="AD65" s="314"/>
      <c r="AE65" s="314"/>
      <c r="AF65" s="314"/>
      <c r="AH65" s="295" t="s">
        <v>49</v>
      </c>
      <c r="AI65" s="295"/>
      <c r="AJ65" s="295"/>
      <c r="AK65" s="295"/>
      <c r="AL65" s="295"/>
      <c r="AM65" s="295"/>
      <c r="AN65" s="295"/>
      <c r="AO65" s="295"/>
      <c r="AP65" s="295"/>
      <c r="AQ65" s="295"/>
      <c r="AR65" s="295"/>
      <c r="AS65" s="295"/>
      <c r="AU65" s="295" t="s">
        <v>50</v>
      </c>
      <c r="AV65" s="295"/>
      <c r="AW65" s="295"/>
      <c r="AX65" s="295"/>
      <c r="AY65" s="295"/>
      <c r="AZ65" s="295"/>
      <c r="BA65" s="295"/>
      <c r="BB65" s="295"/>
      <c r="BC65" s="295"/>
      <c r="BD65" s="295"/>
      <c r="BE65" s="295"/>
      <c r="BF65" s="295"/>
    </row>
    <row r="66" spans="1:58" x14ac:dyDescent="0.25">
      <c r="A66" s="315" t="s">
        <v>166</v>
      </c>
      <c r="B66" s="315"/>
      <c r="D66" s="316" t="s">
        <v>167</v>
      </c>
      <c r="E66" s="316"/>
      <c r="F66" s="317"/>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95" t="s">
        <v>165</v>
      </c>
      <c r="I72" s="295"/>
      <c r="J72" s="295"/>
      <c r="K72" s="295"/>
      <c r="L72" s="295"/>
      <c r="M72" s="295"/>
      <c r="N72" s="295"/>
      <c r="O72" s="295"/>
      <c r="P72" s="295"/>
      <c r="Q72" s="295"/>
      <c r="R72" s="295"/>
      <c r="S72" s="295"/>
      <c r="U72" s="314" t="s">
        <v>48</v>
      </c>
      <c r="V72" s="314"/>
      <c r="W72" s="314"/>
      <c r="X72" s="314"/>
      <c r="Y72" s="314"/>
      <c r="Z72" s="314"/>
      <c r="AA72" s="314"/>
      <c r="AB72" s="314"/>
      <c r="AC72" s="314"/>
      <c r="AD72" s="314"/>
      <c r="AE72" s="314"/>
      <c r="AF72" s="314"/>
      <c r="AH72" s="295" t="s">
        <v>49</v>
      </c>
      <c r="AI72" s="295"/>
      <c r="AJ72" s="295"/>
      <c r="AK72" s="295"/>
      <c r="AL72" s="295"/>
      <c r="AM72" s="295"/>
      <c r="AN72" s="295"/>
      <c r="AO72" s="295"/>
      <c r="AP72" s="295"/>
      <c r="AQ72" s="295"/>
      <c r="AR72" s="295"/>
      <c r="AS72" s="295"/>
      <c r="AU72" s="295" t="s">
        <v>50</v>
      </c>
      <c r="AV72" s="295"/>
      <c r="AW72" s="295"/>
      <c r="AX72" s="295"/>
      <c r="AY72" s="295"/>
      <c r="AZ72" s="295"/>
      <c r="BA72" s="295"/>
      <c r="BB72" s="295"/>
      <c r="BC72" s="295"/>
      <c r="BD72" s="295"/>
      <c r="BE72" s="295"/>
      <c r="BF72" s="295"/>
    </row>
    <row r="73" spans="1:58" x14ac:dyDescent="0.25">
      <c r="A73" s="318" t="s">
        <v>179</v>
      </c>
      <c r="B73" s="318"/>
      <c r="D73" s="318" t="s">
        <v>167</v>
      </c>
      <c r="E73" s="318"/>
      <c r="F73" s="319"/>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95" t="s">
        <v>192</v>
      </c>
      <c r="I80" s="295"/>
      <c r="J80" s="295"/>
      <c r="K80" s="295"/>
      <c r="L80" s="295"/>
      <c r="M80" s="295"/>
      <c r="N80" s="295"/>
      <c r="O80" s="295"/>
      <c r="P80" s="295"/>
      <c r="Q80" s="295"/>
      <c r="R80" s="295"/>
      <c r="S80" s="295"/>
      <c r="U80" s="314" t="s">
        <v>48</v>
      </c>
      <c r="V80" s="314"/>
      <c r="W80" s="314"/>
      <c r="X80" s="314"/>
      <c r="Y80" s="314"/>
      <c r="Z80" s="314"/>
      <c r="AA80" s="314"/>
      <c r="AB80" s="314"/>
      <c r="AC80" s="314"/>
      <c r="AD80" s="314"/>
      <c r="AE80" s="314"/>
      <c r="AF80" s="314"/>
      <c r="AH80" s="295" t="s">
        <v>49</v>
      </c>
      <c r="AI80" s="295"/>
      <c r="AJ80" s="295"/>
      <c r="AK80" s="295"/>
      <c r="AL80" s="295"/>
      <c r="AM80" s="295"/>
      <c r="AN80" s="295"/>
      <c r="AO80" s="295"/>
      <c r="AP80" s="295"/>
      <c r="AQ80" s="295"/>
      <c r="AR80" s="295"/>
      <c r="AS80" s="295"/>
      <c r="AU80" s="295" t="s">
        <v>50</v>
      </c>
      <c r="AV80" s="295"/>
      <c r="AW80" s="295"/>
      <c r="AX80" s="295"/>
      <c r="AY80" s="295"/>
      <c r="AZ80" s="295"/>
      <c r="BA80" s="295"/>
      <c r="BB80" s="295"/>
      <c r="BC80" s="295"/>
      <c r="BD80" s="295"/>
      <c r="BE80" s="295"/>
      <c r="BF80" s="295"/>
    </row>
    <row r="81" spans="1:58" x14ac:dyDescent="0.25">
      <c r="A81" s="320" t="s">
        <v>193</v>
      </c>
      <c r="B81" s="320"/>
      <c r="D81" s="320" t="s">
        <v>194</v>
      </c>
      <c r="E81" s="320"/>
      <c r="F81" s="321"/>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95" t="s">
        <v>192</v>
      </c>
      <c r="I90" s="295"/>
      <c r="J90" s="295"/>
      <c r="K90" s="295"/>
      <c r="L90" s="295"/>
      <c r="M90" s="295"/>
      <c r="N90" s="295"/>
      <c r="O90" s="295"/>
      <c r="P90" s="295"/>
      <c r="Q90" s="295"/>
      <c r="R90" s="295"/>
      <c r="S90" s="295"/>
      <c r="U90" s="314" t="s">
        <v>48</v>
      </c>
      <c r="V90" s="314"/>
      <c r="W90" s="314"/>
      <c r="X90" s="314"/>
      <c r="Y90" s="314"/>
      <c r="Z90" s="314"/>
      <c r="AA90" s="314"/>
      <c r="AB90" s="314"/>
      <c r="AC90" s="314"/>
      <c r="AD90" s="314"/>
      <c r="AE90" s="314"/>
      <c r="AF90" s="314"/>
      <c r="AH90" s="295" t="s">
        <v>49</v>
      </c>
      <c r="AI90" s="295"/>
      <c r="AJ90" s="295"/>
      <c r="AK90" s="295"/>
      <c r="AL90" s="295"/>
      <c r="AM90" s="295"/>
      <c r="AN90" s="295"/>
      <c r="AO90" s="295"/>
      <c r="AP90" s="295"/>
      <c r="AQ90" s="295"/>
      <c r="AR90" s="295"/>
      <c r="AS90" s="295"/>
      <c r="AU90" s="295" t="s">
        <v>50</v>
      </c>
      <c r="AV90" s="295"/>
      <c r="AW90" s="295"/>
      <c r="AX90" s="295"/>
      <c r="AY90" s="295"/>
      <c r="AZ90" s="295"/>
      <c r="BA90" s="295"/>
      <c r="BB90" s="295"/>
      <c r="BC90" s="295"/>
      <c r="BD90" s="295"/>
      <c r="BE90" s="295"/>
      <c r="BF90" s="295"/>
    </row>
    <row r="91" spans="1:58" x14ac:dyDescent="0.25">
      <c r="A91" s="320" t="s">
        <v>213</v>
      </c>
      <c r="B91" s="320"/>
      <c r="D91" s="320" t="s">
        <v>194</v>
      </c>
      <c r="E91" s="320"/>
      <c r="F91" s="321"/>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95" t="s">
        <v>221</v>
      </c>
      <c r="I95" s="295"/>
      <c r="J95" s="295"/>
      <c r="K95" s="295"/>
      <c r="L95" s="295"/>
      <c r="M95" s="295"/>
      <c r="N95" s="295"/>
      <c r="O95" s="295"/>
      <c r="P95" s="295"/>
      <c r="Q95" s="295"/>
      <c r="R95" s="295"/>
      <c r="S95" s="295"/>
      <c r="U95" s="314" t="s">
        <v>48</v>
      </c>
      <c r="V95" s="314"/>
      <c r="W95" s="314"/>
      <c r="X95" s="314"/>
      <c r="Y95" s="314"/>
      <c r="Z95" s="314"/>
      <c r="AA95" s="314"/>
      <c r="AB95" s="314"/>
      <c r="AC95" s="314"/>
      <c r="AD95" s="314"/>
      <c r="AE95" s="314"/>
      <c r="AF95" s="314"/>
      <c r="AH95" s="295" t="s">
        <v>49</v>
      </c>
      <c r="AI95" s="295"/>
      <c r="AJ95" s="295"/>
      <c r="AK95" s="295"/>
      <c r="AL95" s="295"/>
      <c r="AM95" s="295"/>
      <c r="AN95" s="295"/>
      <c r="AO95" s="295"/>
      <c r="AP95" s="295"/>
      <c r="AQ95" s="295"/>
      <c r="AR95" s="295"/>
      <c r="AS95" s="295"/>
      <c r="AU95" s="295" t="s">
        <v>50</v>
      </c>
      <c r="AV95" s="295"/>
      <c r="AW95" s="295"/>
      <c r="AX95" s="295"/>
      <c r="AY95" s="295"/>
      <c r="AZ95" s="295"/>
      <c r="BA95" s="295"/>
      <c r="BB95" s="295"/>
      <c r="BC95" s="295"/>
      <c r="BD95" s="295"/>
      <c r="BE95" s="295"/>
      <c r="BF95" s="295"/>
    </row>
    <row r="96" spans="1:58" x14ac:dyDescent="0.25">
      <c r="A96" s="320" t="s">
        <v>222</v>
      </c>
      <c r="B96" s="320"/>
      <c r="D96" s="320" t="s">
        <v>194</v>
      </c>
      <c r="E96" s="320"/>
      <c r="F96" s="321"/>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1185</v>
      </c>
      <c r="Q2" t="s">
        <v>1186</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0.91049804242920873</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1.319</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0.91049804242920873</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0.91049804242920873</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0.91049804242920873</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0.91049804242920873</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0.91049804242920873</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0.91049804242920873</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0.76155662173482608</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0.76155662173482608</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0.76155662173482608</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0.91049804242920873</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104.63</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1.319</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104.63</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0.99250000000000005</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0.91049804242920873</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1.3324450366422387</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1.3324450366422387</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1.3324450366422387</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1.3324450366422387</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2016-07-29T13:53:34Z</dcterms:modified>
</cp:coreProperties>
</file>