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T94" i="1" l="1"/>
  <c r="GC15" i="1"/>
  <c r="GH15" i="1" s="1"/>
  <c r="GC16" i="1"/>
  <c r="GH16" i="1" s="1"/>
  <c r="GC17" i="1"/>
  <c r="GH17" i="1" s="1"/>
  <c r="GC18" i="1"/>
  <c r="GH18" i="1" s="1"/>
  <c r="GC19" i="1"/>
  <c r="GH19" i="1" s="1"/>
  <c r="GC20" i="1"/>
  <c r="GH20" i="1" s="1"/>
  <c r="GC21" i="1"/>
  <c r="GH21" i="1" s="1"/>
  <c r="GC22" i="1"/>
  <c r="GH22" i="1" s="1"/>
  <c r="GC23" i="1"/>
  <c r="GH23" i="1" s="1"/>
  <c r="GC24" i="1"/>
  <c r="GH24" i="1" s="1"/>
  <c r="GC25" i="1"/>
  <c r="GH25" i="1" s="1"/>
  <c r="GC26" i="1"/>
  <c r="GH26" i="1" s="1"/>
  <c r="GC27" i="1"/>
  <c r="GH27" i="1" s="1"/>
  <c r="GC28" i="1"/>
  <c r="GH28" i="1" s="1"/>
  <c r="GC29" i="1"/>
  <c r="GH29" i="1" s="1"/>
  <c r="GC30" i="1"/>
  <c r="GH30" i="1" s="1"/>
  <c r="GC31" i="1"/>
  <c r="GH31" i="1" s="1"/>
  <c r="GC32" i="1"/>
  <c r="GH32" i="1" s="1"/>
  <c r="GC33" i="1"/>
  <c r="GH33" i="1" s="1"/>
  <c r="GC34" i="1"/>
  <c r="GH34" i="1" s="1"/>
  <c r="GC35" i="1"/>
  <c r="GH35" i="1" s="1"/>
  <c r="GC36" i="1"/>
  <c r="GH36" i="1" s="1"/>
  <c r="GC37" i="1"/>
  <c r="GH37" i="1" s="1"/>
  <c r="GC38" i="1"/>
  <c r="GH38" i="1" s="1"/>
  <c r="GC39" i="1"/>
  <c r="GH39" i="1" s="1"/>
  <c r="GC40" i="1"/>
  <c r="GH40" i="1" s="1"/>
  <c r="GC41" i="1"/>
  <c r="GH41" i="1" s="1"/>
  <c r="GC42" i="1"/>
  <c r="GH42" i="1" s="1"/>
  <c r="GC43" i="1"/>
  <c r="GH43" i="1" s="1"/>
  <c r="GC44" i="1"/>
  <c r="GH44" i="1" s="1"/>
  <c r="GC45" i="1"/>
  <c r="GH45" i="1" s="1"/>
  <c r="GC46" i="1"/>
  <c r="GH46" i="1" s="1"/>
  <c r="GC47" i="1"/>
  <c r="GH47" i="1" s="1"/>
  <c r="GC48" i="1"/>
  <c r="GH48" i="1" s="1"/>
  <c r="GC49" i="1"/>
  <c r="GH49" i="1" s="1"/>
  <c r="GC50" i="1"/>
  <c r="GH50" i="1" s="1"/>
  <c r="GC51" i="1"/>
  <c r="GH51" i="1" s="1"/>
  <c r="GC52" i="1"/>
  <c r="GH52" i="1" s="1"/>
  <c r="GC53" i="1"/>
  <c r="GH53" i="1" s="1"/>
  <c r="GC54" i="1"/>
  <c r="GH54" i="1" s="1"/>
  <c r="GC55" i="1"/>
  <c r="GH55" i="1" s="1"/>
  <c r="GC56" i="1"/>
  <c r="GH56" i="1" s="1"/>
  <c r="GC57" i="1"/>
  <c r="GH57" i="1" s="1"/>
  <c r="GC58" i="1"/>
  <c r="GH58" i="1" s="1"/>
  <c r="GC59" i="1"/>
  <c r="GH59" i="1" s="1"/>
  <c r="GC60" i="1"/>
  <c r="GH60" i="1" s="1"/>
  <c r="GC61" i="1"/>
  <c r="GH61" i="1" s="1"/>
  <c r="GC62" i="1"/>
  <c r="GH62" i="1" s="1"/>
  <c r="GC63" i="1"/>
  <c r="GH63" i="1" s="1"/>
  <c r="GC64" i="1"/>
  <c r="GH64" i="1" s="1"/>
  <c r="GC65" i="1"/>
  <c r="GH65" i="1" s="1"/>
  <c r="GC66" i="1"/>
  <c r="GH66" i="1" s="1"/>
  <c r="GC67" i="1"/>
  <c r="GH67" i="1" s="1"/>
  <c r="GC68" i="1"/>
  <c r="GH68" i="1" s="1"/>
  <c r="GC69" i="1"/>
  <c r="GH69" i="1" s="1"/>
  <c r="GC70" i="1"/>
  <c r="GH70" i="1" s="1"/>
  <c r="GC71" i="1"/>
  <c r="GH71" i="1" s="1"/>
  <c r="GC72" i="1"/>
  <c r="GH72" i="1" s="1"/>
  <c r="GC73" i="1"/>
  <c r="GH73" i="1" s="1"/>
  <c r="GC74" i="1"/>
  <c r="GH74" i="1" s="1"/>
  <c r="GC75" i="1"/>
  <c r="GH75" i="1" s="1"/>
  <c r="GC76" i="1"/>
  <c r="GH76" i="1" s="1"/>
  <c r="GC77" i="1"/>
  <c r="GH77" i="1" s="1"/>
  <c r="GC78" i="1"/>
  <c r="GH78" i="1" s="1"/>
  <c r="GC79" i="1"/>
  <c r="GH79" i="1" s="1"/>
  <c r="GC80" i="1"/>
  <c r="GH80" i="1" s="1"/>
  <c r="GC81" i="1"/>
  <c r="GH81" i="1" s="1"/>
  <c r="GC82" i="1"/>
  <c r="GH82" i="1" s="1"/>
  <c r="GC83" i="1"/>
  <c r="GH83" i="1" s="1"/>
  <c r="GC84" i="1"/>
  <c r="GH84" i="1" s="1"/>
  <c r="GC85" i="1"/>
  <c r="GH85" i="1" s="1"/>
  <c r="GC86" i="1"/>
  <c r="GH86" i="1" s="1"/>
  <c r="GC87" i="1"/>
  <c r="GH87" i="1" s="1"/>
  <c r="GC88" i="1"/>
  <c r="GH88" i="1" s="1"/>
  <c r="GC89" i="1"/>
  <c r="GH89" i="1" s="1"/>
  <c r="GC90" i="1"/>
  <c r="GH90" i="1" s="1"/>
  <c r="GC91" i="1"/>
  <c r="GH91" i="1" s="1"/>
  <c r="GC92" i="1"/>
  <c r="GH92" i="1" s="1"/>
  <c r="GC14" i="1"/>
  <c r="GC13" i="1" s="1"/>
  <c r="GH14" i="1" l="1"/>
  <c r="GH13" i="1" s="1"/>
  <c r="GM123" i="1"/>
  <c r="GO123" i="1" s="1"/>
  <c r="GP123" i="1" s="1"/>
  <c r="GQ123" i="1" s="1"/>
  <c r="GT123" i="1" s="1"/>
  <c r="GL123" i="1"/>
  <c r="GG123" i="1"/>
  <c r="GE123" i="1"/>
  <c r="GM122" i="1"/>
  <c r="GL122" i="1"/>
  <c r="GG122" i="1"/>
  <c r="GE122" i="1"/>
  <c r="GM121" i="1"/>
  <c r="GN121" i="1" s="1"/>
  <c r="GL121" i="1"/>
  <c r="GG121" i="1"/>
  <c r="GE121" i="1"/>
  <c r="GM120" i="1"/>
  <c r="GN120" i="1" s="1"/>
  <c r="GL120" i="1"/>
  <c r="GG120" i="1"/>
  <c r="GE120" i="1"/>
  <c r="GM119" i="1"/>
  <c r="GN119" i="1" s="1"/>
  <c r="GL119" i="1"/>
  <c r="GG119" i="1"/>
  <c r="GE119" i="1"/>
  <c r="GM118" i="1"/>
  <c r="GL118" i="1"/>
  <c r="GG118" i="1"/>
  <c r="GE118" i="1"/>
  <c r="GM117" i="1"/>
  <c r="GN117" i="1" s="1"/>
  <c r="GL117" i="1"/>
  <c r="GG117" i="1"/>
  <c r="GE117" i="1"/>
  <c r="GM116" i="1"/>
  <c r="GN116" i="1" s="1"/>
  <c r="GL116" i="1"/>
  <c r="GG116" i="1"/>
  <c r="GE116" i="1"/>
  <c r="GM115" i="1"/>
  <c r="GN115" i="1" s="1"/>
  <c r="GL115" i="1"/>
  <c r="GG115" i="1"/>
  <c r="GE115" i="1"/>
  <c r="GM114" i="1"/>
  <c r="GL114" i="1"/>
  <c r="GG114" i="1"/>
  <c r="GE114" i="1"/>
  <c r="GM113" i="1"/>
  <c r="GN113" i="1" s="1"/>
  <c r="GL113" i="1"/>
  <c r="GG113" i="1"/>
  <c r="GE113" i="1"/>
  <c r="GM112" i="1"/>
  <c r="GN112" i="1" s="1"/>
  <c r="GL112" i="1"/>
  <c r="GG112" i="1"/>
  <c r="GE112" i="1"/>
  <c r="GM111" i="1"/>
  <c r="GN111" i="1" s="1"/>
  <c r="GL111" i="1"/>
  <c r="GG111" i="1"/>
  <c r="GE111" i="1"/>
  <c r="GM110" i="1"/>
  <c r="GL110" i="1"/>
  <c r="GG110" i="1"/>
  <c r="GE110" i="1"/>
  <c r="GM109" i="1"/>
  <c r="GN109" i="1" s="1"/>
  <c r="GL109" i="1"/>
  <c r="GG109" i="1"/>
  <c r="GE109" i="1"/>
  <c r="GM108" i="1"/>
  <c r="GO108" i="1" s="1"/>
  <c r="GP108" i="1" s="1"/>
  <c r="GL108" i="1"/>
  <c r="GG108" i="1"/>
  <c r="GE108" i="1"/>
  <c r="GM107" i="1"/>
  <c r="GO107" i="1" s="1"/>
  <c r="GP107" i="1" s="1"/>
  <c r="GL107" i="1"/>
  <c r="GG107" i="1"/>
  <c r="GE107" i="1"/>
  <c r="GM106" i="1"/>
  <c r="GL106" i="1"/>
  <c r="GG106" i="1"/>
  <c r="GE106" i="1"/>
  <c r="GM105" i="1"/>
  <c r="GN105" i="1" s="1"/>
  <c r="GL105" i="1"/>
  <c r="GG105" i="1"/>
  <c r="GE105" i="1"/>
  <c r="GM104" i="1"/>
  <c r="GO104" i="1" s="1"/>
  <c r="GP104" i="1" s="1"/>
  <c r="GL104" i="1"/>
  <c r="GG104" i="1"/>
  <c r="GE104" i="1"/>
  <c r="GM103" i="1"/>
  <c r="GO103" i="1" s="1"/>
  <c r="GP103" i="1" s="1"/>
  <c r="GL103" i="1"/>
  <c r="GG103" i="1"/>
  <c r="GE103" i="1"/>
  <c r="GM102" i="1"/>
  <c r="GL102" i="1"/>
  <c r="GG102" i="1"/>
  <c r="GE102" i="1"/>
  <c r="GM101" i="1"/>
  <c r="GN101" i="1" s="1"/>
  <c r="GL101" i="1"/>
  <c r="GG101" i="1"/>
  <c r="GE101" i="1"/>
  <c r="GM100" i="1"/>
  <c r="GO100" i="1" s="1"/>
  <c r="GP100" i="1" s="1"/>
  <c r="GL100" i="1"/>
  <c r="GG100" i="1"/>
  <c r="GE100" i="1"/>
  <c r="GM99" i="1"/>
  <c r="GO99" i="1" s="1"/>
  <c r="GP99" i="1" s="1"/>
  <c r="GL99" i="1"/>
  <c r="GG99" i="1"/>
  <c r="GE99" i="1"/>
  <c r="GM98" i="1"/>
  <c r="GL98" i="1"/>
  <c r="GG98" i="1"/>
  <c r="GE98" i="1"/>
  <c r="GM97" i="1"/>
  <c r="GN97" i="1" s="1"/>
  <c r="GL97" i="1"/>
  <c r="GG97" i="1"/>
  <c r="GE97" i="1"/>
  <c r="GM96" i="1"/>
  <c r="GO96" i="1" s="1"/>
  <c r="GP96" i="1" s="1"/>
  <c r="GL96" i="1"/>
  <c r="GG96" i="1"/>
  <c r="GE96" i="1"/>
  <c r="GD95" i="1"/>
  <c r="GB95" i="1"/>
  <c r="FZ95" i="1"/>
  <c r="FY95" i="1"/>
  <c r="GS94" i="1"/>
  <c r="GQ94" i="1"/>
  <c r="GP94" i="1"/>
  <c r="GO94" i="1"/>
  <c r="GN94" i="1"/>
  <c r="GM94" i="1"/>
  <c r="GL94" i="1"/>
  <c r="GK94" i="1"/>
  <c r="GJ94" i="1"/>
  <c r="GI94" i="1"/>
  <c r="GG94" i="1"/>
  <c r="GE94" i="1"/>
  <c r="GD94" i="1"/>
  <c r="GB94" i="1"/>
  <c r="FZ94" i="1"/>
  <c r="FY94" i="1"/>
  <c r="FX94" i="1"/>
  <c r="GL92" i="1"/>
  <c r="GF92" i="1"/>
  <c r="GE92" i="1"/>
  <c r="FX92" i="1"/>
  <c r="GL91" i="1"/>
  <c r="GF91" i="1"/>
  <c r="GE91" i="1"/>
  <c r="FX91" i="1"/>
  <c r="GL90" i="1"/>
  <c r="GF90" i="1"/>
  <c r="GE90" i="1"/>
  <c r="FX90" i="1"/>
  <c r="GM89" i="1"/>
  <c r="GO89" i="1" s="1"/>
  <c r="GL89" i="1"/>
  <c r="GF89" i="1"/>
  <c r="GE89" i="1"/>
  <c r="FX89" i="1"/>
  <c r="GL88" i="1"/>
  <c r="GF88" i="1"/>
  <c r="GE88" i="1"/>
  <c r="FX88" i="1"/>
  <c r="GL87" i="1"/>
  <c r="GF87" i="1"/>
  <c r="GE87" i="1"/>
  <c r="FX87" i="1"/>
  <c r="GL86" i="1"/>
  <c r="GF86" i="1"/>
  <c r="GE86" i="1"/>
  <c r="FX86" i="1"/>
  <c r="GL85" i="1"/>
  <c r="GF85" i="1"/>
  <c r="GE85" i="1"/>
  <c r="FX85" i="1"/>
  <c r="GL84" i="1"/>
  <c r="GF84" i="1"/>
  <c r="GE84" i="1"/>
  <c r="FX84" i="1"/>
  <c r="GL83" i="1"/>
  <c r="GF83" i="1"/>
  <c r="GE83" i="1"/>
  <c r="FX83" i="1"/>
  <c r="GL82" i="1"/>
  <c r="GF82" i="1"/>
  <c r="GE82" i="1"/>
  <c r="FX82" i="1"/>
  <c r="GL81" i="1"/>
  <c r="GF81" i="1"/>
  <c r="GE81" i="1"/>
  <c r="FX81" i="1"/>
  <c r="GL80" i="1"/>
  <c r="GF80" i="1"/>
  <c r="GE80" i="1"/>
  <c r="FX80" i="1"/>
  <c r="GL79" i="1"/>
  <c r="GF79" i="1"/>
  <c r="GE79" i="1"/>
  <c r="FX79" i="1"/>
  <c r="GL78" i="1"/>
  <c r="GF78" i="1"/>
  <c r="GE78" i="1"/>
  <c r="FX78" i="1"/>
  <c r="GL77" i="1"/>
  <c r="GF77" i="1"/>
  <c r="GE77" i="1"/>
  <c r="FX77" i="1"/>
  <c r="GL76" i="1"/>
  <c r="GF76" i="1"/>
  <c r="GE76" i="1"/>
  <c r="FX76" i="1"/>
  <c r="GL75" i="1"/>
  <c r="GF75" i="1"/>
  <c r="GE75" i="1"/>
  <c r="FX75" i="1"/>
  <c r="GL74" i="1"/>
  <c r="GF74" i="1"/>
  <c r="GE74" i="1"/>
  <c r="FX74" i="1"/>
  <c r="GL73" i="1"/>
  <c r="GF73" i="1"/>
  <c r="GE73" i="1"/>
  <c r="FX73" i="1"/>
  <c r="GL72" i="1"/>
  <c r="GF72" i="1"/>
  <c r="GE72" i="1"/>
  <c r="FX72" i="1"/>
  <c r="GL71" i="1"/>
  <c r="GF71" i="1"/>
  <c r="GE71" i="1"/>
  <c r="FX71" i="1"/>
  <c r="GL70" i="1"/>
  <c r="GF70" i="1"/>
  <c r="GE70" i="1"/>
  <c r="FX70" i="1"/>
  <c r="GL69" i="1"/>
  <c r="GF69" i="1"/>
  <c r="GE69" i="1"/>
  <c r="FX69" i="1"/>
  <c r="GL68" i="1"/>
  <c r="GF68" i="1"/>
  <c r="GE68" i="1"/>
  <c r="FX68" i="1"/>
  <c r="GL67" i="1"/>
  <c r="GF67" i="1"/>
  <c r="GE67" i="1"/>
  <c r="FX67" i="1"/>
  <c r="GL66" i="1"/>
  <c r="GF66" i="1"/>
  <c r="GE66" i="1"/>
  <c r="FX66" i="1"/>
  <c r="GL65" i="1"/>
  <c r="GF65" i="1"/>
  <c r="GE65" i="1"/>
  <c r="FX65" i="1"/>
  <c r="GL64" i="1"/>
  <c r="GF64" i="1"/>
  <c r="GE64" i="1"/>
  <c r="FX64" i="1"/>
  <c r="GL63" i="1"/>
  <c r="GF63" i="1"/>
  <c r="GE63" i="1"/>
  <c r="FX63" i="1"/>
  <c r="GL62" i="1"/>
  <c r="GF62" i="1"/>
  <c r="GE62" i="1"/>
  <c r="FX62" i="1"/>
  <c r="GL61" i="1"/>
  <c r="GF61" i="1"/>
  <c r="GE61" i="1"/>
  <c r="FX61" i="1"/>
  <c r="GL60" i="1"/>
  <c r="GF60" i="1"/>
  <c r="GE60" i="1"/>
  <c r="FX60" i="1"/>
  <c r="GL59" i="1"/>
  <c r="GF59" i="1"/>
  <c r="GE59" i="1"/>
  <c r="FX59" i="1"/>
  <c r="GL58" i="1"/>
  <c r="GF58" i="1"/>
  <c r="GE58" i="1"/>
  <c r="FX58" i="1"/>
  <c r="GL57" i="1"/>
  <c r="GF57" i="1"/>
  <c r="GE57" i="1"/>
  <c r="FX57" i="1"/>
  <c r="GL56" i="1"/>
  <c r="GF56" i="1"/>
  <c r="GE56" i="1"/>
  <c r="FX56" i="1"/>
  <c r="GL55" i="1"/>
  <c r="GF55" i="1"/>
  <c r="GE55" i="1"/>
  <c r="FX55" i="1"/>
  <c r="GL54" i="1"/>
  <c r="GF54" i="1"/>
  <c r="GE54" i="1"/>
  <c r="FX54" i="1"/>
  <c r="GL53" i="1"/>
  <c r="GF53" i="1"/>
  <c r="GE53" i="1"/>
  <c r="FX53" i="1"/>
  <c r="GL52" i="1"/>
  <c r="GF52" i="1"/>
  <c r="GE52" i="1"/>
  <c r="FX52" i="1"/>
  <c r="GL51" i="1"/>
  <c r="GF51" i="1"/>
  <c r="GE51" i="1"/>
  <c r="FX51" i="1"/>
  <c r="GL50" i="1"/>
  <c r="GF50" i="1"/>
  <c r="GE50" i="1"/>
  <c r="FX50" i="1"/>
  <c r="GL49" i="1"/>
  <c r="GF49" i="1"/>
  <c r="GE49" i="1"/>
  <c r="FX49" i="1"/>
  <c r="GL48" i="1"/>
  <c r="GF48" i="1"/>
  <c r="GE48" i="1"/>
  <c r="FX48" i="1"/>
  <c r="GL47" i="1"/>
  <c r="GF47" i="1"/>
  <c r="GE47" i="1"/>
  <c r="FX47" i="1"/>
  <c r="GL46" i="1"/>
  <c r="GF46" i="1"/>
  <c r="GE46" i="1"/>
  <c r="FX46" i="1"/>
  <c r="GL45" i="1"/>
  <c r="GF45" i="1"/>
  <c r="GE45" i="1"/>
  <c r="FX45" i="1"/>
  <c r="GL44" i="1"/>
  <c r="GF44" i="1"/>
  <c r="GE44" i="1"/>
  <c r="FX44" i="1"/>
  <c r="GL43" i="1"/>
  <c r="GF43" i="1"/>
  <c r="GE43" i="1"/>
  <c r="FX43" i="1"/>
  <c r="GL42" i="1"/>
  <c r="GF42" i="1"/>
  <c r="GE42" i="1"/>
  <c r="FX42" i="1"/>
  <c r="GL41" i="1"/>
  <c r="GF41" i="1"/>
  <c r="GE41" i="1"/>
  <c r="FX41" i="1"/>
  <c r="GL40" i="1"/>
  <c r="GF40" i="1"/>
  <c r="GE40" i="1"/>
  <c r="FX40" i="1"/>
  <c r="GM39" i="1"/>
  <c r="GO39" i="1" s="1"/>
  <c r="GL39" i="1"/>
  <c r="GF39" i="1"/>
  <c r="GE39" i="1"/>
  <c r="FX39" i="1"/>
  <c r="GL38" i="1"/>
  <c r="GF38" i="1"/>
  <c r="GE38" i="1"/>
  <c r="FX38" i="1"/>
  <c r="GL37" i="1"/>
  <c r="GF37" i="1"/>
  <c r="GE37" i="1"/>
  <c r="FX37" i="1"/>
  <c r="GM36" i="1"/>
  <c r="GO36" i="1" s="1"/>
  <c r="GL36" i="1"/>
  <c r="GF36" i="1"/>
  <c r="GE36" i="1"/>
  <c r="FX36" i="1"/>
  <c r="GL35" i="1"/>
  <c r="GF35" i="1"/>
  <c r="GE35" i="1"/>
  <c r="FX35" i="1"/>
  <c r="GL34" i="1"/>
  <c r="GF34" i="1"/>
  <c r="GE34" i="1"/>
  <c r="FX34" i="1"/>
  <c r="GL33" i="1"/>
  <c r="GF33" i="1"/>
  <c r="GE33" i="1"/>
  <c r="FX33" i="1"/>
  <c r="GL32" i="1"/>
  <c r="GF32" i="1"/>
  <c r="GE32" i="1"/>
  <c r="FX32" i="1"/>
  <c r="GL31" i="1"/>
  <c r="GF31" i="1"/>
  <c r="GE31" i="1"/>
  <c r="FX31" i="1"/>
  <c r="GM30" i="1"/>
  <c r="GO30" i="1" s="1"/>
  <c r="GL30" i="1"/>
  <c r="GF30" i="1"/>
  <c r="GE30" i="1"/>
  <c r="FX30" i="1"/>
  <c r="GM29" i="1"/>
  <c r="GO29" i="1" s="1"/>
  <c r="GL29" i="1"/>
  <c r="GF29" i="1"/>
  <c r="GE29" i="1"/>
  <c r="FX29" i="1"/>
  <c r="GL28" i="1"/>
  <c r="GF28" i="1"/>
  <c r="GE28" i="1"/>
  <c r="FX28" i="1"/>
  <c r="GL27" i="1"/>
  <c r="GF27" i="1"/>
  <c r="GE27" i="1"/>
  <c r="FX27" i="1"/>
  <c r="GL26" i="1"/>
  <c r="GF26" i="1"/>
  <c r="GE26" i="1"/>
  <c r="FX26" i="1"/>
  <c r="GL25" i="1"/>
  <c r="GF25" i="1"/>
  <c r="GE25" i="1"/>
  <c r="FX25" i="1"/>
  <c r="GL24" i="1"/>
  <c r="GF24" i="1"/>
  <c r="GE24" i="1"/>
  <c r="FX24" i="1"/>
  <c r="GL23" i="1"/>
  <c r="GF23" i="1"/>
  <c r="GE23" i="1"/>
  <c r="FX23" i="1"/>
  <c r="GM22" i="1"/>
  <c r="GO22" i="1" s="1"/>
  <c r="GL22" i="1"/>
  <c r="GF22" i="1"/>
  <c r="GE22" i="1"/>
  <c r="FX22" i="1"/>
  <c r="GL21" i="1"/>
  <c r="GF21" i="1"/>
  <c r="GE21" i="1"/>
  <c r="FX21" i="1"/>
  <c r="GL20" i="1"/>
  <c r="GF20" i="1"/>
  <c r="GE20" i="1"/>
  <c r="FX20" i="1"/>
  <c r="GL19" i="1"/>
  <c r="GF19" i="1"/>
  <c r="GE19" i="1"/>
  <c r="FX19" i="1"/>
  <c r="GL18" i="1"/>
  <c r="GF18" i="1"/>
  <c r="GE18" i="1"/>
  <c r="FX18" i="1"/>
  <c r="GL17" i="1"/>
  <c r="GF17" i="1"/>
  <c r="GE17" i="1"/>
  <c r="FX17" i="1"/>
  <c r="GL16" i="1"/>
  <c r="GF16" i="1"/>
  <c r="GE16" i="1"/>
  <c r="FX16" i="1"/>
  <c r="GL15" i="1"/>
  <c r="GF15" i="1"/>
  <c r="GE15" i="1"/>
  <c r="FX15" i="1"/>
  <c r="GL14" i="1"/>
  <c r="GF14" i="1"/>
  <c r="GE14" i="1"/>
  <c r="FX14" i="1"/>
  <c r="GD13" i="1"/>
  <c r="FZ13" i="1"/>
  <c r="FY13" i="1"/>
  <c r="GN9" i="1"/>
  <c r="GM9" i="1"/>
  <c r="GN8" i="1"/>
  <c r="GM8" i="1"/>
  <c r="GN7" i="1"/>
  <c r="GM7" i="1"/>
  <c r="GN6" i="1"/>
  <c r="GM6" i="1"/>
  <c r="GN5" i="1"/>
  <c r="GM5" i="1"/>
  <c r="GN4" i="1"/>
  <c r="GM4" i="1"/>
  <c r="GN3" i="1"/>
  <c r="GM3" i="1"/>
  <c r="GO3" i="1" s="1"/>
  <c r="GN2" i="1"/>
  <c r="GO2" i="1" s="1"/>
  <c r="GM2" i="1"/>
  <c r="GH1" i="1"/>
  <c r="GD1" i="1"/>
  <c r="FX13" i="1" l="1"/>
  <c r="GO111" i="1"/>
  <c r="GP111" i="1" s="1"/>
  <c r="GO105" i="1"/>
  <c r="GP105" i="1" s="1"/>
  <c r="GS105" i="1" s="1"/>
  <c r="GQ99" i="1"/>
  <c r="GT99" i="1" s="1"/>
  <c r="GO116" i="1"/>
  <c r="GP116" i="1" s="1"/>
  <c r="GO119" i="1"/>
  <c r="GP119" i="1" s="1"/>
  <c r="GQ119" i="1" s="1"/>
  <c r="GT119" i="1" s="1"/>
  <c r="GO112" i="1"/>
  <c r="GP112" i="1" s="1"/>
  <c r="GQ112" i="1" s="1"/>
  <c r="GT112" i="1" s="1"/>
  <c r="GO115" i="1"/>
  <c r="GP115" i="1" s="1"/>
  <c r="GO7" i="1"/>
  <c r="GO4" i="1"/>
  <c r="GO120" i="1"/>
  <c r="GP120" i="1" s="1"/>
  <c r="GO6" i="1"/>
  <c r="GO101" i="1"/>
  <c r="GP101" i="1" s="1"/>
  <c r="GS101" i="1" s="1"/>
  <c r="GO109" i="1"/>
  <c r="GP109" i="1" s="1"/>
  <c r="GS109" i="1" s="1"/>
  <c r="GO113" i="1"/>
  <c r="GP113" i="1" s="1"/>
  <c r="GQ113" i="1" s="1"/>
  <c r="GT113" i="1" s="1"/>
  <c r="GO117" i="1"/>
  <c r="GP117" i="1" s="1"/>
  <c r="GQ117" i="1" s="1"/>
  <c r="GT117" i="1" s="1"/>
  <c r="GO121" i="1"/>
  <c r="GP121" i="1" s="1"/>
  <c r="GS121" i="1" s="1"/>
  <c r="GO97" i="1"/>
  <c r="GP97" i="1" s="1"/>
  <c r="GS97" i="1" s="1"/>
  <c r="GN96" i="1"/>
  <c r="GN100" i="1"/>
  <c r="GN104" i="1"/>
  <c r="GQ111" i="1"/>
  <c r="GT111" i="1" s="1"/>
  <c r="GS108" i="1"/>
  <c r="GS111" i="1"/>
  <c r="GS107" i="1"/>
  <c r="GN99" i="1"/>
  <c r="GN103" i="1"/>
  <c r="GN107" i="1"/>
  <c r="GN108" i="1"/>
  <c r="GQ115" i="1"/>
  <c r="GT115" i="1" s="1"/>
  <c r="GQ120" i="1"/>
  <c r="GT120" i="1" s="1"/>
  <c r="GQ105" i="1"/>
  <c r="GT105" i="1" s="1"/>
  <c r="GS115" i="1"/>
  <c r="GS120" i="1"/>
  <c r="GQ96" i="1"/>
  <c r="GT96" i="1" s="1"/>
  <c r="GQ100" i="1"/>
  <c r="GT100" i="1" s="1"/>
  <c r="GS119" i="1"/>
  <c r="GS100" i="1"/>
  <c r="GQ107" i="1"/>
  <c r="GT107" i="1" s="1"/>
  <c r="GQ103" i="1"/>
  <c r="GT103" i="1" s="1"/>
  <c r="GQ104" i="1"/>
  <c r="GT104" i="1" s="1"/>
  <c r="GQ116" i="1"/>
  <c r="GT116" i="1" s="1"/>
  <c r="GQ121" i="1"/>
  <c r="GT121" i="1" s="1"/>
  <c r="GQ108" i="1"/>
  <c r="GT108" i="1" s="1"/>
  <c r="GM10" i="1"/>
  <c r="GO9" i="1"/>
  <c r="GF13" i="1"/>
  <c r="GO5" i="1"/>
  <c r="GO8" i="1"/>
  <c r="GS96" i="1"/>
  <c r="GO98" i="1"/>
  <c r="GP98" i="1" s="1"/>
  <c r="GS98" i="1" s="1"/>
  <c r="GN98" i="1"/>
  <c r="GQ101" i="1"/>
  <c r="GT101" i="1" s="1"/>
  <c r="GO122" i="1"/>
  <c r="GP122" i="1" s="1"/>
  <c r="GQ122" i="1" s="1"/>
  <c r="GT122" i="1" s="1"/>
  <c r="GN122" i="1"/>
  <c r="GS104" i="1"/>
  <c r="GO106" i="1"/>
  <c r="GP106" i="1" s="1"/>
  <c r="GS106" i="1" s="1"/>
  <c r="GN106" i="1"/>
  <c r="GS112" i="1"/>
  <c r="GS113" i="1"/>
  <c r="GO114" i="1"/>
  <c r="GP114" i="1" s="1"/>
  <c r="GS114" i="1" s="1"/>
  <c r="GN114" i="1"/>
  <c r="GO102" i="1"/>
  <c r="GP102" i="1" s="1"/>
  <c r="GS102" i="1" s="1"/>
  <c r="GN102" i="1"/>
  <c r="GE13" i="1"/>
  <c r="GS99" i="1"/>
  <c r="GQ110" i="1"/>
  <c r="GT110" i="1" s="1"/>
  <c r="GS123" i="1"/>
  <c r="GN10" i="1"/>
  <c r="GO10" i="1" s="1"/>
  <c r="GS103" i="1"/>
  <c r="GO110" i="1"/>
  <c r="GP110" i="1" s="1"/>
  <c r="GS110" i="1" s="1"/>
  <c r="GN110" i="1"/>
  <c r="GQ109" i="1"/>
  <c r="GT109" i="1" s="1"/>
  <c r="GS116" i="1"/>
  <c r="GS117" i="1"/>
  <c r="GO118" i="1"/>
  <c r="GP118" i="1" s="1"/>
  <c r="GS118" i="1" s="1"/>
  <c r="GN118" i="1"/>
  <c r="GE95" i="1"/>
  <c r="GN123" i="1"/>
  <c r="GG95" i="1"/>
  <c r="FP123" i="1"/>
  <c r="FR123" i="1" s="1"/>
  <c r="FS123" i="1" s="1"/>
  <c r="FO123" i="1"/>
  <c r="FK123" i="1"/>
  <c r="FI123" i="1"/>
  <c r="FX123" i="1" s="1"/>
  <c r="FP122" i="1"/>
  <c r="FO122" i="1"/>
  <c r="FK122" i="1"/>
  <c r="FI122" i="1"/>
  <c r="FX122" i="1" s="1"/>
  <c r="FP121" i="1"/>
  <c r="FQ121" i="1" s="1"/>
  <c r="FO121" i="1"/>
  <c r="FK121" i="1"/>
  <c r="FI121" i="1"/>
  <c r="FX121" i="1" s="1"/>
  <c r="FP120" i="1"/>
  <c r="FQ120" i="1" s="1"/>
  <c r="FO120" i="1"/>
  <c r="FK120" i="1"/>
  <c r="FI120" i="1"/>
  <c r="FX120" i="1" s="1"/>
  <c r="FP119" i="1"/>
  <c r="FR119" i="1" s="1"/>
  <c r="FS119" i="1" s="1"/>
  <c r="FO119" i="1"/>
  <c r="FK119" i="1"/>
  <c r="FI119" i="1"/>
  <c r="FX119" i="1" s="1"/>
  <c r="FP118" i="1"/>
  <c r="FO118" i="1"/>
  <c r="FK118" i="1"/>
  <c r="FI118" i="1"/>
  <c r="FX118" i="1" s="1"/>
  <c r="FP117" i="1"/>
  <c r="FR117" i="1" s="1"/>
  <c r="FS117" i="1" s="1"/>
  <c r="FO117" i="1"/>
  <c r="FK117" i="1"/>
  <c r="FI117" i="1"/>
  <c r="FX117" i="1" s="1"/>
  <c r="FP116" i="1"/>
  <c r="FR116" i="1" s="1"/>
  <c r="FS116" i="1" s="1"/>
  <c r="FO116" i="1"/>
  <c r="FK116" i="1"/>
  <c r="FI116" i="1"/>
  <c r="FX116" i="1" s="1"/>
  <c r="FP115" i="1"/>
  <c r="FR115" i="1" s="1"/>
  <c r="FS115" i="1" s="1"/>
  <c r="FO115" i="1"/>
  <c r="FK115" i="1"/>
  <c r="FI115" i="1"/>
  <c r="FX115" i="1" s="1"/>
  <c r="FP114" i="1"/>
  <c r="FO114" i="1"/>
  <c r="FK114" i="1"/>
  <c r="FI114" i="1"/>
  <c r="FX114" i="1" s="1"/>
  <c r="FP113" i="1"/>
  <c r="FR113" i="1" s="1"/>
  <c r="FS113" i="1" s="1"/>
  <c r="FO113" i="1"/>
  <c r="FK113" i="1"/>
  <c r="FI113" i="1"/>
  <c r="FX113" i="1" s="1"/>
  <c r="FP112" i="1"/>
  <c r="FR112" i="1" s="1"/>
  <c r="FS112" i="1" s="1"/>
  <c r="FO112" i="1"/>
  <c r="FK112" i="1"/>
  <c r="FI112" i="1"/>
  <c r="FX112" i="1" s="1"/>
  <c r="FP111" i="1"/>
  <c r="FR111" i="1" s="1"/>
  <c r="FS111" i="1" s="1"/>
  <c r="FO111" i="1"/>
  <c r="FK111" i="1"/>
  <c r="FI111" i="1"/>
  <c r="FX111" i="1" s="1"/>
  <c r="FP110" i="1"/>
  <c r="FO110" i="1"/>
  <c r="FK110" i="1"/>
  <c r="FI110" i="1"/>
  <c r="FX110" i="1" s="1"/>
  <c r="FP109" i="1"/>
  <c r="FQ109" i="1" s="1"/>
  <c r="FO109" i="1"/>
  <c r="FK109" i="1"/>
  <c r="FI109" i="1"/>
  <c r="FX109" i="1" s="1"/>
  <c r="FP108" i="1"/>
  <c r="FR108" i="1" s="1"/>
  <c r="FS108" i="1" s="1"/>
  <c r="FT108" i="1" s="1"/>
  <c r="FO108" i="1"/>
  <c r="FK108" i="1"/>
  <c r="FI108" i="1"/>
  <c r="FX108" i="1" s="1"/>
  <c r="FP107" i="1"/>
  <c r="FR107" i="1" s="1"/>
  <c r="FS107" i="1" s="1"/>
  <c r="FO107" i="1"/>
  <c r="FK107" i="1"/>
  <c r="FI107" i="1"/>
  <c r="FP106" i="1"/>
  <c r="FO106" i="1"/>
  <c r="FK106" i="1"/>
  <c r="FI106" i="1"/>
  <c r="FX106" i="1" s="1"/>
  <c r="FP105" i="1"/>
  <c r="FR105" i="1" s="1"/>
  <c r="FS105" i="1" s="1"/>
  <c r="FO105" i="1"/>
  <c r="FK105" i="1"/>
  <c r="FI105" i="1"/>
  <c r="FX105" i="1" s="1"/>
  <c r="FP104" i="1"/>
  <c r="FR104" i="1" s="1"/>
  <c r="FS104" i="1" s="1"/>
  <c r="FT104" i="1" s="1"/>
  <c r="FO104" i="1"/>
  <c r="FK104" i="1"/>
  <c r="FI104" i="1"/>
  <c r="FX104" i="1" s="1"/>
  <c r="FP103" i="1"/>
  <c r="FR103" i="1" s="1"/>
  <c r="FS103" i="1" s="1"/>
  <c r="FO103" i="1"/>
  <c r="FK103" i="1"/>
  <c r="FI103" i="1"/>
  <c r="FX103" i="1" s="1"/>
  <c r="FP102" i="1"/>
  <c r="FO102" i="1"/>
  <c r="FK102" i="1"/>
  <c r="FI102" i="1"/>
  <c r="FX102" i="1" s="1"/>
  <c r="FP101" i="1"/>
  <c r="FR101" i="1" s="1"/>
  <c r="FS101" i="1" s="1"/>
  <c r="FT101" i="1" s="1"/>
  <c r="FO101" i="1"/>
  <c r="FK101" i="1"/>
  <c r="FI101" i="1"/>
  <c r="FX101" i="1" s="1"/>
  <c r="FP100" i="1"/>
  <c r="FR100" i="1" s="1"/>
  <c r="FS100" i="1" s="1"/>
  <c r="FO100" i="1"/>
  <c r="FK100" i="1"/>
  <c r="FI100" i="1"/>
  <c r="FX100" i="1" s="1"/>
  <c r="FP99" i="1"/>
  <c r="FR99" i="1" s="1"/>
  <c r="FS99" i="1" s="1"/>
  <c r="FO99" i="1"/>
  <c r="FK99" i="1"/>
  <c r="FI99" i="1"/>
  <c r="FX99" i="1" s="1"/>
  <c r="FP98" i="1"/>
  <c r="FO98" i="1"/>
  <c r="FK98" i="1"/>
  <c r="FI98" i="1"/>
  <c r="FX98" i="1" s="1"/>
  <c r="FP97" i="1"/>
  <c r="FR97" i="1" s="1"/>
  <c r="FS97" i="1" s="1"/>
  <c r="FO97" i="1"/>
  <c r="FK97" i="1"/>
  <c r="FI97" i="1"/>
  <c r="FX97" i="1" s="1"/>
  <c r="FP96" i="1"/>
  <c r="FR96" i="1" s="1"/>
  <c r="FS96" i="1" s="1"/>
  <c r="FO96" i="1"/>
  <c r="FK96" i="1"/>
  <c r="FI96" i="1"/>
  <c r="FX96" i="1" s="1"/>
  <c r="FH95" i="1"/>
  <c r="FG95" i="1"/>
  <c r="FF95" i="1"/>
  <c r="FE95" i="1"/>
  <c r="FV94" i="1"/>
  <c r="FT94" i="1"/>
  <c r="FS94" i="1"/>
  <c r="FR94" i="1"/>
  <c r="FQ94" i="1"/>
  <c r="FP94" i="1"/>
  <c r="FO94" i="1"/>
  <c r="FN94" i="1"/>
  <c r="FM94" i="1"/>
  <c r="FL94" i="1"/>
  <c r="FK94" i="1"/>
  <c r="FI94" i="1"/>
  <c r="FH94" i="1"/>
  <c r="FG94" i="1"/>
  <c r="FF94" i="1"/>
  <c r="FE94" i="1"/>
  <c r="FD94" i="1"/>
  <c r="FO92" i="1"/>
  <c r="FJ92" i="1"/>
  <c r="FI92" i="1"/>
  <c r="FD92" i="1"/>
  <c r="FO91" i="1"/>
  <c r="FJ91" i="1"/>
  <c r="FI91" i="1"/>
  <c r="FD91" i="1"/>
  <c r="FO90" i="1"/>
  <c r="FJ90" i="1"/>
  <c r="FI90" i="1"/>
  <c r="FD90" i="1"/>
  <c r="FP89" i="1"/>
  <c r="FR89" i="1" s="1"/>
  <c r="FO89" i="1"/>
  <c r="FJ89" i="1"/>
  <c r="FI89" i="1"/>
  <c r="FD89" i="1"/>
  <c r="FO88" i="1"/>
  <c r="FJ88" i="1"/>
  <c r="FI88" i="1"/>
  <c r="FD88" i="1"/>
  <c r="FO87" i="1"/>
  <c r="FJ87" i="1"/>
  <c r="FI87" i="1"/>
  <c r="FD87" i="1"/>
  <c r="FO86" i="1"/>
  <c r="FJ86" i="1"/>
  <c r="FI86" i="1"/>
  <c r="FD86" i="1"/>
  <c r="FO85" i="1"/>
  <c r="FJ85" i="1"/>
  <c r="FI85" i="1"/>
  <c r="FD85" i="1"/>
  <c r="FO84" i="1"/>
  <c r="FJ84" i="1"/>
  <c r="FI84" i="1"/>
  <c r="FD84" i="1"/>
  <c r="FO83" i="1"/>
  <c r="FJ83" i="1"/>
  <c r="FI83" i="1"/>
  <c r="FD83" i="1"/>
  <c r="FO82" i="1"/>
  <c r="FJ82" i="1"/>
  <c r="FI82" i="1"/>
  <c r="FD82" i="1"/>
  <c r="FO81" i="1"/>
  <c r="FJ81" i="1"/>
  <c r="FI81" i="1"/>
  <c r="FD81" i="1"/>
  <c r="FO80" i="1"/>
  <c r="FJ80" i="1"/>
  <c r="FI80" i="1"/>
  <c r="FD80" i="1"/>
  <c r="FO79" i="1"/>
  <c r="FJ79" i="1"/>
  <c r="FI79" i="1"/>
  <c r="FD79" i="1"/>
  <c r="FO78" i="1"/>
  <c r="FJ78" i="1"/>
  <c r="FI78" i="1"/>
  <c r="FD78" i="1"/>
  <c r="FO77" i="1"/>
  <c r="FJ77" i="1"/>
  <c r="FI77" i="1"/>
  <c r="FD77" i="1"/>
  <c r="FO76" i="1"/>
  <c r="FJ76" i="1"/>
  <c r="FI76" i="1"/>
  <c r="FD76" i="1"/>
  <c r="FO75" i="1"/>
  <c r="FJ75" i="1"/>
  <c r="FI75" i="1"/>
  <c r="FD75" i="1"/>
  <c r="FO74" i="1"/>
  <c r="FJ74" i="1"/>
  <c r="FI74" i="1"/>
  <c r="FD74" i="1"/>
  <c r="FO73" i="1"/>
  <c r="FJ73" i="1"/>
  <c r="FI73" i="1"/>
  <c r="FD73" i="1"/>
  <c r="FO72" i="1"/>
  <c r="FJ72" i="1"/>
  <c r="FI72" i="1"/>
  <c r="FD72" i="1"/>
  <c r="FO71" i="1"/>
  <c r="FJ71" i="1"/>
  <c r="FI71" i="1"/>
  <c r="FD71" i="1"/>
  <c r="FO70" i="1"/>
  <c r="FJ70" i="1"/>
  <c r="FI70" i="1"/>
  <c r="FD70" i="1"/>
  <c r="FO69" i="1"/>
  <c r="FJ69" i="1"/>
  <c r="FI69" i="1"/>
  <c r="FD69" i="1"/>
  <c r="FO68" i="1"/>
  <c r="FJ68" i="1"/>
  <c r="FI68" i="1"/>
  <c r="FD68" i="1"/>
  <c r="FO67" i="1"/>
  <c r="FJ67" i="1"/>
  <c r="FI67" i="1"/>
  <c r="FD67" i="1"/>
  <c r="FO66" i="1"/>
  <c r="FJ66" i="1"/>
  <c r="FI66" i="1"/>
  <c r="FD66" i="1"/>
  <c r="FO65" i="1"/>
  <c r="FJ65" i="1"/>
  <c r="FI65" i="1"/>
  <c r="FD65" i="1"/>
  <c r="FO64" i="1"/>
  <c r="FJ64" i="1"/>
  <c r="FI64" i="1"/>
  <c r="FD64" i="1"/>
  <c r="FO63" i="1"/>
  <c r="FJ63" i="1"/>
  <c r="FI63" i="1"/>
  <c r="FD63" i="1"/>
  <c r="FO62" i="1"/>
  <c r="FJ62" i="1"/>
  <c r="FI62" i="1"/>
  <c r="FD62" i="1"/>
  <c r="FO61" i="1"/>
  <c r="FJ61" i="1"/>
  <c r="FI61" i="1"/>
  <c r="FD61" i="1"/>
  <c r="FO60" i="1"/>
  <c r="FJ60" i="1"/>
  <c r="FI60" i="1"/>
  <c r="FD60" i="1"/>
  <c r="FO59" i="1"/>
  <c r="FJ59" i="1"/>
  <c r="FI59" i="1"/>
  <c r="FD59" i="1"/>
  <c r="FO58" i="1"/>
  <c r="FJ58" i="1"/>
  <c r="FI58" i="1"/>
  <c r="FD58" i="1"/>
  <c r="FO57" i="1"/>
  <c r="FJ57" i="1"/>
  <c r="FI57" i="1"/>
  <c r="FD57" i="1"/>
  <c r="FO56" i="1"/>
  <c r="FJ56" i="1"/>
  <c r="FI56" i="1"/>
  <c r="FD56" i="1"/>
  <c r="FO55" i="1"/>
  <c r="FJ55" i="1"/>
  <c r="FI55" i="1"/>
  <c r="FD55" i="1"/>
  <c r="FO54" i="1"/>
  <c r="FJ54" i="1"/>
  <c r="FI54" i="1"/>
  <c r="FD54" i="1"/>
  <c r="FO53" i="1"/>
  <c r="FJ53" i="1"/>
  <c r="FI53" i="1"/>
  <c r="FD53" i="1"/>
  <c r="FO52" i="1"/>
  <c r="FJ52" i="1"/>
  <c r="FI52" i="1"/>
  <c r="FD52" i="1"/>
  <c r="FO51" i="1"/>
  <c r="FJ51" i="1"/>
  <c r="FI51" i="1"/>
  <c r="FD51" i="1"/>
  <c r="FO50" i="1"/>
  <c r="FJ50" i="1"/>
  <c r="FI50" i="1"/>
  <c r="FD50" i="1"/>
  <c r="FO49" i="1"/>
  <c r="FJ49" i="1"/>
  <c r="FI49" i="1"/>
  <c r="FD49" i="1"/>
  <c r="FO48" i="1"/>
  <c r="FJ48" i="1"/>
  <c r="FI48" i="1"/>
  <c r="FD48" i="1"/>
  <c r="FO47" i="1"/>
  <c r="FJ47" i="1"/>
  <c r="FI47" i="1"/>
  <c r="FD47" i="1"/>
  <c r="FO46" i="1"/>
  <c r="FJ46" i="1"/>
  <c r="FI46" i="1"/>
  <c r="FD46" i="1"/>
  <c r="FO45" i="1"/>
  <c r="FJ45" i="1"/>
  <c r="FI45" i="1"/>
  <c r="FD45" i="1"/>
  <c r="FO44" i="1"/>
  <c r="FJ44" i="1"/>
  <c r="FI44" i="1"/>
  <c r="FD44" i="1"/>
  <c r="FO43" i="1"/>
  <c r="FJ43" i="1"/>
  <c r="FI43" i="1"/>
  <c r="FD43" i="1"/>
  <c r="FO42" i="1"/>
  <c r="FJ42" i="1"/>
  <c r="FI42" i="1"/>
  <c r="FD42" i="1"/>
  <c r="FO41" i="1"/>
  <c r="FJ41" i="1"/>
  <c r="FI41" i="1"/>
  <c r="FD41" i="1"/>
  <c r="FO40" i="1"/>
  <c r="FJ40" i="1"/>
  <c r="FI40" i="1"/>
  <c r="FD40" i="1"/>
  <c r="FP39" i="1"/>
  <c r="FR39" i="1" s="1"/>
  <c r="FO39" i="1"/>
  <c r="FJ39" i="1"/>
  <c r="FI39" i="1"/>
  <c r="FD39" i="1"/>
  <c r="FO38" i="1"/>
  <c r="FJ38" i="1"/>
  <c r="FI38" i="1"/>
  <c r="FD38" i="1"/>
  <c r="FO37" i="1"/>
  <c r="FJ37" i="1"/>
  <c r="FI37" i="1"/>
  <c r="FD37" i="1"/>
  <c r="FP36" i="1"/>
  <c r="FR36" i="1" s="1"/>
  <c r="FO36" i="1"/>
  <c r="FJ36" i="1"/>
  <c r="FI36" i="1"/>
  <c r="FD36" i="1"/>
  <c r="FO35" i="1"/>
  <c r="FJ35" i="1"/>
  <c r="FI35" i="1"/>
  <c r="FD35" i="1"/>
  <c r="FO34" i="1"/>
  <c r="FJ34" i="1"/>
  <c r="FI34" i="1"/>
  <c r="FD34" i="1"/>
  <c r="FO33" i="1"/>
  <c r="FJ33" i="1"/>
  <c r="FI33" i="1"/>
  <c r="FD33" i="1"/>
  <c r="FO32" i="1"/>
  <c r="FJ32" i="1"/>
  <c r="FI32" i="1"/>
  <c r="FD32" i="1"/>
  <c r="FO31" i="1"/>
  <c r="FJ31" i="1"/>
  <c r="FI31" i="1"/>
  <c r="FD31" i="1"/>
  <c r="FP30" i="1"/>
  <c r="FR30" i="1" s="1"/>
  <c r="FO30" i="1"/>
  <c r="FJ30" i="1"/>
  <c r="FI30" i="1"/>
  <c r="FD30" i="1"/>
  <c r="FP29" i="1"/>
  <c r="FR29" i="1" s="1"/>
  <c r="FO29" i="1"/>
  <c r="FJ29" i="1"/>
  <c r="FI29" i="1"/>
  <c r="FD29" i="1"/>
  <c r="FO28" i="1"/>
  <c r="FJ28" i="1"/>
  <c r="FI28" i="1"/>
  <c r="FD28" i="1"/>
  <c r="FO27" i="1"/>
  <c r="FJ27" i="1"/>
  <c r="FI27" i="1"/>
  <c r="FD27" i="1"/>
  <c r="FO26" i="1"/>
  <c r="FJ26" i="1"/>
  <c r="FI26" i="1"/>
  <c r="FD26" i="1"/>
  <c r="FO25" i="1"/>
  <c r="FJ25" i="1"/>
  <c r="FI25" i="1"/>
  <c r="FD25" i="1"/>
  <c r="FO24" i="1"/>
  <c r="FJ24" i="1"/>
  <c r="FI24" i="1"/>
  <c r="FD24" i="1"/>
  <c r="FO23" i="1"/>
  <c r="FJ23" i="1"/>
  <c r="FI23" i="1"/>
  <c r="FD23" i="1"/>
  <c r="FP22" i="1"/>
  <c r="FR22" i="1" s="1"/>
  <c r="FO22" i="1"/>
  <c r="FJ22" i="1"/>
  <c r="FI22" i="1"/>
  <c r="FD22" i="1"/>
  <c r="FO21" i="1"/>
  <c r="FJ21" i="1"/>
  <c r="FI21" i="1"/>
  <c r="FD21" i="1"/>
  <c r="FO20" i="1"/>
  <c r="FJ20" i="1"/>
  <c r="FI20" i="1"/>
  <c r="FD20" i="1"/>
  <c r="FO19" i="1"/>
  <c r="FJ19" i="1"/>
  <c r="FI19" i="1"/>
  <c r="FD19" i="1"/>
  <c r="FO18" i="1"/>
  <c r="FJ18" i="1"/>
  <c r="FI18" i="1"/>
  <c r="FD18" i="1"/>
  <c r="FO17" i="1"/>
  <c r="FJ17" i="1"/>
  <c r="FI17" i="1"/>
  <c r="FD17" i="1"/>
  <c r="FO16" i="1"/>
  <c r="FJ16" i="1"/>
  <c r="FI16" i="1"/>
  <c r="FD16" i="1"/>
  <c r="FO15" i="1"/>
  <c r="FJ15" i="1"/>
  <c r="FI15" i="1"/>
  <c r="FD15" i="1"/>
  <c r="FO14" i="1"/>
  <c r="FJ14" i="1"/>
  <c r="FI14" i="1"/>
  <c r="FD14" i="1"/>
  <c r="FH13" i="1"/>
  <c r="FF13" i="1"/>
  <c r="FE13" i="1"/>
  <c r="FD13" i="1"/>
  <c r="FL1" i="1"/>
  <c r="FH1" i="1"/>
  <c r="ER1" i="1"/>
  <c r="FQ105" i="1" l="1"/>
  <c r="FQ113" i="1"/>
  <c r="FT100" i="1"/>
  <c r="GQ118" i="1"/>
  <c r="GT118" i="1" s="1"/>
  <c r="FT107" i="1"/>
  <c r="FX107" i="1"/>
  <c r="FQ101" i="1"/>
  <c r="GQ97" i="1"/>
  <c r="GT97" i="1" s="1"/>
  <c r="GS122" i="1"/>
  <c r="FV107" i="1"/>
  <c r="FT103" i="1"/>
  <c r="FT115" i="1"/>
  <c r="FV103" i="1"/>
  <c r="GP95" i="1"/>
  <c r="FR109" i="1"/>
  <c r="FS109" i="1" s="1"/>
  <c r="FT109" i="1" s="1"/>
  <c r="GQ98" i="1"/>
  <c r="GT98" i="1" s="1"/>
  <c r="FV97" i="1"/>
  <c r="FT113" i="1"/>
  <c r="FQ117" i="1"/>
  <c r="FT123" i="1"/>
  <c r="FQ97" i="1"/>
  <c r="FT99" i="1"/>
  <c r="FT112" i="1"/>
  <c r="FR120" i="1"/>
  <c r="FS120" i="1" s="1"/>
  <c r="FT120" i="1" s="1"/>
  <c r="FR121" i="1"/>
  <c r="FS121" i="1" s="1"/>
  <c r="FT121" i="1" s="1"/>
  <c r="FV112" i="1"/>
  <c r="GQ114" i="1"/>
  <c r="GT114" i="1" s="1"/>
  <c r="GS95" i="1"/>
  <c r="GQ106" i="1"/>
  <c r="GT106" i="1" s="1"/>
  <c r="GQ102" i="1"/>
  <c r="GT102" i="1" s="1"/>
  <c r="FT97" i="1"/>
  <c r="FV117" i="1"/>
  <c r="FT116" i="1"/>
  <c r="FV113" i="1"/>
  <c r="FV99" i="1"/>
  <c r="FR118" i="1"/>
  <c r="FS118" i="1" s="1"/>
  <c r="FT118" i="1" s="1"/>
  <c r="FQ118" i="1"/>
  <c r="FT96" i="1"/>
  <c r="FR114" i="1"/>
  <c r="FS114" i="1" s="1"/>
  <c r="FT114" i="1" s="1"/>
  <c r="FQ114" i="1"/>
  <c r="FV116" i="1"/>
  <c r="FR122" i="1"/>
  <c r="FS122" i="1" s="1"/>
  <c r="FT122" i="1" s="1"/>
  <c r="FQ122" i="1"/>
  <c r="FR110" i="1"/>
  <c r="FS110" i="1" s="1"/>
  <c r="FT110" i="1" s="1"/>
  <c r="FQ110" i="1"/>
  <c r="FT119" i="1"/>
  <c r="FV101" i="1"/>
  <c r="FR106" i="1"/>
  <c r="FS106" i="1" s="1"/>
  <c r="FT106" i="1" s="1"/>
  <c r="FQ106" i="1"/>
  <c r="FV108" i="1"/>
  <c r="FV119" i="1"/>
  <c r="FR102" i="1"/>
  <c r="FS102" i="1" s="1"/>
  <c r="FT102" i="1" s="1"/>
  <c r="FQ102" i="1"/>
  <c r="FV104" i="1"/>
  <c r="FT111" i="1"/>
  <c r="FV115" i="1"/>
  <c r="FV123" i="1"/>
  <c r="FI13" i="1"/>
  <c r="FR98" i="1"/>
  <c r="FS98" i="1" s="1"/>
  <c r="FT98" i="1" s="1"/>
  <c r="FQ98" i="1"/>
  <c r="FV100" i="1"/>
  <c r="FV111" i="1"/>
  <c r="FJ13" i="1"/>
  <c r="FK95" i="1"/>
  <c r="FV105" i="1"/>
  <c r="FT105" i="1"/>
  <c r="FT117" i="1"/>
  <c r="FV96" i="1"/>
  <c r="FI95" i="1"/>
  <c r="FQ99" i="1"/>
  <c r="FQ103" i="1"/>
  <c r="FQ107" i="1"/>
  <c r="FQ111" i="1"/>
  <c r="FQ115" i="1"/>
  <c r="FQ119" i="1"/>
  <c r="FQ123" i="1"/>
  <c r="FQ96" i="1"/>
  <c r="FQ100" i="1"/>
  <c r="FQ104" i="1"/>
  <c r="FQ108" i="1"/>
  <c r="FQ112" i="1"/>
  <c r="FQ116" i="1"/>
  <c r="EP15" i="1"/>
  <c r="EP16" i="1"/>
  <c r="EP17" i="1"/>
  <c r="EP18" i="1"/>
  <c r="EP19" i="1"/>
  <c r="EP20" i="1"/>
  <c r="EP21" i="1"/>
  <c r="EP22" i="1"/>
  <c r="EP23" i="1"/>
  <c r="EP24" i="1"/>
  <c r="EP25" i="1"/>
  <c r="EP26" i="1"/>
  <c r="EP27" i="1"/>
  <c r="EP28" i="1"/>
  <c r="EP29" i="1"/>
  <c r="EP30" i="1"/>
  <c r="EP31" i="1"/>
  <c r="EP32" i="1"/>
  <c r="EP33" i="1"/>
  <c r="EP34" i="1"/>
  <c r="EP35" i="1"/>
  <c r="EP36" i="1"/>
  <c r="EP37" i="1"/>
  <c r="EP38" i="1"/>
  <c r="EP39" i="1"/>
  <c r="EP40" i="1"/>
  <c r="EP41" i="1"/>
  <c r="EP42" i="1"/>
  <c r="EP43" i="1"/>
  <c r="EP44" i="1"/>
  <c r="EP45" i="1"/>
  <c r="EP46" i="1"/>
  <c r="EP47" i="1"/>
  <c r="EP48" i="1"/>
  <c r="EP49" i="1"/>
  <c r="EP50" i="1"/>
  <c r="EP51" i="1"/>
  <c r="EP52" i="1"/>
  <c r="EP53" i="1"/>
  <c r="EP54" i="1"/>
  <c r="EP55" i="1"/>
  <c r="EP56" i="1"/>
  <c r="EP57" i="1"/>
  <c r="EP58" i="1"/>
  <c r="EP59" i="1"/>
  <c r="EP60" i="1"/>
  <c r="EP61" i="1"/>
  <c r="EP62" i="1"/>
  <c r="EP63" i="1"/>
  <c r="EP64" i="1"/>
  <c r="EP65" i="1"/>
  <c r="EP66" i="1"/>
  <c r="EP67" i="1"/>
  <c r="EP68" i="1"/>
  <c r="EP69" i="1"/>
  <c r="EP70" i="1"/>
  <c r="EP71" i="1"/>
  <c r="EP72" i="1"/>
  <c r="EP73" i="1"/>
  <c r="EP74" i="1"/>
  <c r="EP75" i="1"/>
  <c r="EP76" i="1"/>
  <c r="EP77" i="1"/>
  <c r="EP78" i="1"/>
  <c r="EP79" i="1"/>
  <c r="EP80" i="1"/>
  <c r="EP81" i="1"/>
  <c r="EP82" i="1"/>
  <c r="EP83" i="1"/>
  <c r="EP84" i="1"/>
  <c r="EP85" i="1"/>
  <c r="EP86" i="1"/>
  <c r="EP87" i="1"/>
  <c r="EP88" i="1"/>
  <c r="EP89" i="1"/>
  <c r="EP90" i="1"/>
  <c r="EP91" i="1"/>
  <c r="EP92" i="1"/>
  <c r="EP14" i="1"/>
  <c r="EP13" i="1" s="1"/>
  <c r="GT95" i="1" l="1"/>
  <c r="FV109" i="1"/>
  <c r="FV121" i="1"/>
  <c r="FV120" i="1"/>
  <c r="FV122" i="1"/>
  <c r="FV118" i="1"/>
  <c r="GQ95" i="1"/>
  <c r="FS95" i="1"/>
  <c r="FV106" i="1"/>
  <c r="FV114" i="1"/>
  <c r="FT95" i="1"/>
  <c r="FV102" i="1"/>
  <c r="FV110" i="1"/>
  <c r="FV98" i="1"/>
  <c r="EL95" i="1"/>
  <c r="EL94" i="1"/>
  <c r="EL13" i="1"/>
  <c r="FV95" i="1" l="1"/>
  <c r="R1" i="9"/>
  <c r="A1" i="11"/>
  <c r="DS15" i="1" l="1"/>
  <c r="EJ15" i="1"/>
  <c r="EJ16" i="1"/>
  <c r="EJ17" i="1"/>
  <c r="EJ18" i="1"/>
  <c r="EJ19" i="1"/>
  <c r="EJ20" i="1"/>
  <c r="EJ21" i="1"/>
  <c r="EJ22" i="1"/>
  <c r="EJ23" i="1"/>
  <c r="EJ24" i="1"/>
  <c r="EJ25" i="1"/>
  <c r="EJ26" i="1"/>
  <c r="EJ27" i="1"/>
  <c r="EJ28" i="1"/>
  <c r="EJ29" i="1"/>
  <c r="EJ30" i="1"/>
  <c r="EJ31" i="1"/>
  <c r="EJ32" i="1"/>
  <c r="EJ33" i="1"/>
  <c r="EJ34" i="1"/>
  <c r="EJ35" i="1"/>
  <c r="EJ36" i="1"/>
  <c r="EJ37" i="1"/>
  <c r="EJ38" i="1"/>
  <c r="EJ39" i="1"/>
  <c r="EJ40" i="1"/>
  <c r="EJ41" i="1"/>
  <c r="EJ42" i="1"/>
  <c r="EJ43" i="1"/>
  <c r="EJ44" i="1"/>
  <c r="EJ45" i="1"/>
  <c r="EJ46" i="1"/>
  <c r="EJ47" i="1"/>
  <c r="EJ48" i="1"/>
  <c r="EJ49" i="1"/>
  <c r="EJ50" i="1"/>
  <c r="EJ51" i="1"/>
  <c r="EJ52" i="1"/>
  <c r="EJ53" i="1"/>
  <c r="EJ54" i="1"/>
  <c r="EJ55" i="1"/>
  <c r="EJ56" i="1"/>
  <c r="EJ57" i="1"/>
  <c r="EJ58" i="1"/>
  <c r="EJ59" i="1"/>
  <c r="EJ60" i="1"/>
  <c r="EJ61" i="1"/>
  <c r="EJ62" i="1"/>
  <c r="EJ63" i="1"/>
  <c r="EJ64" i="1"/>
  <c r="EJ65" i="1"/>
  <c r="EJ66" i="1"/>
  <c r="EJ67" i="1"/>
  <c r="EJ68" i="1"/>
  <c r="EJ69" i="1"/>
  <c r="EJ70" i="1"/>
  <c r="EJ71" i="1"/>
  <c r="EJ72" i="1"/>
  <c r="EJ73" i="1"/>
  <c r="EJ74" i="1"/>
  <c r="EJ75" i="1"/>
  <c r="EJ76" i="1"/>
  <c r="EJ77" i="1"/>
  <c r="EJ78" i="1"/>
  <c r="EJ79" i="1"/>
  <c r="EJ80" i="1"/>
  <c r="EJ81" i="1"/>
  <c r="EJ82" i="1"/>
  <c r="EJ83" i="1"/>
  <c r="EJ84" i="1"/>
  <c r="EJ85" i="1"/>
  <c r="EJ86" i="1"/>
  <c r="EJ87" i="1"/>
  <c r="EJ88" i="1"/>
  <c r="EJ89" i="1"/>
  <c r="EJ90" i="1"/>
  <c r="EJ91" i="1"/>
  <c r="EJ92" i="1"/>
  <c r="EJ14" i="1"/>
  <c r="EU123" i="1"/>
  <c r="EQ123" i="1"/>
  <c r="EO123" i="1"/>
  <c r="FD123" i="1" s="1"/>
  <c r="EJ123" i="1"/>
  <c r="EU122" i="1"/>
  <c r="EQ122" i="1"/>
  <c r="EO122" i="1"/>
  <c r="FD122" i="1" s="1"/>
  <c r="EU121" i="1"/>
  <c r="EO121" i="1"/>
  <c r="FD121" i="1" s="1"/>
  <c r="EU120" i="1"/>
  <c r="EO120" i="1"/>
  <c r="FD120" i="1" s="1"/>
  <c r="EU119" i="1"/>
  <c r="EQ119" i="1"/>
  <c r="EO119" i="1"/>
  <c r="FD119" i="1" s="1"/>
  <c r="EJ119" i="1"/>
  <c r="EU118" i="1"/>
  <c r="EQ118" i="1"/>
  <c r="EO118" i="1"/>
  <c r="FD118" i="1" s="1"/>
  <c r="EJ118" i="1"/>
  <c r="EU117" i="1"/>
  <c r="EQ117" i="1"/>
  <c r="EO117" i="1"/>
  <c r="FD117" i="1" s="1"/>
  <c r="EU116" i="1"/>
  <c r="EQ116" i="1"/>
  <c r="EO116" i="1"/>
  <c r="FD116" i="1" s="1"/>
  <c r="EU115" i="1"/>
  <c r="EO115" i="1"/>
  <c r="FD115" i="1" s="1"/>
  <c r="EU114" i="1"/>
  <c r="EQ114" i="1"/>
  <c r="EO114" i="1"/>
  <c r="FD114" i="1" s="1"/>
  <c r="EJ114" i="1"/>
  <c r="EU113" i="1"/>
  <c r="EQ113" i="1"/>
  <c r="EO113" i="1"/>
  <c r="FD113" i="1" s="1"/>
  <c r="EU112" i="1"/>
  <c r="EQ112" i="1"/>
  <c r="EO112" i="1"/>
  <c r="FD112" i="1" s="1"/>
  <c r="EJ112" i="1"/>
  <c r="EU111" i="1"/>
  <c r="EQ111" i="1"/>
  <c r="EO111" i="1"/>
  <c r="FD111" i="1" s="1"/>
  <c r="EJ111" i="1"/>
  <c r="EU110" i="1"/>
  <c r="EQ110" i="1"/>
  <c r="EO110" i="1"/>
  <c r="FD110" i="1" s="1"/>
  <c r="EJ110" i="1"/>
  <c r="EU109" i="1"/>
  <c r="EQ109" i="1"/>
  <c r="EO109" i="1"/>
  <c r="FD109" i="1" s="1"/>
  <c r="EJ109" i="1"/>
  <c r="EU108" i="1"/>
  <c r="EQ108" i="1"/>
  <c r="EO108" i="1"/>
  <c r="FD108" i="1" s="1"/>
  <c r="EJ108" i="1"/>
  <c r="EU107" i="1"/>
  <c r="EQ107" i="1"/>
  <c r="EO107" i="1"/>
  <c r="FD107" i="1" s="1"/>
  <c r="EJ107" i="1"/>
  <c r="EU106" i="1"/>
  <c r="EQ106" i="1"/>
  <c r="EO106" i="1"/>
  <c r="FD106" i="1" s="1"/>
  <c r="EJ106" i="1"/>
  <c r="EU105" i="1"/>
  <c r="EQ105" i="1"/>
  <c r="EO105" i="1"/>
  <c r="FD105" i="1" s="1"/>
  <c r="EJ105" i="1"/>
  <c r="EU104" i="1"/>
  <c r="EQ104" i="1"/>
  <c r="EO104" i="1"/>
  <c r="FD104" i="1" s="1"/>
  <c r="EJ104" i="1"/>
  <c r="EU103" i="1"/>
  <c r="EQ103" i="1"/>
  <c r="EO103" i="1"/>
  <c r="FD103" i="1" s="1"/>
  <c r="EJ103" i="1"/>
  <c r="EU102" i="1"/>
  <c r="EO102" i="1"/>
  <c r="FD102" i="1" s="1"/>
  <c r="EQ102" i="1"/>
  <c r="EU101" i="1"/>
  <c r="EQ101" i="1"/>
  <c r="EO101" i="1"/>
  <c r="FD101" i="1" s="1"/>
  <c r="EJ101" i="1"/>
  <c r="EU100" i="1"/>
  <c r="EQ100" i="1"/>
  <c r="EO100" i="1"/>
  <c r="FD100" i="1" s="1"/>
  <c r="EJ100" i="1"/>
  <c r="EU99" i="1"/>
  <c r="EQ99" i="1"/>
  <c r="EO99" i="1"/>
  <c r="FD99" i="1" s="1"/>
  <c r="EJ99" i="1"/>
  <c r="EU98" i="1"/>
  <c r="EQ98" i="1"/>
  <c r="EO98" i="1"/>
  <c r="FD98" i="1" s="1"/>
  <c r="EJ98" i="1"/>
  <c r="EU97" i="1"/>
  <c r="EQ97" i="1"/>
  <c r="EO97" i="1"/>
  <c r="FD97" i="1" s="1"/>
  <c r="EJ97" i="1"/>
  <c r="EU96" i="1"/>
  <c r="EQ96" i="1"/>
  <c r="EO96" i="1"/>
  <c r="FD96" i="1" s="1"/>
  <c r="EJ96" i="1"/>
  <c r="EN95" i="1"/>
  <c r="EM95" i="1"/>
  <c r="EK95" i="1"/>
  <c r="FB94" i="1"/>
  <c r="EZ94" i="1"/>
  <c r="EY94" i="1"/>
  <c r="EX94" i="1"/>
  <c r="EW94" i="1"/>
  <c r="EV94" i="1"/>
  <c r="EU94" i="1"/>
  <c r="ET94" i="1"/>
  <c r="ES94" i="1"/>
  <c r="ER94" i="1"/>
  <c r="EQ94" i="1"/>
  <c r="EO94" i="1"/>
  <c r="EN94" i="1"/>
  <c r="EM94" i="1"/>
  <c r="EK94" i="1"/>
  <c r="EJ94" i="1"/>
  <c r="EU92" i="1"/>
  <c r="EO92" i="1"/>
  <c r="EU91" i="1"/>
  <c r="EO91" i="1"/>
  <c r="EU90" i="1"/>
  <c r="EO90" i="1"/>
  <c r="EV89" i="1"/>
  <c r="EX89" i="1" s="1"/>
  <c r="EU89" i="1"/>
  <c r="EO89" i="1"/>
  <c r="EU88" i="1"/>
  <c r="EO88" i="1"/>
  <c r="EU87" i="1"/>
  <c r="EO87" i="1"/>
  <c r="EU86" i="1"/>
  <c r="EO86" i="1"/>
  <c r="EU85" i="1"/>
  <c r="EO85" i="1"/>
  <c r="EU84" i="1"/>
  <c r="EO84" i="1"/>
  <c r="EU83" i="1"/>
  <c r="EO83" i="1"/>
  <c r="EU82" i="1"/>
  <c r="EO82" i="1"/>
  <c r="EU81" i="1"/>
  <c r="EO81" i="1"/>
  <c r="EU80" i="1"/>
  <c r="EO80" i="1"/>
  <c r="EU79" i="1"/>
  <c r="EO79" i="1"/>
  <c r="EU78" i="1"/>
  <c r="EO78" i="1"/>
  <c r="EU77" i="1"/>
  <c r="EO77" i="1"/>
  <c r="EU76" i="1"/>
  <c r="EO76" i="1"/>
  <c r="EU75" i="1"/>
  <c r="EO75" i="1"/>
  <c r="EU74" i="1"/>
  <c r="EO74" i="1"/>
  <c r="EU73" i="1"/>
  <c r="EO73" i="1"/>
  <c r="EU72" i="1"/>
  <c r="EO72" i="1"/>
  <c r="EU71" i="1"/>
  <c r="EO71" i="1"/>
  <c r="EU70" i="1"/>
  <c r="EO70" i="1"/>
  <c r="EU69" i="1"/>
  <c r="EO69" i="1"/>
  <c r="EU68" i="1"/>
  <c r="EO68" i="1"/>
  <c r="EU67" i="1"/>
  <c r="EO67" i="1"/>
  <c r="EU66" i="1"/>
  <c r="EO66" i="1"/>
  <c r="EU65" i="1"/>
  <c r="EO65" i="1"/>
  <c r="EU64" i="1"/>
  <c r="EO64" i="1"/>
  <c r="EU63" i="1"/>
  <c r="EO63" i="1"/>
  <c r="EU62" i="1"/>
  <c r="EO62" i="1"/>
  <c r="EU61" i="1"/>
  <c r="EO61" i="1"/>
  <c r="EU60" i="1"/>
  <c r="EO60" i="1"/>
  <c r="EU59" i="1"/>
  <c r="EO59" i="1"/>
  <c r="EU58" i="1"/>
  <c r="EO58" i="1"/>
  <c r="EU57" i="1"/>
  <c r="EO57" i="1"/>
  <c r="EU56" i="1"/>
  <c r="EO56" i="1"/>
  <c r="EU55" i="1"/>
  <c r="EO55" i="1"/>
  <c r="EU54" i="1"/>
  <c r="EO54" i="1"/>
  <c r="EU53" i="1"/>
  <c r="EO53" i="1"/>
  <c r="EU52" i="1"/>
  <c r="EO52" i="1"/>
  <c r="EU51" i="1"/>
  <c r="EO51" i="1"/>
  <c r="EU50" i="1"/>
  <c r="EO50" i="1"/>
  <c r="EU49" i="1"/>
  <c r="EO49" i="1"/>
  <c r="EU48" i="1"/>
  <c r="EO48" i="1"/>
  <c r="EU47" i="1"/>
  <c r="EO47" i="1"/>
  <c r="EU46" i="1"/>
  <c r="EO46" i="1"/>
  <c r="EU45" i="1"/>
  <c r="EO45" i="1"/>
  <c r="EU44" i="1"/>
  <c r="EO44" i="1"/>
  <c r="EU43" i="1"/>
  <c r="EO43" i="1"/>
  <c r="EU42" i="1"/>
  <c r="EO42" i="1"/>
  <c r="EU41" i="1"/>
  <c r="EO41" i="1"/>
  <c r="EU40" i="1"/>
  <c r="EO40" i="1"/>
  <c r="EV39" i="1"/>
  <c r="EX39" i="1" s="1"/>
  <c r="EU39" i="1"/>
  <c r="EO39" i="1"/>
  <c r="EU38" i="1"/>
  <c r="EO38" i="1"/>
  <c r="EU37" i="1"/>
  <c r="EO37" i="1"/>
  <c r="EV36" i="1"/>
  <c r="EX36" i="1" s="1"/>
  <c r="EU36" i="1"/>
  <c r="EO36" i="1"/>
  <c r="EU35" i="1"/>
  <c r="EO35" i="1"/>
  <c r="EU34" i="1"/>
  <c r="EO34" i="1"/>
  <c r="EU33" i="1"/>
  <c r="EO33" i="1"/>
  <c r="EU32" i="1"/>
  <c r="EO32" i="1"/>
  <c r="EU31" i="1"/>
  <c r="EO31" i="1"/>
  <c r="EV30" i="1"/>
  <c r="EX30" i="1" s="1"/>
  <c r="EU30" i="1"/>
  <c r="EO30" i="1"/>
  <c r="EV29" i="1"/>
  <c r="EX29" i="1" s="1"/>
  <c r="EU29" i="1"/>
  <c r="EO29" i="1"/>
  <c r="EU28" i="1"/>
  <c r="EO28" i="1"/>
  <c r="EU27" i="1"/>
  <c r="EO27" i="1"/>
  <c r="EU26" i="1"/>
  <c r="EO26" i="1"/>
  <c r="EU25" i="1"/>
  <c r="EO25" i="1"/>
  <c r="EU24" i="1"/>
  <c r="EO24" i="1"/>
  <c r="EU23" i="1"/>
  <c r="EO23" i="1"/>
  <c r="EV22" i="1"/>
  <c r="EX22" i="1" s="1"/>
  <c r="EU22" i="1"/>
  <c r="EO22" i="1"/>
  <c r="EU21" i="1"/>
  <c r="EO21" i="1"/>
  <c r="EU20" i="1"/>
  <c r="EO20" i="1"/>
  <c r="EU19" i="1"/>
  <c r="EO19" i="1"/>
  <c r="EU18" i="1"/>
  <c r="EO18" i="1"/>
  <c r="EU17" i="1"/>
  <c r="EO17" i="1"/>
  <c r="EU16" i="1"/>
  <c r="EO16" i="1"/>
  <c r="EU15" i="1"/>
  <c r="EO15" i="1"/>
  <c r="EU14" i="1"/>
  <c r="EO14" i="1"/>
  <c r="EN13" i="1"/>
  <c r="EK13" i="1"/>
  <c r="EN1" i="1"/>
  <c r="DY1" i="1"/>
  <c r="DU1"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14" i="1"/>
  <c r="GG9" i="1" s="1"/>
  <c r="P80" i="9"/>
  <c r="N80" i="9"/>
  <c r="P79" i="9"/>
  <c r="N79" i="9"/>
  <c r="P78" i="9"/>
  <c r="N78" i="9"/>
  <c r="P77" i="9"/>
  <c r="N77" i="9"/>
  <c r="P76" i="9"/>
  <c r="N76" i="9"/>
  <c r="P75" i="9"/>
  <c r="N75" i="9"/>
  <c r="P74" i="9"/>
  <c r="N74" i="9"/>
  <c r="P73" i="9"/>
  <c r="N73" i="9"/>
  <c r="P72" i="9"/>
  <c r="N72" i="9"/>
  <c r="P71" i="9"/>
  <c r="N71" i="9"/>
  <c r="P70" i="9"/>
  <c r="N70" i="9"/>
  <c r="P69" i="9"/>
  <c r="N69" i="9"/>
  <c r="P68" i="9"/>
  <c r="N68" i="9"/>
  <c r="P67" i="9"/>
  <c r="N67" i="9"/>
  <c r="P66" i="9"/>
  <c r="N66" i="9"/>
  <c r="P65" i="9"/>
  <c r="N65" i="9"/>
  <c r="P64" i="9"/>
  <c r="N64" i="9"/>
  <c r="P63" i="9"/>
  <c r="N63" i="9"/>
  <c r="P62" i="9"/>
  <c r="N62" i="9"/>
  <c r="P61" i="9"/>
  <c r="N61" i="9"/>
  <c r="P60" i="9"/>
  <c r="N60" i="9"/>
  <c r="P59" i="9"/>
  <c r="N59" i="9"/>
  <c r="P58" i="9"/>
  <c r="N58" i="9"/>
  <c r="P57" i="9"/>
  <c r="N57" i="9"/>
  <c r="P56" i="9"/>
  <c r="N56" i="9"/>
  <c r="P55" i="9"/>
  <c r="N55" i="9"/>
  <c r="P54" i="9"/>
  <c r="N54" i="9"/>
  <c r="P53" i="9"/>
  <c r="N53" i="9"/>
  <c r="P52" i="9"/>
  <c r="N52" i="9"/>
  <c r="P51" i="9"/>
  <c r="N51" i="9"/>
  <c r="P50" i="9"/>
  <c r="N50" i="9"/>
  <c r="P49" i="9"/>
  <c r="N49" i="9"/>
  <c r="P48" i="9"/>
  <c r="N48" i="9"/>
  <c r="P47" i="9"/>
  <c r="N47" i="9"/>
  <c r="P46" i="9"/>
  <c r="N46" i="9"/>
  <c r="P45" i="9"/>
  <c r="N45" i="9"/>
  <c r="P44" i="9"/>
  <c r="N44" i="9"/>
  <c r="P43" i="9"/>
  <c r="N43" i="9"/>
  <c r="P42" i="9"/>
  <c r="N42" i="9"/>
  <c r="P41" i="9"/>
  <c r="N41" i="9"/>
  <c r="P40" i="9"/>
  <c r="N40" i="9"/>
  <c r="P39" i="9"/>
  <c r="N39" i="9"/>
  <c r="P38" i="9"/>
  <c r="N38" i="9"/>
  <c r="P37" i="9"/>
  <c r="N37" i="9"/>
  <c r="P36" i="9"/>
  <c r="N36" i="9"/>
  <c r="P35" i="9"/>
  <c r="N35" i="9"/>
  <c r="P34" i="9"/>
  <c r="N34" i="9"/>
  <c r="P33" i="9"/>
  <c r="N33" i="9"/>
  <c r="P32" i="9"/>
  <c r="N32" i="9"/>
  <c r="P31" i="9"/>
  <c r="N31" i="9"/>
  <c r="P30" i="9"/>
  <c r="N30" i="9"/>
  <c r="P29" i="9"/>
  <c r="N29" i="9"/>
  <c r="P28" i="9"/>
  <c r="N28" i="9"/>
  <c r="P27" i="9"/>
  <c r="N27" i="9"/>
  <c r="P26" i="9"/>
  <c r="N26" i="9"/>
  <c r="P25" i="9"/>
  <c r="N25" i="9"/>
  <c r="P24" i="9"/>
  <c r="N24" i="9"/>
  <c r="P23" i="9"/>
  <c r="N23" i="9"/>
  <c r="P22" i="9"/>
  <c r="N22" i="9"/>
  <c r="P21" i="9"/>
  <c r="N21" i="9"/>
  <c r="P20" i="9"/>
  <c r="N20" i="9"/>
  <c r="P19" i="9"/>
  <c r="N19" i="9"/>
  <c r="P18" i="9"/>
  <c r="N18" i="9"/>
  <c r="P17" i="9"/>
  <c r="N17" i="9"/>
  <c r="P16" i="9"/>
  <c r="N16" i="9"/>
  <c r="P15" i="9"/>
  <c r="N15" i="9"/>
  <c r="P14" i="9"/>
  <c r="N14" i="9"/>
  <c r="P13" i="9"/>
  <c r="N13" i="9"/>
  <c r="P12" i="9"/>
  <c r="N12" i="9"/>
  <c r="P11" i="9"/>
  <c r="N11" i="9"/>
  <c r="P10" i="9"/>
  <c r="N10" i="9"/>
  <c r="P9" i="9"/>
  <c r="N9" i="9"/>
  <c r="P8" i="9"/>
  <c r="N8" i="9"/>
  <c r="P7" i="9"/>
  <c r="N7" i="9"/>
  <c r="P6" i="9"/>
  <c r="N6" i="9"/>
  <c r="P5" i="9"/>
  <c r="N5" i="9"/>
  <c r="P4" i="9"/>
  <c r="N4" i="9"/>
  <c r="P3" i="9"/>
  <c r="N3" i="9"/>
  <c r="P2" i="9"/>
  <c r="N2" i="9"/>
  <c r="D16" i="5"/>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DU116" i="1"/>
  <c r="DX116" i="1" s="1"/>
  <c r="DU117" i="1"/>
  <c r="DX117" i="1" s="1"/>
  <c r="DX119" i="1"/>
  <c r="DU120" i="1"/>
  <c r="DX120" i="1" s="1"/>
  <c r="DU121" i="1"/>
  <c r="EJ121" i="1" s="1"/>
  <c r="DU122" i="1"/>
  <c r="EJ122" i="1" s="1"/>
  <c r="DX123" i="1"/>
  <c r="DU102" i="1"/>
  <c r="DX102" i="1" s="1"/>
  <c r="DU115" i="1"/>
  <c r="DX115" i="1" s="1"/>
  <c r="DU113" i="1"/>
  <c r="DX113" i="1" s="1"/>
  <c r="DU94" i="1"/>
  <c r="DX96" i="1"/>
  <c r="DX15" i="1"/>
  <c r="DX18" i="1"/>
  <c r="DX20" i="1"/>
  <c r="DX21" i="1"/>
  <c r="DX26" i="1"/>
  <c r="DX28" i="1"/>
  <c r="DX29" i="1"/>
  <c r="DX36" i="1"/>
  <c r="DX37" i="1"/>
  <c r="DX42" i="1"/>
  <c r="DX44" i="1"/>
  <c r="DX45" i="1"/>
  <c r="DX47" i="1"/>
  <c r="DX52" i="1"/>
  <c r="DX53" i="1"/>
  <c r="DX55" i="1"/>
  <c r="DX58" i="1"/>
  <c r="DX61" i="1"/>
  <c r="DX66" i="1"/>
  <c r="DX68" i="1"/>
  <c r="DX69" i="1"/>
  <c r="DX74" i="1"/>
  <c r="DX76" i="1"/>
  <c r="DX77" i="1"/>
  <c r="DX79" i="1"/>
  <c r="DX82" i="1"/>
  <c r="DX84" i="1"/>
  <c r="DX85" i="1"/>
  <c r="DX88" i="1"/>
  <c r="DX89" i="1"/>
  <c r="DX90" i="1"/>
  <c r="DX92" i="1"/>
  <c r="DV13" i="1"/>
  <c r="DT13" i="1"/>
  <c r="DE13" i="1"/>
  <c r="DD13" i="1"/>
  <c r="DC13" i="1"/>
  <c r="DS94" i="1"/>
  <c r="EB102" i="1"/>
  <c r="DW102" i="1"/>
  <c r="DS102" i="1"/>
  <c r="EB123" i="1"/>
  <c r="DW123" i="1"/>
  <c r="DS123" i="1"/>
  <c r="EB122" i="1"/>
  <c r="DX122" i="1"/>
  <c r="DW122" i="1"/>
  <c r="DS122" i="1"/>
  <c r="EB121" i="1"/>
  <c r="DX121" i="1"/>
  <c r="DW121" i="1"/>
  <c r="DS121" i="1"/>
  <c r="EB120" i="1"/>
  <c r="DW120" i="1"/>
  <c r="DS120" i="1"/>
  <c r="EB119" i="1"/>
  <c r="DW119" i="1"/>
  <c r="DS119" i="1"/>
  <c r="EB118" i="1"/>
  <c r="DX118" i="1"/>
  <c r="DW118" i="1"/>
  <c r="DS118" i="1"/>
  <c r="EB117" i="1"/>
  <c r="DW117" i="1"/>
  <c r="DS117" i="1"/>
  <c r="EB116" i="1"/>
  <c r="DW116" i="1"/>
  <c r="DS116" i="1"/>
  <c r="EB115" i="1"/>
  <c r="DW115" i="1"/>
  <c r="DS115" i="1"/>
  <c r="EB114" i="1"/>
  <c r="DX114" i="1"/>
  <c r="DW114" i="1"/>
  <c r="DS114" i="1"/>
  <c r="EB113" i="1"/>
  <c r="DW113" i="1"/>
  <c r="DS113" i="1"/>
  <c r="EB112" i="1"/>
  <c r="DX112" i="1"/>
  <c r="DW112" i="1"/>
  <c r="DS112" i="1"/>
  <c r="EB111" i="1"/>
  <c r="DX111" i="1"/>
  <c r="DW111" i="1"/>
  <c r="DS111" i="1"/>
  <c r="EB110" i="1"/>
  <c r="DX110" i="1"/>
  <c r="DW110" i="1"/>
  <c r="DS110" i="1"/>
  <c r="EB109" i="1"/>
  <c r="DX109" i="1"/>
  <c r="DW109" i="1"/>
  <c r="DS109" i="1"/>
  <c r="EB108" i="1"/>
  <c r="DX108" i="1"/>
  <c r="DW108" i="1"/>
  <c r="DS108" i="1"/>
  <c r="EB107" i="1"/>
  <c r="DX107" i="1"/>
  <c r="DW107" i="1"/>
  <c r="DS107" i="1"/>
  <c r="EB106" i="1"/>
  <c r="DX106" i="1"/>
  <c r="DW106" i="1"/>
  <c r="DS106" i="1"/>
  <c r="EB105" i="1"/>
  <c r="DX105" i="1"/>
  <c r="DW105" i="1"/>
  <c r="DS105" i="1"/>
  <c r="EB104" i="1"/>
  <c r="DX104" i="1"/>
  <c r="DW104" i="1"/>
  <c r="DS104" i="1"/>
  <c r="EB103" i="1"/>
  <c r="DX103" i="1"/>
  <c r="DW103" i="1"/>
  <c r="DS103" i="1"/>
  <c r="EB101" i="1"/>
  <c r="DX101" i="1"/>
  <c r="DW101" i="1"/>
  <c r="DS101" i="1"/>
  <c r="EB100" i="1"/>
  <c r="DX100" i="1"/>
  <c r="DW100" i="1"/>
  <c r="DS100" i="1"/>
  <c r="EB99" i="1"/>
  <c r="DX99" i="1"/>
  <c r="DW99" i="1"/>
  <c r="DS99" i="1"/>
  <c r="EB98" i="1"/>
  <c r="DX98" i="1"/>
  <c r="DW98" i="1"/>
  <c r="DS98" i="1"/>
  <c r="EB97" i="1"/>
  <c r="DX97" i="1"/>
  <c r="DW97" i="1"/>
  <c r="DS97" i="1"/>
  <c r="EB96" i="1"/>
  <c r="DW96" i="1"/>
  <c r="DS96" i="1"/>
  <c r="DV95" i="1"/>
  <c r="DT95" i="1"/>
  <c r="EH94" i="1"/>
  <c r="EG94" i="1"/>
  <c r="EF94" i="1"/>
  <c r="EE94" i="1"/>
  <c r="ED94" i="1"/>
  <c r="EC94" i="1"/>
  <c r="EB94" i="1"/>
  <c r="EA94" i="1"/>
  <c r="DZ94" i="1"/>
  <c r="DY94" i="1"/>
  <c r="DX94" i="1"/>
  <c r="DW94" i="1"/>
  <c r="DV94" i="1"/>
  <c r="DT94" i="1"/>
  <c r="EB92" i="1"/>
  <c r="DW92" i="1"/>
  <c r="DS92" i="1"/>
  <c r="EB91" i="1"/>
  <c r="DX91" i="1"/>
  <c r="DW91" i="1"/>
  <c r="DS91" i="1"/>
  <c r="EB90" i="1"/>
  <c r="DW90" i="1"/>
  <c r="DS90" i="1"/>
  <c r="EC89" i="1"/>
  <c r="EE89" i="1" s="1"/>
  <c r="EB89" i="1"/>
  <c r="DW89" i="1"/>
  <c r="DS89" i="1"/>
  <c r="EB88" i="1"/>
  <c r="DW88" i="1"/>
  <c r="DS88" i="1"/>
  <c r="EB87" i="1"/>
  <c r="DW87" i="1"/>
  <c r="DS87" i="1"/>
  <c r="EB86" i="1"/>
  <c r="DX86" i="1"/>
  <c r="DW86" i="1"/>
  <c r="DS86" i="1"/>
  <c r="EB85" i="1"/>
  <c r="DW85" i="1"/>
  <c r="DS85" i="1"/>
  <c r="EB84" i="1"/>
  <c r="DW84" i="1"/>
  <c r="DS84" i="1"/>
  <c r="EB83" i="1"/>
  <c r="DX83" i="1"/>
  <c r="DW83" i="1"/>
  <c r="DS83" i="1"/>
  <c r="EB82" i="1"/>
  <c r="DW82" i="1"/>
  <c r="DS82" i="1"/>
  <c r="EB81" i="1"/>
  <c r="DX81" i="1"/>
  <c r="DW81" i="1"/>
  <c r="DS81" i="1"/>
  <c r="EB80" i="1"/>
  <c r="DX80" i="1"/>
  <c r="DW80" i="1"/>
  <c r="DS80" i="1"/>
  <c r="EB79" i="1"/>
  <c r="DW79" i="1"/>
  <c r="DS79" i="1"/>
  <c r="EB78" i="1"/>
  <c r="DX78" i="1"/>
  <c r="DW78" i="1"/>
  <c r="DS78" i="1"/>
  <c r="EB77" i="1"/>
  <c r="DW77" i="1"/>
  <c r="DS77" i="1"/>
  <c r="EB76" i="1"/>
  <c r="DW76" i="1"/>
  <c r="DS76" i="1"/>
  <c r="EB75" i="1"/>
  <c r="DX75" i="1"/>
  <c r="DW75" i="1"/>
  <c r="DS75" i="1"/>
  <c r="EB74" i="1"/>
  <c r="DW74" i="1"/>
  <c r="DS74" i="1"/>
  <c r="EB73" i="1"/>
  <c r="DX73" i="1"/>
  <c r="DW73" i="1"/>
  <c r="DS73" i="1"/>
  <c r="EB72" i="1"/>
  <c r="DX72" i="1"/>
  <c r="DW72" i="1"/>
  <c r="DS72" i="1"/>
  <c r="EB71" i="1"/>
  <c r="DX71" i="1"/>
  <c r="DW71" i="1"/>
  <c r="DS71" i="1"/>
  <c r="EB70" i="1"/>
  <c r="DX70" i="1"/>
  <c r="DW70" i="1"/>
  <c r="DS70" i="1"/>
  <c r="EB69" i="1"/>
  <c r="DW69" i="1"/>
  <c r="DS69" i="1"/>
  <c r="EB68" i="1"/>
  <c r="DW68" i="1"/>
  <c r="DS68" i="1"/>
  <c r="EB67" i="1"/>
  <c r="DX67" i="1"/>
  <c r="DW67" i="1"/>
  <c r="DS67" i="1"/>
  <c r="EB66" i="1"/>
  <c r="DW66" i="1"/>
  <c r="DS66" i="1"/>
  <c r="EB65" i="1"/>
  <c r="DX65" i="1"/>
  <c r="DW65" i="1"/>
  <c r="DS65" i="1"/>
  <c r="EB64" i="1"/>
  <c r="DX64" i="1"/>
  <c r="DW64" i="1"/>
  <c r="DS64" i="1"/>
  <c r="EB63" i="1"/>
  <c r="DW63" i="1"/>
  <c r="DS63" i="1"/>
  <c r="EB62" i="1"/>
  <c r="DX62" i="1"/>
  <c r="DW62" i="1"/>
  <c r="DS62" i="1"/>
  <c r="EB61" i="1"/>
  <c r="DW61" i="1"/>
  <c r="DS61" i="1"/>
  <c r="EB60" i="1"/>
  <c r="DX60" i="1"/>
  <c r="DW60" i="1"/>
  <c r="DS60" i="1"/>
  <c r="EB59" i="1"/>
  <c r="DX59" i="1"/>
  <c r="DW59" i="1"/>
  <c r="DS59" i="1"/>
  <c r="EB58" i="1"/>
  <c r="DW58" i="1"/>
  <c r="DS58" i="1"/>
  <c r="EB57" i="1"/>
  <c r="DX57" i="1"/>
  <c r="DW57" i="1"/>
  <c r="DS57" i="1"/>
  <c r="EB56" i="1"/>
  <c r="DX56" i="1"/>
  <c r="DW56" i="1"/>
  <c r="DS56" i="1"/>
  <c r="EB55" i="1"/>
  <c r="DW55" i="1"/>
  <c r="DS55" i="1"/>
  <c r="EB54" i="1"/>
  <c r="DX54" i="1"/>
  <c r="DW54" i="1"/>
  <c r="DS54" i="1"/>
  <c r="EB53" i="1"/>
  <c r="DW53" i="1"/>
  <c r="DS53" i="1"/>
  <c r="EB52" i="1"/>
  <c r="DW52" i="1"/>
  <c r="DS52" i="1"/>
  <c r="EB51" i="1"/>
  <c r="DX51" i="1"/>
  <c r="DW51" i="1"/>
  <c r="DS51" i="1"/>
  <c r="EB50" i="1"/>
  <c r="DX50" i="1"/>
  <c r="DW50" i="1"/>
  <c r="DS50" i="1"/>
  <c r="EB49" i="1"/>
  <c r="DX49" i="1"/>
  <c r="DW49" i="1"/>
  <c r="DS49" i="1"/>
  <c r="EB48" i="1"/>
  <c r="DX48" i="1"/>
  <c r="DW48" i="1"/>
  <c r="DS48" i="1"/>
  <c r="EB47" i="1"/>
  <c r="DW47" i="1"/>
  <c r="DS47" i="1"/>
  <c r="EB46" i="1"/>
  <c r="DX46" i="1"/>
  <c r="DW46" i="1"/>
  <c r="DS46" i="1"/>
  <c r="EB45" i="1"/>
  <c r="DW45" i="1"/>
  <c r="DS45" i="1"/>
  <c r="EB44" i="1"/>
  <c r="DW44" i="1"/>
  <c r="DS44" i="1"/>
  <c r="EB43" i="1"/>
  <c r="DX43" i="1"/>
  <c r="DW43" i="1"/>
  <c r="DS43" i="1"/>
  <c r="EB42" i="1"/>
  <c r="DW42" i="1"/>
  <c r="DS42" i="1"/>
  <c r="EB41" i="1"/>
  <c r="DX41" i="1"/>
  <c r="DW41" i="1"/>
  <c r="DS41" i="1"/>
  <c r="EB40" i="1"/>
  <c r="DX40" i="1"/>
  <c r="DW40" i="1"/>
  <c r="DS40" i="1"/>
  <c r="EC39" i="1"/>
  <c r="EE39" i="1" s="1"/>
  <c r="EB39" i="1"/>
  <c r="DW39" i="1"/>
  <c r="DS39" i="1"/>
  <c r="EB38" i="1"/>
  <c r="DX38" i="1"/>
  <c r="DW38" i="1"/>
  <c r="DS38" i="1"/>
  <c r="EB37" i="1"/>
  <c r="DW37" i="1"/>
  <c r="DS37" i="1"/>
  <c r="EC36" i="1"/>
  <c r="EE36" i="1" s="1"/>
  <c r="EB36" i="1"/>
  <c r="DW36" i="1"/>
  <c r="DS36" i="1"/>
  <c r="EB35" i="1"/>
  <c r="DX35" i="1"/>
  <c r="DW35" i="1"/>
  <c r="DS35" i="1"/>
  <c r="EB34" i="1"/>
  <c r="DX34" i="1"/>
  <c r="DW34" i="1"/>
  <c r="DS34" i="1"/>
  <c r="EB33" i="1"/>
  <c r="DX33" i="1"/>
  <c r="DW33" i="1"/>
  <c r="DS33" i="1"/>
  <c r="EB32" i="1"/>
  <c r="DX32" i="1"/>
  <c r="DW32" i="1"/>
  <c r="DS32" i="1"/>
  <c r="EB31" i="1"/>
  <c r="DW31" i="1"/>
  <c r="DS31" i="1"/>
  <c r="EC30" i="1"/>
  <c r="EE30" i="1" s="1"/>
  <c r="EB30" i="1"/>
  <c r="DX30" i="1"/>
  <c r="DW30" i="1"/>
  <c r="DS30" i="1"/>
  <c r="EC29" i="1"/>
  <c r="EE29" i="1" s="1"/>
  <c r="EB29" i="1"/>
  <c r="DW29" i="1"/>
  <c r="DS29" i="1"/>
  <c r="EB28" i="1"/>
  <c r="DW28" i="1"/>
  <c r="DS28" i="1"/>
  <c r="EB27" i="1"/>
  <c r="DX27" i="1"/>
  <c r="DW27" i="1"/>
  <c r="DS27" i="1"/>
  <c r="EB26" i="1"/>
  <c r="DW26" i="1"/>
  <c r="DS26" i="1"/>
  <c r="EB25" i="1"/>
  <c r="DX25" i="1"/>
  <c r="DW25" i="1"/>
  <c r="DS25" i="1"/>
  <c r="EB24" i="1"/>
  <c r="DX24" i="1"/>
  <c r="DW24" i="1"/>
  <c r="DS24" i="1"/>
  <c r="EB23" i="1"/>
  <c r="DW23" i="1"/>
  <c r="DS23" i="1"/>
  <c r="EC22" i="1"/>
  <c r="EE22" i="1" s="1"/>
  <c r="EB22" i="1"/>
  <c r="DX22" i="1"/>
  <c r="DW22" i="1"/>
  <c r="DS22" i="1"/>
  <c r="EB21" i="1"/>
  <c r="DW21" i="1"/>
  <c r="DS21" i="1"/>
  <c r="EB20" i="1"/>
  <c r="DW20" i="1"/>
  <c r="DS20" i="1"/>
  <c r="EB19" i="1"/>
  <c r="DX19" i="1"/>
  <c r="DW19" i="1"/>
  <c r="DS19" i="1"/>
  <c r="EB18" i="1"/>
  <c r="DW18" i="1"/>
  <c r="DS18" i="1"/>
  <c r="EB17" i="1"/>
  <c r="DX17" i="1"/>
  <c r="DW17" i="1"/>
  <c r="DS17" i="1"/>
  <c r="EB16" i="1"/>
  <c r="DX16" i="1"/>
  <c r="DW16" i="1"/>
  <c r="DS16" i="1"/>
  <c r="EB15" i="1"/>
  <c r="DW15" i="1"/>
  <c r="EB14" i="1"/>
  <c r="DX14" i="1"/>
  <c r="DW14" i="1"/>
  <c r="DS14" i="1"/>
  <c r="DE95" i="1"/>
  <c r="GG7" i="1" l="1"/>
  <c r="GG4" i="1"/>
  <c r="GB6" i="1"/>
  <c r="GB5" i="1"/>
  <c r="GG2" i="1"/>
  <c r="GB3" i="1"/>
  <c r="GG6" i="1"/>
  <c r="FQ8" i="1"/>
  <c r="FQ4" i="1"/>
  <c r="FQ7" i="1"/>
  <c r="FQ3" i="1"/>
  <c r="GG5" i="1"/>
  <c r="FQ5" i="1"/>
  <c r="GB7" i="1"/>
  <c r="GB2" i="1"/>
  <c r="GB8" i="1"/>
  <c r="GB4" i="1"/>
  <c r="FQ6" i="1"/>
  <c r="FQ2" i="1"/>
  <c r="GG3" i="1"/>
  <c r="GG8" i="1"/>
  <c r="GB9" i="1"/>
  <c r="FQ9" i="1"/>
  <c r="FP9" i="1"/>
  <c r="FP5" i="1"/>
  <c r="FP8" i="1"/>
  <c r="FR8" i="1" s="1"/>
  <c r="FP4" i="1"/>
  <c r="FR4" i="1" s="1"/>
  <c r="FP7" i="1"/>
  <c r="FR7" i="1" s="1"/>
  <c r="FP3" i="1"/>
  <c r="FP2" i="1"/>
  <c r="FP6" i="1"/>
  <c r="FR6" i="1" s="1"/>
  <c r="FG7" i="1"/>
  <c r="FG9" i="1"/>
  <c r="FK6" i="1"/>
  <c r="FG2" i="1"/>
  <c r="EQ5" i="1"/>
  <c r="FK7" i="1"/>
  <c r="FG6" i="1"/>
  <c r="FK2" i="1"/>
  <c r="FG3" i="1"/>
  <c r="FK9" i="1"/>
  <c r="FK5" i="1"/>
  <c r="FG5" i="1"/>
  <c r="FK4" i="1"/>
  <c r="FK3" i="1"/>
  <c r="FG4" i="1"/>
  <c r="FK8" i="1"/>
  <c r="FG8" i="1"/>
  <c r="C8" i="1"/>
  <c r="EQ2" i="1"/>
  <c r="C9" i="1"/>
  <c r="EQ7" i="1"/>
  <c r="C7" i="1"/>
  <c r="C2" i="1"/>
  <c r="EQ9" i="1"/>
  <c r="DX2" i="1"/>
  <c r="C3" i="1"/>
  <c r="EQ8" i="1"/>
  <c r="ER8" i="1" s="1"/>
  <c r="C4" i="1"/>
  <c r="C5" i="1"/>
  <c r="EQ3" i="1"/>
  <c r="EQ6" i="1"/>
  <c r="C6" i="1"/>
  <c r="EQ4" i="1"/>
  <c r="EV6" i="1"/>
  <c r="EV3" i="1"/>
  <c r="EV2" i="1"/>
  <c r="EV5" i="1"/>
  <c r="EV9" i="1"/>
  <c r="EV4" i="1"/>
  <c r="EV7" i="1"/>
  <c r="EV8" i="1"/>
  <c r="EW6" i="1"/>
  <c r="EW5" i="1"/>
  <c r="EW2" i="1"/>
  <c r="EW4" i="1"/>
  <c r="EW9" i="1"/>
  <c r="EW3" i="1"/>
  <c r="EW7" i="1"/>
  <c r="EW8" i="1"/>
  <c r="EM4" i="1"/>
  <c r="EC7" i="1"/>
  <c r="EC2" i="1"/>
  <c r="EC6" i="1"/>
  <c r="EC3" i="1"/>
  <c r="EC5" i="1"/>
  <c r="EC9" i="1"/>
  <c r="EC4" i="1"/>
  <c r="EC8" i="1"/>
  <c r="DT2" i="1"/>
  <c r="ED7" i="1"/>
  <c r="ED8" i="1"/>
  <c r="ED6" i="1"/>
  <c r="ED3" i="1"/>
  <c r="ED9" i="1"/>
  <c r="ED5" i="1"/>
  <c r="ED2" i="1"/>
  <c r="ED4" i="1"/>
  <c r="EM2" i="1"/>
  <c r="EO13" i="1"/>
  <c r="EM5" i="1"/>
  <c r="DX39" i="1"/>
  <c r="DX87" i="1"/>
  <c r="EJ102" i="1"/>
  <c r="EJ115" i="1"/>
  <c r="DX23" i="1"/>
  <c r="DX3" i="1" s="1"/>
  <c r="DX63" i="1"/>
  <c r="EM8" i="1"/>
  <c r="EJ120" i="1"/>
  <c r="DT9" i="1"/>
  <c r="EM6" i="1"/>
  <c r="DX31" i="1"/>
  <c r="EM7" i="1"/>
  <c r="EM3" i="1"/>
  <c r="EM9" i="1"/>
  <c r="EJ113" i="1"/>
  <c r="EJ117" i="1"/>
  <c r="EJ116" i="1"/>
  <c r="EO95" i="1"/>
  <c r="EQ115" i="1"/>
  <c r="EQ121" i="1"/>
  <c r="EQ120" i="1"/>
  <c r="DX4" i="1"/>
  <c r="DX9" i="1"/>
  <c r="DT8" i="1"/>
  <c r="DT5" i="1"/>
  <c r="DT7" i="1"/>
  <c r="DT3" i="1"/>
  <c r="DX7" i="1"/>
  <c r="DT4" i="1"/>
  <c r="DT6" i="1"/>
  <c r="DX6" i="1"/>
  <c r="DS13" i="1"/>
  <c r="DU95" i="1"/>
  <c r="DX95" i="1"/>
  <c r="DU13" i="1"/>
  <c r="DW13" i="1"/>
  <c r="DW95" i="1"/>
  <c r="P13" i="5"/>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BW13" i="1"/>
  <c r="BV13" i="1"/>
  <c r="BU13" i="1"/>
  <c r="CM13" i="1"/>
  <c r="CN13" i="1"/>
  <c r="CL13" i="1"/>
  <c r="DK102" i="1"/>
  <c r="DG102" i="1"/>
  <c r="DF102" i="1"/>
  <c r="DB102" i="1"/>
  <c r="DK123" i="1"/>
  <c r="DG123" i="1"/>
  <c r="DF123" i="1"/>
  <c r="DB123" i="1"/>
  <c r="DK122" i="1"/>
  <c r="DG122" i="1"/>
  <c r="DF122" i="1"/>
  <c r="DB122" i="1"/>
  <c r="DK121" i="1"/>
  <c r="DG121" i="1"/>
  <c r="DF121" i="1"/>
  <c r="DB121" i="1"/>
  <c r="DK120" i="1"/>
  <c r="DG120" i="1"/>
  <c r="DF120" i="1"/>
  <c r="DB120" i="1"/>
  <c r="DK119" i="1"/>
  <c r="DG119" i="1"/>
  <c r="DF119" i="1"/>
  <c r="DB119" i="1"/>
  <c r="DK118" i="1"/>
  <c r="DG118" i="1"/>
  <c r="DF118" i="1"/>
  <c r="DB118" i="1"/>
  <c r="DK117" i="1"/>
  <c r="DG117" i="1"/>
  <c r="DF117" i="1"/>
  <c r="DB117" i="1"/>
  <c r="DK116" i="1"/>
  <c r="DG116" i="1"/>
  <c r="DF116" i="1"/>
  <c r="DB116" i="1"/>
  <c r="DK115" i="1"/>
  <c r="DG115" i="1"/>
  <c r="DF115" i="1"/>
  <c r="DB115" i="1"/>
  <c r="DK114" i="1"/>
  <c r="DG114" i="1"/>
  <c r="DF114" i="1"/>
  <c r="DB114" i="1"/>
  <c r="DK113" i="1"/>
  <c r="DG113" i="1"/>
  <c r="DF113" i="1"/>
  <c r="DB113" i="1"/>
  <c r="DK112" i="1"/>
  <c r="DG112" i="1"/>
  <c r="DF112" i="1"/>
  <c r="DB112" i="1"/>
  <c r="DK111" i="1"/>
  <c r="DG111" i="1"/>
  <c r="DF111" i="1"/>
  <c r="DB111" i="1"/>
  <c r="DK110" i="1"/>
  <c r="DG110" i="1"/>
  <c r="DF110" i="1"/>
  <c r="DB110" i="1"/>
  <c r="DK109" i="1"/>
  <c r="DG109" i="1"/>
  <c r="DF109" i="1"/>
  <c r="DB109" i="1"/>
  <c r="DK108" i="1"/>
  <c r="DG108" i="1"/>
  <c r="DF108" i="1"/>
  <c r="DB108" i="1"/>
  <c r="DK107" i="1"/>
  <c r="DG107" i="1"/>
  <c r="DF107" i="1"/>
  <c r="DB107" i="1"/>
  <c r="DK106" i="1"/>
  <c r="DG106" i="1"/>
  <c r="DF106" i="1"/>
  <c r="DB106" i="1"/>
  <c r="DK105" i="1"/>
  <c r="DG105" i="1"/>
  <c r="DF105" i="1"/>
  <c r="DB105" i="1"/>
  <c r="DK104" i="1"/>
  <c r="DG104" i="1"/>
  <c r="DF104" i="1"/>
  <c r="DB104" i="1"/>
  <c r="DK103" i="1"/>
  <c r="DG103" i="1"/>
  <c r="DF103" i="1"/>
  <c r="DB103" i="1"/>
  <c r="DK101" i="1"/>
  <c r="DG101" i="1"/>
  <c r="DF101" i="1"/>
  <c r="DB101" i="1"/>
  <c r="DK100" i="1"/>
  <c r="DG100" i="1"/>
  <c r="DF100" i="1"/>
  <c r="DB100" i="1"/>
  <c r="DK99" i="1"/>
  <c r="DG99" i="1"/>
  <c r="DF99" i="1"/>
  <c r="DB99" i="1"/>
  <c r="DK98" i="1"/>
  <c r="DG98" i="1"/>
  <c r="DF98" i="1"/>
  <c r="DB98" i="1"/>
  <c r="DK97" i="1"/>
  <c r="DG97" i="1"/>
  <c r="DF97" i="1"/>
  <c r="DB97" i="1"/>
  <c r="DK96" i="1"/>
  <c r="DG96" i="1"/>
  <c r="DF96" i="1"/>
  <c r="DB96" i="1"/>
  <c r="DD95" i="1"/>
  <c r="DC95" i="1"/>
  <c r="DQ94" i="1"/>
  <c r="DP94" i="1"/>
  <c r="DO94" i="1"/>
  <c r="DN94" i="1"/>
  <c r="DM94" i="1"/>
  <c r="DL94" i="1"/>
  <c r="DK94" i="1"/>
  <c r="DJ94" i="1"/>
  <c r="DI94" i="1"/>
  <c r="DH94" i="1"/>
  <c r="DG94" i="1"/>
  <c r="DF94" i="1"/>
  <c r="DE94" i="1"/>
  <c r="DC94" i="1"/>
  <c r="DK92" i="1"/>
  <c r="DG92" i="1"/>
  <c r="DF92" i="1"/>
  <c r="DB92" i="1"/>
  <c r="DK91" i="1"/>
  <c r="DG91" i="1"/>
  <c r="DF91" i="1"/>
  <c r="DB91" i="1"/>
  <c r="DK90" i="1"/>
  <c r="DG90" i="1"/>
  <c r="DF90" i="1"/>
  <c r="DB90" i="1"/>
  <c r="DL89" i="1"/>
  <c r="DM89" i="1" s="1"/>
  <c r="DK89" i="1"/>
  <c r="DG89" i="1"/>
  <c r="DF89" i="1"/>
  <c r="DB89" i="1"/>
  <c r="DK88" i="1"/>
  <c r="DG88" i="1"/>
  <c r="DF88" i="1"/>
  <c r="DB88" i="1"/>
  <c r="DK87" i="1"/>
  <c r="DG87" i="1"/>
  <c r="DF87" i="1"/>
  <c r="DB87" i="1"/>
  <c r="DK86" i="1"/>
  <c r="DG86" i="1"/>
  <c r="DF86" i="1"/>
  <c r="DB86" i="1"/>
  <c r="DK85" i="1"/>
  <c r="DG85" i="1"/>
  <c r="DF85" i="1"/>
  <c r="DB85" i="1"/>
  <c r="DK84" i="1"/>
  <c r="DG84" i="1"/>
  <c r="DF84" i="1"/>
  <c r="DB84" i="1"/>
  <c r="DK83" i="1"/>
  <c r="DG83" i="1"/>
  <c r="DF83" i="1"/>
  <c r="DB83" i="1"/>
  <c r="DK82" i="1"/>
  <c r="DG82" i="1"/>
  <c r="DF82" i="1"/>
  <c r="DB82" i="1"/>
  <c r="DK81" i="1"/>
  <c r="DG81" i="1"/>
  <c r="DF81" i="1"/>
  <c r="DB81" i="1"/>
  <c r="DK80" i="1"/>
  <c r="DG80" i="1"/>
  <c r="DF80" i="1"/>
  <c r="DB80" i="1"/>
  <c r="DK79" i="1"/>
  <c r="DG79" i="1"/>
  <c r="DF79" i="1"/>
  <c r="DB79" i="1"/>
  <c r="DK78" i="1"/>
  <c r="DG78" i="1"/>
  <c r="DF78" i="1"/>
  <c r="DB78" i="1"/>
  <c r="DK77" i="1"/>
  <c r="DG77" i="1"/>
  <c r="DF77" i="1"/>
  <c r="DB77" i="1"/>
  <c r="DK76" i="1"/>
  <c r="DG76" i="1"/>
  <c r="DF76" i="1"/>
  <c r="DB76" i="1"/>
  <c r="DK75" i="1"/>
  <c r="DG75" i="1"/>
  <c r="DF75" i="1"/>
  <c r="DB75" i="1"/>
  <c r="DK74" i="1"/>
  <c r="DG74" i="1"/>
  <c r="DF74" i="1"/>
  <c r="DB74" i="1"/>
  <c r="DK73" i="1"/>
  <c r="DG73" i="1"/>
  <c r="DF73" i="1"/>
  <c r="DB73" i="1"/>
  <c r="DK72" i="1"/>
  <c r="DG72" i="1"/>
  <c r="DF72" i="1"/>
  <c r="DB72" i="1"/>
  <c r="DK71" i="1"/>
  <c r="DG71" i="1"/>
  <c r="DF71" i="1"/>
  <c r="DB71" i="1"/>
  <c r="DK70" i="1"/>
  <c r="DG70" i="1"/>
  <c r="DF70" i="1"/>
  <c r="DB70" i="1"/>
  <c r="DK69" i="1"/>
  <c r="DG69" i="1"/>
  <c r="DF69" i="1"/>
  <c r="DB69" i="1"/>
  <c r="DK68" i="1"/>
  <c r="DG68" i="1"/>
  <c r="DF68" i="1"/>
  <c r="DB68" i="1"/>
  <c r="DK67" i="1"/>
  <c r="DG67" i="1"/>
  <c r="DF67" i="1"/>
  <c r="DB67" i="1"/>
  <c r="DK66" i="1"/>
  <c r="DG66" i="1"/>
  <c r="DF66" i="1"/>
  <c r="DB66" i="1"/>
  <c r="DK65" i="1"/>
  <c r="DG65" i="1"/>
  <c r="DF65" i="1"/>
  <c r="DB65" i="1"/>
  <c r="DK64" i="1"/>
  <c r="DG64" i="1"/>
  <c r="DF64" i="1"/>
  <c r="DB64" i="1"/>
  <c r="DK63" i="1"/>
  <c r="DG63" i="1"/>
  <c r="DF63" i="1"/>
  <c r="DB63" i="1"/>
  <c r="DK62" i="1"/>
  <c r="DG62" i="1"/>
  <c r="DF62" i="1"/>
  <c r="DB62" i="1"/>
  <c r="DK61" i="1"/>
  <c r="DG61" i="1"/>
  <c r="DF61" i="1"/>
  <c r="DB61" i="1"/>
  <c r="DK60" i="1"/>
  <c r="DG60" i="1"/>
  <c r="DF60" i="1"/>
  <c r="DB60" i="1"/>
  <c r="DK59" i="1"/>
  <c r="DG59" i="1"/>
  <c r="DF59" i="1"/>
  <c r="DB59" i="1"/>
  <c r="DK58" i="1"/>
  <c r="DG58" i="1"/>
  <c r="DF58" i="1"/>
  <c r="DB58" i="1"/>
  <c r="DK57" i="1"/>
  <c r="DG57" i="1"/>
  <c r="DF57" i="1"/>
  <c r="DB57" i="1"/>
  <c r="DK56" i="1"/>
  <c r="DG56" i="1"/>
  <c r="DF56" i="1"/>
  <c r="DB56" i="1"/>
  <c r="DK55" i="1"/>
  <c r="DG55" i="1"/>
  <c r="DF55" i="1"/>
  <c r="DB55" i="1"/>
  <c r="DK54" i="1"/>
  <c r="DG54" i="1"/>
  <c r="DF54" i="1"/>
  <c r="DB54" i="1"/>
  <c r="DK53" i="1"/>
  <c r="DG53" i="1"/>
  <c r="DF53" i="1"/>
  <c r="DB53" i="1"/>
  <c r="DK52" i="1"/>
  <c r="DG52" i="1"/>
  <c r="DF52" i="1"/>
  <c r="DB52" i="1"/>
  <c r="DK51" i="1"/>
  <c r="DG51" i="1"/>
  <c r="DF51" i="1"/>
  <c r="DB51" i="1"/>
  <c r="DK50" i="1"/>
  <c r="DG50" i="1"/>
  <c r="DF50" i="1"/>
  <c r="DB50" i="1"/>
  <c r="DK49" i="1"/>
  <c r="DG49" i="1"/>
  <c r="DF49" i="1"/>
  <c r="DB49" i="1"/>
  <c r="DK48" i="1"/>
  <c r="DG48" i="1"/>
  <c r="DF48" i="1"/>
  <c r="DB48" i="1"/>
  <c r="DK47" i="1"/>
  <c r="DG47" i="1"/>
  <c r="DF47" i="1"/>
  <c r="DB47" i="1"/>
  <c r="DK46" i="1"/>
  <c r="DG46" i="1"/>
  <c r="DF46" i="1"/>
  <c r="DB46" i="1"/>
  <c r="DK45" i="1"/>
  <c r="DG45" i="1"/>
  <c r="DF45" i="1"/>
  <c r="DB45" i="1"/>
  <c r="DK44" i="1"/>
  <c r="DG44" i="1"/>
  <c r="DF44" i="1"/>
  <c r="DB44" i="1"/>
  <c r="DK43" i="1"/>
  <c r="DG43" i="1"/>
  <c r="DF43" i="1"/>
  <c r="DB43" i="1"/>
  <c r="DK42" i="1"/>
  <c r="DG42" i="1"/>
  <c r="DF42" i="1"/>
  <c r="DB42" i="1"/>
  <c r="DK41" i="1"/>
  <c r="DG41" i="1"/>
  <c r="DF41" i="1"/>
  <c r="DB41" i="1"/>
  <c r="DK40" i="1"/>
  <c r="DG40" i="1"/>
  <c r="DF40" i="1"/>
  <c r="DB40" i="1"/>
  <c r="DL39" i="1"/>
  <c r="DM39" i="1" s="1"/>
  <c r="DK39" i="1"/>
  <c r="DG39" i="1"/>
  <c r="DF39" i="1"/>
  <c r="DB39" i="1"/>
  <c r="DK38" i="1"/>
  <c r="DG38" i="1"/>
  <c r="DF38" i="1"/>
  <c r="DB38" i="1"/>
  <c r="DK37" i="1"/>
  <c r="DG37" i="1"/>
  <c r="DF37" i="1"/>
  <c r="DB37" i="1"/>
  <c r="DL36" i="1"/>
  <c r="DM36" i="1" s="1"/>
  <c r="DK36" i="1"/>
  <c r="DG36" i="1"/>
  <c r="DF36" i="1"/>
  <c r="DB36" i="1"/>
  <c r="DK35" i="1"/>
  <c r="DG35" i="1"/>
  <c r="DF35" i="1"/>
  <c r="DB35" i="1"/>
  <c r="DK34" i="1"/>
  <c r="DG34" i="1"/>
  <c r="DF34" i="1"/>
  <c r="DB34" i="1"/>
  <c r="DK33" i="1"/>
  <c r="DG33" i="1"/>
  <c r="DF33" i="1"/>
  <c r="DB33" i="1"/>
  <c r="DK32" i="1"/>
  <c r="DG32" i="1"/>
  <c r="DF32" i="1"/>
  <c r="DB32" i="1"/>
  <c r="DK31" i="1"/>
  <c r="DG31" i="1"/>
  <c r="DF31" i="1"/>
  <c r="DB31" i="1"/>
  <c r="DL30" i="1"/>
  <c r="DM30" i="1" s="1"/>
  <c r="DK30" i="1"/>
  <c r="DG30" i="1"/>
  <c r="DF30" i="1"/>
  <c r="DB30" i="1"/>
  <c r="DL29" i="1"/>
  <c r="DM29" i="1" s="1"/>
  <c r="DK29" i="1"/>
  <c r="DG29" i="1"/>
  <c r="DF29" i="1"/>
  <c r="DB29" i="1"/>
  <c r="DK28" i="1"/>
  <c r="DG28" i="1"/>
  <c r="DF28" i="1"/>
  <c r="DB28" i="1"/>
  <c r="DK27" i="1"/>
  <c r="DG27" i="1"/>
  <c r="DF27" i="1"/>
  <c r="DB27" i="1"/>
  <c r="DK26" i="1"/>
  <c r="DG26" i="1"/>
  <c r="DF26" i="1"/>
  <c r="DB26" i="1"/>
  <c r="DK25" i="1"/>
  <c r="DG25" i="1"/>
  <c r="DF25" i="1"/>
  <c r="DB25" i="1"/>
  <c r="DK24" i="1"/>
  <c r="DG24" i="1"/>
  <c r="DF24" i="1"/>
  <c r="DB24" i="1"/>
  <c r="DK23" i="1"/>
  <c r="DG23" i="1"/>
  <c r="DF23" i="1"/>
  <c r="DB23" i="1"/>
  <c r="DK22" i="1"/>
  <c r="DG22" i="1"/>
  <c r="DF22" i="1"/>
  <c r="DB22" i="1"/>
  <c r="DK21" i="1"/>
  <c r="DG21" i="1"/>
  <c r="DF21" i="1"/>
  <c r="DB21" i="1"/>
  <c r="DK20" i="1"/>
  <c r="DG20" i="1"/>
  <c r="DF20" i="1"/>
  <c r="DB20" i="1"/>
  <c r="DK19" i="1"/>
  <c r="DG19" i="1"/>
  <c r="DF19" i="1"/>
  <c r="DB19" i="1"/>
  <c r="DK18" i="1"/>
  <c r="DG18" i="1"/>
  <c r="DF18" i="1"/>
  <c r="DB18" i="1"/>
  <c r="DK17" i="1"/>
  <c r="DG17" i="1"/>
  <c r="DF17" i="1"/>
  <c r="DB17" i="1"/>
  <c r="DK16" i="1"/>
  <c r="DG16" i="1"/>
  <c r="DF16" i="1"/>
  <c r="DB16" i="1"/>
  <c r="DK15" i="1"/>
  <c r="DG15" i="1"/>
  <c r="DF15" i="1"/>
  <c r="DB15" i="1"/>
  <c r="DK14" i="1"/>
  <c r="DG14" i="1"/>
  <c r="DF14" i="1"/>
  <c r="DB14" i="1"/>
  <c r="CL95" i="1"/>
  <c r="CM95" i="1"/>
  <c r="BW95" i="1"/>
  <c r="BU95" i="1"/>
  <c r="BV95" i="1"/>
  <c r="CN95" i="1"/>
  <c r="CZ94" i="1"/>
  <c r="FH8" i="1" l="1"/>
  <c r="GD9" i="1"/>
  <c r="GD7" i="1"/>
  <c r="GD3" i="1"/>
  <c r="GD5" i="1"/>
  <c r="FR5" i="1"/>
  <c r="GD2" i="1"/>
  <c r="GB10" i="1"/>
  <c r="FR3" i="1"/>
  <c r="GH8" i="1"/>
  <c r="GH9" i="1"/>
  <c r="FR2" i="1"/>
  <c r="FP10" i="1"/>
  <c r="GH3" i="1"/>
  <c r="GH5" i="1"/>
  <c r="GH2" i="1"/>
  <c r="GG10" i="1"/>
  <c r="FQ10" i="1"/>
  <c r="GH6" i="1"/>
  <c r="GD6" i="1"/>
  <c r="GD4" i="1"/>
  <c r="GH4" i="1"/>
  <c r="FR9" i="1"/>
  <c r="GD8" i="1"/>
  <c r="GH7" i="1"/>
  <c r="FL8" i="1"/>
  <c r="DY2" i="1"/>
  <c r="FL3" i="1"/>
  <c r="ER2" i="1"/>
  <c r="FH4" i="1"/>
  <c r="FH6" i="1"/>
  <c r="FL7" i="1"/>
  <c r="FL4" i="1"/>
  <c r="FH5" i="1"/>
  <c r="FH2" i="1"/>
  <c r="FG10" i="1"/>
  <c r="FL5" i="1"/>
  <c r="FL6" i="1"/>
  <c r="FL9" i="1"/>
  <c r="FH9" i="1"/>
  <c r="FH3" i="1"/>
  <c r="FH7" i="1"/>
  <c r="FL2" i="1"/>
  <c r="FK10" i="1"/>
  <c r="DU8" i="1"/>
  <c r="EX7" i="1"/>
  <c r="EX8" i="1"/>
  <c r="EX4" i="1"/>
  <c r="EX9" i="1"/>
  <c r="EX5" i="1"/>
  <c r="EW10" i="1"/>
  <c r="EV10" i="1"/>
  <c r="EX2" i="1"/>
  <c r="EX3" i="1"/>
  <c r="EX6" i="1"/>
  <c r="EE9" i="1"/>
  <c r="EE4" i="1"/>
  <c r="EE5" i="1"/>
  <c r="EN2" i="1"/>
  <c r="EE2" i="1"/>
  <c r="ED10" i="1"/>
  <c r="EE3" i="1"/>
  <c r="EE6" i="1"/>
  <c r="EC10" i="1"/>
  <c r="EE7" i="1"/>
  <c r="EE8" i="1"/>
  <c r="DX5" i="1"/>
  <c r="DY5" i="1" s="1"/>
  <c r="EJ13" i="1"/>
  <c r="DX13" i="1"/>
  <c r="EM10" i="1"/>
  <c r="DF13" i="1"/>
  <c r="EN3" i="1"/>
  <c r="EN7" i="1"/>
  <c r="EN5" i="1"/>
  <c r="DT10" i="1"/>
  <c r="DX8" i="1"/>
  <c r="DY8" i="1" s="1"/>
  <c r="EN6" i="1"/>
  <c r="EN4" i="1"/>
  <c r="EN9" i="1"/>
  <c r="EN8" i="1"/>
  <c r="EQ95" i="1"/>
  <c r="DY6" i="1"/>
  <c r="DY4" i="1"/>
  <c r="DY3" i="1"/>
  <c r="DY7" i="1"/>
  <c r="DU2" i="1"/>
  <c r="DY9" i="1"/>
  <c r="DU6" i="1"/>
  <c r="DU7" i="1"/>
  <c r="DU4" i="1"/>
  <c r="DU9" i="1"/>
  <c r="DU3" i="1"/>
  <c r="DU5" i="1"/>
  <c r="C10" i="1"/>
  <c r="DB13" i="1"/>
  <c r="DN89" i="1"/>
  <c r="DG13" i="1"/>
  <c r="DN39" i="1"/>
  <c r="DN30" i="1"/>
  <c r="DN29" i="1"/>
  <c r="DN36" i="1"/>
  <c r="DG95" i="1"/>
  <c r="DF95" i="1"/>
  <c r="BZ94" i="1"/>
  <c r="FR10" i="1" l="1"/>
  <c r="GH10" i="1"/>
  <c r="GD10" i="1"/>
  <c r="EX10" i="1"/>
  <c r="FL10" i="1"/>
  <c r="FH10" i="1"/>
  <c r="EE10" i="1"/>
  <c r="DU10" i="1"/>
  <c r="DX10" i="1"/>
  <c r="DY10" i="1" s="1"/>
  <c r="EN10" i="1"/>
  <c r="CF94" i="1"/>
  <c r="CP14" i="1"/>
  <c r="CO14" i="1"/>
  <c r="BY14" i="1"/>
  <c r="BX14" i="1"/>
  <c r="BY96" i="1"/>
  <c r="BY17" i="1"/>
  <c r="BY102" i="1"/>
  <c r="BY123" i="1"/>
  <c r="BY122" i="1"/>
  <c r="BY121" i="1"/>
  <c r="BY120" i="1"/>
  <c r="BY119" i="1"/>
  <c r="BY118" i="1"/>
  <c r="BY117" i="1"/>
  <c r="BY116" i="1"/>
  <c r="BY115" i="1"/>
  <c r="BY114" i="1"/>
  <c r="BY113" i="1"/>
  <c r="BY112" i="1"/>
  <c r="BY111" i="1"/>
  <c r="BY110" i="1"/>
  <c r="BY109" i="1"/>
  <c r="BY108" i="1"/>
  <c r="BY107" i="1"/>
  <c r="BY106" i="1"/>
  <c r="BY105" i="1"/>
  <c r="BY104" i="1"/>
  <c r="BY103" i="1"/>
  <c r="BY101" i="1"/>
  <c r="BY100" i="1"/>
  <c r="BY99" i="1"/>
  <c r="BY98" i="1"/>
  <c r="BY97" i="1"/>
  <c r="BY94" i="1"/>
  <c r="BV94" i="1"/>
  <c r="BY92" i="1"/>
  <c r="BY91" i="1"/>
  <c r="BY90" i="1"/>
  <c r="BY89" i="1"/>
  <c r="BY88" i="1"/>
  <c r="BY87" i="1"/>
  <c r="BY86" i="1"/>
  <c r="BY85" i="1"/>
  <c r="BY84" i="1"/>
  <c r="BY83" i="1"/>
  <c r="BY82" i="1"/>
  <c r="BY81" i="1"/>
  <c r="BY80" i="1"/>
  <c r="BY79" i="1"/>
  <c r="BY78" i="1"/>
  <c r="BY77" i="1"/>
  <c r="BY76" i="1"/>
  <c r="BY75" i="1"/>
  <c r="BY74" i="1"/>
  <c r="BY73" i="1"/>
  <c r="BY72" i="1"/>
  <c r="BY71" i="1"/>
  <c r="BY70" i="1"/>
  <c r="BY69" i="1"/>
  <c r="BY68" i="1"/>
  <c r="BY67" i="1"/>
  <c r="BY66" i="1"/>
  <c r="BY65" i="1"/>
  <c r="BY64" i="1"/>
  <c r="BY63" i="1"/>
  <c r="BY62" i="1"/>
  <c r="BY61" i="1"/>
  <c r="BY60" i="1"/>
  <c r="BY59" i="1"/>
  <c r="BY58" i="1"/>
  <c r="BY57" i="1"/>
  <c r="BY56" i="1"/>
  <c r="BY55" i="1"/>
  <c r="BY54" i="1"/>
  <c r="BY53" i="1"/>
  <c r="BY52" i="1"/>
  <c r="BY51" i="1"/>
  <c r="BY50" i="1"/>
  <c r="BY49" i="1"/>
  <c r="BY48" i="1"/>
  <c r="BY47" i="1"/>
  <c r="BY46" i="1"/>
  <c r="BY45" i="1"/>
  <c r="BY44" i="1"/>
  <c r="BY43" i="1"/>
  <c r="BY42" i="1"/>
  <c r="BY41" i="1"/>
  <c r="BY40" i="1"/>
  <c r="BY39" i="1"/>
  <c r="BY38" i="1"/>
  <c r="BY37" i="1"/>
  <c r="BY36" i="1"/>
  <c r="BY35" i="1"/>
  <c r="BY34" i="1"/>
  <c r="BY33" i="1"/>
  <c r="BY32" i="1"/>
  <c r="BY31" i="1"/>
  <c r="BY30" i="1"/>
  <c r="BY29" i="1"/>
  <c r="BY28" i="1"/>
  <c r="BY27" i="1"/>
  <c r="BY26" i="1"/>
  <c r="BY25" i="1"/>
  <c r="BY24" i="1"/>
  <c r="BY23" i="1"/>
  <c r="BY22" i="1"/>
  <c r="BY21" i="1"/>
  <c r="BY20" i="1"/>
  <c r="BY19" i="1"/>
  <c r="BY18" i="1"/>
  <c r="BY16" i="1"/>
  <c r="BY15" i="1"/>
  <c r="N14" i="5"/>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BY95" i="1"/>
  <c r="BY13" i="1"/>
  <c r="CP101" i="1"/>
  <c r="CO99" i="1"/>
  <c r="CT96" i="1"/>
  <c r="CK100" i="1"/>
  <c r="CO103" i="1"/>
  <c r="CT117" i="1"/>
  <c r="CT119" i="1"/>
  <c r="CO112" i="1"/>
  <c r="CT114" i="1"/>
  <c r="CO115" i="1"/>
  <c r="CK113" i="1"/>
  <c r="CO110" i="1"/>
  <c r="CT116" i="1"/>
  <c r="CT97" i="1"/>
  <c r="CO106" i="1"/>
  <c r="CO105" i="1"/>
  <c r="CK107" i="1"/>
  <c r="CO102" i="1"/>
  <c r="CT104" i="1"/>
  <c r="CO118" i="1"/>
  <c r="CO122" i="1"/>
  <c r="CT121" i="1"/>
  <c r="CO123" i="1"/>
  <c r="CK101" i="1"/>
  <c r="CP123" i="1"/>
  <c r="CP121" i="1"/>
  <c r="CP122" i="1"/>
  <c r="CP120" i="1"/>
  <c r="CP118" i="1"/>
  <c r="CP104" i="1"/>
  <c r="CP102" i="1"/>
  <c r="CP107" i="1"/>
  <c r="CP105" i="1"/>
  <c r="CP108" i="1"/>
  <c r="CP106" i="1"/>
  <c r="CP109" i="1"/>
  <c r="CP97" i="1"/>
  <c r="CP116" i="1"/>
  <c r="CP110" i="1"/>
  <c r="CP113" i="1"/>
  <c r="CP115" i="1"/>
  <c r="CP114" i="1"/>
  <c r="CP112" i="1"/>
  <c r="CP111" i="1"/>
  <c r="CP119" i="1"/>
  <c r="CP117" i="1"/>
  <c r="CP103" i="1"/>
  <c r="CP100" i="1"/>
  <c r="CP96" i="1"/>
  <c r="CP98" i="1"/>
  <c r="CP99" i="1"/>
  <c r="BX99" i="1"/>
  <c r="BX98" i="1"/>
  <c r="BX96" i="1"/>
  <c r="BX100" i="1"/>
  <c r="BX103" i="1"/>
  <c r="BX117" i="1"/>
  <c r="BX119" i="1"/>
  <c r="BX111" i="1"/>
  <c r="BX112" i="1"/>
  <c r="BX114" i="1"/>
  <c r="BX115" i="1"/>
  <c r="BX113" i="1"/>
  <c r="BX110" i="1"/>
  <c r="BX116" i="1"/>
  <c r="BX97" i="1"/>
  <c r="BX109" i="1"/>
  <c r="BX106" i="1"/>
  <c r="BX108" i="1"/>
  <c r="BX105" i="1"/>
  <c r="BX107" i="1"/>
  <c r="BX102" i="1"/>
  <c r="BX104" i="1"/>
  <c r="BX118" i="1"/>
  <c r="BX120" i="1"/>
  <c r="BX122" i="1"/>
  <c r="BX121" i="1"/>
  <c r="BX123" i="1"/>
  <c r="BX101" i="1"/>
  <c r="CN94" i="1"/>
  <c r="CO94" i="1"/>
  <c r="CM94" i="1"/>
  <c r="CP94" i="1"/>
  <c r="CQ94" i="1"/>
  <c r="CR94" i="1"/>
  <c r="CS94" i="1"/>
  <c r="CT94" i="1"/>
  <c r="CU94" i="1"/>
  <c r="CV94" i="1"/>
  <c r="CW94" i="1"/>
  <c r="CX94" i="1"/>
  <c r="CY94" i="1"/>
  <c r="CP15" i="1"/>
  <c r="CP16" i="1"/>
  <c r="CP17" i="1"/>
  <c r="CP18" i="1"/>
  <c r="CP19" i="1"/>
  <c r="CP20"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P68" i="1"/>
  <c r="CP69" i="1"/>
  <c r="CP70" i="1"/>
  <c r="CP71" i="1"/>
  <c r="CP72" i="1"/>
  <c r="CP73" i="1"/>
  <c r="CP74" i="1"/>
  <c r="CP75" i="1"/>
  <c r="CP76" i="1"/>
  <c r="CP77" i="1"/>
  <c r="CP78" i="1"/>
  <c r="CP79" i="1"/>
  <c r="CP80" i="1"/>
  <c r="CP81" i="1"/>
  <c r="CP82" i="1"/>
  <c r="CP83" i="1"/>
  <c r="CP84" i="1"/>
  <c r="CP85" i="1"/>
  <c r="CP86" i="1"/>
  <c r="CP87" i="1"/>
  <c r="CP88" i="1"/>
  <c r="CP89" i="1"/>
  <c r="CP90" i="1"/>
  <c r="CP91" i="1"/>
  <c r="CP92" i="1"/>
  <c r="CK14" i="1"/>
  <c r="CT122" i="1"/>
  <c r="CT105" i="1"/>
  <c r="CT108" i="1"/>
  <c r="CT106" i="1"/>
  <c r="CT112" i="1"/>
  <c r="CT99" i="1"/>
  <c r="CL94" i="1"/>
  <c r="CT92" i="1"/>
  <c r="CO92" i="1"/>
  <c r="CK92" i="1"/>
  <c r="CT91" i="1"/>
  <c r="CO91" i="1"/>
  <c r="CK91" i="1"/>
  <c r="CT90" i="1"/>
  <c r="CO90" i="1"/>
  <c r="CK90" i="1"/>
  <c r="CT89" i="1"/>
  <c r="CO89" i="1"/>
  <c r="CK89" i="1"/>
  <c r="CT88" i="1"/>
  <c r="CO88" i="1"/>
  <c r="CK88" i="1"/>
  <c r="CT87" i="1"/>
  <c r="CO87" i="1"/>
  <c r="CK87" i="1"/>
  <c r="CT86" i="1"/>
  <c r="CO86" i="1"/>
  <c r="CK86" i="1"/>
  <c r="CT85" i="1"/>
  <c r="CO85" i="1"/>
  <c r="CK85" i="1"/>
  <c r="CT84" i="1"/>
  <c r="CO84" i="1"/>
  <c r="CK84" i="1"/>
  <c r="CT83" i="1"/>
  <c r="CO83" i="1"/>
  <c r="CK83" i="1"/>
  <c r="CT82" i="1"/>
  <c r="CO82" i="1"/>
  <c r="CK82" i="1"/>
  <c r="CT81" i="1"/>
  <c r="CO81" i="1"/>
  <c r="CK81" i="1"/>
  <c r="CT80" i="1"/>
  <c r="CO80" i="1"/>
  <c r="CK80" i="1"/>
  <c r="CT79" i="1"/>
  <c r="CO79" i="1"/>
  <c r="CK79" i="1"/>
  <c r="CT78" i="1"/>
  <c r="CO78" i="1"/>
  <c r="CK78" i="1"/>
  <c r="CT77" i="1"/>
  <c r="CO77" i="1"/>
  <c r="CK77" i="1"/>
  <c r="CT76" i="1"/>
  <c r="CO76" i="1"/>
  <c r="CK76" i="1"/>
  <c r="CT75" i="1"/>
  <c r="CO75" i="1"/>
  <c r="CK75" i="1"/>
  <c r="CT74" i="1"/>
  <c r="CO74" i="1"/>
  <c r="CK74" i="1"/>
  <c r="CT73" i="1"/>
  <c r="CO73" i="1"/>
  <c r="CK73" i="1"/>
  <c r="CT72" i="1"/>
  <c r="CO72" i="1"/>
  <c r="CK72" i="1"/>
  <c r="CT71" i="1"/>
  <c r="CO71" i="1"/>
  <c r="CK71" i="1"/>
  <c r="CT70" i="1"/>
  <c r="CO70" i="1"/>
  <c r="CK70" i="1"/>
  <c r="CT69" i="1"/>
  <c r="CO69" i="1"/>
  <c r="CK69" i="1"/>
  <c r="CT68" i="1"/>
  <c r="CO68" i="1"/>
  <c r="CK68" i="1"/>
  <c r="CT67" i="1"/>
  <c r="CO67" i="1"/>
  <c r="CK67" i="1"/>
  <c r="CT66" i="1"/>
  <c r="CO66" i="1"/>
  <c r="CK66" i="1"/>
  <c r="CT65" i="1"/>
  <c r="CO65" i="1"/>
  <c r="CK65" i="1"/>
  <c r="CT64" i="1"/>
  <c r="CO64" i="1"/>
  <c r="CK64" i="1"/>
  <c r="CT63" i="1"/>
  <c r="CO63" i="1"/>
  <c r="CK63" i="1"/>
  <c r="CT62" i="1"/>
  <c r="CO62" i="1"/>
  <c r="CK62" i="1"/>
  <c r="CT61" i="1"/>
  <c r="CO61" i="1"/>
  <c r="CK61" i="1"/>
  <c r="CT60" i="1"/>
  <c r="CO60" i="1"/>
  <c r="CK60" i="1"/>
  <c r="CT59" i="1"/>
  <c r="CO59" i="1"/>
  <c r="CK59" i="1"/>
  <c r="CT58" i="1"/>
  <c r="CO58" i="1"/>
  <c r="CK58" i="1"/>
  <c r="CT57" i="1"/>
  <c r="CO57" i="1"/>
  <c r="CK57" i="1"/>
  <c r="CT56" i="1"/>
  <c r="CO56" i="1"/>
  <c r="CK56" i="1"/>
  <c r="CT55" i="1"/>
  <c r="CO55" i="1"/>
  <c r="CK55" i="1"/>
  <c r="CT54" i="1"/>
  <c r="CO54" i="1"/>
  <c r="CK54" i="1"/>
  <c r="CT53" i="1"/>
  <c r="CO53" i="1"/>
  <c r="CK53" i="1"/>
  <c r="CT52" i="1"/>
  <c r="CO52" i="1"/>
  <c r="CK52" i="1"/>
  <c r="CT51" i="1"/>
  <c r="CO51" i="1"/>
  <c r="CK51" i="1"/>
  <c r="CT50" i="1"/>
  <c r="CO50" i="1"/>
  <c r="CK50" i="1"/>
  <c r="CT49" i="1"/>
  <c r="CO49" i="1"/>
  <c r="CK49" i="1"/>
  <c r="CT48" i="1"/>
  <c r="CO48" i="1"/>
  <c r="CK48" i="1"/>
  <c r="CT47" i="1"/>
  <c r="CO47" i="1"/>
  <c r="CK47" i="1"/>
  <c r="CT46" i="1"/>
  <c r="CO46" i="1"/>
  <c r="CK46" i="1"/>
  <c r="CT45" i="1"/>
  <c r="CO45" i="1"/>
  <c r="CK45" i="1"/>
  <c r="CT44" i="1"/>
  <c r="CO44" i="1"/>
  <c r="CK44" i="1"/>
  <c r="CT43" i="1"/>
  <c r="CO43" i="1"/>
  <c r="CK43" i="1"/>
  <c r="CT42" i="1"/>
  <c r="CO42" i="1"/>
  <c r="CK42" i="1"/>
  <c r="CT41" i="1"/>
  <c r="CO41" i="1"/>
  <c r="CK41" i="1"/>
  <c r="CT40" i="1"/>
  <c r="CO40" i="1"/>
  <c r="CK40" i="1"/>
  <c r="CT39" i="1"/>
  <c r="CO39" i="1"/>
  <c r="CK39" i="1"/>
  <c r="CT38" i="1"/>
  <c r="CO38" i="1"/>
  <c r="CK38" i="1"/>
  <c r="CT37" i="1"/>
  <c r="CO37" i="1"/>
  <c r="CK37" i="1"/>
  <c r="CT36" i="1"/>
  <c r="CO36" i="1"/>
  <c r="CK36" i="1"/>
  <c r="CT35" i="1"/>
  <c r="CO35" i="1"/>
  <c r="CK35" i="1"/>
  <c r="CT34" i="1"/>
  <c r="CO34" i="1"/>
  <c r="CK34" i="1"/>
  <c r="CT33" i="1"/>
  <c r="CO33" i="1"/>
  <c r="CK33" i="1"/>
  <c r="CT32" i="1"/>
  <c r="CO32" i="1"/>
  <c r="CK32" i="1"/>
  <c r="CT31" i="1"/>
  <c r="CO31" i="1"/>
  <c r="CK31" i="1"/>
  <c r="CT30" i="1"/>
  <c r="CO30" i="1"/>
  <c r="CK30" i="1"/>
  <c r="CT29" i="1"/>
  <c r="CO29" i="1"/>
  <c r="CK29" i="1"/>
  <c r="CT28" i="1"/>
  <c r="CO28" i="1"/>
  <c r="CK28" i="1"/>
  <c r="CT27" i="1"/>
  <c r="CO27" i="1"/>
  <c r="CK27" i="1"/>
  <c r="CT26" i="1"/>
  <c r="CO26" i="1"/>
  <c r="CK26" i="1"/>
  <c r="CT25" i="1"/>
  <c r="CO25" i="1"/>
  <c r="CK25" i="1"/>
  <c r="CT24" i="1"/>
  <c r="CO24" i="1"/>
  <c r="CK24" i="1"/>
  <c r="CT23" i="1"/>
  <c r="CO23" i="1"/>
  <c r="CK23" i="1"/>
  <c r="CT22" i="1"/>
  <c r="CO22" i="1"/>
  <c r="CK22" i="1"/>
  <c r="CT21" i="1"/>
  <c r="CO21" i="1"/>
  <c r="CK21" i="1"/>
  <c r="CT20" i="1"/>
  <c r="CO20" i="1"/>
  <c r="CK20" i="1"/>
  <c r="CT19" i="1"/>
  <c r="CO19" i="1"/>
  <c r="CK19" i="1"/>
  <c r="CT18" i="1"/>
  <c r="CO18" i="1"/>
  <c r="CK18" i="1"/>
  <c r="CT17" i="1"/>
  <c r="CO17" i="1"/>
  <c r="CK17" i="1"/>
  <c r="CT16" i="1"/>
  <c r="CO16" i="1"/>
  <c r="CK16" i="1"/>
  <c r="CT15" i="1"/>
  <c r="CO15" i="1"/>
  <c r="CK15" i="1"/>
  <c r="CT14" i="1"/>
  <c r="BI94" i="1"/>
  <c r="BJ94" i="1"/>
  <c r="BW94" i="1"/>
  <c r="BX94" i="1"/>
  <c r="BX92" i="1"/>
  <c r="BX91" i="1"/>
  <c r="BX90" i="1"/>
  <c r="BX89" i="1"/>
  <c r="BX88" i="1"/>
  <c r="BX87" i="1"/>
  <c r="BX86" i="1"/>
  <c r="BX85" i="1"/>
  <c r="BX84" i="1"/>
  <c r="BX83" i="1"/>
  <c r="BX82" i="1"/>
  <c r="BX81" i="1"/>
  <c r="BX80" i="1"/>
  <c r="BX79" i="1"/>
  <c r="BX78" i="1"/>
  <c r="BX77" i="1"/>
  <c r="BX76" i="1"/>
  <c r="BX75" i="1"/>
  <c r="BX74" i="1"/>
  <c r="BX73" i="1"/>
  <c r="BX72" i="1"/>
  <c r="BX71" i="1"/>
  <c r="BX70" i="1"/>
  <c r="BX69" i="1"/>
  <c r="BX68" i="1"/>
  <c r="BX67" i="1"/>
  <c r="BX66" i="1"/>
  <c r="BX65" i="1"/>
  <c r="BX64" i="1"/>
  <c r="BX63" i="1"/>
  <c r="BX62" i="1"/>
  <c r="BX61" i="1"/>
  <c r="BX60" i="1"/>
  <c r="BX59" i="1"/>
  <c r="BX58" i="1"/>
  <c r="BX57" i="1"/>
  <c r="BX56" i="1"/>
  <c r="BX55" i="1"/>
  <c r="BX54" i="1"/>
  <c r="BX53" i="1"/>
  <c r="BX52" i="1"/>
  <c r="BX51" i="1"/>
  <c r="BX50" i="1"/>
  <c r="BX49" i="1"/>
  <c r="BX48" i="1"/>
  <c r="BX47" i="1"/>
  <c r="BX46" i="1"/>
  <c r="BX45" i="1"/>
  <c r="BX44" i="1"/>
  <c r="BX43" i="1"/>
  <c r="BX42" i="1"/>
  <c r="BX41" i="1"/>
  <c r="BX40" i="1"/>
  <c r="BX39" i="1"/>
  <c r="BX38" i="1"/>
  <c r="BX37" i="1"/>
  <c r="BX36" i="1"/>
  <c r="BX35" i="1"/>
  <c r="BX34" i="1"/>
  <c r="BX33" i="1"/>
  <c r="BX32" i="1"/>
  <c r="BX31" i="1"/>
  <c r="BX30" i="1"/>
  <c r="BX29" i="1"/>
  <c r="BX28" i="1"/>
  <c r="BX27" i="1"/>
  <c r="BX26" i="1"/>
  <c r="BX25" i="1"/>
  <c r="BX24" i="1"/>
  <c r="BX23" i="1"/>
  <c r="BX22" i="1"/>
  <c r="BX21" i="1"/>
  <c r="BX20" i="1"/>
  <c r="BX19" i="1"/>
  <c r="BX18" i="1"/>
  <c r="BX17" i="1"/>
  <c r="BX16" i="1"/>
  <c r="BX15"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14" i="1"/>
  <c r="CC123" i="1"/>
  <c r="BT123" i="1"/>
  <c r="CC121" i="1"/>
  <c r="BT121" i="1"/>
  <c r="CC122" i="1"/>
  <c r="BT122" i="1"/>
  <c r="CC120" i="1"/>
  <c r="BT120" i="1"/>
  <c r="CC118" i="1"/>
  <c r="BT118" i="1"/>
  <c r="CC104" i="1"/>
  <c r="BT104" i="1"/>
  <c r="CC102" i="1"/>
  <c r="BT102" i="1"/>
  <c r="CC107" i="1"/>
  <c r="BT107" i="1"/>
  <c r="CC105" i="1"/>
  <c r="BT105" i="1"/>
  <c r="CC108" i="1"/>
  <c r="BT108" i="1"/>
  <c r="CC106" i="1"/>
  <c r="BT106" i="1"/>
  <c r="CC109" i="1"/>
  <c r="BT109" i="1"/>
  <c r="CC97" i="1"/>
  <c r="BT97" i="1"/>
  <c r="CC116" i="1"/>
  <c r="BT116" i="1"/>
  <c r="CC110" i="1"/>
  <c r="BT110" i="1"/>
  <c r="CC113" i="1"/>
  <c r="BT113" i="1"/>
  <c r="CC115" i="1"/>
  <c r="BT115" i="1"/>
  <c r="CC114" i="1"/>
  <c r="BT114" i="1"/>
  <c r="CC112" i="1"/>
  <c r="BT112" i="1"/>
  <c r="CC111" i="1"/>
  <c r="BT111" i="1"/>
  <c r="CC119" i="1"/>
  <c r="BT119" i="1"/>
  <c r="CC117" i="1"/>
  <c r="BT117" i="1"/>
  <c r="CC103" i="1"/>
  <c r="BT103" i="1"/>
  <c r="CC100" i="1"/>
  <c r="BT100" i="1"/>
  <c r="CC96" i="1"/>
  <c r="BT96" i="1"/>
  <c r="CC98" i="1"/>
  <c r="BT98" i="1"/>
  <c r="CC99" i="1"/>
  <c r="BT99" i="1"/>
  <c r="CC101" i="1"/>
  <c r="BT101" i="1"/>
  <c r="BU94" i="1"/>
  <c r="CC92" i="1"/>
  <c r="CC91" i="1"/>
  <c r="CC90" i="1"/>
  <c r="CC89" i="1"/>
  <c r="CC88" i="1"/>
  <c r="CC87" i="1"/>
  <c r="CC86" i="1"/>
  <c r="CC85" i="1"/>
  <c r="CC84" i="1"/>
  <c r="CC83" i="1"/>
  <c r="CC82" i="1"/>
  <c r="CC81" i="1"/>
  <c r="CC80" i="1"/>
  <c r="CC79" i="1"/>
  <c r="CC78" i="1"/>
  <c r="CC77" i="1"/>
  <c r="CC76" i="1"/>
  <c r="CC75" i="1"/>
  <c r="CC74" i="1"/>
  <c r="CC73" i="1"/>
  <c r="CC72" i="1"/>
  <c r="CC71" i="1"/>
  <c r="CC70" i="1"/>
  <c r="CC69" i="1"/>
  <c r="CC68" i="1"/>
  <c r="CC67" i="1"/>
  <c r="CC66" i="1"/>
  <c r="CC65" i="1"/>
  <c r="CC64" i="1"/>
  <c r="CC63" i="1"/>
  <c r="CC62" i="1"/>
  <c r="CC61" i="1"/>
  <c r="CC60" i="1"/>
  <c r="CC59" i="1"/>
  <c r="CC58" i="1"/>
  <c r="CC57" i="1"/>
  <c r="CC56" i="1"/>
  <c r="CC55" i="1"/>
  <c r="CC54" i="1"/>
  <c r="CC53" i="1"/>
  <c r="CC52" i="1"/>
  <c r="CC51" i="1"/>
  <c r="CC50" i="1"/>
  <c r="CC49" i="1"/>
  <c r="CC48" i="1"/>
  <c r="CC47" i="1"/>
  <c r="CC46" i="1"/>
  <c r="CC45" i="1"/>
  <c r="CC44" i="1"/>
  <c r="CC43" i="1"/>
  <c r="CC42" i="1"/>
  <c r="CC41" i="1"/>
  <c r="CC40" i="1"/>
  <c r="CC39" i="1"/>
  <c r="CC38" i="1"/>
  <c r="CC37" i="1"/>
  <c r="CC36" i="1"/>
  <c r="CC35" i="1"/>
  <c r="CC34" i="1"/>
  <c r="CC33" i="1"/>
  <c r="CC32" i="1"/>
  <c r="CC31" i="1"/>
  <c r="CC30" i="1"/>
  <c r="CC29" i="1"/>
  <c r="CC28" i="1"/>
  <c r="CC27" i="1"/>
  <c r="CC26" i="1"/>
  <c r="CC25" i="1"/>
  <c r="CC24" i="1"/>
  <c r="CC23" i="1"/>
  <c r="CC22" i="1"/>
  <c r="CC21" i="1"/>
  <c r="CC20" i="1"/>
  <c r="CC19" i="1"/>
  <c r="CC18" i="1"/>
  <c r="CC17" i="1"/>
  <c r="CC16" i="1"/>
  <c r="CC15" i="1"/>
  <c r="CC14" i="1"/>
  <c r="CK13" i="1" l="1"/>
  <c r="M16" i="5"/>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CT107" i="1"/>
  <c r="CT101" i="1"/>
  <c r="CT100" i="1"/>
  <c r="CT113" i="1"/>
  <c r="BX13" i="1"/>
  <c r="CO96" i="1"/>
  <c r="CT123" i="1"/>
  <c r="CT115" i="1"/>
  <c r="CP95" i="1"/>
  <c r="CT103" i="1"/>
  <c r="CT102" i="1"/>
  <c r="CT110" i="1"/>
  <c r="CO116" i="1"/>
  <c r="CO97" i="1"/>
  <c r="CT118" i="1"/>
  <c r="CO117" i="1"/>
  <c r="CO119" i="1"/>
  <c r="CK123" i="1"/>
  <c r="CK105" i="1"/>
  <c r="CK115" i="1"/>
  <c r="CK96" i="1"/>
  <c r="CO98" i="1"/>
  <c r="CK122" i="1"/>
  <c r="CK106" i="1"/>
  <c r="CK112" i="1"/>
  <c r="CK99" i="1"/>
  <c r="CT98" i="1"/>
  <c r="CO120" i="1"/>
  <c r="CT109" i="1"/>
  <c r="CO111" i="1"/>
  <c r="CK118" i="1"/>
  <c r="CK97" i="1"/>
  <c r="CK119" i="1"/>
  <c r="CO121" i="1"/>
  <c r="CK104" i="1"/>
  <c r="CK116" i="1"/>
  <c r="CK117" i="1"/>
  <c r="CO114" i="1"/>
  <c r="CK102" i="1"/>
  <c r="CK110" i="1"/>
  <c r="CK103" i="1"/>
  <c r="CK108" i="1"/>
  <c r="CO101" i="1"/>
  <c r="CO107" i="1"/>
  <c r="CO113" i="1"/>
  <c r="CO100" i="1"/>
  <c r="BX95" i="1"/>
  <c r="CO108" i="1"/>
  <c r="CK121" i="1"/>
  <c r="CK114" i="1"/>
  <c r="CK98" i="1"/>
  <c r="CO104" i="1"/>
  <c r="CK120" i="1"/>
  <c r="CK109" i="1"/>
  <c r="CK111" i="1"/>
  <c r="CT111" i="1"/>
  <c r="CT120" i="1"/>
  <c r="CO109" i="1"/>
  <c r="BJ13" i="1"/>
  <c r="CP13" i="1"/>
  <c r="CO13" i="1"/>
  <c r="AD27" i="9"/>
  <c r="AD24" i="9"/>
  <c r="AD42" i="9"/>
  <c r="AF23" i="9"/>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14" i="1"/>
  <c r="EV96" i="1" l="1"/>
  <c r="EX96" i="1" s="1"/>
  <c r="EY96" i="1" s="1"/>
  <c r="EC96" i="1"/>
  <c r="ED96" i="1" s="1"/>
  <c r="I12" i="5"/>
  <c r="DL96" i="1"/>
  <c r="CO9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14"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BN123" i="1"/>
  <c r="BG123" i="1"/>
  <c r="BN121" i="1"/>
  <c r="BG121" i="1"/>
  <c r="BN122" i="1"/>
  <c r="BG122" i="1"/>
  <c r="BN120" i="1"/>
  <c r="BG120" i="1"/>
  <c r="BN118" i="1"/>
  <c r="BG118" i="1"/>
  <c r="BN104" i="1"/>
  <c r="BG104" i="1"/>
  <c r="BN102" i="1"/>
  <c r="BG102" i="1"/>
  <c r="BN107" i="1"/>
  <c r="BG107" i="1"/>
  <c r="BN105" i="1"/>
  <c r="BG105" i="1"/>
  <c r="BN108" i="1"/>
  <c r="BG108" i="1"/>
  <c r="BN106" i="1"/>
  <c r="BG106" i="1"/>
  <c r="BN109" i="1"/>
  <c r="BG109" i="1"/>
  <c r="BN97" i="1"/>
  <c r="BG97" i="1"/>
  <c r="BN116" i="1"/>
  <c r="BG116" i="1"/>
  <c r="BN110" i="1"/>
  <c r="BG110" i="1"/>
  <c r="BN113" i="1"/>
  <c r="BG113" i="1"/>
  <c r="BN115" i="1"/>
  <c r="BG115" i="1"/>
  <c r="BN114" i="1"/>
  <c r="BG114" i="1"/>
  <c r="BN112" i="1"/>
  <c r="BG112" i="1"/>
  <c r="BN111" i="1"/>
  <c r="BG111" i="1"/>
  <c r="BN119" i="1"/>
  <c r="BG119" i="1"/>
  <c r="BN117" i="1"/>
  <c r="BG117" i="1"/>
  <c r="BN103" i="1"/>
  <c r="BG103" i="1"/>
  <c r="BN100" i="1"/>
  <c r="BG100" i="1"/>
  <c r="BN96" i="1"/>
  <c r="BG96" i="1"/>
  <c r="BN98" i="1"/>
  <c r="BG98" i="1"/>
  <c r="BN99" i="1"/>
  <c r="BG99" i="1"/>
  <c r="BN101" i="1"/>
  <c r="BG101" i="1"/>
  <c r="BH94" i="1"/>
  <c r="BN15" i="1"/>
  <c r="BG15"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EW96" i="1" l="1"/>
  <c r="FB96" i="1"/>
  <c r="EZ96" i="1"/>
  <c r="EE96" i="1"/>
  <c r="EF96" i="1" s="1"/>
  <c r="EH96" i="1" s="1"/>
  <c r="DN96" i="1"/>
  <c r="DO96" i="1" s="1"/>
  <c r="DM96" i="1"/>
  <c r="BB123" i="1"/>
  <c r="AV123" i="1"/>
  <c r="BB121" i="1"/>
  <c r="AV121" i="1"/>
  <c r="BB122" i="1"/>
  <c r="AV122" i="1"/>
  <c r="BB120" i="1"/>
  <c r="AV120" i="1"/>
  <c r="BB118" i="1"/>
  <c r="AV118" i="1"/>
  <c r="BB104" i="1"/>
  <c r="AV104" i="1"/>
  <c r="BB102" i="1"/>
  <c r="AV102" i="1"/>
  <c r="BB107" i="1"/>
  <c r="AV107" i="1"/>
  <c r="BB105" i="1"/>
  <c r="AV105" i="1"/>
  <c r="BB108" i="1"/>
  <c r="AV108" i="1"/>
  <c r="BB106" i="1"/>
  <c r="AV106" i="1"/>
  <c r="BB109" i="1"/>
  <c r="AV109" i="1"/>
  <c r="BB97" i="1"/>
  <c r="AV97" i="1"/>
  <c r="BB116" i="1"/>
  <c r="AV116" i="1"/>
  <c r="BB110" i="1"/>
  <c r="AV110" i="1"/>
  <c r="BB113" i="1"/>
  <c r="AV113" i="1"/>
  <c r="BB115" i="1"/>
  <c r="AV115" i="1"/>
  <c r="BB114" i="1"/>
  <c r="AV114" i="1"/>
  <c r="BB112" i="1"/>
  <c r="AV112" i="1"/>
  <c r="BB111" i="1"/>
  <c r="AV111" i="1"/>
  <c r="BB119" i="1"/>
  <c r="AV119" i="1"/>
  <c r="BB117" i="1"/>
  <c r="AV117" i="1"/>
  <c r="BB103" i="1"/>
  <c r="AV103" i="1"/>
  <c r="BB100" i="1"/>
  <c r="AV100" i="1"/>
  <c r="BB96" i="1"/>
  <c r="AV96" i="1"/>
  <c r="BB98" i="1"/>
  <c r="AV98" i="1"/>
  <c r="BB99" i="1"/>
  <c r="AV99" i="1"/>
  <c r="BB101" i="1"/>
  <c r="AV101" i="1"/>
  <c r="AW94" i="1"/>
  <c r="BB90" i="1"/>
  <c r="AV90" i="1"/>
  <c r="BB81" i="1"/>
  <c r="AV81" i="1"/>
  <c r="BB87" i="1"/>
  <c r="AV87" i="1"/>
  <c r="BB29" i="1"/>
  <c r="AV29" i="1"/>
  <c r="BB85" i="1"/>
  <c r="AV85" i="1"/>
  <c r="BB28" i="1"/>
  <c r="AV28" i="1"/>
  <c r="BB84" i="1"/>
  <c r="AV84" i="1"/>
  <c r="BB83" i="1"/>
  <c r="AV83" i="1"/>
  <c r="BB77" i="1"/>
  <c r="AV77" i="1"/>
  <c r="BB74" i="1"/>
  <c r="AV74" i="1"/>
  <c r="BB73" i="1"/>
  <c r="AV73" i="1"/>
  <c r="BB72" i="1"/>
  <c r="AV72" i="1"/>
  <c r="BB71" i="1"/>
  <c r="AV71" i="1"/>
  <c r="BB82" i="1"/>
  <c r="AV82" i="1"/>
  <c r="BB68" i="1"/>
  <c r="AV68" i="1"/>
  <c r="BB67" i="1"/>
  <c r="AV67" i="1"/>
  <c r="BB66" i="1"/>
  <c r="AV66" i="1"/>
  <c r="BB65" i="1"/>
  <c r="AV65" i="1"/>
  <c r="BB64" i="1"/>
  <c r="AV64" i="1"/>
  <c r="BB69" i="1"/>
  <c r="AV69" i="1"/>
  <c r="BB63" i="1"/>
  <c r="AV63" i="1"/>
  <c r="BB61" i="1"/>
  <c r="AV61" i="1"/>
  <c r="BB58" i="1"/>
  <c r="AV58" i="1"/>
  <c r="BB31" i="1"/>
  <c r="AV31" i="1"/>
  <c r="BB53" i="1"/>
  <c r="AV53" i="1"/>
  <c r="BB50" i="1"/>
  <c r="AV50" i="1"/>
  <c r="BB49" i="1"/>
  <c r="AV49" i="1"/>
  <c r="BB47" i="1"/>
  <c r="AV47" i="1"/>
  <c r="BB46" i="1"/>
  <c r="AV46" i="1"/>
  <c r="BB45" i="1"/>
  <c r="AV45" i="1"/>
  <c r="BB43" i="1"/>
  <c r="AV43" i="1"/>
  <c r="BB41" i="1"/>
  <c r="AV41" i="1"/>
  <c r="BB40" i="1"/>
  <c r="AV40" i="1"/>
  <c r="BB33" i="1"/>
  <c r="AV33" i="1"/>
  <c r="BB32" i="1"/>
  <c r="AV32" i="1"/>
  <c r="BB30" i="1"/>
  <c r="AV30" i="1"/>
  <c r="BB25" i="1"/>
  <c r="AV25" i="1"/>
  <c r="BB26" i="1"/>
  <c r="AV26" i="1"/>
  <c r="BB27" i="1"/>
  <c r="AV27" i="1"/>
  <c r="BB24" i="1"/>
  <c r="AV24" i="1"/>
  <c r="BB23" i="1"/>
  <c r="AV23" i="1"/>
  <c r="BB21" i="1"/>
  <c r="AV21" i="1"/>
  <c r="BB20" i="1"/>
  <c r="AV20" i="1"/>
  <c r="BB34" i="1"/>
  <c r="AV34" i="1"/>
  <c r="BB19" i="1"/>
  <c r="AV19" i="1"/>
  <c r="BB18" i="1"/>
  <c r="AV18" i="1"/>
  <c r="BB17" i="1"/>
  <c r="AV17" i="1"/>
  <c r="BB35" i="1"/>
  <c r="AV35" i="1"/>
  <c r="BB15" i="1"/>
  <c r="AV15" i="1"/>
  <c r="EG96" i="1" l="1"/>
  <c r="DQ96" i="1"/>
  <c r="DP96" i="1"/>
  <c r="AK99" i="1"/>
  <c r="AK98" i="1"/>
  <c r="AK96" i="1"/>
  <c r="AK100" i="1"/>
  <c r="AK103" i="1"/>
  <c r="AK117" i="1"/>
  <c r="AK119" i="1"/>
  <c r="AK111" i="1"/>
  <c r="AK112" i="1"/>
  <c r="AK114" i="1"/>
  <c r="AK115" i="1"/>
  <c r="AK113" i="1"/>
  <c r="AK110" i="1"/>
  <c r="AK116" i="1"/>
  <c r="AK97" i="1"/>
  <c r="AK109" i="1"/>
  <c r="AK106" i="1"/>
  <c r="AK108" i="1"/>
  <c r="AK105" i="1"/>
  <c r="AK107" i="1"/>
  <c r="AK102" i="1"/>
  <c r="AK104" i="1"/>
  <c r="AK118" i="1"/>
  <c r="AK120" i="1"/>
  <c r="AK122" i="1"/>
  <c r="AK121" i="1"/>
  <c r="AK123" i="1"/>
  <c r="AK101" i="1"/>
  <c r="AQ123" i="1"/>
  <c r="AQ121" i="1"/>
  <c r="AQ122" i="1"/>
  <c r="AQ120" i="1"/>
  <c r="AQ118" i="1"/>
  <c r="AQ104" i="1"/>
  <c r="AQ102" i="1"/>
  <c r="AQ107" i="1"/>
  <c r="AQ105" i="1"/>
  <c r="AQ108" i="1"/>
  <c r="AQ106" i="1"/>
  <c r="AQ109" i="1"/>
  <c r="AQ97" i="1"/>
  <c r="AQ116" i="1"/>
  <c r="AQ110" i="1"/>
  <c r="AQ113" i="1"/>
  <c r="AQ115" i="1"/>
  <c r="AQ114" i="1"/>
  <c r="AQ112" i="1"/>
  <c r="AQ111" i="1"/>
  <c r="AQ119" i="1"/>
  <c r="AQ117" i="1"/>
  <c r="AQ103" i="1"/>
  <c r="AQ100" i="1"/>
  <c r="AQ96" i="1"/>
  <c r="AQ98" i="1"/>
  <c r="AQ99" i="1"/>
  <c r="AQ101" i="1"/>
  <c r="AL94" i="1"/>
  <c r="AQ90" i="1"/>
  <c r="AK90" i="1"/>
  <c r="AQ81" i="1"/>
  <c r="AK81" i="1"/>
  <c r="AQ87" i="1"/>
  <c r="AK87" i="1"/>
  <c r="AQ29" i="1"/>
  <c r="AK29" i="1"/>
  <c r="AQ85" i="1"/>
  <c r="AK85" i="1"/>
  <c r="AQ28" i="1"/>
  <c r="AK28" i="1"/>
  <c r="AQ84" i="1"/>
  <c r="AK84" i="1"/>
  <c r="AQ83" i="1"/>
  <c r="AK83" i="1"/>
  <c r="AQ77" i="1"/>
  <c r="AK77" i="1"/>
  <c r="AQ74" i="1"/>
  <c r="AK74" i="1"/>
  <c r="AQ73" i="1"/>
  <c r="AK73" i="1"/>
  <c r="AQ72" i="1"/>
  <c r="AK72" i="1"/>
  <c r="AQ71" i="1"/>
  <c r="AK71" i="1"/>
  <c r="AQ82" i="1"/>
  <c r="AK82" i="1"/>
  <c r="AQ68" i="1"/>
  <c r="AK68" i="1"/>
  <c r="AQ67" i="1"/>
  <c r="AK67" i="1"/>
  <c r="AQ66" i="1"/>
  <c r="AK66" i="1"/>
  <c r="AQ65" i="1"/>
  <c r="AK65" i="1"/>
  <c r="AQ64" i="1"/>
  <c r="AK64" i="1"/>
  <c r="AQ69" i="1"/>
  <c r="AK69" i="1"/>
  <c r="AQ63" i="1"/>
  <c r="AK63" i="1"/>
  <c r="AQ61" i="1"/>
  <c r="AK61" i="1"/>
  <c r="AQ58" i="1"/>
  <c r="AK58" i="1"/>
  <c r="AQ31" i="1"/>
  <c r="AK31" i="1"/>
  <c r="AQ53" i="1"/>
  <c r="AK53" i="1"/>
  <c r="AQ50" i="1"/>
  <c r="AK50" i="1"/>
  <c r="AQ49" i="1"/>
  <c r="AK49" i="1"/>
  <c r="AQ47" i="1"/>
  <c r="AK47" i="1"/>
  <c r="AQ46" i="1"/>
  <c r="AK46" i="1"/>
  <c r="AQ45" i="1"/>
  <c r="AK45" i="1"/>
  <c r="AQ43" i="1"/>
  <c r="AK43" i="1"/>
  <c r="AQ41" i="1"/>
  <c r="AK41" i="1"/>
  <c r="AQ40" i="1"/>
  <c r="AK40" i="1"/>
  <c r="AQ33" i="1"/>
  <c r="AK33" i="1"/>
  <c r="AQ32" i="1"/>
  <c r="AK32" i="1"/>
  <c r="AQ30" i="1"/>
  <c r="AK30" i="1"/>
  <c r="AQ25" i="1"/>
  <c r="AK25" i="1"/>
  <c r="AQ26" i="1"/>
  <c r="AK26" i="1"/>
  <c r="AQ27" i="1"/>
  <c r="AK27" i="1"/>
  <c r="AQ24" i="1"/>
  <c r="AK24" i="1"/>
  <c r="AQ23" i="1"/>
  <c r="AK23" i="1"/>
  <c r="AQ21" i="1"/>
  <c r="AK21" i="1"/>
  <c r="AQ20" i="1"/>
  <c r="AK20" i="1"/>
  <c r="AQ34" i="1"/>
  <c r="AK34" i="1"/>
  <c r="AQ19" i="1"/>
  <c r="AK19" i="1"/>
  <c r="AQ18" i="1"/>
  <c r="AK18" i="1"/>
  <c r="AQ17" i="1"/>
  <c r="AK17" i="1"/>
  <c r="AQ35" i="1"/>
  <c r="AK35" i="1"/>
  <c r="AQ15" i="1"/>
  <c r="AK15" i="1"/>
  <c r="I50" i="9" l="1"/>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AG61" i="9" l="1"/>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Z123" i="1"/>
  <c r="Z121" i="1"/>
  <c r="Z122" i="1"/>
  <c r="Z120" i="1"/>
  <c r="Z118" i="1"/>
  <c r="Z104" i="1"/>
  <c r="Z102" i="1"/>
  <c r="Z107" i="1"/>
  <c r="Z105" i="1"/>
  <c r="Z108" i="1"/>
  <c r="Z106" i="1"/>
  <c r="Z109" i="1"/>
  <c r="Z97" i="1"/>
  <c r="Z116" i="1"/>
  <c r="Z110" i="1"/>
  <c r="Z113" i="1"/>
  <c r="Z115" i="1"/>
  <c r="Z114" i="1"/>
  <c r="Z112" i="1"/>
  <c r="Z111" i="1"/>
  <c r="Z119" i="1"/>
  <c r="Z117" i="1"/>
  <c r="Z103" i="1"/>
  <c r="Z100" i="1"/>
  <c r="Z96" i="1"/>
  <c r="Z98" i="1"/>
  <c r="Z99" i="1"/>
  <c r="Z101" i="1"/>
  <c r="Z35" i="1"/>
  <c r="Z17" i="1"/>
  <c r="Z18" i="1"/>
  <c r="Z19" i="1"/>
  <c r="Z34" i="1"/>
  <c r="Z20" i="1"/>
  <c r="Z21" i="1"/>
  <c r="Z23" i="1"/>
  <c r="Z24" i="1"/>
  <c r="Z27" i="1"/>
  <c r="Z26" i="1"/>
  <c r="Z25" i="1"/>
  <c r="Z30" i="1"/>
  <c r="Z32" i="1"/>
  <c r="Z33" i="1"/>
  <c r="Z40" i="1"/>
  <c r="Z41" i="1"/>
  <c r="Z43" i="1"/>
  <c r="Z45" i="1"/>
  <c r="Z46" i="1"/>
  <c r="Z47" i="1"/>
  <c r="Z49" i="1"/>
  <c r="Z50" i="1"/>
  <c r="Z53" i="1"/>
  <c r="Z31" i="1"/>
  <c r="Z58" i="1"/>
  <c r="Z61" i="1"/>
  <c r="Z63" i="1"/>
  <c r="Z69" i="1"/>
  <c r="Z64" i="1"/>
  <c r="Z65" i="1"/>
  <c r="Z66" i="1"/>
  <c r="Z67" i="1"/>
  <c r="Z68" i="1"/>
  <c r="Z82" i="1"/>
  <c r="Z71" i="1"/>
  <c r="Z72" i="1"/>
  <c r="Z73" i="1"/>
  <c r="Z74" i="1"/>
  <c r="Z77" i="1"/>
  <c r="Z83" i="1"/>
  <c r="Z84" i="1"/>
  <c r="Z28" i="1"/>
  <c r="Z85" i="1"/>
  <c r="Z29" i="1"/>
  <c r="Z87" i="1"/>
  <c r="Z81" i="1"/>
  <c r="Z90" i="1"/>
  <c r="Z15" i="1"/>
  <c r="AF123" i="1"/>
  <c r="AF121" i="1"/>
  <c r="AF122" i="1"/>
  <c r="AF120" i="1"/>
  <c r="AF118" i="1"/>
  <c r="AF104" i="1"/>
  <c r="AF102" i="1"/>
  <c r="AF107" i="1"/>
  <c r="AF105" i="1"/>
  <c r="AF108" i="1"/>
  <c r="AF106" i="1"/>
  <c r="AF109" i="1"/>
  <c r="AF97" i="1"/>
  <c r="AF116" i="1"/>
  <c r="AF110" i="1"/>
  <c r="AF113" i="1"/>
  <c r="AF115" i="1"/>
  <c r="AF114" i="1"/>
  <c r="AF112" i="1"/>
  <c r="AF111" i="1"/>
  <c r="AF119" i="1"/>
  <c r="AF117" i="1"/>
  <c r="AF103" i="1"/>
  <c r="AF100" i="1"/>
  <c r="AF96" i="1"/>
  <c r="AF98" i="1"/>
  <c r="AF99" i="1"/>
  <c r="AF101" i="1"/>
  <c r="AA94" i="1"/>
  <c r="AF90" i="1"/>
  <c r="AF81" i="1"/>
  <c r="AF87" i="1"/>
  <c r="AF29" i="1"/>
  <c r="AF85" i="1"/>
  <c r="AF28" i="1"/>
  <c r="AF84" i="1"/>
  <c r="AF83" i="1"/>
  <c r="AF77" i="1"/>
  <c r="AF74" i="1"/>
  <c r="AF73" i="1"/>
  <c r="AF72" i="1"/>
  <c r="AF71" i="1"/>
  <c r="AF82" i="1"/>
  <c r="AF68" i="1"/>
  <c r="AF67" i="1"/>
  <c r="AF66" i="1"/>
  <c r="AF65" i="1"/>
  <c r="AF64" i="1"/>
  <c r="AF69" i="1"/>
  <c r="AF63" i="1"/>
  <c r="AF61" i="1"/>
  <c r="AF58" i="1"/>
  <c r="AF31" i="1"/>
  <c r="AF53" i="1"/>
  <c r="AF50" i="1"/>
  <c r="AF49" i="1"/>
  <c r="AF47" i="1"/>
  <c r="AF46" i="1"/>
  <c r="AF45" i="1"/>
  <c r="AF43" i="1"/>
  <c r="AF41" i="1"/>
  <c r="AF40" i="1"/>
  <c r="AF33" i="1"/>
  <c r="AF32" i="1"/>
  <c r="AF30" i="1"/>
  <c r="AF25" i="1"/>
  <c r="AF26" i="1"/>
  <c r="AF27" i="1"/>
  <c r="AF24" i="1"/>
  <c r="AF23" i="1"/>
  <c r="AF21" i="1"/>
  <c r="AF20" i="1"/>
  <c r="AF34" i="1"/>
  <c r="AF19" i="1"/>
  <c r="AF18" i="1"/>
  <c r="AF17" i="1"/>
  <c r="AF35" i="1"/>
  <c r="AF15" i="1"/>
  <c r="FS30" i="1" l="1"/>
  <c r="FU30" i="1" s="1"/>
  <c r="GP30" i="1"/>
  <c r="GT30" i="1" s="1"/>
  <c r="EY30" i="1"/>
  <c r="DO30" i="1"/>
  <c r="DP30" i="1" s="1"/>
  <c r="EF30" i="1"/>
  <c r="S120" i="1"/>
  <c r="S108" i="1"/>
  <c r="S116" i="1"/>
  <c r="S113" i="1"/>
  <c r="S115" i="1"/>
  <c r="S98" i="1"/>
  <c r="S107" i="1"/>
  <c r="S100" i="1"/>
  <c r="Q94" i="1"/>
  <c r="V123" i="1"/>
  <c r="P123" i="1"/>
  <c r="V121" i="1"/>
  <c r="P121" i="1"/>
  <c r="V122" i="1"/>
  <c r="P122" i="1"/>
  <c r="V120" i="1"/>
  <c r="P120" i="1"/>
  <c r="V118" i="1"/>
  <c r="P118" i="1"/>
  <c r="V104" i="1"/>
  <c r="P104" i="1"/>
  <c r="V102" i="1"/>
  <c r="P102" i="1"/>
  <c r="V107" i="1"/>
  <c r="P107" i="1"/>
  <c r="V105" i="1"/>
  <c r="P105" i="1"/>
  <c r="V108" i="1"/>
  <c r="P108" i="1"/>
  <c r="V106" i="1"/>
  <c r="P106" i="1"/>
  <c r="V109" i="1"/>
  <c r="P109" i="1"/>
  <c r="V97" i="1"/>
  <c r="P97" i="1"/>
  <c r="V116" i="1"/>
  <c r="P116" i="1"/>
  <c r="V110" i="1"/>
  <c r="P110" i="1"/>
  <c r="V113" i="1"/>
  <c r="P113" i="1"/>
  <c r="V115" i="1"/>
  <c r="P115" i="1"/>
  <c r="V114" i="1"/>
  <c r="P114" i="1"/>
  <c r="V112" i="1"/>
  <c r="P112" i="1"/>
  <c r="V111" i="1"/>
  <c r="P111" i="1"/>
  <c r="V119" i="1"/>
  <c r="P119" i="1"/>
  <c r="V117" i="1"/>
  <c r="P117" i="1"/>
  <c r="V103" i="1"/>
  <c r="P103" i="1"/>
  <c r="V100" i="1"/>
  <c r="P100" i="1"/>
  <c r="V96" i="1"/>
  <c r="P96" i="1"/>
  <c r="V98" i="1"/>
  <c r="P98" i="1"/>
  <c r="V99" i="1"/>
  <c r="P99" i="1"/>
  <c r="V101" i="1"/>
  <c r="P101" i="1"/>
  <c r="V90" i="1"/>
  <c r="P90" i="1"/>
  <c r="V81" i="1"/>
  <c r="P81" i="1"/>
  <c r="V87" i="1"/>
  <c r="P87" i="1"/>
  <c r="V29" i="1"/>
  <c r="P29" i="1"/>
  <c r="V85" i="1"/>
  <c r="P85" i="1"/>
  <c r="V28" i="1"/>
  <c r="P28" i="1"/>
  <c r="V84" i="1"/>
  <c r="P84" i="1"/>
  <c r="V83" i="1"/>
  <c r="P83" i="1"/>
  <c r="V77" i="1"/>
  <c r="P77" i="1"/>
  <c r="V74" i="1"/>
  <c r="P74" i="1"/>
  <c r="V73" i="1"/>
  <c r="P73" i="1"/>
  <c r="V72" i="1"/>
  <c r="P72" i="1"/>
  <c r="V71" i="1"/>
  <c r="P71" i="1"/>
  <c r="V82" i="1"/>
  <c r="P82" i="1"/>
  <c r="V68" i="1"/>
  <c r="P68" i="1"/>
  <c r="V67" i="1"/>
  <c r="P67" i="1"/>
  <c r="V66" i="1"/>
  <c r="P66" i="1"/>
  <c r="V65" i="1"/>
  <c r="P65" i="1"/>
  <c r="V64" i="1"/>
  <c r="P64" i="1"/>
  <c r="V69" i="1"/>
  <c r="P69" i="1"/>
  <c r="V63" i="1"/>
  <c r="P63" i="1"/>
  <c r="V61" i="1"/>
  <c r="P61" i="1"/>
  <c r="V58" i="1"/>
  <c r="P58" i="1"/>
  <c r="V31" i="1"/>
  <c r="P31" i="1"/>
  <c r="V53" i="1"/>
  <c r="P53" i="1"/>
  <c r="V50" i="1"/>
  <c r="P50" i="1"/>
  <c r="V49" i="1"/>
  <c r="P49" i="1"/>
  <c r="V47" i="1"/>
  <c r="P47" i="1"/>
  <c r="V46" i="1"/>
  <c r="P46" i="1"/>
  <c r="V45" i="1"/>
  <c r="P45" i="1"/>
  <c r="V43" i="1"/>
  <c r="P43" i="1"/>
  <c r="V41" i="1"/>
  <c r="P41" i="1"/>
  <c r="V40" i="1"/>
  <c r="P40" i="1"/>
  <c r="V33" i="1"/>
  <c r="P33" i="1"/>
  <c r="V32" i="1"/>
  <c r="P32" i="1"/>
  <c r="V30" i="1"/>
  <c r="P30" i="1"/>
  <c r="V25" i="1"/>
  <c r="P25" i="1"/>
  <c r="V26" i="1"/>
  <c r="P26" i="1"/>
  <c r="V27" i="1"/>
  <c r="P27" i="1"/>
  <c r="V24" i="1"/>
  <c r="P24" i="1"/>
  <c r="V23" i="1"/>
  <c r="P23" i="1"/>
  <c r="V21" i="1"/>
  <c r="P21" i="1"/>
  <c r="V20" i="1"/>
  <c r="P20" i="1"/>
  <c r="V34" i="1"/>
  <c r="P34" i="1"/>
  <c r="V19" i="1"/>
  <c r="P19" i="1"/>
  <c r="V18" i="1"/>
  <c r="P18" i="1"/>
  <c r="V17" i="1"/>
  <c r="P17" i="1"/>
  <c r="V35" i="1"/>
  <c r="P35" i="1"/>
  <c r="V15" i="1"/>
  <c r="P15" i="1"/>
  <c r="I99" i="1"/>
  <c r="I98" i="1"/>
  <c r="I96" i="1"/>
  <c r="I100" i="1"/>
  <c r="I103" i="1"/>
  <c r="I117" i="1"/>
  <c r="I119" i="1"/>
  <c r="I111" i="1"/>
  <c r="I112" i="1"/>
  <c r="I114" i="1"/>
  <c r="I115" i="1"/>
  <c r="I113" i="1"/>
  <c r="I110" i="1"/>
  <c r="I116" i="1"/>
  <c r="I97" i="1"/>
  <c r="I109" i="1"/>
  <c r="I106" i="1"/>
  <c r="I108" i="1"/>
  <c r="I105" i="1"/>
  <c r="I107" i="1"/>
  <c r="I102" i="1"/>
  <c r="I104" i="1"/>
  <c r="I118" i="1"/>
  <c r="I120" i="1"/>
  <c r="I122" i="1"/>
  <c r="I121" i="1"/>
  <c r="I123" i="1"/>
  <c r="I101" i="1"/>
  <c r="I49" i="1"/>
  <c r="I50" i="1"/>
  <c r="I53" i="1"/>
  <c r="I31" i="1"/>
  <c r="I58" i="1"/>
  <c r="I61" i="1"/>
  <c r="I63" i="1"/>
  <c r="I69" i="1"/>
  <c r="I64" i="1"/>
  <c r="I65" i="1"/>
  <c r="I66" i="1"/>
  <c r="I67" i="1"/>
  <c r="I68" i="1"/>
  <c r="I82" i="1"/>
  <c r="I71" i="1"/>
  <c r="I72" i="1"/>
  <c r="I73" i="1"/>
  <c r="I74" i="1"/>
  <c r="I77" i="1"/>
  <c r="I83" i="1"/>
  <c r="I84" i="1"/>
  <c r="I28" i="1"/>
  <c r="I85" i="1"/>
  <c r="I29" i="1"/>
  <c r="I87" i="1"/>
  <c r="I81" i="1"/>
  <c r="I90" i="1"/>
  <c r="I47" i="1"/>
  <c r="I46" i="1"/>
  <c r="I45" i="1"/>
  <c r="I35" i="1"/>
  <c r="I17" i="1"/>
  <c r="I18" i="1"/>
  <c r="I19" i="1"/>
  <c r="I34" i="1"/>
  <c r="I20" i="1"/>
  <c r="I21" i="1"/>
  <c r="I23" i="1"/>
  <c r="I24" i="1"/>
  <c r="I27" i="1"/>
  <c r="I26" i="1"/>
  <c r="I25" i="1"/>
  <c r="I30" i="1"/>
  <c r="I32" i="1"/>
  <c r="I33" i="1"/>
  <c r="I40" i="1"/>
  <c r="I41" i="1"/>
  <c r="I43" i="1"/>
  <c r="I15" i="1"/>
  <c r="FT30" i="1" l="1"/>
  <c r="GQ30" i="1"/>
  <c r="GR30" i="1"/>
  <c r="EZ30" i="1"/>
  <c r="FA30" i="1"/>
  <c r="DQ30" i="1"/>
  <c r="EG30" i="1"/>
  <c r="EH30" i="1"/>
  <c r="M123" i="1"/>
  <c r="M121" i="1"/>
  <c r="M122" i="1"/>
  <c r="M120" i="1"/>
  <c r="M118" i="1"/>
  <c r="M104" i="1"/>
  <c r="M102" i="1"/>
  <c r="M107" i="1"/>
  <c r="M105" i="1"/>
  <c r="M108" i="1"/>
  <c r="M106" i="1"/>
  <c r="M109" i="1"/>
  <c r="M97" i="1"/>
  <c r="M116" i="1"/>
  <c r="M110" i="1"/>
  <c r="M113" i="1"/>
  <c r="M115" i="1"/>
  <c r="M114" i="1"/>
  <c r="M112" i="1"/>
  <c r="M111" i="1"/>
  <c r="M119" i="1"/>
  <c r="M117" i="1"/>
  <c r="M103" i="1"/>
  <c r="M100" i="1"/>
  <c r="M96" i="1"/>
  <c r="M98" i="1"/>
  <c r="M99" i="1"/>
  <c r="M101" i="1"/>
  <c r="M90" i="1"/>
  <c r="M81" i="1"/>
  <c r="M87" i="1"/>
  <c r="M29" i="1"/>
  <c r="M85" i="1"/>
  <c r="M28" i="1"/>
  <c r="M84" i="1"/>
  <c r="M83" i="1"/>
  <c r="M77" i="1"/>
  <c r="M74" i="1"/>
  <c r="M73" i="1"/>
  <c r="M72" i="1"/>
  <c r="M71" i="1"/>
  <c r="M82" i="1"/>
  <c r="M68" i="1"/>
  <c r="M67" i="1"/>
  <c r="M66" i="1"/>
  <c r="M65" i="1"/>
  <c r="M64" i="1"/>
  <c r="M69" i="1"/>
  <c r="M63" i="1"/>
  <c r="M61" i="1"/>
  <c r="M58" i="1"/>
  <c r="M31" i="1"/>
  <c r="M53" i="1"/>
  <c r="M50" i="1"/>
  <c r="M49" i="1"/>
  <c r="M47" i="1"/>
  <c r="M46" i="1"/>
  <c r="M45" i="1"/>
  <c r="M43" i="1"/>
  <c r="M41" i="1"/>
  <c r="M40" i="1"/>
  <c r="M33" i="1"/>
  <c r="M32" i="1"/>
  <c r="M30" i="1"/>
  <c r="M25" i="1"/>
  <c r="M26" i="1"/>
  <c r="M27" i="1"/>
  <c r="M24" i="1"/>
  <c r="M23" i="1"/>
  <c r="M21" i="1"/>
  <c r="M20" i="1"/>
  <c r="M34" i="1"/>
  <c r="M19" i="1"/>
  <c r="M18" i="1"/>
  <c r="M17" i="1"/>
  <c r="M35" i="1"/>
  <c r="M15" i="1"/>
  <c r="F90" i="1"/>
  <c r="F81" i="1"/>
  <c r="F87" i="1"/>
  <c r="F29" i="1"/>
  <c r="F85" i="1"/>
  <c r="F28" i="1"/>
  <c r="F84" i="1"/>
  <c r="F83" i="1"/>
  <c r="F77" i="1"/>
  <c r="F74" i="1"/>
  <c r="F73" i="1"/>
  <c r="F72" i="1"/>
  <c r="F71" i="1"/>
  <c r="F82" i="1"/>
  <c r="F68" i="1"/>
  <c r="F67" i="1"/>
  <c r="F66" i="1"/>
  <c r="F65" i="1"/>
  <c r="F64" i="1"/>
  <c r="F69" i="1"/>
  <c r="F63" i="1"/>
  <c r="F61" i="1"/>
  <c r="F58" i="1"/>
  <c r="F31" i="1"/>
  <c r="F53" i="1"/>
  <c r="F50" i="1"/>
  <c r="F49" i="1"/>
  <c r="F47" i="1"/>
  <c r="F46" i="1"/>
  <c r="F45" i="1"/>
  <c r="F43" i="1"/>
  <c r="F41" i="1"/>
  <c r="F40" i="1"/>
  <c r="F33" i="1"/>
  <c r="F32" i="1"/>
  <c r="F30" i="1"/>
  <c r="F25" i="1"/>
  <c r="F26" i="1"/>
  <c r="F27" i="1"/>
  <c r="F24" i="1"/>
  <c r="F23" i="1"/>
  <c r="F21" i="1"/>
  <c r="F20" i="1"/>
  <c r="F34" i="1"/>
  <c r="F19" i="1"/>
  <c r="F18" i="1"/>
  <c r="F17" i="1"/>
  <c r="F35" i="1"/>
  <c r="F15" i="1"/>
  <c r="F123" i="1"/>
  <c r="F121" i="1"/>
  <c r="F122" i="1"/>
  <c r="F120" i="1"/>
  <c r="F118" i="1"/>
  <c r="F104" i="1"/>
  <c r="F102" i="1"/>
  <c r="F107" i="1"/>
  <c r="F105" i="1"/>
  <c r="F108" i="1"/>
  <c r="F106" i="1"/>
  <c r="F109" i="1"/>
  <c r="F97" i="1"/>
  <c r="F116" i="1"/>
  <c r="F110" i="1"/>
  <c r="F113" i="1"/>
  <c r="F115" i="1"/>
  <c r="F114" i="1"/>
  <c r="F112" i="1"/>
  <c r="F111" i="1"/>
  <c r="F119" i="1"/>
  <c r="F117" i="1"/>
  <c r="F103" i="1"/>
  <c r="F100" i="1"/>
  <c r="F96" i="1"/>
  <c r="F98" i="1"/>
  <c r="F99" i="1"/>
  <c r="F101"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AG64" i="1" s="1"/>
  <c r="AH64" i="1" s="1"/>
  <c r="N92" i="5"/>
  <c r="O92" i="5" s="1"/>
  <c r="P92" i="5" s="1"/>
  <c r="AG69" i="1" s="1"/>
  <c r="AH69" i="1" s="1"/>
  <c r="N115" i="5"/>
  <c r="O115" i="5" s="1"/>
  <c r="P115" i="5" s="1"/>
  <c r="N105" i="5"/>
  <c r="O105" i="5" s="1"/>
  <c r="P105" i="5" s="1"/>
  <c r="N106" i="5"/>
  <c r="O106" i="5" s="1"/>
  <c r="P106" i="5" s="1"/>
  <c r="N43" i="5"/>
  <c r="O43" i="5" s="1"/>
  <c r="N46" i="5"/>
  <c r="O46" i="5" s="1"/>
  <c r="P46" i="5" s="1"/>
  <c r="N49" i="5"/>
  <c r="O49" i="5" s="1"/>
  <c r="P49" i="5" s="1"/>
  <c r="AG21" i="1" s="1"/>
  <c r="AH21" i="1" s="1"/>
  <c r="N52" i="5"/>
  <c r="O52" i="5" s="1"/>
  <c r="P52" i="5" s="1"/>
  <c r="N54" i="5"/>
  <c r="O54" i="5" s="1"/>
  <c r="P54" i="5" s="1"/>
  <c r="N55" i="5"/>
  <c r="O55" i="5" s="1"/>
  <c r="P55" i="5" s="1"/>
  <c r="AG31" i="1" s="1"/>
  <c r="AH31" i="1"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AG41" i="1" s="1"/>
  <c r="AH41" i="1" s="1"/>
  <c r="N154" i="5"/>
  <c r="O154" i="5" s="1"/>
  <c r="P154" i="5" s="1"/>
  <c r="N156" i="5"/>
  <c r="O156" i="5" s="1"/>
  <c r="P156" i="5" s="1"/>
  <c r="N161" i="5"/>
  <c r="O161" i="5" s="1"/>
  <c r="N51" i="5"/>
  <c r="O51" i="5" s="1"/>
  <c r="P51" i="5" s="1"/>
  <c r="N82" i="5"/>
  <c r="O82" i="5" s="1"/>
  <c r="P82" i="5" s="1"/>
  <c r="AG65" i="1" s="1"/>
  <c r="AH65" i="1"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EV99" i="1" l="1"/>
  <c r="EX99" i="1" s="1"/>
  <c r="EY99" i="1" s="1"/>
  <c r="EC115" i="1"/>
  <c r="ED115" i="1" s="1"/>
  <c r="EV115" i="1"/>
  <c r="EC120" i="1"/>
  <c r="EE120" i="1" s="1"/>
  <c r="EF120" i="1" s="1"/>
  <c r="EV120" i="1"/>
  <c r="EC116" i="1"/>
  <c r="EE116" i="1" s="1"/>
  <c r="EF116" i="1" s="1"/>
  <c r="EV116" i="1"/>
  <c r="EC107" i="1"/>
  <c r="ED107" i="1" s="1"/>
  <c r="EV107" i="1"/>
  <c r="EC100" i="1"/>
  <c r="EE100" i="1" s="1"/>
  <c r="EF100" i="1" s="1"/>
  <c r="EV100" i="1"/>
  <c r="EC99" i="1"/>
  <c r="DL99" i="1"/>
  <c r="I15" i="5"/>
  <c r="I36" i="5"/>
  <c r="DL120" i="1"/>
  <c r="DL116" i="1"/>
  <c r="I32" i="5"/>
  <c r="I23" i="5"/>
  <c r="DL107" i="1"/>
  <c r="DL100" i="1"/>
  <c r="I16" i="5"/>
  <c r="DL115" i="1"/>
  <c r="I31" i="5"/>
  <c r="CU100" i="1"/>
  <c r="CW100" i="1" s="1"/>
  <c r="CX100" i="1" s="1"/>
  <c r="CD100" i="1"/>
  <c r="CF100" i="1" s="1"/>
  <c r="CG100" i="1" s="1"/>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BO100" i="1"/>
  <c r="BP100" i="1" s="1"/>
  <c r="BC100" i="1"/>
  <c r="BD100" i="1" s="1"/>
  <c r="AR100" i="1"/>
  <c r="AS100" i="1" s="1"/>
  <c r="H22" i="10"/>
  <c r="H23" i="10"/>
  <c r="H16" i="10"/>
  <c r="H15" i="10"/>
  <c r="H45" i="10"/>
  <c r="H17" i="10"/>
  <c r="H24" i="10"/>
  <c r="H69" i="10"/>
  <c r="H4" i="10"/>
  <c r="N137" i="5"/>
  <c r="O137" i="5" s="1"/>
  <c r="P137" i="5" s="1"/>
  <c r="N164" i="5"/>
  <c r="O164" i="5" s="1"/>
  <c r="P164" i="5" s="1"/>
  <c r="N119" i="5"/>
  <c r="O119" i="5" s="1"/>
  <c r="P119" i="5" s="1"/>
  <c r="AG27" i="1" s="1"/>
  <c r="AH27" i="1" s="1"/>
  <c r="H27" i="10"/>
  <c r="H26" i="10"/>
  <c r="H25" i="10"/>
  <c r="H80" i="10"/>
  <c r="H79" i="10"/>
  <c r="H77" i="10"/>
  <c r="H76" i="10"/>
  <c r="H50" i="10"/>
  <c r="H64" i="10"/>
  <c r="AG50" i="1"/>
  <c r="AH50" i="1" s="1"/>
  <c r="AI50" i="1" s="1"/>
  <c r="AG82" i="1"/>
  <c r="AH82" i="1" s="1"/>
  <c r="AI82" i="1" s="1"/>
  <c r="AG24" i="1"/>
  <c r="AH24" i="1" s="1"/>
  <c r="AI24" i="1" s="1"/>
  <c r="AG43" i="1"/>
  <c r="AH43" i="1" s="1"/>
  <c r="AI43" i="1" s="1"/>
  <c r="AG49" i="1"/>
  <c r="AH49" i="1" s="1"/>
  <c r="AI49" i="1" s="1"/>
  <c r="AG67" i="1"/>
  <c r="AH67" i="1" s="1"/>
  <c r="AI67" i="1" s="1"/>
  <c r="AG73" i="1"/>
  <c r="AH73" i="1" s="1"/>
  <c r="AI73" i="1" s="1"/>
  <c r="AG32" i="1"/>
  <c r="AH32" i="1" s="1"/>
  <c r="AI32" i="1" s="1"/>
  <c r="AG40" i="1"/>
  <c r="AH40" i="1" s="1"/>
  <c r="AI40" i="1" s="1"/>
  <c r="AG66" i="1"/>
  <c r="AH66" i="1" s="1"/>
  <c r="AI66" i="1" s="1"/>
  <c r="AG23" i="1"/>
  <c r="AH23" i="1" s="1"/>
  <c r="AI23" i="1" s="1"/>
  <c r="AG90" i="1"/>
  <c r="AH90" i="1" s="1"/>
  <c r="AI90" i="1" s="1"/>
  <c r="AG83" i="1"/>
  <c r="AH83" i="1" s="1"/>
  <c r="AI83" i="1" s="1"/>
  <c r="AG30" i="1"/>
  <c r="AH30" i="1" s="1"/>
  <c r="AI30" i="1" s="1"/>
  <c r="AG29" i="1"/>
  <c r="AH29" i="1" s="1"/>
  <c r="AG58" i="1"/>
  <c r="AH58" i="1" s="1"/>
  <c r="AI58" i="1" s="1"/>
  <c r="AG17" i="1"/>
  <c r="AH17" i="1" s="1"/>
  <c r="AI17" i="1" s="1"/>
  <c r="AG68" i="1"/>
  <c r="AH68" i="1" s="1"/>
  <c r="AI68" i="1" s="1"/>
  <c r="AG45" i="1"/>
  <c r="AH45" i="1" s="1"/>
  <c r="AI45" i="1" s="1"/>
  <c r="AG33" i="1"/>
  <c r="AH33" i="1" s="1"/>
  <c r="AI33" i="1" s="1"/>
  <c r="AG84" i="1"/>
  <c r="AH84" i="1" s="1"/>
  <c r="AI84" i="1" s="1"/>
  <c r="W71" i="1"/>
  <c r="X71" i="1" s="1"/>
  <c r="BC71" i="1"/>
  <c r="BD71" i="1" s="1"/>
  <c r="BE71" i="1" s="1"/>
  <c r="AR71" i="1"/>
  <c r="AS71" i="1" s="1"/>
  <c r="AT71" i="1" s="1"/>
  <c r="AG71" i="1"/>
  <c r="AH71" i="1" s="1"/>
  <c r="AI71" i="1" s="1"/>
  <c r="BC34" i="1"/>
  <c r="BD34" i="1" s="1"/>
  <c r="AR34" i="1"/>
  <c r="AS34" i="1" s="1"/>
  <c r="AG34" i="1"/>
  <c r="AH34" i="1" s="1"/>
  <c r="BC30" i="1"/>
  <c r="BD30" i="1" s="1"/>
  <c r="BE30" i="1" s="1"/>
  <c r="AR30" i="1"/>
  <c r="AS30" i="1" s="1"/>
  <c r="AT30" i="1" s="1"/>
  <c r="W47" i="1"/>
  <c r="X47" i="1" s="1"/>
  <c r="BC47" i="1"/>
  <c r="BD47" i="1" s="1"/>
  <c r="BE47" i="1" s="1"/>
  <c r="AR47" i="1"/>
  <c r="AS47" i="1" s="1"/>
  <c r="AT47" i="1" s="1"/>
  <c r="AG47" i="1"/>
  <c r="AH47" i="1" s="1"/>
  <c r="AI47" i="1" s="1"/>
  <c r="BC69" i="1"/>
  <c r="BD69" i="1" s="1"/>
  <c r="BE69" i="1" s="1"/>
  <c r="AR69" i="1"/>
  <c r="AS69" i="1" s="1"/>
  <c r="AT69" i="1" s="1"/>
  <c r="AI69" i="1"/>
  <c r="W72" i="1"/>
  <c r="X72" i="1" s="1"/>
  <c r="BC72" i="1"/>
  <c r="BD72" i="1" s="1"/>
  <c r="BE72" i="1" s="1"/>
  <c r="AR72" i="1"/>
  <c r="AS72" i="1" s="1"/>
  <c r="AT72" i="1" s="1"/>
  <c r="AG72" i="1"/>
  <c r="AH72" i="1" s="1"/>
  <c r="AI72" i="1" s="1"/>
  <c r="BC29" i="1"/>
  <c r="BD29" i="1" s="1"/>
  <c r="AR29" i="1"/>
  <c r="AS29" i="1" s="1"/>
  <c r="BC63" i="1"/>
  <c r="BD63" i="1" s="1"/>
  <c r="BE63" i="1" s="1"/>
  <c r="AR63" i="1"/>
  <c r="AS63" i="1" s="1"/>
  <c r="AT63" i="1" s="1"/>
  <c r="AG63" i="1"/>
  <c r="AH63" i="1" s="1"/>
  <c r="AI63" i="1" s="1"/>
  <c r="AG46" i="1"/>
  <c r="AH46" i="1" s="1"/>
  <c r="AI46" i="1" s="1"/>
  <c r="W20" i="1"/>
  <c r="X20" i="1" s="1"/>
  <c r="BC20" i="1"/>
  <c r="BD20" i="1" s="1"/>
  <c r="BE20" i="1" s="1"/>
  <c r="AR20" i="1"/>
  <c r="AS20" i="1" s="1"/>
  <c r="AT20" i="1" s="1"/>
  <c r="AG20" i="1"/>
  <c r="AH20" i="1" s="1"/>
  <c r="AI20" i="1" s="1"/>
  <c r="BC32" i="1"/>
  <c r="BD32" i="1" s="1"/>
  <c r="BE32" i="1" s="1"/>
  <c r="AR32" i="1"/>
  <c r="AS32" i="1" s="1"/>
  <c r="AT32" i="1" s="1"/>
  <c r="BC49" i="1"/>
  <c r="BD49" i="1" s="1"/>
  <c r="BE49" i="1" s="1"/>
  <c r="AR49" i="1"/>
  <c r="AS49" i="1" s="1"/>
  <c r="AT49" i="1" s="1"/>
  <c r="BC64" i="1"/>
  <c r="BD64" i="1" s="1"/>
  <c r="BE64" i="1" s="1"/>
  <c r="AI64" i="1"/>
  <c r="AR64" i="1"/>
  <c r="AS64" i="1" s="1"/>
  <c r="AT64" i="1" s="1"/>
  <c r="BC73" i="1"/>
  <c r="BD73" i="1" s="1"/>
  <c r="BE73" i="1" s="1"/>
  <c r="AR73" i="1"/>
  <c r="AS73" i="1" s="1"/>
  <c r="AT73" i="1" s="1"/>
  <c r="W87" i="1"/>
  <c r="X87" i="1" s="1"/>
  <c r="BC87" i="1"/>
  <c r="BD87" i="1" s="1"/>
  <c r="BE87" i="1" s="1"/>
  <c r="AR87" i="1"/>
  <c r="AS87" i="1" s="1"/>
  <c r="AT87" i="1" s="1"/>
  <c r="AG87" i="1"/>
  <c r="AH87" i="1" s="1"/>
  <c r="AI87" i="1" s="1"/>
  <c r="BC85" i="1"/>
  <c r="BD85" i="1" s="1"/>
  <c r="BE85" i="1" s="1"/>
  <c r="AR85" i="1"/>
  <c r="AS85" i="1" s="1"/>
  <c r="AT85" i="1" s="1"/>
  <c r="BC21" i="1"/>
  <c r="BD21" i="1" s="1"/>
  <c r="BE21" i="1" s="1"/>
  <c r="AR21" i="1"/>
  <c r="AS21" i="1" s="1"/>
  <c r="AT21" i="1" s="1"/>
  <c r="AI21" i="1"/>
  <c r="BC33" i="1"/>
  <c r="BD33" i="1" s="1"/>
  <c r="BE33" i="1" s="1"/>
  <c r="AR33" i="1"/>
  <c r="AS33" i="1" s="1"/>
  <c r="AT33" i="1" s="1"/>
  <c r="BC50" i="1"/>
  <c r="BD50" i="1" s="1"/>
  <c r="BE50" i="1" s="1"/>
  <c r="AR50" i="1"/>
  <c r="AS50" i="1" s="1"/>
  <c r="AT50" i="1" s="1"/>
  <c r="BC65" i="1"/>
  <c r="BD65" i="1" s="1"/>
  <c r="BE65" i="1" s="1"/>
  <c r="AI65" i="1"/>
  <c r="AR65" i="1"/>
  <c r="AS65" i="1" s="1"/>
  <c r="AT65" i="1" s="1"/>
  <c r="W74" i="1"/>
  <c r="X74" i="1" s="1"/>
  <c r="BC74" i="1"/>
  <c r="BD74" i="1" s="1"/>
  <c r="BE74" i="1" s="1"/>
  <c r="AR74" i="1"/>
  <c r="AS74" i="1" s="1"/>
  <c r="AT74" i="1" s="1"/>
  <c r="AG74" i="1"/>
  <c r="AH74" i="1" s="1"/>
  <c r="AI74" i="1" s="1"/>
  <c r="W81" i="1"/>
  <c r="X81" i="1" s="1"/>
  <c r="BC81" i="1"/>
  <c r="BD81" i="1" s="1"/>
  <c r="AR81" i="1"/>
  <c r="AS81" i="1" s="1"/>
  <c r="AG81" i="1"/>
  <c r="AH81" i="1" s="1"/>
  <c r="W19" i="1"/>
  <c r="X19" i="1" s="1"/>
  <c r="BC19" i="1"/>
  <c r="BD19" i="1" s="1"/>
  <c r="BE19" i="1" s="1"/>
  <c r="AR19" i="1"/>
  <c r="AS19" i="1" s="1"/>
  <c r="AT19" i="1" s="1"/>
  <c r="AG19" i="1"/>
  <c r="AH19" i="1" s="1"/>
  <c r="AI19" i="1" s="1"/>
  <c r="AG61" i="1"/>
  <c r="AH61" i="1" s="1"/>
  <c r="AI61" i="1" s="1"/>
  <c r="AG26" i="1"/>
  <c r="AH26" i="1" s="1"/>
  <c r="AI26" i="1" s="1"/>
  <c r="AG18" i="1"/>
  <c r="AH18" i="1" s="1"/>
  <c r="AI18" i="1" s="1"/>
  <c r="AG85" i="1"/>
  <c r="AH85" i="1" s="1"/>
  <c r="AI85" i="1" s="1"/>
  <c r="AG28" i="1"/>
  <c r="AH28" i="1" s="1"/>
  <c r="W15" i="1"/>
  <c r="X15" i="1" s="1"/>
  <c r="BC15" i="1"/>
  <c r="BD15" i="1" s="1"/>
  <c r="BE15" i="1" s="1"/>
  <c r="AR15" i="1"/>
  <c r="AS15" i="1" s="1"/>
  <c r="AT15" i="1" s="1"/>
  <c r="AG15" i="1"/>
  <c r="AH15" i="1" s="1"/>
  <c r="AI15" i="1" s="1"/>
  <c r="BC23" i="1"/>
  <c r="BD23" i="1" s="1"/>
  <c r="BE23" i="1" s="1"/>
  <c r="AR23" i="1"/>
  <c r="AS23" i="1" s="1"/>
  <c r="AT23" i="1" s="1"/>
  <c r="BC40" i="1"/>
  <c r="BD40" i="1" s="1"/>
  <c r="BE40" i="1" s="1"/>
  <c r="AR40" i="1"/>
  <c r="AS40" i="1" s="1"/>
  <c r="AT40" i="1" s="1"/>
  <c r="BC53" i="1"/>
  <c r="BD53" i="1" s="1"/>
  <c r="BE53" i="1" s="1"/>
  <c r="AR53" i="1"/>
  <c r="AS53" i="1" s="1"/>
  <c r="AT53" i="1" s="1"/>
  <c r="AG53" i="1"/>
  <c r="AH53" i="1" s="1"/>
  <c r="AI53" i="1" s="1"/>
  <c r="BC66" i="1"/>
  <c r="BD66" i="1" s="1"/>
  <c r="BE66" i="1" s="1"/>
  <c r="AR66" i="1"/>
  <c r="AS66" i="1" s="1"/>
  <c r="AT66" i="1" s="1"/>
  <c r="W77" i="1"/>
  <c r="X77" i="1" s="1"/>
  <c r="BC77" i="1"/>
  <c r="BD77" i="1" s="1"/>
  <c r="BE77" i="1" s="1"/>
  <c r="AR77" i="1"/>
  <c r="AS77" i="1" s="1"/>
  <c r="AT77" i="1" s="1"/>
  <c r="AG77" i="1"/>
  <c r="AH77" i="1" s="1"/>
  <c r="AI77" i="1" s="1"/>
  <c r="BC90" i="1"/>
  <c r="BD90" i="1" s="1"/>
  <c r="BE90" i="1" s="1"/>
  <c r="AR90" i="1"/>
  <c r="AS90" i="1" s="1"/>
  <c r="AT90" i="1" s="1"/>
  <c r="BC46" i="1"/>
  <c r="BD46" i="1" s="1"/>
  <c r="BE46" i="1" s="1"/>
  <c r="AR46" i="1"/>
  <c r="AS46" i="1" s="1"/>
  <c r="AT46" i="1" s="1"/>
  <c r="W35" i="1"/>
  <c r="X35" i="1" s="1"/>
  <c r="BC35" i="1"/>
  <c r="BD35" i="1" s="1"/>
  <c r="AR35" i="1"/>
  <c r="AS35" i="1" s="1"/>
  <c r="AG35" i="1"/>
  <c r="AH35" i="1" s="1"/>
  <c r="BC24" i="1"/>
  <c r="BD24" i="1" s="1"/>
  <c r="BE24" i="1" s="1"/>
  <c r="AR24" i="1"/>
  <c r="AS24" i="1" s="1"/>
  <c r="AT24" i="1" s="1"/>
  <c r="BC41" i="1"/>
  <c r="BD41" i="1" s="1"/>
  <c r="BE41" i="1" s="1"/>
  <c r="AR41" i="1"/>
  <c r="AS41" i="1" s="1"/>
  <c r="AT41" i="1" s="1"/>
  <c r="AI41" i="1"/>
  <c r="BC31" i="1"/>
  <c r="BD31" i="1" s="1"/>
  <c r="BE31" i="1" s="1"/>
  <c r="AR31" i="1"/>
  <c r="AS31" i="1" s="1"/>
  <c r="AT31" i="1" s="1"/>
  <c r="AI31" i="1"/>
  <c r="BC67" i="1"/>
  <c r="BD67" i="1" s="1"/>
  <c r="BE67" i="1" s="1"/>
  <c r="AR67" i="1"/>
  <c r="AS67" i="1" s="1"/>
  <c r="AT67" i="1" s="1"/>
  <c r="BC83" i="1"/>
  <c r="BD83" i="1" s="1"/>
  <c r="BE83" i="1" s="1"/>
  <c r="AR83" i="1"/>
  <c r="AS83" i="1" s="1"/>
  <c r="AT83" i="1" s="1"/>
  <c r="BC25" i="1"/>
  <c r="BD25" i="1" s="1"/>
  <c r="BE25" i="1" s="1"/>
  <c r="AR25" i="1"/>
  <c r="AS25" i="1" s="1"/>
  <c r="AT25" i="1" s="1"/>
  <c r="AG25" i="1"/>
  <c r="AH25" i="1" s="1"/>
  <c r="AI25" i="1" s="1"/>
  <c r="BC17" i="1"/>
  <c r="BD17" i="1" s="1"/>
  <c r="BE17" i="1" s="1"/>
  <c r="AR17" i="1"/>
  <c r="AS17" i="1" s="1"/>
  <c r="AT17" i="1" s="1"/>
  <c r="BC43" i="1"/>
  <c r="BD43" i="1" s="1"/>
  <c r="BE43" i="1" s="1"/>
  <c r="AR43" i="1"/>
  <c r="AS43" i="1" s="1"/>
  <c r="AT43" i="1" s="1"/>
  <c r="BC58" i="1"/>
  <c r="BD58" i="1" s="1"/>
  <c r="BE58" i="1" s="1"/>
  <c r="AR58" i="1"/>
  <c r="AS58" i="1" s="1"/>
  <c r="AT58" i="1" s="1"/>
  <c r="BC68" i="1"/>
  <c r="BD68" i="1" s="1"/>
  <c r="BE68" i="1" s="1"/>
  <c r="AR68" i="1"/>
  <c r="AS68" i="1" s="1"/>
  <c r="AT68" i="1" s="1"/>
  <c r="BC84" i="1"/>
  <c r="BD84" i="1" s="1"/>
  <c r="BE84" i="1" s="1"/>
  <c r="AR84" i="1"/>
  <c r="AS84" i="1" s="1"/>
  <c r="AT84" i="1" s="1"/>
  <c r="BC18" i="1"/>
  <c r="BD18" i="1" s="1"/>
  <c r="BE18" i="1" s="1"/>
  <c r="AR18" i="1"/>
  <c r="AS18" i="1" s="1"/>
  <c r="AT18" i="1" s="1"/>
  <c r="BC26" i="1"/>
  <c r="BD26" i="1" s="1"/>
  <c r="BE26" i="1" s="1"/>
  <c r="AR26" i="1"/>
  <c r="AS26" i="1" s="1"/>
  <c r="AT26" i="1" s="1"/>
  <c r="BC45" i="1"/>
  <c r="BD45" i="1" s="1"/>
  <c r="BE45" i="1" s="1"/>
  <c r="AR45" i="1"/>
  <c r="AS45" i="1" s="1"/>
  <c r="AT45" i="1" s="1"/>
  <c r="BC61" i="1"/>
  <c r="BD61" i="1" s="1"/>
  <c r="BE61" i="1" s="1"/>
  <c r="AR61" i="1"/>
  <c r="AS61" i="1" s="1"/>
  <c r="AT61" i="1" s="1"/>
  <c r="BC82" i="1"/>
  <c r="BD82" i="1" s="1"/>
  <c r="BE82" i="1" s="1"/>
  <c r="AR82" i="1"/>
  <c r="AS82" i="1" s="1"/>
  <c r="AT82" i="1" s="1"/>
  <c r="BC28" i="1"/>
  <c r="BD28" i="1" s="1"/>
  <c r="AR28" i="1"/>
  <c r="AS28" i="1" s="1"/>
  <c r="H10" i="9"/>
  <c r="H58" i="9"/>
  <c r="D17" i="5"/>
  <c r="J17" i="5" s="1"/>
  <c r="N100" i="1"/>
  <c r="AG100" i="1"/>
  <c r="AH100" i="1"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W32" i="1"/>
  <c r="X32" i="1" s="1"/>
  <c r="W49" i="1"/>
  <c r="X49" i="1" s="1"/>
  <c r="W64" i="1"/>
  <c r="X64" i="1" s="1"/>
  <c r="W73" i="1"/>
  <c r="X73" i="1" s="1"/>
  <c r="J13" i="5"/>
  <c r="W41" i="1"/>
  <c r="X41" i="1" s="1"/>
  <c r="W31" i="1"/>
  <c r="X31" i="1" s="1"/>
  <c r="N136" i="5"/>
  <c r="O136" i="5" s="1"/>
  <c r="P136" i="5" s="1"/>
  <c r="N135" i="5"/>
  <c r="O135" i="5" s="1"/>
  <c r="P135" i="5" s="1"/>
  <c r="N132" i="5"/>
  <c r="O132" i="5" s="1"/>
  <c r="P132" i="5" s="1"/>
  <c r="D27" i="5"/>
  <c r="J27" i="5" s="1"/>
  <c r="W21" i="1"/>
  <c r="X21" i="1" s="1"/>
  <c r="W33" i="1"/>
  <c r="X33" i="1" s="1"/>
  <c r="W50" i="1"/>
  <c r="X50" i="1" s="1"/>
  <c r="W65" i="1"/>
  <c r="X65" i="1" s="1"/>
  <c r="D20" i="5"/>
  <c r="J20" i="5" s="1"/>
  <c r="W23" i="1"/>
  <c r="X23" i="1" s="1"/>
  <c r="W40" i="1"/>
  <c r="X40" i="1" s="1"/>
  <c r="W53" i="1"/>
  <c r="X53" i="1" s="1"/>
  <c r="W66" i="1"/>
  <c r="X66" i="1" s="1"/>
  <c r="W90" i="1"/>
  <c r="X90" i="1" s="1"/>
  <c r="D19" i="5"/>
  <c r="J19" i="5" s="1"/>
  <c r="W24" i="1"/>
  <c r="X24" i="1" s="1"/>
  <c r="W67" i="1"/>
  <c r="X67" i="1" s="1"/>
  <c r="W83" i="1"/>
  <c r="X83" i="1" s="1"/>
  <c r="G100" i="1"/>
  <c r="W100" i="1"/>
  <c r="W17" i="1"/>
  <c r="X17" i="1" s="1"/>
  <c r="W43" i="1"/>
  <c r="X43" i="1" s="1"/>
  <c r="W58" i="1"/>
  <c r="X58" i="1" s="1"/>
  <c r="W68" i="1"/>
  <c r="X68" i="1" s="1"/>
  <c r="W84" i="1"/>
  <c r="X84" i="1" s="1"/>
  <c r="N145" i="5"/>
  <c r="O145" i="5" s="1"/>
  <c r="P145" i="5" s="1"/>
  <c r="W18" i="1"/>
  <c r="X18" i="1" s="1"/>
  <c r="W26" i="1"/>
  <c r="X26" i="1" s="1"/>
  <c r="W45" i="1"/>
  <c r="X45" i="1" s="1"/>
  <c r="W61" i="1"/>
  <c r="X61" i="1" s="1"/>
  <c r="W82" i="1"/>
  <c r="X82" i="1" s="1"/>
  <c r="W28" i="1"/>
  <c r="X28" i="1" s="1"/>
  <c r="D37" i="5"/>
  <c r="J37" i="5" s="1"/>
  <c r="D30" i="5"/>
  <c r="J30" i="5" s="1"/>
  <c r="N166" i="5"/>
  <c r="O166" i="5" s="1"/>
  <c r="P166" i="5" s="1"/>
  <c r="W25" i="1"/>
  <c r="X25" i="1" s="1"/>
  <c r="W46" i="1"/>
  <c r="X46" i="1" s="1"/>
  <c r="W63" i="1"/>
  <c r="X63" i="1" s="1"/>
  <c r="W85" i="1"/>
  <c r="X85" i="1" s="1"/>
  <c r="D38" i="5"/>
  <c r="J38" i="5" s="1"/>
  <c r="D22" i="5"/>
  <c r="J22" i="5" s="1"/>
  <c r="D28" i="5"/>
  <c r="J28" i="5" s="1"/>
  <c r="W30" i="1"/>
  <c r="X30" i="1" s="1"/>
  <c r="W69" i="1"/>
  <c r="X69" i="1" s="1"/>
  <c r="W29" i="1"/>
  <c r="X29" i="1" s="1"/>
  <c r="D25" i="5"/>
  <c r="J25" i="5" s="1"/>
  <c r="W34" i="1"/>
  <c r="X34" i="1" s="1"/>
  <c r="N33" i="1"/>
  <c r="N74" i="1"/>
  <c r="D33" i="5"/>
  <c r="J33" i="5" s="1"/>
  <c r="N15" i="1"/>
  <c r="N23" i="1"/>
  <c r="N66" i="1"/>
  <c r="N90" i="1"/>
  <c r="D26" i="5"/>
  <c r="J26" i="5" s="1"/>
  <c r="G31" i="1"/>
  <c r="G83" i="1"/>
  <c r="D29" i="5"/>
  <c r="J29" i="5" s="1"/>
  <c r="G17" i="1"/>
  <c r="G84" i="1"/>
  <c r="D21" i="5"/>
  <c r="J21" i="5" s="1"/>
  <c r="D24" i="5"/>
  <c r="J24" i="5" s="1"/>
  <c r="J14" i="5"/>
  <c r="G45" i="1"/>
  <c r="N25" i="1"/>
  <c r="N85" i="1"/>
  <c r="N84" i="1"/>
  <c r="G33" i="1"/>
  <c r="N34" i="1"/>
  <c r="N24" i="1"/>
  <c r="N30" i="1"/>
  <c r="N47" i="1"/>
  <c r="N83" i="1"/>
  <c r="N29" i="1"/>
  <c r="G74" i="1"/>
  <c r="G15" i="1"/>
  <c r="G19" i="1"/>
  <c r="G23" i="1"/>
  <c r="G25" i="1"/>
  <c r="G66" i="1"/>
  <c r="G71" i="1"/>
  <c r="G90" i="1"/>
  <c r="N26" i="1"/>
  <c r="N45" i="1"/>
  <c r="N50" i="1"/>
  <c r="G34" i="1"/>
  <c r="G47" i="1"/>
  <c r="G69" i="1"/>
  <c r="G72" i="1"/>
  <c r="G43" i="1"/>
  <c r="G73" i="1"/>
  <c r="G29" i="1"/>
  <c r="G50" i="1"/>
  <c r="N72" i="1"/>
  <c r="N46" i="1"/>
  <c r="N31" i="1"/>
  <c r="N19" i="1"/>
  <c r="G68" i="1"/>
  <c r="N65" i="1"/>
  <c r="N21" i="1"/>
  <c r="N17" i="1"/>
  <c r="N67" i="1"/>
  <c r="G26" i="1"/>
  <c r="N53" i="1"/>
  <c r="N18" i="1"/>
  <c r="G85" i="1"/>
  <c r="N28" i="1"/>
  <c r="G82" i="1"/>
  <c r="G58" i="1"/>
  <c r="G40" i="1"/>
  <c r="N69" i="1"/>
  <c r="G35" i="1"/>
  <c r="N71" i="1"/>
  <c r="N81" i="1"/>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FS89" i="1" l="1"/>
  <c r="FT89" i="1" s="1"/>
  <c r="GP89" i="1"/>
  <c r="GT89" i="1" s="1"/>
  <c r="EW99" i="1"/>
  <c r="EY89" i="1"/>
  <c r="EE115" i="1"/>
  <c r="EF115" i="1" s="1"/>
  <c r="EG115" i="1" s="1"/>
  <c r="ED100" i="1"/>
  <c r="ED116" i="1"/>
  <c r="ED120" i="1"/>
  <c r="EC98" i="1"/>
  <c r="EE98" i="1" s="1"/>
  <c r="EF98" i="1" s="1"/>
  <c r="EV98" i="1"/>
  <c r="EC109" i="1"/>
  <c r="ED109" i="1" s="1"/>
  <c r="EV109" i="1"/>
  <c r="EC97" i="1"/>
  <c r="EE97" i="1" s="1"/>
  <c r="EF97" i="1" s="1"/>
  <c r="EV97" i="1"/>
  <c r="EC123" i="1"/>
  <c r="ED123" i="1" s="1"/>
  <c r="EV123" i="1"/>
  <c r="EX116" i="1"/>
  <c r="EY116" i="1" s="1"/>
  <c r="EW116" i="1"/>
  <c r="EC108" i="1"/>
  <c r="EE108" i="1" s="1"/>
  <c r="EF108" i="1" s="1"/>
  <c r="EV108" i="1"/>
  <c r="EC105" i="1"/>
  <c r="EE105" i="1" s="1"/>
  <c r="EF105" i="1" s="1"/>
  <c r="EV105" i="1"/>
  <c r="EX120" i="1"/>
  <c r="EY120" i="1" s="1"/>
  <c r="EW120" i="1"/>
  <c r="EC102" i="1"/>
  <c r="ED102" i="1" s="1"/>
  <c r="EV102" i="1"/>
  <c r="EC111" i="1"/>
  <c r="ED111" i="1" s="1"/>
  <c r="EV111" i="1"/>
  <c r="EC119" i="1"/>
  <c r="EE119" i="1" s="1"/>
  <c r="EF119" i="1" s="1"/>
  <c r="EV119" i="1"/>
  <c r="EX100" i="1"/>
  <c r="EY100" i="1" s="1"/>
  <c r="EW100" i="1"/>
  <c r="EX115" i="1"/>
  <c r="EY115" i="1" s="1"/>
  <c r="EW115" i="1"/>
  <c r="EC103" i="1"/>
  <c r="EE103" i="1" s="1"/>
  <c r="EF103" i="1" s="1"/>
  <c r="EV103" i="1"/>
  <c r="EC117" i="1"/>
  <c r="EE117" i="1" s="1"/>
  <c r="EF117" i="1" s="1"/>
  <c r="EV117" i="1"/>
  <c r="EC112" i="1"/>
  <c r="EE112" i="1" s="1"/>
  <c r="EF112" i="1" s="1"/>
  <c r="EV112" i="1"/>
  <c r="EC114" i="1"/>
  <c r="EE114" i="1" s="1"/>
  <c r="EF114" i="1" s="1"/>
  <c r="EV114" i="1"/>
  <c r="EC118" i="1"/>
  <c r="EE118" i="1" s="1"/>
  <c r="EF118" i="1" s="1"/>
  <c r="EV118" i="1"/>
  <c r="EE107" i="1"/>
  <c r="EF107" i="1" s="1"/>
  <c r="EG107" i="1" s="1"/>
  <c r="EC110" i="1"/>
  <c r="ED110" i="1" s="1"/>
  <c r="EV110" i="1"/>
  <c r="EC101" i="1"/>
  <c r="ED101" i="1" s="1"/>
  <c r="EV101" i="1"/>
  <c r="EC113" i="1"/>
  <c r="EE113" i="1" s="1"/>
  <c r="EF113" i="1" s="1"/>
  <c r="EV113" i="1"/>
  <c r="EC106" i="1"/>
  <c r="ED106" i="1" s="1"/>
  <c r="EV106" i="1"/>
  <c r="EC121" i="1"/>
  <c r="ED121" i="1" s="1"/>
  <c r="EV121" i="1"/>
  <c r="EC104" i="1"/>
  <c r="EE104" i="1" s="1"/>
  <c r="EF104" i="1" s="1"/>
  <c r="EV104" i="1"/>
  <c r="EW107" i="1"/>
  <c r="EX107" i="1"/>
  <c r="EY107" i="1" s="1"/>
  <c r="EC122" i="1"/>
  <c r="ED122" i="1" s="1"/>
  <c r="EV122" i="1"/>
  <c r="FB99" i="1"/>
  <c r="EZ99" i="1"/>
  <c r="DN99" i="1"/>
  <c r="DO99" i="1" s="1"/>
  <c r="DM99" i="1"/>
  <c r="EE99" i="1"/>
  <c r="EF99" i="1" s="1"/>
  <c r="ED99" i="1"/>
  <c r="EH115" i="1"/>
  <c r="EG100" i="1"/>
  <c r="EH100" i="1"/>
  <c r="EE110" i="1"/>
  <c r="EF110" i="1" s="1"/>
  <c r="EH120" i="1"/>
  <c r="EG120" i="1"/>
  <c r="EH116" i="1"/>
  <c r="EG116" i="1"/>
  <c r="DO89" i="1"/>
  <c r="DQ89" i="1" s="1"/>
  <c r="EF89" i="1"/>
  <c r="DL122" i="1"/>
  <c r="I38" i="5"/>
  <c r="I18" i="5"/>
  <c r="DL102" i="1"/>
  <c r="DL105" i="1"/>
  <c r="I21" i="5"/>
  <c r="I19" i="5"/>
  <c r="DL103" i="1"/>
  <c r="DN100" i="1"/>
  <c r="DO100" i="1" s="1"/>
  <c r="DM100" i="1"/>
  <c r="DL109" i="1"/>
  <c r="I25" i="5"/>
  <c r="I13" i="5"/>
  <c r="DL97" i="1"/>
  <c r="DL123" i="1"/>
  <c r="I39" i="5"/>
  <c r="DN107" i="1"/>
  <c r="DO107" i="1" s="1"/>
  <c r="DM107" i="1"/>
  <c r="DL113" i="1"/>
  <c r="I29" i="5"/>
  <c r="I27" i="5"/>
  <c r="DL111" i="1"/>
  <c r="I17" i="5"/>
  <c r="DL101" i="1"/>
  <c r="DL98" i="1"/>
  <c r="I14" i="5"/>
  <c r="I33" i="5"/>
  <c r="DL117" i="1"/>
  <c r="I35" i="5"/>
  <c r="DL119" i="1"/>
  <c r="DN116" i="1"/>
  <c r="DO116" i="1" s="1"/>
  <c r="DM116" i="1"/>
  <c r="I24" i="5"/>
  <c r="DL108" i="1"/>
  <c r="DL112" i="1"/>
  <c r="I28" i="5"/>
  <c r="I30" i="5"/>
  <c r="DL114" i="1"/>
  <c r="I34" i="5"/>
  <c r="DL118" i="1"/>
  <c r="DN120" i="1"/>
  <c r="DO120" i="1" s="1"/>
  <c r="DM120" i="1"/>
  <c r="I26" i="5"/>
  <c r="DL110" i="1"/>
  <c r="DL106" i="1"/>
  <c r="I22" i="5"/>
  <c r="DL121" i="1"/>
  <c r="I37" i="5"/>
  <c r="DL104" i="1"/>
  <c r="I20" i="5"/>
  <c r="DM115" i="1"/>
  <c r="DN115" i="1"/>
  <c r="DO115" i="1" s="1"/>
  <c r="CU98" i="1"/>
  <c r="CW98" i="1" s="1"/>
  <c r="CX98" i="1" s="1"/>
  <c r="CD98" i="1"/>
  <c r="CF98" i="1" s="1"/>
  <c r="CG98" i="1" s="1"/>
  <c r="CD103" i="1"/>
  <c r="CF103" i="1" s="1"/>
  <c r="CG103" i="1" s="1"/>
  <c r="CU103" i="1"/>
  <c r="CW103" i="1" s="1"/>
  <c r="CX103" i="1" s="1"/>
  <c r="CU115" i="1"/>
  <c r="CW115" i="1" s="1"/>
  <c r="CX115" i="1" s="1"/>
  <c r="CD115" i="1"/>
  <c r="CF115" i="1" s="1"/>
  <c r="CG115" i="1" s="1"/>
  <c r="CU107" i="1"/>
  <c r="CW107" i="1" s="1"/>
  <c r="CX107" i="1" s="1"/>
  <c r="CD107" i="1"/>
  <c r="CF107" i="1" s="1"/>
  <c r="CG107" i="1" s="1"/>
  <c r="CD120" i="1"/>
  <c r="CF120" i="1" s="1"/>
  <c r="CG120" i="1" s="1"/>
  <c r="CU120" i="1"/>
  <c r="CW120" i="1" s="1"/>
  <c r="CX120" i="1" s="1"/>
  <c r="CU122" i="1"/>
  <c r="CW122" i="1" s="1"/>
  <c r="CX122" i="1" s="1"/>
  <c r="CD122" i="1"/>
  <c r="CF122" i="1" s="1"/>
  <c r="CG122" i="1" s="1"/>
  <c r="CD116" i="1"/>
  <c r="CF116" i="1" s="1"/>
  <c r="CG116" i="1" s="1"/>
  <c r="CU116" i="1"/>
  <c r="CW116" i="1" s="1"/>
  <c r="CX116" i="1" s="1"/>
  <c r="CU101" i="1"/>
  <c r="CW101" i="1" s="1"/>
  <c r="CX101" i="1" s="1"/>
  <c r="CD101" i="1"/>
  <c r="CF101" i="1" s="1"/>
  <c r="CG101" i="1" s="1"/>
  <c r="CU110" i="1"/>
  <c r="CW110" i="1" s="1"/>
  <c r="CX110" i="1" s="1"/>
  <c r="CD110" i="1"/>
  <c r="CF110" i="1" s="1"/>
  <c r="CG110" i="1" s="1"/>
  <c r="CV100" i="1"/>
  <c r="CE100" i="1"/>
  <c r="G118" i="1"/>
  <c r="BC123" i="1"/>
  <c r="BD123" i="1" s="1"/>
  <c r="AR27" i="1"/>
  <c r="AS27" i="1" s="1"/>
  <c r="BC27" i="1"/>
  <c r="BD27" i="1" s="1"/>
  <c r="N27" i="1"/>
  <c r="G27" i="1"/>
  <c r="W27" i="1"/>
  <c r="X27" i="1" s="1"/>
  <c r="W101" i="1"/>
  <c r="AG24" i="9"/>
  <c r="AH24" i="9" s="1"/>
  <c r="O24" i="9"/>
  <c r="AG25" i="9"/>
  <c r="AH25" i="9" s="1"/>
  <c r="O25" i="9"/>
  <c r="AG69" i="9"/>
  <c r="AH69" i="9" s="1"/>
  <c r="O69" i="9"/>
  <c r="AG58" i="9"/>
  <c r="AH58" i="9" s="1"/>
  <c r="O58" i="9"/>
  <c r="W118" i="1"/>
  <c r="AG27" i="9"/>
  <c r="AH27" i="9" s="1"/>
  <c r="O27" i="9"/>
  <c r="AG4" i="9"/>
  <c r="AH4" i="9" s="1"/>
  <c r="O4" i="9"/>
  <c r="AG10" i="9"/>
  <c r="AH10" i="9" s="1"/>
  <c r="O10" i="9"/>
  <c r="AG16" i="9"/>
  <c r="AH16" i="9" s="1"/>
  <c r="O16" i="9"/>
  <c r="N101" i="1"/>
  <c r="AG76" i="9"/>
  <c r="AH76" i="9" s="1"/>
  <c r="O76" i="9"/>
  <c r="AG45" i="9"/>
  <c r="AH45" i="9" s="1"/>
  <c r="O45" i="9"/>
  <c r="AG26" i="9"/>
  <c r="AH26" i="9" s="1"/>
  <c r="O26" i="9"/>
  <c r="N97" i="1"/>
  <c r="AG80" i="9"/>
  <c r="AH80" i="9" s="1"/>
  <c r="O80" i="9"/>
  <c r="AG66" i="9"/>
  <c r="AH66" i="9" s="1"/>
  <c r="O66" i="9"/>
  <c r="AG22" i="9"/>
  <c r="AH22" i="9" s="1"/>
  <c r="O22" i="9"/>
  <c r="N118" i="1"/>
  <c r="AG79" i="9"/>
  <c r="AH79" i="9" s="1"/>
  <c r="O79" i="9"/>
  <c r="AG64" i="9"/>
  <c r="AH64" i="9" s="1"/>
  <c r="O64" i="9"/>
  <c r="AG15" i="9"/>
  <c r="AH15" i="9" s="1"/>
  <c r="O15" i="9"/>
  <c r="AG23" i="9"/>
  <c r="AH23" i="9" s="1"/>
  <c r="O23" i="9"/>
  <c r="AG67" i="9"/>
  <c r="AH67" i="9" s="1"/>
  <c r="O67" i="9"/>
  <c r="AG17" i="9"/>
  <c r="AH17" i="9" s="1"/>
  <c r="O17" i="9"/>
  <c r="AR123" i="1"/>
  <c r="AS123" i="1" s="1"/>
  <c r="N102" i="1"/>
  <c r="G102" i="1"/>
  <c r="AG77" i="9"/>
  <c r="AH77" i="9" s="1"/>
  <c r="BO98" i="1"/>
  <c r="BP98" i="1" s="1"/>
  <c r="BC98" i="1"/>
  <c r="BD98" i="1" s="1"/>
  <c r="AR98" i="1"/>
  <c r="AS98" i="1" s="1"/>
  <c r="BO110" i="1"/>
  <c r="BP110" i="1" s="1"/>
  <c r="BC110" i="1"/>
  <c r="BD110" i="1" s="1"/>
  <c r="AR110" i="1"/>
  <c r="AS110" i="1" s="1"/>
  <c r="AG99" i="1"/>
  <c r="AH99" i="1" s="1"/>
  <c r="BO99" i="1"/>
  <c r="BP99" i="1" s="1"/>
  <c r="AG102" i="1"/>
  <c r="AH102" i="1" s="1"/>
  <c r="BO102" i="1"/>
  <c r="BP102" i="1" s="1"/>
  <c r="BC102" i="1"/>
  <c r="BD102" i="1" s="1"/>
  <c r="AR102" i="1"/>
  <c r="AS102" i="1" s="1"/>
  <c r="BO108" i="1"/>
  <c r="BP108" i="1" s="1"/>
  <c r="BC108" i="1"/>
  <c r="BD108" i="1" s="1"/>
  <c r="AR108" i="1"/>
  <c r="AS108" i="1" s="1"/>
  <c r="AG112" i="1"/>
  <c r="AH112" i="1" s="1"/>
  <c r="BO112" i="1"/>
  <c r="BP112" i="1" s="1"/>
  <c r="BC112" i="1"/>
  <c r="BD112" i="1" s="1"/>
  <c r="AR112" i="1"/>
  <c r="AS112" i="1" s="1"/>
  <c r="AG114" i="1"/>
  <c r="AH114" i="1" s="1"/>
  <c r="BO114" i="1"/>
  <c r="BP114" i="1" s="1"/>
  <c r="BC114" i="1"/>
  <c r="BD114" i="1" s="1"/>
  <c r="AR114" i="1"/>
  <c r="AS114" i="1" s="1"/>
  <c r="Q50" i="9"/>
  <c r="R50" i="9" s="1"/>
  <c r="AG50" i="9"/>
  <c r="AH50" i="9" s="1"/>
  <c r="BO113" i="1"/>
  <c r="BP113" i="1" s="1"/>
  <c r="BC113" i="1"/>
  <c r="BD113" i="1" s="1"/>
  <c r="AR113" i="1"/>
  <c r="AS113" i="1" s="1"/>
  <c r="BO117" i="1"/>
  <c r="BP117" i="1" s="1"/>
  <c r="BC117" i="1"/>
  <c r="BD117" i="1" s="1"/>
  <c r="AR117" i="1"/>
  <c r="AS117" i="1" s="1"/>
  <c r="BO106" i="1"/>
  <c r="BP106" i="1" s="1"/>
  <c r="AG121" i="1"/>
  <c r="AH121" i="1" s="1"/>
  <c r="BO121" i="1"/>
  <c r="BP121" i="1" s="1"/>
  <c r="BC121" i="1"/>
  <c r="BD121" i="1" s="1"/>
  <c r="AR121" i="1"/>
  <c r="AS121" i="1" s="1"/>
  <c r="AG118" i="1"/>
  <c r="AH118" i="1" s="1"/>
  <c r="BO118" i="1"/>
  <c r="BP118" i="1" s="1"/>
  <c r="BC118" i="1"/>
  <c r="BD118" i="1" s="1"/>
  <c r="AR118" i="1"/>
  <c r="AS118" i="1" s="1"/>
  <c r="BE34" i="1"/>
  <c r="BO105" i="1"/>
  <c r="BP105" i="1" s="1"/>
  <c r="BC105" i="1"/>
  <c r="BD105" i="1" s="1"/>
  <c r="AR105" i="1"/>
  <c r="AS105" i="1" s="1"/>
  <c r="AG122" i="1"/>
  <c r="AH122" i="1" s="1"/>
  <c r="BO122" i="1"/>
  <c r="BP122" i="1" s="1"/>
  <c r="BC122" i="1"/>
  <c r="BD122" i="1" s="1"/>
  <c r="AR122" i="1"/>
  <c r="AS122" i="1" s="1"/>
  <c r="G122" i="1"/>
  <c r="AG104" i="1"/>
  <c r="AH104" i="1" s="1"/>
  <c r="BO104" i="1"/>
  <c r="BP104" i="1" s="1"/>
  <c r="BC104" i="1"/>
  <c r="BD104" i="1" s="1"/>
  <c r="AR104" i="1"/>
  <c r="AS104" i="1" s="1"/>
  <c r="AG101" i="1"/>
  <c r="AH101" i="1" s="1"/>
  <c r="BO101" i="1"/>
  <c r="BP101" i="1" s="1"/>
  <c r="BC101" i="1"/>
  <c r="BD101" i="1" s="1"/>
  <c r="AR101" i="1"/>
  <c r="AS101" i="1" s="1"/>
  <c r="BO111" i="1"/>
  <c r="BP111" i="1" s="1"/>
  <c r="BC111" i="1"/>
  <c r="BD111" i="1" s="1"/>
  <c r="AR111" i="1"/>
  <c r="AS111" i="1" s="1"/>
  <c r="Q58" i="9"/>
  <c r="R58" i="9" s="1"/>
  <c r="AG103" i="1"/>
  <c r="AH103" i="1" s="1"/>
  <c r="BO103" i="1"/>
  <c r="BP103" i="1" s="1"/>
  <c r="BC103" i="1"/>
  <c r="BD103" i="1" s="1"/>
  <c r="AR103" i="1"/>
  <c r="AS103" i="1" s="1"/>
  <c r="AG97" i="1"/>
  <c r="AH97" i="1" s="1"/>
  <c r="BO97" i="1"/>
  <c r="BP97" i="1" s="1"/>
  <c r="BC97" i="1"/>
  <c r="BD97" i="1" s="1"/>
  <c r="AR97" i="1"/>
  <c r="AS97" i="1"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W110" i="1"/>
  <c r="AG110" i="1"/>
  <c r="AH110" i="1" s="1"/>
  <c r="W108" i="1"/>
  <c r="AG108" i="1"/>
  <c r="AH108" i="1" s="1"/>
  <c r="W113" i="1"/>
  <c r="AG113" i="1"/>
  <c r="AH113" i="1" s="1"/>
  <c r="W117" i="1"/>
  <c r="AG117" i="1"/>
  <c r="AH117" i="1" s="1"/>
  <c r="W105" i="1"/>
  <c r="AG105" i="1"/>
  <c r="AH105" i="1" s="1"/>
  <c r="W98" i="1"/>
  <c r="AG98" i="1"/>
  <c r="AH98" i="1" s="1"/>
  <c r="G111" i="1"/>
  <c r="AG111" i="1"/>
  <c r="AH111" i="1" s="1"/>
  <c r="W111" i="1"/>
  <c r="W122" i="1"/>
  <c r="N122" i="1"/>
  <c r="W104" i="1"/>
  <c r="G104" i="1"/>
  <c r="G103" i="1"/>
  <c r="W103" i="1"/>
  <c r="N103" i="1"/>
  <c r="W99" i="1"/>
  <c r="N99" i="1"/>
  <c r="W112" i="1"/>
  <c r="N112" i="1"/>
  <c r="N114" i="1"/>
  <c r="W114" i="1"/>
  <c r="G114" i="1"/>
  <c r="N104" i="1"/>
  <c r="N121" i="1"/>
  <c r="W121" i="1"/>
  <c r="G121" i="1"/>
  <c r="AT28" i="1"/>
  <c r="AI34" i="1"/>
  <c r="BE81" i="1"/>
  <c r="N61" i="1"/>
  <c r="N82" i="1"/>
  <c r="G77" i="1"/>
  <c r="G65" i="1"/>
  <c r="N41" i="1"/>
  <c r="N87" i="1"/>
  <c r="G20" i="1"/>
  <c r="G67" i="1"/>
  <c r="N40" i="1"/>
  <c r="G28" i="1"/>
  <c r="G87" i="1"/>
  <c r="G41" i="1"/>
  <c r="G81" i="1"/>
  <c r="G63" i="1"/>
  <c r="N68" i="1"/>
  <c r="N73" i="1"/>
  <c r="N64" i="1"/>
  <c r="G98" i="1"/>
  <c r="N98" i="1"/>
  <c r="G49" i="1"/>
  <c r="N105" i="1"/>
  <c r="G105" i="1"/>
  <c r="G24" i="1"/>
  <c r="G110" i="1"/>
  <c r="N110" i="1"/>
  <c r="G18" i="1"/>
  <c r="N35" i="1"/>
  <c r="N20" i="1"/>
  <c r="N63" i="1"/>
  <c r="AI35" i="1"/>
  <c r="G108" i="1"/>
  <c r="N108" i="1"/>
  <c r="G64" i="1"/>
  <c r="N32" i="1"/>
  <c r="G117" i="1"/>
  <c r="N117" i="1"/>
  <c r="G30" i="1"/>
  <c r="G53" i="1"/>
  <c r="G46" i="1"/>
  <c r="G61" i="1"/>
  <c r="N77" i="1"/>
  <c r="G21" i="1"/>
  <c r="N49" i="1"/>
  <c r="N58" i="1"/>
  <c r="N43" i="1"/>
  <c r="N113" i="1"/>
  <c r="G113" i="1"/>
  <c r="G32" i="1"/>
  <c r="ED114" i="1" l="1"/>
  <c r="EE102" i="1"/>
  <c r="EF102" i="1" s="1"/>
  <c r="EE121" i="1"/>
  <c r="EF121" i="1" s="1"/>
  <c r="FU89" i="1"/>
  <c r="FS29" i="1"/>
  <c r="FU29" i="1" s="1"/>
  <c r="GP29" i="1"/>
  <c r="GT29" i="1" s="1"/>
  <c r="FS39" i="1"/>
  <c r="FU39" i="1" s="1"/>
  <c r="GP39" i="1"/>
  <c r="GT39" i="1" s="1"/>
  <c r="FS36" i="1"/>
  <c r="FU36" i="1" s="1"/>
  <c r="GP36" i="1"/>
  <c r="GT36" i="1" s="1"/>
  <c r="FS22" i="1"/>
  <c r="FT22" i="1" s="1"/>
  <c r="GP22" i="1"/>
  <c r="GT22" i="1" s="1"/>
  <c r="GQ89" i="1"/>
  <c r="GR89" i="1"/>
  <c r="EZ89" i="1"/>
  <c r="FA89" i="1"/>
  <c r="ED98" i="1"/>
  <c r="ED118" i="1"/>
  <c r="EE122" i="1"/>
  <c r="EF122" i="1" s="1"/>
  <c r="EG122" i="1" s="1"/>
  <c r="EE111" i="1"/>
  <c r="EF111" i="1" s="1"/>
  <c r="EG111" i="1" s="1"/>
  <c r="ED108" i="1"/>
  <c r="ED103" i="1"/>
  <c r="EY29" i="1"/>
  <c r="EE109" i="1"/>
  <c r="EF109" i="1" s="1"/>
  <c r="EH109" i="1" s="1"/>
  <c r="EY39" i="1"/>
  <c r="EY36" i="1"/>
  <c r="ED119" i="1"/>
  <c r="ED97" i="1"/>
  <c r="EH107" i="1"/>
  <c r="ED117" i="1"/>
  <c r="ED112" i="1"/>
  <c r="EE123" i="1"/>
  <c r="EF123" i="1" s="1"/>
  <c r="EG123" i="1" s="1"/>
  <c r="ED105" i="1"/>
  <c r="EE106" i="1"/>
  <c r="EF106" i="1" s="1"/>
  <c r="EH106" i="1" s="1"/>
  <c r="ED113" i="1"/>
  <c r="EX123" i="1"/>
  <c r="EY123" i="1" s="1"/>
  <c r="EW123" i="1"/>
  <c r="EX121" i="1"/>
  <c r="EY121" i="1" s="1"/>
  <c r="EW121" i="1"/>
  <c r="EX110" i="1"/>
  <c r="EY110" i="1" s="1"/>
  <c r="EW110" i="1"/>
  <c r="FB100" i="1"/>
  <c r="EZ100" i="1"/>
  <c r="EZ120" i="1"/>
  <c r="FB120" i="1"/>
  <c r="EW117" i="1"/>
  <c r="EX117" i="1"/>
  <c r="EY117" i="1" s="1"/>
  <c r="EX119" i="1"/>
  <c r="EY119" i="1" s="1"/>
  <c r="EW119" i="1"/>
  <c r="EX105" i="1"/>
  <c r="EY105" i="1" s="1"/>
  <c r="EW105" i="1"/>
  <c r="EW97" i="1"/>
  <c r="EX97" i="1"/>
  <c r="EY97" i="1" s="1"/>
  <c r="EX112" i="1"/>
  <c r="EY112" i="1" s="1"/>
  <c r="EW112" i="1"/>
  <c r="ED104" i="1"/>
  <c r="EX122" i="1"/>
  <c r="EY122" i="1" s="1"/>
  <c r="EW122" i="1"/>
  <c r="EX106" i="1"/>
  <c r="EY106" i="1" s="1"/>
  <c r="EW106" i="1"/>
  <c r="EX118" i="1"/>
  <c r="EY118" i="1" s="1"/>
  <c r="EW118" i="1"/>
  <c r="EW103" i="1"/>
  <c r="EX103" i="1"/>
  <c r="EY103" i="1" s="1"/>
  <c r="EW111" i="1"/>
  <c r="EX111" i="1"/>
  <c r="EY111" i="1" s="1"/>
  <c r="EX108" i="1"/>
  <c r="EY108" i="1" s="1"/>
  <c r="EW108" i="1"/>
  <c r="EX109" i="1"/>
  <c r="EY109" i="1" s="1"/>
  <c r="EW109" i="1"/>
  <c r="EE101" i="1"/>
  <c r="EF101" i="1" s="1"/>
  <c r="EH101" i="1" s="1"/>
  <c r="FB107" i="1"/>
  <c r="EZ107" i="1"/>
  <c r="EW113" i="1"/>
  <c r="EX113" i="1"/>
  <c r="EY113" i="1" s="1"/>
  <c r="EX114" i="1"/>
  <c r="EY114" i="1" s="1"/>
  <c r="EW114" i="1"/>
  <c r="EX102" i="1"/>
  <c r="EY102" i="1" s="1"/>
  <c r="EW102" i="1"/>
  <c r="EX98" i="1"/>
  <c r="EY98" i="1" s="1"/>
  <c r="EW98" i="1"/>
  <c r="EX104" i="1"/>
  <c r="EY104" i="1" s="1"/>
  <c r="EW104" i="1"/>
  <c r="EW101" i="1"/>
  <c r="EX101" i="1"/>
  <c r="EY101" i="1" s="1"/>
  <c r="EZ115" i="1"/>
  <c r="FB115" i="1"/>
  <c r="FB116" i="1"/>
  <c r="EZ116" i="1"/>
  <c r="EF22" i="1"/>
  <c r="EG22" i="1" s="1"/>
  <c r="EY22" i="1"/>
  <c r="FA22" i="1" s="1"/>
  <c r="EH99" i="1"/>
  <c r="EG99" i="1"/>
  <c r="DQ99" i="1"/>
  <c r="DP99" i="1"/>
  <c r="EH108" i="1"/>
  <c r="EG108" i="1"/>
  <c r="EG97" i="1"/>
  <c r="EH97" i="1"/>
  <c r="EH119" i="1"/>
  <c r="EG119" i="1"/>
  <c r="EG103" i="1"/>
  <c r="EH103" i="1"/>
  <c r="EH104" i="1"/>
  <c r="EG104" i="1"/>
  <c r="EG110" i="1"/>
  <c r="EH110" i="1"/>
  <c r="EG114" i="1"/>
  <c r="EH114" i="1"/>
  <c r="EG117" i="1"/>
  <c r="EH117" i="1"/>
  <c r="EH105" i="1"/>
  <c r="EG105" i="1"/>
  <c r="EG121" i="1"/>
  <c r="EH121" i="1"/>
  <c r="EH112" i="1"/>
  <c r="EG112" i="1"/>
  <c r="EH98" i="1"/>
  <c r="EG98" i="1"/>
  <c r="EH102" i="1"/>
  <c r="EG102" i="1"/>
  <c r="EH113" i="1"/>
  <c r="EG113" i="1"/>
  <c r="EG106" i="1"/>
  <c r="EG118" i="1"/>
  <c r="EH118" i="1"/>
  <c r="DP89" i="1"/>
  <c r="DO39" i="1"/>
  <c r="DP39" i="1" s="1"/>
  <c r="EF39" i="1"/>
  <c r="DO36" i="1"/>
  <c r="DQ36" i="1" s="1"/>
  <c r="EF36" i="1"/>
  <c r="DO29" i="1"/>
  <c r="DP29" i="1" s="1"/>
  <c r="EF29" i="1"/>
  <c r="EG89" i="1"/>
  <c r="EH89" i="1"/>
  <c r="DN118" i="1"/>
  <c r="DO118" i="1" s="1"/>
  <c r="DM118" i="1"/>
  <c r="DN101" i="1"/>
  <c r="DO101" i="1" s="1"/>
  <c r="DM101" i="1"/>
  <c r="DN103" i="1"/>
  <c r="DO103" i="1" s="1"/>
  <c r="DM103" i="1"/>
  <c r="DN121" i="1"/>
  <c r="DO121" i="1" s="1"/>
  <c r="DM121" i="1"/>
  <c r="DQ116" i="1"/>
  <c r="DP116" i="1"/>
  <c r="DM123" i="1"/>
  <c r="DN123" i="1"/>
  <c r="DO123" i="1" s="1"/>
  <c r="DN114" i="1"/>
  <c r="DO114" i="1" s="1"/>
  <c r="DM114" i="1"/>
  <c r="DN119" i="1"/>
  <c r="DO119" i="1" s="1"/>
  <c r="DM119" i="1"/>
  <c r="DN111" i="1"/>
  <c r="DO111" i="1" s="1"/>
  <c r="DM111" i="1"/>
  <c r="DN97" i="1"/>
  <c r="DO97" i="1" s="1"/>
  <c r="DM97" i="1"/>
  <c r="DN106" i="1"/>
  <c r="DO106" i="1" s="1"/>
  <c r="DM106" i="1"/>
  <c r="DN105" i="1"/>
  <c r="DO105" i="1" s="1"/>
  <c r="DM105" i="1"/>
  <c r="DQ115" i="1"/>
  <c r="DP115" i="1"/>
  <c r="DN110" i="1"/>
  <c r="DO110" i="1" s="1"/>
  <c r="DM110" i="1"/>
  <c r="DN117" i="1"/>
  <c r="DO117" i="1" s="1"/>
  <c r="DM117" i="1"/>
  <c r="DN102" i="1"/>
  <c r="DO102" i="1" s="1"/>
  <c r="DM102" i="1"/>
  <c r="DN112" i="1"/>
  <c r="DO112" i="1" s="1"/>
  <c r="DM112" i="1"/>
  <c r="DN113" i="1"/>
  <c r="DO113" i="1" s="1"/>
  <c r="DM113" i="1"/>
  <c r="DM109" i="1"/>
  <c r="DN109" i="1"/>
  <c r="DO109" i="1" s="1"/>
  <c r="DN108" i="1"/>
  <c r="DO108" i="1" s="1"/>
  <c r="DM108" i="1"/>
  <c r="DN104" i="1"/>
  <c r="DO104" i="1" s="1"/>
  <c r="DM104" i="1"/>
  <c r="DQ120" i="1"/>
  <c r="DP120" i="1"/>
  <c r="DN98" i="1"/>
  <c r="DO98" i="1" s="1"/>
  <c r="DM98" i="1"/>
  <c r="DP107" i="1"/>
  <c r="DQ107" i="1"/>
  <c r="DP100" i="1"/>
  <c r="DQ100" i="1"/>
  <c r="DN122" i="1"/>
  <c r="DO122" i="1" s="1"/>
  <c r="DM122" i="1"/>
  <c r="CD111" i="1"/>
  <c r="CF111" i="1" s="1"/>
  <c r="CG111" i="1" s="1"/>
  <c r="CU111" i="1"/>
  <c r="CW111" i="1" s="1"/>
  <c r="CX111" i="1" s="1"/>
  <c r="CU118" i="1"/>
  <c r="CW118" i="1" s="1"/>
  <c r="CX118" i="1" s="1"/>
  <c r="CD118" i="1"/>
  <c r="CF118" i="1" s="1"/>
  <c r="CG118" i="1" s="1"/>
  <c r="CD105" i="1"/>
  <c r="CF105" i="1" s="1"/>
  <c r="CG105" i="1" s="1"/>
  <c r="CU105" i="1"/>
  <c r="CW105" i="1" s="1"/>
  <c r="CX105" i="1" s="1"/>
  <c r="CU106" i="1"/>
  <c r="CW106" i="1" s="1"/>
  <c r="CX106" i="1" s="1"/>
  <c r="CD106" i="1"/>
  <c r="CF106" i="1" s="1"/>
  <c r="CG106" i="1" s="1"/>
  <c r="CD104" i="1"/>
  <c r="CF104" i="1" s="1"/>
  <c r="CG104" i="1" s="1"/>
  <c r="CU104" i="1"/>
  <c r="CW104" i="1" s="1"/>
  <c r="CX104" i="1" s="1"/>
  <c r="CD102" i="1"/>
  <c r="CF102" i="1" s="1"/>
  <c r="CG102" i="1" s="1"/>
  <c r="CU102" i="1"/>
  <c r="CW102" i="1" s="1"/>
  <c r="CX102" i="1" s="1"/>
  <c r="CU109" i="1"/>
  <c r="CW109" i="1" s="1"/>
  <c r="CX109" i="1" s="1"/>
  <c r="CD109" i="1"/>
  <c r="CF109" i="1" s="1"/>
  <c r="CG109" i="1" s="1"/>
  <c r="CD121" i="1"/>
  <c r="CF121" i="1" s="1"/>
  <c r="CG121" i="1" s="1"/>
  <c r="CU121" i="1"/>
  <c r="CW121" i="1" s="1"/>
  <c r="CX121" i="1" s="1"/>
  <c r="N96" i="1"/>
  <c r="CU99" i="1"/>
  <c r="CW99" i="1" s="1"/>
  <c r="CX99" i="1" s="1"/>
  <c r="CD99" i="1"/>
  <c r="CF99" i="1" s="1"/>
  <c r="CG99" i="1" s="1"/>
  <c r="CD112" i="1"/>
  <c r="CF112" i="1" s="1"/>
  <c r="CG112" i="1" s="1"/>
  <c r="CU112" i="1"/>
  <c r="CW112" i="1" s="1"/>
  <c r="CX112" i="1" s="1"/>
  <c r="CV101" i="1"/>
  <c r="CZ101" i="1" s="1"/>
  <c r="CU96" i="1"/>
  <c r="CD96" i="1"/>
  <c r="CF96" i="1" s="1"/>
  <c r="CG96" i="1" s="1"/>
  <c r="CU123" i="1"/>
  <c r="CW123" i="1" s="1"/>
  <c r="CX123" i="1" s="1"/>
  <c r="CD123" i="1"/>
  <c r="CF123" i="1" s="1"/>
  <c r="CG123" i="1" s="1"/>
  <c r="CD119" i="1"/>
  <c r="CF119" i="1" s="1"/>
  <c r="CG119" i="1" s="1"/>
  <c r="CU119" i="1"/>
  <c r="CW119" i="1" s="1"/>
  <c r="CX119" i="1" s="1"/>
  <c r="N107" i="1"/>
  <c r="CU117" i="1"/>
  <c r="CW117" i="1" s="1"/>
  <c r="CX117" i="1" s="1"/>
  <c r="CD117" i="1"/>
  <c r="CF117" i="1" s="1"/>
  <c r="CG117" i="1" s="1"/>
  <c r="G101" i="1"/>
  <c r="CU97" i="1"/>
  <c r="CW97" i="1" s="1"/>
  <c r="CX97" i="1" s="1"/>
  <c r="CD97" i="1"/>
  <c r="CF97" i="1" s="1"/>
  <c r="CG97" i="1" s="1"/>
  <c r="AR106" i="1"/>
  <c r="AS106" i="1" s="1"/>
  <c r="CU114" i="1"/>
  <c r="CW114" i="1" s="1"/>
  <c r="CX114" i="1" s="1"/>
  <c r="CD114" i="1"/>
  <c r="CF114" i="1" s="1"/>
  <c r="CG114" i="1" s="1"/>
  <c r="CU108" i="1"/>
  <c r="CW108" i="1" s="1"/>
  <c r="CX108" i="1" s="1"/>
  <c r="CD108" i="1"/>
  <c r="CF108" i="1" s="1"/>
  <c r="CG108" i="1" s="1"/>
  <c r="CU113" i="1"/>
  <c r="CW113" i="1" s="1"/>
  <c r="CX113" i="1" s="1"/>
  <c r="CD113" i="1"/>
  <c r="CF113" i="1" s="1"/>
  <c r="CG113" i="1" s="1"/>
  <c r="CY101" i="1"/>
  <c r="CY100" i="1"/>
  <c r="CZ100" i="1"/>
  <c r="CH100" i="1"/>
  <c r="CI100" i="1"/>
  <c r="BO107" i="1"/>
  <c r="BP107" i="1" s="1"/>
  <c r="W119" i="1"/>
  <c r="G119" i="1"/>
  <c r="N119" i="1"/>
  <c r="N109" i="1"/>
  <c r="AR119" i="1"/>
  <c r="AS119" i="1" s="1"/>
  <c r="G112" i="1"/>
  <c r="BC119" i="1"/>
  <c r="BD119" i="1" s="1"/>
  <c r="AG119" i="1"/>
  <c r="AH119" i="1" s="1"/>
  <c r="W109" i="1"/>
  <c r="BO96" i="1"/>
  <c r="BP96" i="1" s="1"/>
  <c r="BO119" i="1"/>
  <c r="BP119" i="1" s="1"/>
  <c r="G96" i="1"/>
  <c r="AR109" i="1"/>
  <c r="AS109" i="1" s="1"/>
  <c r="CV107" i="1"/>
  <c r="BC109" i="1"/>
  <c r="BD109" i="1" s="1"/>
  <c r="BO109" i="1"/>
  <c r="BP109" i="1" s="1"/>
  <c r="G109" i="1"/>
  <c r="G97" i="1"/>
  <c r="W107" i="1"/>
  <c r="AG109" i="1"/>
  <c r="AH109" i="1" s="1"/>
  <c r="G107" i="1"/>
  <c r="BC106" i="1"/>
  <c r="BD106" i="1" s="1"/>
  <c r="W97" i="1"/>
  <c r="G106" i="1"/>
  <c r="N111" i="1"/>
  <c r="N106" i="1"/>
  <c r="AG106" i="1"/>
  <c r="AH106" i="1" s="1"/>
  <c r="W106" i="1"/>
  <c r="BC96" i="1"/>
  <c r="BD96" i="1" s="1"/>
  <c r="W102" i="1"/>
  <c r="AG96" i="1"/>
  <c r="AH96" i="1" s="1"/>
  <c r="AG107" i="1"/>
  <c r="AH107" i="1" s="1"/>
  <c r="BC107" i="1"/>
  <c r="BD107" i="1" s="1"/>
  <c r="AR107" i="1"/>
  <c r="AS107" i="1" s="1"/>
  <c r="W96" i="1"/>
  <c r="AR96" i="1"/>
  <c r="AS96" i="1" s="1"/>
  <c r="AR99" i="1"/>
  <c r="AS99" i="1" s="1"/>
  <c r="G99" i="1"/>
  <c r="AG115" i="1"/>
  <c r="AH115" i="1" s="1"/>
  <c r="W115" i="1"/>
  <c r="N115" i="1"/>
  <c r="CV115" i="1"/>
  <c r="BO115" i="1"/>
  <c r="BP115" i="1" s="1"/>
  <c r="AR115" i="1"/>
  <c r="AS115" i="1" s="1"/>
  <c r="BC115" i="1"/>
  <c r="BD115" i="1" s="1"/>
  <c r="G115" i="1"/>
  <c r="BC99" i="1"/>
  <c r="BD99" i="1" s="1"/>
  <c r="W123" i="1"/>
  <c r="G123" i="1"/>
  <c r="AG123" i="1"/>
  <c r="AH123" i="1" s="1"/>
  <c r="N123" i="1"/>
  <c r="BO123" i="1"/>
  <c r="BP123" i="1" s="1"/>
  <c r="CV116" i="1"/>
  <c r="AG116" i="1"/>
  <c r="AH116" i="1" s="1"/>
  <c r="G116" i="1"/>
  <c r="W116" i="1"/>
  <c r="N116" i="1"/>
  <c r="BO116" i="1"/>
  <c r="BP116" i="1" s="1"/>
  <c r="BC116" i="1"/>
  <c r="BD116" i="1" s="1"/>
  <c r="AR116" i="1"/>
  <c r="AS116" i="1" s="1"/>
  <c r="G120" i="1"/>
  <c r="AG120" i="1"/>
  <c r="AH120" i="1" s="1"/>
  <c r="BC120" i="1"/>
  <c r="BD120" i="1" s="1"/>
  <c r="W120" i="1"/>
  <c r="BO120" i="1"/>
  <c r="BP120" i="1" s="1"/>
  <c r="CV120" i="1"/>
  <c r="AR120" i="1"/>
  <c r="AS120" i="1" s="1"/>
  <c r="N120" i="1"/>
  <c r="CV103" i="1"/>
  <c r="CV110" i="1"/>
  <c r="CV122" i="1"/>
  <c r="CV98" i="1"/>
  <c r="CE98" i="1"/>
  <c r="CE101" i="1"/>
  <c r="CE122" i="1"/>
  <c r="CE103" i="1"/>
  <c r="CE110" i="1"/>
  <c r="AI28" i="1"/>
  <c r="BE35" i="1"/>
  <c r="BE29" i="1"/>
  <c r="AI27" i="1"/>
  <c r="AI29" i="1"/>
  <c r="AT81" i="1"/>
  <c r="AT29" i="1"/>
  <c r="AT34" i="1"/>
  <c r="BE27" i="1"/>
  <c r="AI81" i="1"/>
  <c r="AT35" i="1"/>
  <c r="BE28" i="1"/>
  <c r="AT27" i="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FT29" i="1" l="1"/>
  <c r="CE118" i="1"/>
  <c r="FT39" i="1"/>
  <c r="EH122" i="1"/>
  <c r="FT36" i="1"/>
  <c r="GR36" i="1"/>
  <c r="GQ36" i="1"/>
  <c r="GR22" i="1"/>
  <c r="GQ22" i="1"/>
  <c r="GR39" i="1"/>
  <c r="GQ39" i="1"/>
  <c r="FU22" i="1"/>
  <c r="GR29" i="1"/>
  <c r="GQ29" i="1"/>
  <c r="EZ29" i="1"/>
  <c r="FA29" i="1"/>
  <c r="EZ36" i="1"/>
  <c r="FA36" i="1"/>
  <c r="EZ39" i="1"/>
  <c r="FA39" i="1"/>
  <c r="EG109" i="1"/>
  <c r="EH111" i="1"/>
  <c r="EF95" i="1"/>
  <c r="EH123" i="1"/>
  <c r="EG101" i="1"/>
  <c r="FB108" i="1"/>
  <c r="EZ108" i="1"/>
  <c r="FB104" i="1"/>
  <c r="EZ104" i="1"/>
  <c r="EZ111" i="1"/>
  <c r="FB111" i="1"/>
  <c r="FB105" i="1"/>
  <c r="EZ105" i="1"/>
  <c r="FB113" i="1"/>
  <c r="EZ113" i="1"/>
  <c r="FB106" i="1"/>
  <c r="EZ106" i="1"/>
  <c r="EZ122" i="1"/>
  <c r="FB122" i="1"/>
  <c r="EZ98" i="1"/>
  <c r="FB98" i="1"/>
  <c r="EZ103" i="1"/>
  <c r="FB103" i="1"/>
  <c r="EZ119" i="1"/>
  <c r="FB119" i="1"/>
  <c r="FB110" i="1"/>
  <c r="EZ110" i="1"/>
  <c r="FB117" i="1"/>
  <c r="EZ117" i="1"/>
  <c r="EZ102" i="1"/>
  <c r="FB102" i="1"/>
  <c r="FB112" i="1"/>
  <c r="EZ112" i="1"/>
  <c r="EZ121" i="1"/>
  <c r="FB121" i="1"/>
  <c r="EZ101" i="1"/>
  <c r="FB101" i="1"/>
  <c r="FB109" i="1"/>
  <c r="EZ109" i="1"/>
  <c r="FB118" i="1"/>
  <c r="EZ118" i="1"/>
  <c r="EZ97" i="1"/>
  <c r="FB97" i="1"/>
  <c r="EY95" i="1"/>
  <c r="FB114" i="1"/>
  <c r="EZ114" i="1"/>
  <c r="FB123" i="1"/>
  <c r="EZ123" i="1"/>
  <c r="EZ22" i="1"/>
  <c r="EH22" i="1"/>
  <c r="CV123" i="1"/>
  <c r="CV99" i="1"/>
  <c r="CV97" i="1"/>
  <c r="CE113" i="1"/>
  <c r="CV104" i="1"/>
  <c r="CV118" i="1"/>
  <c r="CE111" i="1"/>
  <c r="CV121" i="1"/>
  <c r="CE117" i="1"/>
  <c r="CE105" i="1"/>
  <c r="DP36" i="1"/>
  <c r="DQ39" i="1"/>
  <c r="DQ29" i="1"/>
  <c r="EG29" i="1"/>
  <c r="EH29" i="1"/>
  <c r="EG36" i="1"/>
  <c r="EH36" i="1"/>
  <c r="EH39" i="1"/>
  <c r="EG39" i="1"/>
  <c r="CV119" i="1"/>
  <c r="CV114" i="1"/>
  <c r="DP104" i="1"/>
  <c r="DQ104" i="1"/>
  <c r="DQ112" i="1"/>
  <c r="DP112" i="1"/>
  <c r="CE108" i="1"/>
  <c r="CV102" i="1"/>
  <c r="DQ108" i="1"/>
  <c r="DP108" i="1"/>
  <c r="DQ102" i="1"/>
  <c r="DP102" i="1"/>
  <c r="DP105" i="1"/>
  <c r="DQ105" i="1"/>
  <c r="DQ119" i="1"/>
  <c r="DP119" i="1"/>
  <c r="DQ121" i="1"/>
  <c r="DP121" i="1"/>
  <c r="DQ109" i="1"/>
  <c r="DP109" i="1"/>
  <c r="DP98" i="1"/>
  <c r="DQ98" i="1"/>
  <c r="DP117" i="1"/>
  <c r="DQ117" i="1"/>
  <c r="DQ106" i="1"/>
  <c r="DP106" i="1"/>
  <c r="DQ114" i="1"/>
  <c r="DP114" i="1"/>
  <c r="DQ103" i="1"/>
  <c r="DP103" i="1"/>
  <c r="DP123" i="1"/>
  <c r="DQ123" i="1"/>
  <c r="DQ122" i="1"/>
  <c r="DP122" i="1"/>
  <c r="DP113" i="1"/>
  <c r="DQ113" i="1"/>
  <c r="DQ110" i="1"/>
  <c r="DP110" i="1"/>
  <c r="DP97" i="1"/>
  <c r="DQ97" i="1"/>
  <c r="DO95" i="1"/>
  <c r="DQ101" i="1"/>
  <c r="DP101" i="1"/>
  <c r="DP111" i="1"/>
  <c r="DQ111" i="1"/>
  <c r="DQ118" i="1"/>
  <c r="DP118" i="1"/>
  <c r="CV111" i="1"/>
  <c r="CE104" i="1"/>
  <c r="CE96" i="1"/>
  <c r="CV113" i="1"/>
  <c r="CE99" i="1"/>
  <c r="CE123" i="1"/>
  <c r="CE97" i="1"/>
  <c r="CE102" i="1"/>
  <c r="CV112" i="1"/>
  <c r="CE119" i="1"/>
  <c r="CE112" i="1"/>
  <c r="CV109" i="1"/>
  <c r="CV105" i="1"/>
  <c r="CE121" i="1"/>
  <c r="CE106" i="1"/>
  <c r="CV106" i="1"/>
  <c r="CE114" i="1"/>
  <c r="CV108" i="1"/>
  <c r="CV117" i="1"/>
  <c r="CE109" i="1"/>
  <c r="CW96" i="1"/>
  <c r="CX96" i="1" s="1"/>
  <c r="CZ96" i="1" s="1"/>
  <c r="CV96" i="1"/>
  <c r="CY116" i="1"/>
  <c r="CZ116" i="1"/>
  <c r="CY103" i="1"/>
  <c r="CZ103" i="1"/>
  <c r="CY118" i="1"/>
  <c r="CZ118" i="1"/>
  <c r="CY110" i="1"/>
  <c r="CZ110" i="1"/>
  <c r="CY107" i="1"/>
  <c r="CZ107" i="1"/>
  <c r="CY117" i="1"/>
  <c r="CZ117" i="1"/>
  <c r="CY113" i="1"/>
  <c r="CZ113" i="1"/>
  <c r="CY123" i="1"/>
  <c r="CZ123" i="1"/>
  <c r="CY108" i="1"/>
  <c r="CZ108" i="1"/>
  <c r="CY119" i="1"/>
  <c r="CZ119" i="1"/>
  <c r="CY114" i="1"/>
  <c r="CZ114" i="1"/>
  <c r="CY106" i="1"/>
  <c r="CZ106" i="1"/>
  <c r="CY112" i="1"/>
  <c r="CZ112" i="1"/>
  <c r="CY109" i="1"/>
  <c r="CZ109" i="1"/>
  <c r="CY121" i="1"/>
  <c r="CZ121" i="1"/>
  <c r="CY97" i="1"/>
  <c r="CZ97" i="1"/>
  <c r="CY98" i="1"/>
  <c r="CZ98" i="1"/>
  <c r="CY111" i="1"/>
  <c r="CZ111" i="1"/>
  <c r="CY99" i="1"/>
  <c r="CZ99" i="1"/>
  <c r="CY115" i="1"/>
  <c r="CZ115" i="1"/>
  <c r="CY104" i="1"/>
  <c r="CZ104" i="1"/>
  <c r="CY105" i="1"/>
  <c r="CZ105" i="1"/>
  <c r="CY122" i="1"/>
  <c r="CZ122" i="1"/>
  <c r="CY102" i="1"/>
  <c r="CZ102" i="1"/>
  <c r="CY120" i="1"/>
  <c r="CZ120" i="1"/>
  <c r="CH110" i="1"/>
  <c r="CI110" i="1"/>
  <c r="CH101" i="1"/>
  <c r="CI101" i="1"/>
  <c r="CH112" i="1"/>
  <c r="CI112" i="1"/>
  <c r="CH98" i="1"/>
  <c r="CI98" i="1"/>
  <c r="CH114" i="1"/>
  <c r="CI114" i="1"/>
  <c r="CH105" i="1"/>
  <c r="CI105" i="1"/>
  <c r="CH113" i="1"/>
  <c r="CI113" i="1"/>
  <c r="CH111" i="1"/>
  <c r="CI111" i="1"/>
  <c r="CH102" i="1"/>
  <c r="CI102" i="1"/>
  <c r="CH103" i="1"/>
  <c r="CI103" i="1"/>
  <c r="CH118" i="1"/>
  <c r="CI118" i="1"/>
  <c r="CH121" i="1"/>
  <c r="CI121" i="1"/>
  <c r="CH106" i="1"/>
  <c r="CI106" i="1"/>
  <c r="CH109" i="1"/>
  <c r="CI109" i="1"/>
  <c r="CH104" i="1"/>
  <c r="CI104" i="1"/>
  <c r="CH99" i="1"/>
  <c r="CI99" i="1"/>
  <c r="CH122" i="1"/>
  <c r="CI122" i="1"/>
  <c r="CH117" i="1"/>
  <c r="CI117" i="1"/>
  <c r="CH108" i="1"/>
  <c r="CI108" i="1"/>
  <c r="CI96" i="1"/>
  <c r="CE107" i="1"/>
  <c r="CE120" i="1"/>
  <c r="CE115" i="1"/>
  <c r="CE116"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DL22" i="1"/>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FP77" i="1" l="1"/>
  <c r="FR77" i="1" s="1"/>
  <c r="FS77" i="1" s="1"/>
  <c r="GM77" i="1"/>
  <c r="GO77" i="1" s="1"/>
  <c r="GP77" i="1" s="1"/>
  <c r="GT77" i="1" s="1"/>
  <c r="FP33" i="1"/>
  <c r="FR33" i="1" s="1"/>
  <c r="FS33" i="1" s="1"/>
  <c r="GM33" i="1"/>
  <c r="GO33" i="1" s="1"/>
  <c r="GP33" i="1" s="1"/>
  <c r="GT33" i="1" s="1"/>
  <c r="FP47" i="1"/>
  <c r="FR47" i="1" s="1"/>
  <c r="FS47" i="1" s="1"/>
  <c r="FU47" i="1" s="1"/>
  <c r="GM47" i="1"/>
  <c r="GO47" i="1" s="1"/>
  <c r="GP47" i="1" s="1"/>
  <c r="GT47" i="1" s="1"/>
  <c r="FP15" i="1"/>
  <c r="FR15" i="1" s="1"/>
  <c r="FS15" i="1" s="1"/>
  <c r="FT15" i="1" s="1"/>
  <c r="GM15" i="1"/>
  <c r="GO15" i="1" s="1"/>
  <c r="GP15" i="1" s="1"/>
  <c r="GT15" i="1" s="1"/>
  <c r="FP59" i="1"/>
  <c r="FR59" i="1" s="1"/>
  <c r="FS59" i="1" s="1"/>
  <c r="GM59" i="1"/>
  <c r="GO59" i="1" s="1"/>
  <c r="GP59" i="1" s="1"/>
  <c r="GT59" i="1" s="1"/>
  <c r="FP63" i="1"/>
  <c r="FR63" i="1" s="1"/>
  <c r="FS63" i="1" s="1"/>
  <c r="GM63" i="1"/>
  <c r="GO63" i="1" s="1"/>
  <c r="GP63" i="1" s="1"/>
  <c r="GT63" i="1" s="1"/>
  <c r="FP70" i="1"/>
  <c r="FR70" i="1" s="1"/>
  <c r="FS70" i="1" s="1"/>
  <c r="FT70" i="1" s="1"/>
  <c r="GM70" i="1"/>
  <c r="GO70" i="1" s="1"/>
  <c r="GP70" i="1" s="1"/>
  <c r="GT70" i="1" s="1"/>
  <c r="FP37" i="1"/>
  <c r="FR37" i="1" s="1"/>
  <c r="FS37" i="1" s="1"/>
  <c r="FU37" i="1" s="1"/>
  <c r="GM37" i="1"/>
  <c r="GO37" i="1" s="1"/>
  <c r="GP37" i="1" s="1"/>
  <c r="GT37" i="1" s="1"/>
  <c r="FP46" i="1"/>
  <c r="FR46" i="1" s="1"/>
  <c r="FS46" i="1" s="1"/>
  <c r="GM46" i="1"/>
  <c r="GO46" i="1" s="1"/>
  <c r="GP46" i="1" s="1"/>
  <c r="GT46" i="1" s="1"/>
  <c r="FP55" i="1"/>
  <c r="FR55" i="1" s="1"/>
  <c r="FS55" i="1" s="1"/>
  <c r="GM55" i="1"/>
  <c r="GO55" i="1" s="1"/>
  <c r="GP55" i="1" s="1"/>
  <c r="GT55" i="1" s="1"/>
  <c r="FP88" i="1"/>
  <c r="FR88" i="1" s="1"/>
  <c r="FS88" i="1" s="1"/>
  <c r="FT88" i="1" s="1"/>
  <c r="GM88" i="1"/>
  <c r="GO88" i="1" s="1"/>
  <c r="GP88" i="1" s="1"/>
  <c r="GT88" i="1" s="1"/>
  <c r="FP86" i="1"/>
  <c r="FR86" i="1" s="1"/>
  <c r="FS86" i="1" s="1"/>
  <c r="FT86" i="1" s="1"/>
  <c r="GM86" i="1"/>
  <c r="GO86" i="1" s="1"/>
  <c r="GP86" i="1" s="1"/>
  <c r="GT86" i="1" s="1"/>
  <c r="FP48" i="1"/>
  <c r="FR48" i="1" s="1"/>
  <c r="FS48" i="1" s="1"/>
  <c r="GM48" i="1"/>
  <c r="GO48" i="1" s="1"/>
  <c r="GP48" i="1" s="1"/>
  <c r="GT48" i="1" s="1"/>
  <c r="FP82" i="1"/>
  <c r="FR82" i="1" s="1"/>
  <c r="FS82" i="1" s="1"/>
  <c r="GM82" i="1"/>
  <c r="GO82" i="1" s="1"/>
  <c r="GP82" i="1" s="1"/>
  <c r="GT82" i="1" s="1"/>
  <c r="FP75" i="1"/>
  <c r="FR75" i="1" s="1"/>
  <c r="FS75" i="1" s="1"/>
  <c r="FU75" i="1" s="1"/>
  <c r="GM75" i="1"/>
  <c r="GO75" i="1" s="1"/>
  <c r="GP75" i="1" s="1"/>
  <c r="GT75" i="1" s="1"/>
  <c r="FP91" i="1"/>
  <c r="FR91" i="1" s="1"/>
  <c r="FS91" i="1" s="1"/>
  <c r="GM91" i="1"/>
  <c r="GO91" i="1" s="1"/>
  <c r="GP91" i="1" s="1"/>
  <c r="GT91" i="1" s="1"/>
  <c r="FP38" i="1"/>
  <c r="FR38" i="1" s="1"/>
  <c r="FS38" i="1" s="1"/>
  <c r="GM38" i="1"/>
  <c r="GO38" i="1" s="1"/>
  <c r="GP38" i="1" s="1"/>
  <c r="GT38" i="1" s="1"/>
  <c r="FP68" i="1"/>
  <c r="FR68" i="1" s="1"/>
  <c r="FS68" i="1" s="1"/>
  <c r="GM68" i="1"/>
  <c r="GO68" i="1" s="1"/>
  <c r="GP68" i="1" s="1"/>
  <c r="GT68" i="1" s="1"/>
  <c r="FP20" i="1"/>
  <c r="FR20" i="1" s="1"/>
  <c r="FS20" i="1" s="1"/>
  <c r="FT20" i="1" s="1"/>
  <c r="GM20" i="1"/>
  <c r="GO20" i="1" s="1"/>
  <c r="GP20" i="1" s="1"/>
  <c r="GT20" i="1" s="1"/>
  <c r="FP18" i="1"/>
  <c r="FR18" i="1" s="1"/>
  <c r="FS18" i="1" s="1"/>
  <c r="GM18" i="1"/>
  <c r="GO18" i="1" s="1"/>
  <c r="GP18" i="1" s="1"/>
  <c r="GT18" i="1" s="1"/>
  <c r="FP35" i="1"/>
  <c r="FR35" i="1" s="1"/>
  <c r="FS35" i="1" s="1"/>
  <c r="GM35" i="1"/>
  <c r="GO35" i="1" s="1"/>
  <c r="GP35" i="1" s="1"/>
  <c r="GT35" i="1" s="1"/>
  <c r="FP19" i="1"/>
  <c r="FR19" i="1" s="1"/>
  <c r="FS19" i="1" s="1"/>
  <c r="GM19" i="1"/>
  <c r="GO19" i="1" s="1"/>
  <c r="GP19" i="1" s="1"/>
  <c r="GT19" i="1" s="1"/>
  <c r="FP32" i="1"/>
  <c r="FR32" i="1" s="1"/>
  <c r="FS32" i="1" s="1"/>
  <c r="FU32" i="1" s="1"/>
  <c r="GM32" i="1"/>
  <c r="GO32" i="1" s="1"/>
  <c r="GP32" i="1" s="1"/>
  <c r="GT32" i="1" s="1"/>
  <c r="FP24" i="1"/>
  <c r="FR24" i="1" s="1"/>
  <c r="FS24" i="1" s="1"/>
  <c r="FT24" i="1" s="1"/>
  <c r="GM24" i="1"/>
  <c r="GO24" i="1" s="1"/>
  <c r="GP24" i="1" s="1"/>
  <c r="GT24" i="1" s="1"/>
  <c r="FP83" i="1"/>
  <c r="FR83" i="1" s="1"/>
  <c r="FS83" i="1" s="1"/>
  <c r="GM83" i="1"/>
  <c r="GO83" i="1" s="1"/>
  <c r="GP83" i="1" s="1"/>
  <c r="GT83" i="1" s="1"/>
  <c r="FP49" i="1"/>
  <c r="FR49" i="1" s="1"/>
  <c r="FS49" i="1" s="1"/>
  <c r="GM49" i="1"/>
  <c r="GO49" i="1" s="1"/>
  <c r="GP49" i="1" s="1"/>
  <c r="GT49" i="1" s="1"/>
  <c r="FP53" i="1"/>
  <c r="FR53" i="1" s="1"/>
  <c r="FS53" i="1" s="1"/>
  <c r="FU53" i="1" s="1"/>
  <c r="GM53" i="1"/>
  <c r="GO53" i="1" s="1"/>
  <c r="GP53" i="1" s="1"/>
  <c r="GT53" i="1" s="1"/>
  <c r="FP17" i="1"/>
  <c r="FR17" i="1" s="1"/>
  <c r="FS17" i="1" s="1"/>
  <c r="FT17" i="1" s="1"/>
  <c r="GM17" i="1"/>
  <c r="GO17" i="1" s="1"/>
  <c r="GP17" i="1" s="1"/>
  <c r="GT17" i="1" s="1"/>
  <c r="FP25" i="1"/>
  <c r="FR25" i="1" s="1"/>
  <c r="FS25" i="1" s="1"/>
  <c r="GM25" i="1"/>
  <c r="GO25" i="1" s="1"/>
  <c r="GP25" i="1" s="1"/>
  <c r="GT25" i="1" s="1"/>
  <c r="FP56" i="1"/>
  <c r="FR56" i="1" s="1"/>
  <c r="FS56" i="1" s="1"/>
  <c r="GM56" i="1"/>
  <c r="GO56" i="1" s="1"/>
  <c r="GP56" i="1" s="1"/>
  <c r="GT56" i="1" s="1"/>
  <c r="FP40" i="1"/>
  <c r="FR40" i="1" s="1"/>
  <c r="FS40" i="1" s="1"/>
  <c r="FU40" i="1" s="1"/>
  <c r="GM40" i="1"/>
  <c r="GO40" i="1" s="1"/>
  <c r="GP40" i="1" s="1"/>
  <c r="GT40" i="1" s="1"/>
  <c r="FP62" i="1"/>
  <c r="FR62" i="1" s="1"/>
  <c r="FS62" i="1" s="1"/>
  <c r="FT62" i="1" s="1"/>
  <c r="GM62" i="1"/>
  <c r="GO62" i="1" s="1"/>
  <c r="GP62" i="1" s="1"/>
  <c r="GT62" i="1" s="1"/>
  <c r="FP58" i="1"/>
  <c r="FR58" i="1" s="1"/>
  <c r="FS58" i="1" s="1"/>
  <c r="GM58" i="1"/>
  <c r="GO58" i="1" s="1"/>
  <c r="GP58" i="1" s="1"/>
  <c r="GT58" i="1" s="1"/>
  <c r="FP72" i="1"/>
  <c r="FR72" i="1" s="1"/>
  <c r="FS72" i="1" s="1"/>
  <c r="GM72" i="1"/>
  <c r="GO72" i="1" s="1"/>
  <c r="GP72" i="1" s="1"/>
  <c r="GT72" i="1" s="1"/>
  <c r="FP69" i="1"/>
  <c r="FR69" i="1" s="1"/>
  <c r="FS69" i="1" s="1"/>
  <c r="FU69" i="1" s="1"/>
  <c r="GM69" i="1"/>
  <c r="GO69" i="1" s="1"/>
  <c r="GP69" i="1" s="1"/>
  <c r="GT69" i="1" s="1"/>
  <c r="FP87" i="1"/>
  <c r="FR87" i="1" s="1"/>
  <c r="FS87" i="1" s="1"/>
  <c r="FU87" i="1" s="1"/>
  <c r="GM87" i="1"/>
  <c r="GO87" i="1" s="1"/>
  <c r="GP87" i="1" s="1"/>
  <c r="GT87" i="1" s="1"/>
  <c r="FP85" i="1"/>
  <c r="FR85" i="1" s="1"/>
  <c r="FS85" i="1" s="1"/>
  <c r="GM85" i="1"/>
  <c r="GO85" i="1" s="1"/>
  <c r="GP85" i="1" s="1"/>
  <c r="GT85" i="1" s="1"/>
  <c r="FP90" i="1"/>
  <c r="FR90" i="1" s="1"/>
  <c r="FS90" i="1" s="1"/>
  <c r="GM90" i="1"/>
  <c r="GO90" i="1" s="1"/>
  <c r="GP90" i="1" s="1"/>
  <c r="GT90" i="1" s="1"/>
  <c r="FP61" i="1"/>
  <c r="FR61" i="1" s="1"/>
  <c r="FS61" i="1" s="1"/>
  <c r="FU61" i="1" s="1"/>
  <c r="GM61" i="1"/>
  <c r="GO61" i="1" s="1"/>
  <c r="GP61" i="1" s="1"/>
  <c r="GT61" i="1" s="1"/>
  <c r="FP43" i="1"/>
  <c r="FR43" i="1" s="1"/>
  <c r="FS43" i="1" s="1"/>
  <c r="GM43" i="1"/>
  <c r="GO43" i="1" s="1"/>
  <c r="GP43" i="1" s="1"/>
  <c r="GT43" i="1" s="1"/>
  <c r="FP16" i="1"/>
  <c r="FR16" i="1" s="1"/>
  <c r="FS16" i="1" s="1"/>
  <c r="GM16" i="1"/>
  <c r="GO16" i="1" s="1"/>
  <c r="GP16" i="1" s="1"/>
  <c r="GT16" i="1" s="1"/>
  <c r="FP79" i="1"/>
  <c r="FR79" i="1" s="1"/>
  <c r="FS79" i="1" s="1"/>
  <c r="GM79" i="1"/>
  <c r="GO79" i="1" s="1"/>
  <c r="GP79" i="1" s="1"/>
  <c r="GT79" i="1" s="1"/>
  <c r="FP81" i="1"/>
  <c r="FR81" i="1" s="1"/>
  <c r="FS81" i="1" s="1"/>
  <c r="FT81" i="1" s="1"/>
  <c r="GM81" i="1"/>
  <c r="GO81" i="1" s="1"/>
  <c r="GP81" i="1" s="1"/>
  <c r="GT81" i="1" s="1"/>
  <c r="FP50" i="1"/>
  <c r="FR50" i="1" s="1"/>
  <c r="FS50" i="1" s="1"/>
  <c r="FU50" i="1" s="1"/>
  <c r="GM50" i="1"/>
  <c r="GO50" i="1" s="1"/>
  <c r="GP50" i="1" s="1"/>
  <c r="GT50" i="1" s="1"/>
  <c r="FP14" i="1"/>
  <c r="FR14" i="1" s="1"/>
  <c r="FS14" i="1" s="1"/>
  <c r="GM14" i="1"/>
  <c r="GO14" i="1" s="1"/>
  <c r="GP14" i="1" s="1"/>
  <c r="GT14" i="1" s="1"/>
  <c r="FP64" i="1"/>
  <c r="FR64" i="1" s="1"/>
  <c r="FS64" i="1" s="1"/>
  <c r="GM64" i="1"/>
  <c r="GO64" i="1" s="1"/>
  <c r="GP64" i="1" s="1"/>
  <c r="GT64" i="1" s="1"/>
  <c r="FP52" i="1"/>
  <c r="FR52" i="1" s="1"/>
  <c r="FS52" i="1" s="1"/>
  <c r="FU52" i="1" s="1"/>
  <c r="GM52" i="1"/>
  <c r="GO52" i="1" s="1"/>
  <c r="GP52" i="1" s="1"/>
  <c r="GT52" i="1" s="1"/>
  <c r="FP80" i="1"/>
  <c r="FR80" i="1" s="1"/>
  <c r="FS80" i="1" s="1"/>
  <c r="FT80" i="1" s="1"/>
  <c r="GM80" i="1"/>
  <c r="GO80" i="1" s="1"/>
  <c r="GP80" i="1" s="1"/>
  <c r="GT80" i="1" s="1"/>
  <c r="FP76" i="1"/>
  <c r="FR76" i="1" s="1"/>
  <c r="FS76" i="1" s="1"/>
  <c r="GM76" i="1"/>
  <c r="GO76" i="1" s="1"/>
  <c r="GP76" i="1" s="1"/>
  <c r="GT76" i="1" s="1"/>
  <c r="FP26" i="1"/>
  <c r="FR26" i="1" s="1"/>
  <c r="FS26" i="1" s="1"/>
  <c r="GM26" i="1"/>
  <c r="GO26" i="1" s="1"/>
  <c r="GP26" i="1" s="1"/>
  <c r="GT26" i="1" s="1"/>
  <c r="FP54" i="1"/>
  <c r="FR54" i="1" s="1"/>
  <c r="FS54" i="1" s="1"/>
  <c r="FU54" i="1" s="1"/>
  <c r="GM54" i="1"/>
  <c r="GO54" i="1" s="1"/>
  <c r="GP54" i="1" s="1"/>
  <c r="GT54" i="1" s="1"/>
  <c r="FP67" i="1"/>
  <c r="FR67" i="1" s="1"/>
  <c r="FS67" i="1" s="1"/>
  <c r="FU67" i="1" s="1"/>
  <c r="GM67" i="1"/>
  <c r="GO67" i="1" s="1"/>
  <c r="GP67" i="1" s="1"/>
  <c r="GT67" i="1" s="1"/>
  <c r="FP21" i="1"/>
  <c r="FR21" i="1" s="1"/>
  <c r="FS21" i="1" s="1"/>
  <c r="GM21" i="1"/>
  <c r="GO21" i="1" s="1"/>
  <c r="GP21" i="1" s="1"/>
  <c r="GT21" i="1" s="1"/>
  <c r="FP60" i="1"/>
  <c r="FR60" i="1" s="1"/>
  <c r="FS60" i="1" s="1"/>
  <c r="GM60" i="1"/>
  <c r="GO60" i="1" s="1"/>
  <c r="GP60" i="1" s="1"/>
  <c r="GT60" i="1" s="1"/>
  <c r="FP23" i="1"/>
  <c r="FR23" i="1" s="1"/>
  <c r="FS23" i="1" s="1"/>
  <c r="FU23" i="1" s="1"/>
  <c r="GM23" i="1"/>
  <c r="GO23" i="1" s="1"/>
  <c r="GP23" i="1" s="1"/>
  <c r="GT23" i="1" s="1"/>
  <c r="FP28" i="1"/>
  <c r="FR28" i="1" s="1"/>
  <c r="FS28" i="1" s="1"/>
  <c r="FT28" i="1" s="1"/>
  <c r="GM28" i="1"/>
  <c r="GO28" i="1" s="1"/>
  <c r="GP28" i="1" s="1"/>
  <c r="GT28" i="1" s="1"/>
  <c r="FP45" i="1"/>
  <c r="FR45" i="1" s="1"/>
  <c r="FS45" i="1" s="1"/>
  <c r="GM45" i="1"/>
  <c r="GO45" i="1" s="1"/>
  <c r="GP45" i="1" s="1"/>
  <c r="GT45" i="1" s="1"/>
  <c r="FP66" i="1"/>
  <c r="FR66" i="1" s="1"/>
  <c r="FS66" i="1" s="1"/>
  <c r="GM66" i="1"/>
  <c r="GO66" i="1" s="1"/>
  <c r="GP66" i="1" s="1"/>
  <c r="GT66" i="1" s="1"/>
  <c r="FP74" i="1"/>
  <c r="FR74" i="1" s="1"/>
  <c r="FS74" i="1" s="1"/>
  <c r="FU74" i="1" s="1"/>
  <c r="GM74" i="1"/>
  <c r="GO74" i="1" s="1"/>
  <c r="GP74" i="1" s="1"/>
  <c r="GT74" i="1" s="1"/>
  <c r="FP84" i="1"/>
  <c r="FR84" i="1" s="1"/>
  <c r="FS84" i="1" s="1"/>
  <c r="FT84" i="1" s="1"/>
  <c r="GM84" i="1"/>
  <c r="GO84" i="1" s="1"/>
  <c r="GP84" i="1" s="1"/>
  <c r="GT84" i="1" s="1"/>
  <c r="FP51" i="1"/>
  <c r="FR51" i="1" s="1"/>
  <c r="FS51" i="1" s="1"/>
  <c r="GM51" i="1"/>
  <c r="GO51" i="1" s="1"/>
  <c r="GP51" i="1" s="1"/>
  <c r="GT51" i="1" s="1"/>
  <c r="FP41" i="1"/>
  <c r="FR41" i="1" s="1"/>
  <c r="FS41" i="1" s="1"/>
  <c r="GM41" i="1"/>
  <c r="GO41" i="1" s="1"/>
  <c r="GP41" i="1" s="1"/>
  <c r="GT41" i="1" s="1"/>
  <c r="FP27" i="1"/>
  <c r="FR27" i="1" s="1"/>
  <c r="FS27" i="1" s="1"/>
  <c r="FT27" i="1" s="1"/>
  <c r="GM27" i="1"/>
  <c r="GO27" i="1" s="1"/>
  <c r="GP27" i="1" s="1"/>
  <c r="GT27" i="1" s="1"/>
  <c r="FP92" i="1"/>
  <c r="FR92" i="1" s="1"/>
  <c r="FS92" i="1" s="1"/>
  <c r="FT92" i="1" s="1"/>
  <c r="GM92" i="1"/>
  <c r="GO92" i="1" s="1"/>
  <c r="GP92" i="1" s="1"/>
  <c r="GT92" i="1" s="1"/>
  <c r="FP73" i="1"/>
  <c r="FR73" i="1" s="1"/>
  <c r="FS73" i="1" s="1"/>
  <c r="GM73" i="1"/>
  <c r="GO73" i="1" s="1"/>
  <c r="GP73" i="1" s="1"/>
  <c r="GT73" i="1" s="1"/>
  <c r="FP42" i="1"/>
  <c r="FR42" i="1" s="1"/>
  <c r="FS42" i="1" s="1"/>
  <c r="GM42" i="1"/>
  <c r="GO42" i="1" s="1"/>
  <c r="GP42" i="1" s="1"/>
  <c r="GT42" i="1" s="1"/>
  <c r="FP34" i="1"/>
  <c r="FR34" i="1" s="1"/>
  <c r="FS34" i="1" s="1"/>
  <c r="FT34" i="1" s="1"/>
  <c r="GM34" i="1"/>
  <c r="GO34" i="1" s="1"/>
  <c r="GP34" i="1" s="1"/>
  <c r="GT34" i="1" s="1"/>
  <c r="FP65" i="1"/>
  <c r="FR65" i="1" s="1"/>
  <c r="FS65" i="1" s="1"/>
  <c r="FT65" i="1" s="1"/>
  <c r="GM65" i="1"/>
  <c r="GO65" i="1" s="1"/>
  <c r="GP65" i="1" s="1"/>
  <c r="GT65" i="1" s="1"/>
  <c r="FP71" i="1"/>
  <c r="FR71" i="1" s="1"/>
  <c r="FS71" i="1" s="1"/>
  <c r="GM71" i="1"/>
  <c r="GO71" i="1" s="1"/>
  <c r="GP71" i="1" s="1"/>
  <c r="GT71" i="1" s="1"/>
  <c r="FP31" i="1"/>
  <c r="FR31" i="1" s="1"/>
  <c r="FS31" i="1" s="1"/>
  <c r="GM31" i="1"/>
  <c r="GO31" i="1" s="1"/>
  <c r="GP31" i="1" s="1"/>
  <c r="GT31" i="1" s="1"/>
  <c r="FP78" i="1"/>
  <c r="FR78" i="1" s="1"/>
  <c r="FS78" i="1" s="1"/>
  <c r="FU78" i="1" s="1"/>
  <c r="GM78" i="1"/>
  <c r="GO78" i="1" s="1"/>
  <c r="GP78" i="1" s="1"/>
  <c r="GT78" i="1" s="1"/>
  <c r="FP44" i="1"/>
  <c r="FR44" i="1" s="1"/>
  <c r="FS44" i="1" s="1"/>
  <c r="FU44" i="1" s="1"/>
  <c r="GM44" i="1"/>
  <c r="GO44" i="1" s="1"/>
  <c r="GP44" i="1" s="1"/>
  <c r="GT44" i="1" s="1"/>
  <c r="FP57" i="1"/>
  <c r="FR57" i="1" s="1"/>
  <c r="FS57" i="1" s="1"/>
  <c r="GM57" i="1"/>
  <c r="GO57" i="1" s="1"/>
  <c r="GP57" i="1" s="1"/>
  <c r="GT57" i="1" s="1"/>
  <c r="FT33" i="1"/>
  <c r="FU33" i="1"/>
  <c r="FU88" i="1"/>
  <c r="FU48" i="1"/>
  <c r="FT48" i="1"/>
  <c r="FU91" i="1"/>
  <c r="FT91" i="1"/>
  <c r="FU38" i="1"/>
  <c r="FT38" i="1"/>
  <c r="FT68" i="1"/>
  <c r="FU68" i="1"/>
  <c r="FU63" i="1"/>
  <c r="FT63" i="1"/>
  <c r="FU35" i="1"/>
  <c r="FT35" i="1"/>
  <c r="FT32" i="1"/>
  <c r="FT83" i="1"/>
  <c r="FU83" i="1"/>
  <c r="FT25" i="1"/>
  <c r="FU25" i="1"/>
  <c r="FT56" i="1"/>
  <c r="FU56" i="1"/>
  <c r="FU58" i="1"/>
  <c r="FT58" i="1"/>
  <c r="FU70" i="1"/>
  <c r="FT18" i="1"/>
  <c r="FU18" i="1"/>
  <c r="FT19" i="1"/>
  <c r="FU19" i="1"/>
  <c r="FU49" i="1"/>
  <c r="FT49" i="1"/>
  <c r="FT69" i="1"/>
  <c r="FU85" i="1"/>
  <c r="FT85" i="1"/>
  <c r="FU90" i="1"/>
  <c r="FT90" i="1"/>
  <c r="FT77" i="1"/>
  <c r="FU77" i="1"/>
  <c r="FU46" i="1"/>
  <c r="FT46" i="1"/>
  <c r="FT79" i="1"/>
  <c r="FU79" i="1"/>
  <c r="FU81" i="1"/>
  <c r="FU14" i="1"/>
  <c r="FT14" i="1"/>
  <c r="FU64" i="1"/>
  <c r="FT64" i="1"/>
  <c r="FU76" i="1"/>
  <c r="FT76" i="1"/>
  <c r="FT47" i="1"/>
  <c r="FU55" i="1"/>
  <c r="FT55" i="1"/>
  <c r="FT16" i="1"/>
  <c r="FU16" i="1"/>
  <c r="FT21" i="1"/>
  <c r="FU21" i="1"/>
  <c r="FU60" i="1"/>
  <c r="FT60" i="1"/>
  <c r="FU45" i="1"/>
  <c r="FT45" i="1"/>
  <c r="FU41" i="1"/>
  <c r="FT41" i="1"/>
  <c r="FU73" i="1"/>
  <c r="FT73" i="1"/>
  <c r="FU71" i="1"/>
  <c r="FT71" i="1"/>
  <c r="FU31" i="1"/>
  <c r="FT31" i="1"/>
  <c r="FT78" i="1"/>
  <c r="FU57" i="1"/>
  <c r="FT57" i="1"/>
  <c r="FU59" i="1"/>
  <c r="FT59" i="1"/>
  <c r="FT74" i="1"/>
  <c r="FU51" i="1"/>
  <c r="FT51" i="1"/>
  <c r="FU42" i="1"/>
  <c r="FT42" i="1"/>
  <c r="FT66" i="1"/>
  <c r="FU66" i="1"/>
  <c r="FU26" i="1"/>
  <c r="FT26" i="1"/>
  <c r="FU82" i="1"/>
  <c r="FT82" i="1"/>
  <c r="FU72" i="1"/>
  <c r="FT72" i="1"/>
  <c r="EG95" i="1"/>
  <c r="EH95" i="1"/>
  <c r="EV43" i="1"/>
  <c r="EX43" i="1" s="1"/>
  <c r="EY43" i="1" s="1"/>
  <c r="FA43" i="1" s="1"/>
  <c r="EV54" i="1"/>
  <c r="EX54" i="1" s="1"/>
  <c r="EY54" i="1" s="1"/>
  <c r="FA54" i="1" s="1"/>
  <c r="EV16" i="1"/>
  <c r="EX16" i="1" s="1"/>
  <c r="EY16" i="1" s="1"/>
  <c r="FA16" i="1" s="1"/>
  <c r="EV79" i="1"/>
  <c r="EX79" i="1" s="1"/>
  <c r="EY79" i="1" s="1"/>
  <c r="EV67" i="1"/>
  <c r="EX67" i="1" s="1"/>
  <c r="EY67" i="1" s="1"/>
  <c r="FA67" i="1" s="1"/>
  <c r="EV81" i="1"/>
  <c r="EX81" i="1" s="1"/>
  <c r="EY81" i="1" s="1"/>
  <c r="FA81" i="1" s="1"/>
  <c r="EV50" i="1"/>
  <c r="EX50" i="1" s="1"/>
  <c r="EY50" i="1" s="1"/>
  <c r="FA50" i="1" s="1"/>
  <c r="EV14" i="1"/>
  <c r="EX14" i="1" s="1"/>
  <c r="EY14" i="1" s="1"/>
  <c r="FA14" i="1" s="1"/>
  <c r="EV64" i="1"/>
  <c r="EX64" i="1" s="1"/>
  <c r="EY64" i="1" s="1"/>
  <c r="FA64" i="1" s="1"/>
  <c r="EV52" i="1"/>
  <c r="EX52" i="1" s="1"/>
  <c r="EY52" i="1" s="1"/>
  <c r="FA52" i="1" s="1"/>
  <c r="EV80" i="1"/>
  <c r="EX80" i="1" s="1"/>
  <c r="EY80" i="1" s="1"/>
  <c r="FA80" i="1" s="1"/>
  <c r="EV76" i="1"/>
  <c r="EX76" i="1" s="1"/>
  <c r="EY76" i="1" s="1"/>
  <c r="EV21" i="1"/>
  <c r="EX21" i="1" s="1"/>
  <c r="EY21" i="1" s="1"/>
  <c r="FA21" i="1" s="1"/>
  <c r="EV60" i="1"/>
  <c r="EX60" i="1" s="1"/>
  <c r="EY60" i="1" s="1"/>
  <c r="FA60" i="1" s="1"/>
  <c r="EV23" i="1"/>
  <c r="EX23" i="1" s="1"/>
  <c r="EY23" i="1" s="1"/>
  <c r="FA23" i="1" s="1"/>
  <c r="EV28" i="1"/>
  <c r="EX28" i="1" s="1"/>
  <c r="EY28" i="1" s="1"/>
  <c r="EV45" i="1"/>
  <c r="EX45" i="1" s="1"/>
  <c r="EY45" i="1" s="1"/>
  <c r="FA45" i="1" s="1"/>
  <c r="EV74" i="1"/>
  <c r="EX74" i="1" s="1"/>
  <c r="EY74" i="1" s="1"/>
  <c r="FA74" i="1" s="1"/>
  <c r="EV51" i="1"/>
  <c r="EX51" i="1" s="1"/>
  <c r="EY51" i="1" s="1"/>
  <c r="FA51" i="1" s="1"/>
  <c r="EV41" i="1"/>
  <c r="EX41" i="1" s="1"/>
  <c r="EY41" i="1" s="1"/>
  <c r="EV92" i="1"/>
  <c r="EX92" i="1" s="1"/>
  <c r="EY92" i="1" s="1"/>
  <c r="FA92" i="1" s="1"/>
  <c r="EV73" i="1"/>
  <c r="EX73" i="1" s="1"/>
  <c r="EY73" i="1" s="1"/>
  <c r="FA73" i="1" s="1"/>
  <c r="EV42" i="1"/>
  <c r="EX42" i="1" s="1"/>
  <c r="EY42" i="1" s="1"/>
  <c r="FA42" i="1" s="1"/>
  <c r="EV34" i="1"/>
  <c r="EX34" i="1" s="1"/>
  <c r="EY34" i="1" s="1"/>
  <c r="EV65" i="1"/>
  <c r="EX65" i="1" s="1"/>
  <c r="EY65" i="1" s="1"/>
  <c r="FA65" i="1" s="1"/>
  <c r="EV71" i="1"/>
  <c r="EX71" i="1" s="1"/>
  <c r="EY71" i="1" s="1"/>
  <c r="FA71" i="1" s="1"/>
  <c r="EV31" i="1"/>
  <c r="EX31" i="1" s="1"/>
  <c r="EY31" i="1" s="1"/>
  <c r="FA31" i="1" s="1"/>
  <c r="EV78" i="1"/>
  <c r="EX78" i="1" s="1"/>
  <c r="EY78" i="1" s="1"/>
  <c r="EV44" i="1"/>
  <c r="EX44" i="1" s="1"/>
  <c r="EY44" i="1" s="1"/>
  <c r="FA44" i="1" s="1"/>
  <c r="EV57" i="1"/>
  <c r="EX57" i="1" s="1"/>
  <c r="EY57" i="1" s="1"/>
  <c r="FA57" i="1" s="1"/>
  <c r="EV85" i="1"/>
  <c r="EX85" i="1" s="1"/>
  <c r="EY85" i="1" s="1"/>
  <c r="FA85" i="1" s="1"/>
  <c r="EV27" i="1"/>
  <c r="EX27" i="1" s="1"/>
  <c r="EY27" i="1" s="1"/>
  <c r="EV66" i="1"/>
  <c r="EX66" i="1" s="1"/>
  <c r="EY66" i="1" s="1"/>
  <c r="FA66" i="1" s="1"/>
  <c r="EV26" i="1"/>
  <c r="EX26" i="1" s="1"/>
  <c r="EY26" i="1" s="1"/>
  <c r="FA26" i="1" s="1"/>
  <c r="EV82" i="1"/>
  <c r="EX82" i="1" s="1"/>
  <c r="EY82" i="1" s="1"/>
  <c r="FA82" i="1" s="1"/>
  <c r="EV72" i="1"/>
  <c r="EX72" i="1" s="1"/>
  <c r="EY72" i="1" s="1"/>
  <c r="EV90" i="1"/>
  <c r="EX90" i="1" s="1"/>
  <c r="EY90" i="1" s="1"/>
  <c r="FA90" i="1" s="1"/>
  <c r="EV77" i="1"/>
  <c r="EX77" i="1" s="1"/>
  <c r="EY77" i="1" s="1"/>
  <c r="FA77" i="1" s="1"/>
  <c r="EV33" i="1"/>
  <c r="EX33" i="1" s="1"/>
  <c r="EY33" i="1" s="1"/>
  <c r="FA33" i="1" s="1"/>
  <c r="EV47" i="1"/>
  <c r="EX47" i="1" s="1"/>
  <c r="EY47" i="1" s="1"/>
  <c r="EV15" i="1"/>
  <c r="EX15" i="1" s="1"/>
  <c r="EY15" i="1" s="1"/>
  <c r="FA15" i="1" s="1"/>
  <c r="EV59" i="1"/>
  <c r="EX59" i="1" s="1"/>
  <c r="EY59" i="1" s="1"/>
  <c r="FA59" i="1" s="1"/>
  <c r="EV63" i="1"/>
  <c r="EX63" i="1" s="1"/>
  <c r="EY63" i="1" s="1"/>
  <c r="FA63" i="1" s="1"/>
  <c r="EV70" i="1"/>
  <c r="EX70" i="1" s="1"/>
  <c r="EY70" i="1" s="1"/>
  <c r="EV37" i="1"/>
  <c r="EX37" i="1" s="1"/>
  <c r="EY37" i="1" s="1"/>
  <c r="FA37" i="1" s="1"/>
  <c r="EV46" i="1"/>
  <c r="EX46" i="1" s="1"/>
  <c r="EY46" i="1" s="1"/>
  <c r="FA46" i="1" s="1"/>
  <c r="EV55" i="1"/>
  <c r="EX55" i="1" s="1"/>
  <c r="EY55" i="1" s="1"/>
  <c r="FA55" i="1" s="1"/>
  <c r="EV88" i="1"/>
  <c r="EX88" i="1" s="1"/>
  <c r="EY88" i="1" s="1"/>
  <c r="EV86" i="1"/>
  <c r="EX86" i="1" s="1"/>
  <c r="EY86" i="1" s="1"/>
  <c r="FA86" i="1" s="1"/>
  <c r="EV48" i="1"/>
  <c r="EX48" i="1" s="1"/>
  <c r="EY48" i="1" s="1"/>
  <c r="FA48" i="1" s="1"/>
  <c r="EV69" i="1"/>
  <c r="EX69" i="1" s="1"/>
  <c r="EY69" i="1" s="1"/>
  <c r="FA69" i="1" s="1"/>
  <c r="EV75" i="1"/>
  <c r="EX75" i="1" s="1"/>
  <c r="EY75" i="1" s="1"/>
  <c r="EV91" i="1"/>
  <c r="EX91" i="1" s="1"/>
  <c r="EY91" i="1" s="1"/>
  <c r="FA91" i="1" s="1"/>
  <c r="EV38" i="1"/>
  <c r="EX38" i="1" s="1"/>
  <c r="EY38" i="1" s="1"/>
  <c r="FA38" i="1" s="1"/>
  <c r="EV68" i="1"/>
  <c r="EX68" i="1" s="1"/>
  <c r="EY68" i="1" s="1"/>
  <c r="FA68" i="1" s="1"/>
  <c r="EV20" i="1"/>
  <c r="EX20" i="1" s="1"/>
  <c r="EY20" i="1" s="1"/>
  <c r="EV87" i="1"/>
  <c r="EX87" i="1" s="1"/>
  <c r="EY87" i="1" s="1"/>
  <c r="FA87" i="1" s="1"/>
  <c r="EV61" i="1"/>
  <c r="EX61" i="1" s="1"/>
  <c r="EY61" i="1" s="1"/>
  <c r="FA61" i="1" s="1"/>
  <c r="EV18" i="1"/>
  <c r="EX18" i="1" s="1"/>
  <c r="EY18" i="1" s="1"/>
  <c r="FA18" i="1" s="1"/>
  <c r="EV35" i="1"/>
  <c r="EX35" i="1" s="1"/>
  <c r="EY35" i="1" s="1"/>
  <c r="EV19" i="1"/>
  <c r="EX19" i="1" s="1"/>
  <c r="EY19" i="1" s="1"/>
  <c r="FA19" i="1" s="1"/>
  <c r="EV32" i="1"/>
  <c r="EX32" i="1" s="1"/>
  <c r="EY32" i="1" s="1"/>
  <c r="EV24" i="1"/>
  <c r="EX24" i="1" s="1"/>
  <c r="EY24" i="1" s="1"/>
  <c r="EV83" i="1"/>
  <c r="EX83" i="1" s="1"/>
  <c r="EY83" i="1" s="1"/>
  <c r="EV49" i="1"/>
  <c r="EX49" i="1" s="1"/>
  <c r="EY49" i="1" s="1"/>
  <c r="EV53" i="1"/>
  <c r="EX53" i="1" s="1"/>
  <c r="EY53" i="1" s="1"/>
  <c r="EV17" i="1"/>
  <c r="EX17" i="1" s="1"/>
  <c r="EY17" i="1" s="1"/>
  <c r="EV25" i="1"/>
  <c r="EX25" i="1" s="1"/>
  <c r="EY25" i="1" s="1"/>
  <c r="EV56" i="1"/>
  <c r="EX56" i="1" s="1"/>
  <c r="EY56" i="1" s="1"/>
  <c r="EV40" i="1"/>
  <c r="EX40" i="1" s="1"/>
  <c r="EY40" i="1" s="1"/>
  <c r="FA40" i="1" s="1"/>
  <c r="EV62" i="1"/>
  <c r="EX62" i="1" s="1"/>
  <c r="EY62" i="1" s="1"/>
  <c r="EV58" i="1"/>
  <c r="EX58" i="1" s="1"/>
  <c r="EY58" i="1" s="1"/>
  <c r="FB95" i="1"/>
  <c r="EZ95" i="1"/>
  <c r="EC84" i="1"/>
  <c r="EE84" i="1" s="1"/>
  <c r="EF84" i="1" s="1"/>
  <c r="EV84" i="1"/>
  <c r="EX84" i="1" s="1"/>
  <c r="EY84" i="1" s="1"/>
  <c r="FA84" i="1" s="1"/>
  <c r="EZ43" i="1"/>
  <c r="DL87" i="1"/>
  <c r="DM87" i="1" s="1"/>
  <c r="EC87" i="1"/>
  <c r="EE87" i="1" s="1"/>
  <c r="DL18" i="1"/>
  <c r="DM18" i="1" s="1"/>
  <c r="EC18" i="1"/>
  <c r="EE18" i="1" s="1"/>
  <c r="DL35" i="1"/>
  <c r="DM35" i="1" s="1"/>
  <c r="EC35" i="1"/>
  <c r="EE35" i="1" s="1"/>
  <c r="DL19" i="1"/>
  <c r="DM19" i="1" s="1"/>
  <c r="EC19" i="1"/>
  <c r="EE19" i="1" s="1"/>
  <c r="EF19" i="1" s="1"/>
  <c r="DL32" i="1"/>
  <c r="DM32" i="1" s="1"/>
  <c r="EC32" i="1"/>
  <c r="EE32" i="1" s="1"/>
  <c r="DL24" i="1"/>
  <c r="DM24" i="1" s="1"/>
  <c r="EC24" i="1"/>
  <c r="DL83" i="1"/>
  <c r="DM83" i="1" s="1"/>
  <c r="EC83" i="1"/>
  <c r="EE83" i="1" s="1"/>
  <c r="DL49" i="1"/>
  <c r="DN49" i="1" s="1"/>
  <c r="EC49" i="1"/>
  <c r="EE49" i="1" s="1"/>
  <c r="DL53" i="1"/>
  <c r="DN53" i="1" s="1"/>
  <c r="EC53" i="1"/>
  <c r="EE53" i="1" s="1"/>
  <c r="DL17" i="1"/>
  <c r="DN17" i="1" s="1"/>
  <c r="EC17" i="1"/>
  <c r="EE17" i="1" s="1"/>
  <c r="DL25" i="1"/>
  <c r="DM25" i="1" s="1"/>
  <c r="EC25" i="1"/>
  <c r="EE25" i="1" s="1"/>
  <c r="DL56" i="1"/>
  <c r="DN56" i="1" s="1"/>
  <c r="EC56" i="1"/>
  <c r="EE56" i="1" s="1"/>
  <c r="DL40" i="1"/>
  <c r="DN40" i="1" s="1"/>
  <c r="EC40" i="1"/>
  <c r="EE40" i="1" s="1"/>
  <c r="DL62" i="1"/>
  <c r="DM62" i="1" s="1"/>
  <c r="EC62" i="1"/>
  <c r="EE62" i="1" s="1"/>
  <c r="DL58" i="1"/>
  <c r="DN58" i="1" s="1"/>
  <c r="EC58" i="1"/>
  <c r="EE58" i="1" s="1"/>
  <c r="DL54" i="1"/>
  <c r="DM54" i="1" s="1"/>
  <c r="EC54" i="1"/>
  <c r="EE54" i="1" s="1"/>
  <c r="DL16" i="1"/>
  <c r="DN16" i="1" s="1"/>
  <c r="EC16" i="1"/>
  <c r="EE16" i="1" s="1"/>
  <c r="DL79" i="1"/>
  <c r="DM79" i="1" s="1"/>
  <c r="EC79" i="1"/>
  <c r="EE79" i="1" s="1"/>
  <c r="DL67" i="1"/>
  <c r="DM67" i="1" s="1"/>
  <c r="EC67" i="1"/>
  <c r="EE67" i="1" s="1"/>
  <c r="DL81" i="1"/>
  <c r="DN81" i="1" s="1"/>
  <c r="EC81" i="1"/>
  <c r="EE81" i="1" s="1"/>
  <c r="DL50" i="1"/>
  <c r="DM50" i="1" s="1"/>
  <c r="EC50" i="1"/>
  <c r="EE50" i="1" s="1"/>
  <c r="DL14" i="1"/>
  <c r="DN14" i="1" s="1"/>
  <c r="DO14" i="1" s="1"/>
  <c r="DQ14" i="1" s="1"/>
  <c r="EC14" i="1"/>
  <c r="EE14" i="1" s="1"/>
  <c r="DL64" i="1"/>
  <c r="DM64" i="1" s="1"/>
  <c r="EC64" i="1"/>
  <c r="EE64" i="1" s="1"/>
  <c r="DL52" i="1"/>
  <c r="DM52" i="1" s="1"/>
  <c r="EC52" i="1"/>
  <c r="EE52" i="1" s="1"/>
  <c r="DL80" i="1"/>
  <c r="DM80" i="1" s="1"/>
  <c r="EC80" i="1"/>
  <c r="EE80" i="1" s="1"/>
  <c r="DL76" i="1"/>
  <c r="DM76" i="1" s="1"/>
  <c r="EC76" i="1"/>
  <c r="EE76" i="1" s="1"/>
  <c r="DL85" i="1"/>
  <c r="DM85" i="1" s="1"/>
  <c r="EC85" i="1"/>
  <c r="EE85" i="1" s="1"/>
  <c r="DL43" i="1"/>
  <c r="DM43" i="1" s="1"/>
  <c r="EC43" i="1"/>
  <c r="EE43" i="1" s="1"/>
  <c r="DL21" i="1"/>
  <c r="DM21" i="1" s="1"/>
  <c r="EC21" i="1"/>
  <c r="EE21" i="1" s="1"/>
  <c r="DL60" i="1"/>
  <c r="DM60" i="1" s="1"/>
  <c r="EC60" i="1"/>
  <c r="EE60" i="1" s="1"/>
  <c r="DL23" i="1"/>
  <c r="DM23" i="1" s="1"/>
  <c r="EC23" i="1"/>
  <c r="EE23" i="1" s="1"/>
  <c r="DL28" i="1"/>
  <c r="DN28" i="1" s="1"/>
  <c r="EC28" i="1"/>
  <c r="EE28" i="1" s="1"/>
  <c r="DL45" i="1"/>
  <c r="DM45" i="1" s="1"/>
  <c r="EC45" i="1"/>
  <c r="EE45" i="1" s="1"/>
  <c r="DL61" i="1"/>
  <c r="DM61" i="1" s="1"/>
  <c r="EC61" i="1"/>
  <c r="EE61" i="1" s="1"/>
  <c r="DL74" i="1"/>
  <c r="DN74" i="1" s="1"/>
  <c r="EC74" i="1"/>
  <c r="EE74" i="1" s="1"/>
  <c r="DL51" i="1"/>
  <c r="DM51" i="1" s="1"/>
  <c r="EC51" i="1"/>
  <c r="EE51" i="1" s="1"/>
  <c r="DL27" i="1"/>
  <c r="DN27" i="1" s="1"/>
  <c r="EC27" i="1"/>
  <c r="EE27" i="1" s="1"/>
  <c r="W80" i="9"/>
  <c r="EC92" i="1"/>
  <c r="EE92" i="1" s="1"/>
  <c r="DL73" i="1"/>
  <c r="DM73" i="1" s="1"/>
  <c r="EC73" i="1"/>
  <c r="EE73" i="1" s="1"/>
  <c r="DL42" i="1"/>
  <c r="DM42" i="1" s="1"/>
  <c r="EC42" i="1"/>
  <c r="EE42" i="1" s="1"/>
  <c r="DL34" i="1"/>
  <c r="DN34" i="1" s="1"/>
  <c r="EC34" i="1"/>
  <c r="EE34" i="1" s="1"/>
  <c r="DL65" i="1"/>
  <c r="DM65" i="1" s="1"/>
  <c r="EC65" i="1"/>
  <c r="EE65" i="1" s="1"/>
  <c r="DL71" i="1"/>
  <c r="DM71" i="1" s="1"/>
  <c r="EC71" i="1"/>
  <c r="EE71" i="1" s="1"/>
  <c r="DL31" i="1"/>
  <c r="DM31" i="1" s="1"/>
  <c r="EC31" i="1"/>
  <c r="EE31" i="1" s="1"/>
  <c r="DL78" i="1"/>
  <c r="DM78" i="1" s="1"/>
  <c r="EC78" i="1"/>
  <c r="EE78" i="1" s="1"/>
  <c r="DL44" i="1"/>
  <c r="DM44" i="1" s="1"/>
  <c r="EC44" i="1"/>
  <c r="EE44" i="1" s="1"/>
  <c r="DL57" i="1"/>
  <c r="DM57" i="1" s="1"/>
  <c r="EC57" i="1"/>
  <c r="EE57" i="1" s="1"/>
  <c r="DL69" i="1"/>
  <c r="DN69" i="1" s="1"/>
  <c r="EC69" i="1"/>
  <c r="EE69" i="1" s="1"/>
  <c r="DL41" i="1"/>
  <c r="DN41" i="1" s="1"/>
  <c r="EC41" i="1"/>
  <c r="EE41" i="1" s="1"/>
  <c r="DL66" i="1"/>
  <c r="DN66" i="1" s="1"/>
  <c r="EC66" i="1"/>
  <c r="EE66" i="1" s="1"/>
  <c r="DL26" i="1"/>
  <c r="DN26" i="1" s="1"/>
  <c r="EC26" i="1"/>
  <c r="EE26" i="1" s="1"/>
  <c r="DL82" i="1"/>
  <c r="DM82" i="1" s="1"/>
  <c r="EC82" i="1"/>
  <c r="EE82" i="1" s="1"/>
  <c r="DL72" i="1"/>
  <c r="DN72" i="1" s="1"/>
  <c r="EC72" i="1"/>
  <c r="EE72" i="1" s="1"/>
  <c r="DL90" i="1"/>
  <c r="DM90" i="1" s="1"/>
  <c r="EC90" i="1"/>
  <c r="EE90" i="1" s="1"/>
  <c r="DL77" i="1"/>
  <c r="DM77" i="1" s="1"/>
  <c r="EC77" i="1"/>
  <c r="EE77" i="1" s="1"/>
  <c r="DL33" i="1"/>
  <c r="DN33" i="1" s="1"/>
  <c r="EC33" i="1"/>
  <c r="EE33" i="1" s="1"/>
  <c r="DL47" i="1"/>
  <c r="DN47" i="1" s="1"/>
  <c r="EC47" i="1"/>
  <c r="EE47" i="1" s="1"/>
  <c r="DL15" i="1"/>
  <c r="DM15" i="1" s="1"/>
  <c r="EC15" i="1"/>
  <c r="EE15" i="1" s="1"/>
  <c r="DL59" i="1"/>
  <c r="DM59" i="1" s="1"/>
  <c r="EC59" i="1"/>
  <c r="EE59" i="1" s="1"/>
  <c r="DL63" i="1"/>
  <c r="DM63" i="1" s="1"/>
  <c r="EC63" i="1"/>
  <c r="EE63" i="1" s="1"/>
  <c r="DL70" i="1"/>
  <c r="DN70" i="1" s="1"/>
  <c r="EC70" i="1"/>
  <c r="EE70" i="1" s="1"/>
  <c r="DL37" i="1"/>
  <c r="DN37" i="1" s="1"/>
  <c r="EC37" i="1"/>
  <c r="EE37" i="1" s="1"/>
  <c r="DL46" i="1"/>
  <c r="DM46" i="1" s="1"/>
  <c r="EC46" i="1"/>
  <c r="EE46" i="1" s="1"/>
  <c r="DL55" i="1"/>
  <c r="DN55" i="1" s="1"/>
  <c r="EC55" i="1"/>
  <c r="EE55" i="1" s="1"/>
  <c r="DL88" i="1"/>
  <c r="DM88" i="1" s="1"/>
  <c r="EC88" i="1"/>
  <c r="EE88" i="1" s="1"/>
  <c r="DL86" i="1"/>
  <c r="DN86" i="1" s="1"/>
  <c r="EC86" i="1"/>
  <c r="EE86" i="1" s="1"/>
  <c r="DL48" i="1"/>
  <c r="DM48" i="1" s="1"/>
  <c r="EC48" i="1"/>
  <c r="EE48" i="1" s="1"/>
  <c r="DL75" i="1"/>
  <c r="DN75" i="1" s="1"/>
  <c r="EC75" i="1"/>
  <c r="EE75" i="1" s="1"/>
  <c r="W79" i="9"/>
  <c r="EC91" i="1"/>
  <c r="EE91" i="1" s="1"/>
  <c r="DL38" i="1"/>
  <c r="DN38" i="1" s="1"/>
  <c r="EC38" i="1"/>
  <c r="EE38" i="1" s="1"/>
  <c r="DL68" i="1"/>
  <c r="DM68" i="1" s="1"/>
  <c r="EC68" i="1"/>
  <c r="EE68" i="1" s="1"/>
  <c r="DL20" i="1"/>
  <c r="DM20" i="1" s="1"/>
  <c r="EC20" i="1"/>
  <c r="EE20" i="1" s="1"/>
  <c r="DQ95" i="1"/>
  <c r="DP95" i="1"/>
  <c r="DM22" i="1"/>
  <c r="DN22" i="1"/>
  <c r="W72" i="9"/>
  <c r="DL91" i="1"/>
  <c r="DL92" i="1"/>
  <c r="DL84" i="1"/>
  <c r="CX95" i="1"/>
  <c r="CY96" i="1"/>
  <c r="CY95" i="1" s="1"/>
  <c r="CZ95" i="1"/>
  <c r="CH123" i="1"/>
  <c r="CI123" i="1"/>
  <c r="CH107" i="1"/>
  <c r="CI107" i="1"/>
  <c r="CH116" i="1"/>
  <c r="CI116" i="1"/>
  <c r="CH97" i="1"/>
  <c r="CI97" i="1"/>
  <c r="CH119" i="1"/>
  <c r="CI119" i="1"/>
  <c r="CH120" i="1"/>
  <c r="CI120" i="1"/>
  <c r="CH115" i="1"/>
  <c r="CI115" i="1"/>
  <c r="CH96" i="1"/>
  <c r="CG95" i="1"/>
  <c r="CU43" i="1"/>
  <c r="CW43" i="1" s="1"/>
  <c r="CX43" i="1" s="1"/>
  <c r="W31" i="9"/>
  <c r="CU79" i="1"/>
  <c r="W67" i="9"/>
  <c r="CU17" i="1"/>
  <c r="CW17" i="1" s="1"/>
  <c r="CX17" i="1" s="1"/>
  <c r="W5" i="9"/>
  <c r="CU38" i="1"/>
  <c r="W26" i="9"/>
  <c r="CU68" i="1"/>
  <c r="CW68" i="1" s="1"/>
  <c r="CX68" i="1" s="1"/>
  <c r="W56" i="9"/>
  <c r="CU20" i="1"/>
  <c r="W8" i="9"/>
  <c r="CU21" i="1"/>
  <c r="CW21" i="1" s="1"/>
  <c r="CX21" i="1" s="1"/>
  <c r="W9" i="9"/>
  <c r="CU30" i="1"/>
  <c r="W18" i="9"/>
  <c r="CU25" i="1"/>
  <c r="CW25" i="1" s="1"/>
  <c r="CX25" i="1" s="1"/>
  <c r="W13" i="9"/>
  <c r="CU56" i="1"/>
  <c r="W44" i="9"/>
  <c r="CU40" i="1"/>
  <c r="CW40" i="1" s="1"/>
  <c r="CX40" i="1" s="1"/>
  <c r="W28" i="9"/>
  <c r="CU62" i="1"/>
  <c r="W50" i="9"/>
  <c r="CU58" i="1"/>
  <c r="CW58" i="1" s="1"/>
  <c r="CX58" i="1" s="1"/>
  <c r="W46" i="9"/>
  <c r="CU49" i="1"/>
  <c r="CW49" i="1" s="1"/>
  <c r="CX49" i="1" s="1"/>
  <c r="W37" i="9"/>
  <c r="CU74" i="1"/>
  <c r="W62" i="9"/>
  <c r="CU51" i="1"/>
  <c r="W39" i="9"/>
  <c r="CU41" i="1"/>
  <c r="CW41" i="1" s="1"/>
  <c r="CX41" i="1" s="1"/>
  <c r="W29" i="9"/>
  <c r="CU27" i="1"/>
  <c r="CW27" i="1" s="1"/>
  <c r="CX27" i="1" s="1"/>
  <c r="W15" i="9"/>
  <c r="CU73" i="1"/>
  <c r="W61" i="9"/>
  <c r="CU50" i="1"/>
  <c r="CW50" i="1" s="1"/>
  <c r="CX50" i="1" s="1"/>
  <c r="W38" i="9"/>
  <c r="CU14" i="1"/>
  <c r="CW14" i="1" s="1"/>
  <c r="CX14" i="1" s="1"/>
  <c r="CY14" i="1" s="1"/>
  <c r="W2" i="9"/>
  <c r="CU64" i="1"/>
  <c r="CW64" i="1" s="1"/>
  <c r="CX64" i="1" s="1"/>
  <c r="W52" i="9"/>
  <c r="CU85" i="1"/>
  <c r="CW85" i="1" s="1"/>
  <c r="CX85" i="1" s="1"/>
  <c r="W73" i="9"/>
  <c r="CU90" i="1"/>
  <c r="CW90" i="1" s="1"/>
  <c r="CX90" i="1" s="1"/>
  <c r="W78" i="9"/>
  <c r="CU61" i="1"/>
  <c r="CW61" i="1" s="1"/>
  <c r="CX61" i="1" s="1"/>
  <c r="W49" i="9"/>
  <c r="CU67" i="1"/>
  <c r="W55" i="9"/>
  <c r="CU66" i="1"/>
  <c r="CW66" i="1" s="1"/>
  <c r="CX66" i="1" s="1"/>
  <c r="W54" i="9"/>
  <c r="CU52" i="1"/>
  <c r="CW52" i="1" s="1"/>
  <c r="CX52" i="1" s="1"/>
  <c r="W40" i="9"/>
  <c r="CU22" i="1"/>
  <c r="CW22" i="1" s="1"/>
  <c r="CX22" i="1" s="1"/>
  <c r="W10" i="9"/>
  <c r="CU80" i="1"/>
  <c r="CW80" i="1" s="1"/>
  <c r="CX80" i="1" s="1"/>
  <c r="W68" i="9"/>
  <c r="CU76" i="1"/>
  <c r="CW76" i="1" s="1"/>
  <c r="CX76" i="1" s="1"/>
  <c r="W64" i="9"/>
  <c r="CU29" i="1"/>
  <c r="CW29" i="1" s="1"/>
  <c r="CX29" i="1" s="1"/>
  <c r="W17" i="9"/>
  <c r="CU81" i="1"/>
  <c r="CW81" i="1" s="1"/>
  <c r="CX81" i="1" s="1"/>
  <c r="W69" i="9"/>
  <c r="CU33" i="1"/>
  <c r="CW33" i="1" s="1"/>
  <c r="CX33" i="1" s="1"/>
  <c r="W21" i="9"/>
  <c r="CU15" i="1"/>
  <c r="CW15" i="1" s="1"/>
  <c r="CX15" i="1" s="1"/>
  <c r="W3" i="9"/>
  <c r="CU63" i="1"/>
  <c r="CW63" i="1" s="1"/>
  <c r="CX63" i="1" s="1"/>
  <c r="W51" i="9"/>
  <c r="CU36" i="1"/>
  <c r="CW36" i="1" s="1"/>
  <c r="CX36" i="1" s="1"/>
  <c r="W24" i="9"/>
  <c r="CU42" i="1"/>
  <c r="CW42" i="1" s="1"/>
  <c r="CX42" i="1" s="1"/>
  <c r="W30" i="9"/>
  <c r="CU34" i="1"/>
  <c r="CW34" i="1" s="1"/>
  <c r="CX34" i="1" s="1"/>
  <c r="W22" i="9"/>
  <c r="CU65" i="1"/>
  <c r="CW65" i="1" s="1"/>
  <c r="CX65" i="1" s="1"/>
  <c r="W53" i="9"/>
  <c r="CU60" i="1"/>
  <c r="CW60" i="1" s="1"/>
  <c r="CX60" i="1" s="1"/>
  <c r="W48" i="9"/>
  <c r="CU23" i="1"/>
  <c r="CW23" i="1" s="1"/>
  <c r="CX23" i="1" s="1"/>
  <c r="W11" i="9"/>
  <c r="CU28" i="1"/>
  <c r="W16" i="9"/>
  <c r="CU45" i="1"/>
  <c r="CW45" i="1" s="1"/>
  <c r="CX45" i="1" s="1"/>
  <c r="W33" i="9"/>
  <c r="CU53" i="1"/>
  <c r="CW53" i="1" s="1"/>
  <c r="CX53" i="1" s="1"/>
  <c r="W41" i="9"/>
  <c r="CU77" i="1"/>
  <c r="CW77" i="1" s="1"/>
  <c r="CX77" i="1" s="1"/>
  <c r="W65" i="9"/>
  <c r="CU47" i="1"/>
  <c r="CW47" i="1" s="1"/>
  <c r="CX47" i="1" s="1"/>
  <c r="W35" i="9"/>
  <c r="CU59" i="1"/>
  <c r="CW59" i="1" s="1"/>
  <c r="CX59" i="1" s="1"/>
  <c r="W47" i="9"/>
  <c r="CU75" i="1"/>
  <c r="CW75" i="1" s="1"/>
  <c r="CX75" i="1" s="1"/>
  <c r="W63" i="9"/>
  <c r="CU71" i="1"/>
  <c r="CW71" i="1" s="1"/>
  <c r="CX71" i="1" s="1"/>
  <c r="W59" i="9"/>
  <c r="CU31" i="1"/>
  <c r="CW31" i="1" s="1"/>
  <c r="CX31" i="1" s="1"/>
  <c r="W19" i="9"/>
  <c r="CU78" i="1"/>
  <c r="CW78" i="1" s="1"/>
  <c r="CX78" i="1" s="1"/>
  <c r="W66" i="9"/>
  <c r="CU44" i="1"/>
  <c r="CW44" i="1" s="1"/>
  <c r="CX44" i="1" s="1"/>
  <c r="W32" i="9"/>
  <c r="CU57" i="1"/>
  <c r="CW57" i="1" s="1"/>
  <c r="CX57" i="1" s="1"/>
  <c r="W45" i="9"/>
  <c r="CU54" i="1"/>
  <c r="CW54" i="1" s="1"/>
  <c r="CX54" i="1" s="1"/>
  <c r="W42" i="9"/>
  <c r="CU18" i="1"/>
  <c r="CW18" i="1" s="1"/>
  <c r="CX18" i="1" s="1"/>
  <c r="W6" i="9"/>
  <c r="CU35" i="1"/>
  <c r="CW35" i="1" s="1"/>
  <c r="CX35" i="1" s="1"/>
  <c r="W23" i="9"/>
  <c r="CU19" i="1"/>
  <c r="CW19" i="1" s="1"/>
  <c r="CX19" i="1" s="1"/>
  <c r="W7" i="9"/>
  <c r="CU32" i="1"/>
  <c r="CW32" i="1" s="1"/>
  <c r="CX32" i="1" s="1"/>
  <c r="W20" i="9"/>
  <c r="CU24" i="1"/>
  <c r="CW24" i="1" s="1"/>
  <c r="CX24" i="1" s="1"/>
  <c r="W12" i="9"/>
  <c r="CU83" i="1"/>
  <c r="CW83" i="1" s="1"/>
  <c r="CX83" i="1" s="1"/>
  <c r="W71" i="9"/>
  <c r="CU39" i="1"/>
  <c r="CW39" i="1" s="1"/>
  <c r="CX39" i="1" s="1"/>
  <c r="W27" i="9"/>
  <c r="CU70" i="1"/>
  <c r="CW70" i="1" s="1"/>
  <c r="CX70" i="1" s="1"/>
  <c r="W58" i="9"/>
  <c r="CU37" i="1"/>
  <c r="CW37" i="1" s="1"/>
  <c r="CX37" i="1" s="1"/>
  <c r="W25" i="9"/>
  <c r="CU89" i="1"/>
  <c r="CW89" i="1" s="1"/>
  <c r="CX89" i="1" s="1"/>
  <c r="W77" i="9"/>
  <c r="CU26" i="1"/>
  <c r="CW26" i="1" s="1"/>
  <c r="CX26" i="1" s="1"/>
  <c r="W14" i="9"/>
  <c r="CU82" i="1"/>
  <c r="CW82" i="1" s="1"/>
  <c r="CX82" i="1" s="1"/>
  <c r="W70" i="9"/>
  <c r="CU72" i="1"/>
  <c r="CW72" i="1" s="1"/>
  <c r="CX72" i="1" s="1"/>
  <c r="W60" i="9"/>
  <c r="CU16" i="1"/>
  <c r="CW16" i="1" s="1"/>
  <c r="CX16" i="1" s="1"/>
  <c r="W4" i="9"/>
  <c r="CU69" i="1"/>
  <c r="W57" i="9"/>
  <c r="CU87" i="1"/>
  <c r="CW87" i="1" s="1"/>
  <c r="CX87" i="1" s="1"/>
  <c r="W75" i="9"/>
  <c r="CU46" i="1"/>
  <c r="CW46" i="1" s="1"/>
  <c r="CX46" i="1" s="1"/>
  <c r="W34" i="9"/>
  <c r="CU55" i="1"/>
  <c r="CW55" i="1" s="1"/>
  <c r="CX55" i="1" s="1"/>
  <c r="W43" i="9"/>
  <c r="CU88" i="1"/>
  <c r="CW88" i="1" s="1"/>
  <c r="CX88" i="1" s="1"/>
  <c r="W76" i="9"/>
  <c r="CU86" i="1"/>
  <c r="CW86" i="1" s="1"/>
  <c r="CX86" i="1" s="1"/>
  <c r="W74" i="9"/>
  <c r="CU48" i="1"/>
  <c r="CW48" i="1" s="1"/>
  <c r="CX48" i="1" s="1"/>
  <c r="W36" i="9"/>
  <c r="CU92" i="1"/>
  <c r="CU91" i="1"/>
  <c r="CU84" i="1"/>
  <c r="CD17" i="1"/>
  <c r="CE17" i="1" s="1"/>
  <c r="BO17" i="1"/>
  <c r="BP17" i="1" s="1"/>
  <c r="CD21" i="1"/>
  <c r="CE21" i="1" s="1"/>
  <c r="BO21" i="1"/>
  <c r="BP21" i="1" s="1"/>
  <c r="BQ21" i="1" s="1"/>
  <c r="BR21" i="1" s="1"/>
  <c r="BO30" i="1"/>
  <c r="CD30" i="1"/>
  <c r="CE30" i="1" s="1"/>
  <c r="CD25" i="1"/>
  <c r="CE25" i="1" s="1"/>
  <c r="BO25" i="1"/>
  <c r="BP25" i="1" s="1"/>
  <c r="BO56" i="1"/>
  <c r="BP56" i="1" s="1"/>
  <c r="CD56" i="1"/>
  <c r="CE56" i="1" s="1"/>
  <c r="BO40" i="1"/>
  <c r="BP40" i="1" s="1"/>
  <c r="BQ40" i="1" s="1"/>
  <c r="BR40" i="1" s="1"/>
  <c r="CD40" i="1"/>
  <c r="CE40" i="1" s="1"/>
  <c r="BO62" i="1"/>
  <c r="BP62" i="1" s="1"/>
  <c r="BQ62" i="1" s="1"/>
  <c r="BR62" i="1" s="1"/>
  <c r="CD62" i="1"/>
  <c r="CE62" i="1" s="1"/>
  <c r="CD58" i="1"/>
  <c r="CE58" i="1" s="1"/>
  <c r="BO58" i="1"/>
  <c r="BP58" i="1" s="1"/>
  <c r="BO16" i="1"/>
  <c r="BP16" i="1" s="1"/>
  <c r="BQ16" i="1" s="1"/>
  <c r="BR16" i="1" s="1"/>
  <c r="CD16" i="1"/>
  <c r="CE16" i="1" s="1"/>
  <c r="CD68" i="1"/>
  <c r="CE68" i="1" s="1"/>
  <c r="BO68" i="1"/>
  <c r="BP68" i="1" s="1"/>
  <c r="BQ68" i="1" s="1"/>
  <c r="BR68" i="1" s="1"/>
  <c r="CD74" i="1"/>
  <c r="CE74" i="1" s="1"/>
  <c r="BO74" i="1"/>
  <c r="BP74" i="1" s="1"/>
  <c r="BO51" i="1"/>
  <c r="BP51" i="1" s="1"/>
  <c r="CD51" i="1"/>
  <c r="CE51" i="1" s="1"/>
  <c r="CD27" i="1"/>
  <c r="CE27" i="1" s="1"/>
  <c r="BO27" i="1"/>
  <c r="BP27" i="1" s="1"/>
  <c r="BQ27" i="1" s="1"/>
  <c r="BR27" i="1" s="1"/>
  <c r="BO73" i="1"/>
  <c r="BP73" i="1" s="1"/>
  <c r="CD73" i="1"/>
  <c r="CE73" i="1" s="1"/>
  <c r="CD50" i="1"/>
  <c r="CE50" i="1" s="1"/>
  <c r="BO50" i="1"/>
  <c r="BP50" i="1" s="1"/>
  <c r="CD14" i="1"/>
  <c r="CE14" i="1" s="1"/>
  <c r="BO14" i="1"/>
  <c r="BP14" i="1" s="1"/>
  <c r="BO64" i="1"/>
  <c r="BP64" i="1" s="1"/>
  <c r="BQ64" i="1" s="1"/>
  <c r="BR64" i="1" s="1"/>
  <c r="CD64" i="1"/>
  <c r="CE64" i="1" s="1"/>
  <c r="BO85" i="1"/>
  <c r="BP85" i="1" s="1"/>
  <c r="BQ85" i="1" s="1"/>
  <c r="BR85" i="1" s="1"/>
  <c r="CD85" i="1"/>
  <c r="CE85" i="1" s="1"/>
  <c r="CD90" i="1"/>
  <c r="CE90" i="1" s="1"/>
  <c r="BO90" i="1"/>
  <c r="BP90" i="1" s="1"/>
  <c r="BO61" i="1"/>
  <c r="BP61" i="1" s="1"/>
  <c r="BQ61" i="1" s="1"/>
  <c r="BR61" i="1" s="1"/>
  <c r="CD61" i="1"/>
  <c r="CE61" i="1" s="1"/>
  <c r="CD67" i="1"/>
  <c r="CE67" i="1" s="1"/>
  <c r="BO67" i="1"/>
  <c r="BP67" i="1" s="1"/>
  <c r="CD20" i="1"/>
  <c r="CE20" i="1" s="1"/>
  <c r="BO20" i="1"/>
  <c r="BP20" i="1" s="1"/>
  <c r="BO84" i="1"/>
  <c r="BP84" i="1" s="1"/>
  <c r="CD92" i="1"/>
  <c r="CE92" i="1" s="1"/>
  <c r="BO92" i="1"/>
  <c r="BP92" i="1" s="1"/>
  <c r="BQ92" i="1" s="1"/>
  <c r="BR92" i="1" s="1"/>
  <c r="CD84" i="1"/>
  <c r="CE84" i="1" s="1"/>
  <c r="BO91" i="1"/>
  <c r="BP91" i="1" s="1"/>
  <c r="BQ91" i="1" s="1"/>
  <c r="BR91" i="1" s="1"/>
  <c r="CD91" i="1"/>
  <c r="CE91" i="1" s="1"/>
  <c r="BO41" i="1"/>
  <c r="BP41" i="1" s="1"/>
  <c r="BQ41" i="1" s="1"/>
  <c r="BR41" i="1" s="1"/>
  <c r="CD41" i="1"/>
  <c r="CE41" i="1" s="1"/>
  <c r="CD66" i="1"/>
  <c r="CE66" i="1" s="1"/>
  <c r="BO66" i="1"/>
  <c r="BP66" i="1" s="1"/>
  <c r="BO52" i="1"/>
  <c r="BP52" i="1" s="1"/>
  <c r="CD52" i="1"/>
  <c r="CE52" i="1" s="1"/>
  <c r="CD22" i="1"/>
  <c r="CE22" i="1" s="1"/>
  <c r="BO22" i="1"/>
  <c r="BP22" i="1" s="1"/>
  <c r="BQ22" i="1" s="1"/>
  <c r="BR22" i="1" s="1"/>
  <c r="BO80" i="1"/>
  <c r="BP80" i="1" s="1"/>
  <c r="CD80" i="1"/>
  <c r="CE80" i="1" s="1"/>
  <c r="CD76" i="1"/>
  <c r="CE76" i="1" s="1"/>
  <c r="BO76" i="1"/>
  <c r="BP76" i="1" s="1"/>
  <c r="BQ76" i="1" s="1"/>
  <c r="BR76" i="1" s="1"/>
  <c r="BO29" i="1"/>
  <c r="CD29" i="1"/>
  <c r="CE29" i="1" s="1"/>
  <c r="CD54" i="1"/>
  <c r="CE54" i="1" s="1"/>
  <c r="BO54" i="1"/>
  <c r="BP54" i="1" s="1"/>
  <c r="BQ54" i="1" s="1"/>
  <c r="BR54" i="1" s="1"/>
  <c r="BO53" i="1"/>
  <c r="BP53" i="1" s="1"/>
  <c r="BQ53" i="1" s="1"/>
  <c r="BR53" i="1" s="1"/>
  <c r="CD53" i="1"/>
  <c r="CE53" i="1" s="1"/>
  <c r="CD77" i="1"/>
  <c r="CE77" i="1" s="1"/>
  <c r="BO77" i="1"/>
  <c r="BP77" i="1" s="1"/>
  <c r="BQ77" i="1" s="1"/>
  <c r="BR77" i="1" s="1"/>
  <c r="BO33" i="1"/>
  <c r="BP33" i="1" s="1"/>
  <c r="BQ33" i="1" s="1"/>
  <c r="BR33" i="1" s="1"/>
  <c r="CD33" i="1"/>
  <c r="CE33" i="1" s="1"/>
  <c r="BO47" i="1"/>
  <c r="BP47" i="1" s="1"/>
  <c r="CD47" i="1"/>
  <c r="CE47" i="1" s="1"/>
  <c r="BO15" i="1"/>
  <c r="BP15" i="1" s="1"/>
  <c r="CD15" i="1"/>
  <c r="CE15" i="1" s="1"/>
  <c r="CD59" i="1"/>
  <c r="CE59" i="1" s="1"/>
  <c r="BO59" i="1"/>
  <c r="BP59" i="1" s="1"/>
  <c r="BQ59" i="1" s="1"/>
  <c r="BR59" i="1" s="1"/>
  <c r="BO63" i="1"/>
  <c r="BP63" i="1" s="1"/>
  <c r="BQ63" i="1" s="1"/>
  <c r="BR63" i="1" s="1"/>
  <c r="CD63" i="1"/>
  <c r="CE63" i="1" s="1"/>
  <c r="CD36" i="1"/>
  <c r="CE36" i="1" s="1"/>
  <c r="BO36" i="1"/>
  <c r="BP36" i="1" s="1"/>
  <c r="CD42" i="1"/>
  <c r="CE42" i="1" s="1"/>
  <c r="BO42" i="1"/>
  <c r="BP42" i="1" s="1"/>
  <c r="CD34" i="1"/>
  <c r="CE34" i="1" s="1"/>
  <c r="BO34" i="1"/>
  <c r="BP34" i="1" s="1"/>
  <c r="BQ34" i="1" s="1"/>
  <c r="BR34" i="1" s="1"/>
  <c r="BO65" i="1"/>
  <c r="BP65" i="1" s="1"/>
  <c r="BQ65" i="1" s="1"/>
  <c r="BR65" i="1" s="1"/>
  <c r="CD65" i="1"/>
  <c r="CE65" i="1" s="1"/>
  <c r="BO60" i="1"/>
  <c r="BP60" i="1" s="1"/>
  <c r="CD60" i="1"/>
  <c r="CE60" i="1" s="1"/>
  <c r="BO23" i="1"/>
  <c r="BP23" i="1" s="1"/>
  <c r="CD23" i="1"/>
  <c r="CE23" i="1" s="1"/>
  <c r="BO28" i="1"/>
  <c r="CD28" i="1"/>
  <c r="CE28" i="1" s="1"/>
  <c r="CD45" i="1"/>
  <c r="CE45" i="1" s="1"/>
  <c r="BO45" i="1"/>
  <c r="BP45" i="1" s="1"/>
  <c r="BQ45" i="1" s="1"/>
  <c r="BR45" i="1" s="1"/>
  <c r="BO79" i="1"/>
  <c r="BP79" i="1" s="1"/>
  <c r="BQ79" i="1" s="1"/>
  <c r="BR79" i="1" s="1"/>
  <c r="CD79" i="1"/>
  <c r="CE79" i="1" s="1"/>
  <c r="CD38" i="1"/>
  <c r="CE38" i="1" s="1"/>
  <c r="BO38" i="1"/>
  <c r="BP38" i="1" s="1"/>
  <c r="BQ38" i="1" s="1"/>
  <c r="BR38" i="1" s="1"/>
  <c r="BO75" i="1"/>
  <c r="BP75" i="1" s="1"/>
  <c r="BQ75" i="1" s="1"/>
  <c r="BR75" i="1" s="1"/>
  <c r="CD75" i="1"/>
  <c r="CE75" i="1" s="1"/>
  <c r="BO71" i="1"/>
  <c r="BP71" i="1" s="1"/>
  <c r="CD71" i="1"/>
  <c r="CE71" i="1" s="1"/>
  <c r="BO31" i="1"/>
  <c r="BP31" i="1" s="1"/>
  <c r="BQ31" i="1" s="1"/>
  <c r="BR31" i="1" s="1"/>
  <c r="CD31" i="1"/>
  <c r="CE31" i="1" s="1"/>
  <c r="CD78" i="1"/>
  <c r="CE78" i="1" s="1"/>
  <c r="BO78" i="1"/>
  <c r="BP78" i="1" s="1"/>
  <c r="BQ78" i="1" s="1"/>
  <c r="BR78" i="1" s="1"/>
  <c r="CD44" i="1"/>
  <c r="CE44" i="1" s="1"/>
  <c r="BO44" i="1"/>
  <c r="BP44" i="1" s="1"/>
  <c r="BQ44" i="1" s="1"/>
  <c r="BR44" i="1" s="1"/>
  <c r="CD57" i="1"/>
  <c r="CE57" i="1" s="1"/>
  <c r="BO57" i="1"/>
  <c r="BP57" i="1" s="1"/>
  <c r="BQ57" i="1" s="1"/>
  <c r="BR57" i="1" s="1"/>
  <c r="BO43" i="1"/>
  <c r="BP43" i="1" s="1"/>
  <c r="CD43" i="1"/>
  <c r="CE43" i="1" s="1"/>
  <c r="BO49" i="1"/>
  <c r="BP49" i="1" s="1"/>
  <c r="BQ49" i="1" s="1"/>
  <c r="BR49" i="1" s="1"/>
  <c r="CD49" i="1"/>
  <c r="CE49" i="1" s="1"/>
  <c r="BO18" i="1"/>
  <c r="BP18" i="1" s="1"/>
  <c r="CD18" i="1"/>
  <c r="CE18" i="1" s="1"/>
  <c r="CD35" i="1"/>
  <c r="CE35" i="1" s="1"/>
  <c r="BO35" i="1"/>
  <c r="BP35" i="1" s="1"/>
  <c r="BQ35" i="1" s="1"/>
  <c r="BR35" i="1" s="1"/>
  <c r="BO19" i="1"/>
  <c r="BP19" i="1" s="1"/>
  <c r="CD19" i="1"/>
  <c r="CE19" i="1" s="1"/>
  <c r="BO32" i="1"/>
  <c r="BP32" i="1" s="1"/>
  <c r="CD32" i="1"/>
  <c r="CE32" i="1" s="1"/>
  <c r="BO24" i="1"/>
  <c r="BP24" i="1" s="1"/>
  <c r="BQ24" i="1" s="1"/>
  <c r="BR24" i="1" s="1"/>
  <c r="CD24" i="1"/>
  <c r="CE24" i="1" s="1"/>
  <c r="BO83" i="1"/>
  <c r="BP83" i="1" s="1"/>
  <c r="BQ83" i="1" s="1"/>
  <c r="BR83" i="1" s="1"/>
  <c r="CD83" i="1"/>
  <c r="CE83" i="1" s="1"/>
  <c r="BO39" i="1"/>
  <c r="BP39" i="1" s="1"/>
  <c r="CD39" i="1"/>
  <c r="CE39" i="1" s="1"/>
  <c r="CD70" i="1"/>
  <c r="CE70" i="1" s="1"/>
  <c r="BO70" i="1"/>
  <c r="BP70" i="1" s="1"/>
  <c r="CD37" i="1"/>
  <c r="CE37" i="1" s="1"/>
  <c r="BO37" i="1"/>
  <c r="BP37" i="1" s="1"/>
  <c r="CD89" i="1"/>
  <c r="CE89" i="1" s="1"/>
  <c r="BO89" i="1"/>
  <c r="BP89" i="1" s="1"/>
  <c r="BQ89" i="1" s="1"/>
  <c r="BR89" i="1" s="1"/>
  <c r="CD26" i="1"/>
  <c r="CE26" i="1" s="1"/>
  <c r="BO26" i="1"/>
  <c r="BP26" i="1" s="1"/>
  <c r="BQ26" i="1" s="1"/>
  <c r="BR26" i="1" s="1"/>
  <c r="CD82" i="1"/>
  <c r="CE82" i="1" s="1"/>
  <c r="BO82" i="1"/>
  <c r="BP82" i="1" s="1"/>
  <c r="BO72" i="1"/>
  <c r="BP72" i="1" s="1"/>
  <c r="CD72" i="1"/>
  <c r="CE72" i="1" s="1"/>
  <c r="CD81" i="1"/>
  <c r="CE81" i="1" s="1"/>
  <c r="BO81" i="1"/>
  <c r="BP81" i="1" s="1"/>
  <c r="BQ81" i="1" s="1"/>
  <c r="BR81" i="1" s="1"/>
  <c r="CD69" i="1"/>
  <c r="CE69" i="1" s="1"/>
  <c r="BO69" i="1"/>
  <c r="BP69" i="1" s="1"/>
  <c r="BQ69" i="1" s="1"/>
  <c r="BR69" i="1" s="1"/>
  <c r="BO87" i="1"/>
  <c r="BP87" i="1" s="1"/>
  <c r="BQ87" i="1" s="1"/>
  <c r="BR87" i="1" s="1"/>
  <c r="CD87" i="1"/>
  <c r="CE87" i="1" s="1"/>
  <c r="CD46" i="1"/>
  <c r="CE46" i="1" s="1"/>
  <c r="BO46" i="1"/>
  <c r="BP46" i="1" s="1"/>
  <c r="BQ46" i="1" s="1"/>
  <c r="BR46" i="1" s="1"/>
  <c r="BO55" i="1"/>
  <c r="BP55" i="1" s="1"/>
  <c r="BQ55" i="1" s="1"/>
  <c r="BR55" i="1" s="1"/>
  <c r="CD55" i="1"/>
  <c r="CE55" i="1" s="1"/>
  <c r="BO88" i="1"/>
  <c r="BP88" i="1" s="1"/>
  <c r="CD88" i="1"/>
  <c r="CE88" i="1" s="1"/>
  <c r="CD86" i="1"/>
  <c r="CE86" i="1" s="1"/>
  <c r="BO86" i="1"/>
  <c r="BP86" i="1" s="1"/>
  <c r="BQ86" i="1" s="1"/>
  <c r="BR86" i="1" s="1"/>
  <c r="BO48" i="1"/>
  <c r="BP48" i="1" s="1"/>
  <c r="BQ48" i="1" s="1"/>
  <c r="BR48" i="1" s="1"/>
  <c r="CD48" i="1"/>
  <c r="CE48" i="1" s="1"/>
  <c r="U16" i="9"/>
  <c r="U17" i="9"/>
  <c r="U18" i="9"/>
  <c r="FT52" i="1" l="1"/>
  <c r="FT61" i="1"/>
  <c r="FT53" i="1"/>
  <c r="FU27" i="1"/>
  <c r="FU34" i="1"/>
  <c r="FT23" i="1"/>
  <c r="FT54" i="1"/>
  <c r="FI9" i="1" s="1"/>
  <c r="FT40" i="1"/>
  <c r="FU20" i="1"/>
  <c r="FT75" i="1"/>
  <c r="FU84" i="1"/>
  <c r="EZ67" i="1"/>
  <c r="FT44" i="1"/>
  <c r="EZ73" i="1"/>
  <c r="EZ60" i="1"/>
  <c r="EZ81" i="1"/>
  <c r="EZ77" i="1"/>
  <c r="FU65" i="1"/>
  <c r="FU15" i="1"/>
  <c r="FT37" i="1"/>
  <c r="FI5" i="1" s="1"/>
  <c r="FU92" i="1"/>
  <c r="FU24" i="1"/>
  <c r="FS13" i="1"/>
  <c r="FU28" i="1"/>
  <c r="FT67" i="1"/>
  <c r="FT87" i="1"/>
  <c r="FI4" i="1" s="1"/>
  <c r="FU62" i="1"/>
  <c r="FU17" i="1"/>
  <c r="FM4" i="1" s="1"/>
  <c r="FN4" i="1" s="1"/>
  <c r="FY4" i="1" s="1"/>
  <c r="FU86" i="1"/>
  <c r="GR23" i="1"/>
  <c r="GQ23" i="1"/>
  <c r="GQ87" i="1"/>
  <c r="GR87" i="1"/>
  <c r="GR91" i="1"/>
  <c r="GQ91" i="1"/>
  <c r="FT43" i="1"/>
  <c r="FU80" i="1"/>
  <c r="GR52" i="1"/>
  <c r="GQ52" i="1"/>
  <c r="GR81" i="1"/>
  <c r="GQ81" i="1"/>
  <c r="GR54" i="1"/>
  <c r="GQ54" i="1"/>
  <c r="GQ24" i="1"/>
  <c r="GR24" i="1"/>
  <c r="FU43" i="1"/>
  <c r="FT50" i="1"/>
  <c r="GR31" i="1"/>
  <c r="GQ31" i="1"/>
  <c r="GR42" i="1"/>
  <c r="GQ42" i="1"/>
  <c r="GR41" i="1"/>
  <c r="GQ41" i="1"/>
  <c r="GR66" i="1"/>
  <c r="GQ66" i="1"/>
  <c r="GR60" i="1"/>
  <c r="GQ60" i="1"/>
  <c r="GR26" i="1"/>
  <c r="GQ26" i="1"/>
  <c r="GQ61" i="1"/>
  <c r="GR61" i="1"/>
  <c r="GR69" i="1"/>
  <c r="GQ69" i="1"/>
  <c r="GQ40" i="1"/>
  <c r="GR40" i="1"/>
  <c r="GR53" i="1"/>
  <c r="GQ53" i="1"/>
  <c r="GQ32" i="1"/>
  <c r="GR32" i="1"/>
  <c r="GR20" i="1"/>
  <c r="GQ20" i="1"/>
  <c r="GR75" i="1"/>
  <c r="GQ75" i="1"/>
  <c r="GQ88" i="1"/>
  <c r="GR88" i="1"/>
  <c r="GR70" i="1"/>
  <c r="GQ70" i="1"/>
  <c r="GR47" i="1"/>
  <c r="GQ47" i="1"/>
  <c r="GQ27" i="1"/>
  <c r="GR27" i="1"/>
  <c r="GR18" i="1"/>
  <c r="GQ18" i="1"/>
  <c r="GQ64" i="1"/>
  <c r="GR64" i="1"/>
  <c r="GR79" i="1"/>
  <c r="GQ79" i="1"/>
  <c r="GR34" i="1"/>
  <c r="GQ34" i="1"/>
  <c r="GR15" i="1"/>
  <c r="GQ15" i="1"/>
  <c r="GR57" i="1"/>
  <c r="GQ57" i="1"/>
  <c r="GR71" i="1"/>
  <c r="GQ71" i="1"/>
  <c r="GR73" i="1"/>
  <c r="GQ73" i="1"/>
  <c r="GR51" i="1"/>
  <c r="GQ51" i="1"/>
  <c r="GR45" i="1"/>
  <c r="GQ45" i="1"/>
  <c r="GQ21" i="1"/>
  <c r="GR21" i="1"/>
  <c r="GQ90" i="1"/>
  <c r="GR90" i="1"/>
  <c r="GR72" i="1"/>
  <c r="GQ72" i="1"/>
  <c r="GR56" i="1"/>
  <c r="GQ56" i="1"/>
  <c r="GR49" i="1"/>
  <c r="GQ49" i="1"/>
  <c r="GR19" i="1"/>
  <c r="GQ19" i="1"/>
  <c r="GR68" i="1"/>
  <c r="GQ68" i="1"/>
  <c r="GR82" i="1"/>
  <c r="GQ82" i="1"/>
  <c r="GR55" i="1"/>
  <c r="GQ55" i="1"/>
  <c r="GR63" i="1"/>
  <c r="GQ63" i="1"/>
  <c r="GR33" i="1"/>
  <c r="GQ33" i="1"/>
  <c r="GQ74" i="1"/>
  <c r="GR74" i="1"/>
  <c r="GR62" i="1"/>
  <c r="GQ62" i="1"/>
  <c r="GQ86" i="1"/>
  <c r="GR86" i="1"/>
  <c r="GR76" i="1"/>
  <c r="GQ76" i="1"/>
  <c r="GP13" i="1"/>
  <c r="GQ14" i="1"/>
  <c r="GR14" i="1"/>
  <c r="GR16" i="1"/>
  <c r="GQ16" i="1"/>
  <c r="GR78" i="1"/>
  <c r="GQ78" i="1"/>
  <c r="GQ37" i="1"/>
  <c r="GR37" i="1"/>
  <c r="GR44" i="1"/>
  <c r="GQ44" i="1"/>
  <c r="GR65" i="1"/>
  <c r="GQ65" i="1"/>
  <c r="GR92" i="1"/>
  <c r="GQ92" i="1"/>
  <c r="GQ84" i="1"/>
  <c r="GR84" i="1"/>
  <c r="GR28" i="1"/>
  <c r="GQ28" i="1"/>
  <c r="GQ67" i="1"/>
  <c r="GR67" i="1"/>
  <c r="GR85" i="1"/>
  <c r="GQ85" i="1"/>
  <c r="GQ58" i="1"/>
  <c r="GR58" i="1"/>
  <c r="GQ25" i="1"/>
  <c r="GR25" i="1"/>
  <c r="GQ83" i="1"/>
  <c r="GR83" i="1"/>
  <c r="GR35" i="1"/>
  <c r="GQ35" i="1"/>
  <c r="GQ38" i="1"/>
  <c r="GR38" i="1"/>
  <c r="GQ48" i="1"/>
  <c r="GR48" i="1"/>
  <c r="GR46" i="1"/>
  <c r="GQ46" i="1"/>
  <c r="GR59" i="1"/>
  <c r="GQ59" i="1"/>
  <c r="GR77" i="1"/>
  <c r="GQ77" i="1"/>
  <c r="GQ17" i="1"/>
  <c r="GR17" i="1"/>
  <c r="GR80" i="1"/>
  <c r="GQ80" i="1"/>
  <c r="GR50" i="1"/>
  <c r="GQ50" i="1"/>
  <c r="GR43" i="1"/>
  <c r="GQ43" i="1"/>
  <c r="EZ65" i="1"/>
  <c r="EZ15" i="1"/>
  <c r="EZ45" i="1"/>
  <c r="EZ64" i="1"/>
  <c r="EZ57" i="1"/>
  <c r="EZ46" i="1"/>
  <c r="EZ68" i="1"/>
  <c r="EZ55" i="1"/>
  <c r="FM8" i="1"/>
  <c r="FN8" i="1" s="1"/>
  <c r="FY8" i="1" s="1"/>
  <c r="EZ42" i="1"/>
  <c r="EZ23" i="1"/>
  <c r="EZ33" i="1"/>
  <c r="FM6" i="1"/>
  <c r="FN6" i="1" s="1"/>
  <c r="FY6" i="1" s="1"/>
  <c r="EZ50" i="1"/>
  <c r="EZ85" i="1"/>
  <c r="EZ40" i="1"/>
  <c r="EZ54" i="1"/>
  <c r="EZ52" i="1"/>
  <c r="EZ71" i="1"/>
  <c r="EZ26" i="1"/>
  <c r="EZ44" i="1"/>
  <c r="EZ37" i="1"/>
  <c r="EZ63" i="1"/>
  <c r="EZ59" i="1"/>
  <c r="EZ21" i="1"/>
  <c r="EZ80" i="1"/>
  <c r="FI8" i="1"/>
  <c r="FM7" i="1"/>
  <c r="FN7" i="1" s="1"/>
  <c r="FY7" i="1" s="1"/>
  <c r="EZ74" i="1"/>
  <c r="EZ92" i="1"/>
  <c r="EZ16" i="1"/>
  <c r="EZ51" i="1"/>
  <c r="EZ61" i="1"/>
  <c r="FI3" i="1"/>
  <c r="EZ18" i="1"/>
  <c r="EZ48" i="1"/>
  <c r="EZ82" i="1"/>
  <c r="EZ90" i="1"/>
  <c r="FI2" i="1"/>
  <c r="FM2" i="1"/>
  <c r="FM3" i="1"/>
  <c r="FN3" i="1" s="1"/>
  <c r="FY3" i="1" s="1"/>
  <c r="GB14" i="1" s="1"/>
  <c r="GG14" i="1" s="1"/>
  <c r="EZ91" i="1"/>
  <c r="EZ66" i="1"/>
  <c r="EZ31" i="1"/>
  <c r="EZ69" i="1"/>
  <c r="ES3" i="1"/>
  <c r="EZ38" i="1"/>
  <c r="EZ86" i="1"/>
  <c r="EZ58" i="1"/>
  <c r="FA58" i="1"/>
  <c r="EZ25" i="1"/>
  <c r="FA25" i="1"/>
  <c r="EZ83" i="1"/>
  <c r="FA83" i="1"/>
  <c r="EZ35" i="1"/>
  <c r="FA35" i="1"/>
  <c r="EZ20" i="1"/>
  <c r="FA20" i="1"/>
  <c r="EZ75" i="1"/>
  <c r="FA75" i="1"/>
  <c r="EZ88" i="1"/>
  <c r="FA88" i="1"/>
  <c r="EZ70" i="1"/>
  <c r="FA70" i="1"/>
  <c r="EZ47" i="1"/>
  <c r="FA47" i="1"/>
  <c r="EZ72" i="1"/>
  <c r="FA72" i="1"/>
  <c r="EZ27" i="1"/>
  <c r="FA27" i="1"/>
  <c r="EZ78" i="1"/>
  <c r="FA78" i="1"/>
  <c r="EZ34" i="1"/>
  <c r="FA34" i="1"/>
  <c r="EZ41" i="1"/>
  <c r="FA41" i="1"/>
  <c r="ES7" i="1" s="1"/>
  <c r="EZ28" i="1"/>
  <c r="FA28" i="1"/>
  <c r="EZ76" i="1"/>
  <c r="FA76" i="1"/>
  <c r="EZ79" i="1"/>
  <c r="FA79" i="1"/>
  <c r="EZ87" i="1"/>
  <c r="EZ62" i="1"/>
  <c r="FA62" i="1"/>
  <c r="EZ17" i="1"/>
  <c r="FA17" i="1"/>
  <c r="EZ24" i="1"/>
  <c r="FA24" i="1"/>
  <c r="EZ53" i="1"/>
  <c r="FA53" i="1"/>
  <c r="ES6" i="1" s="1"/>
  <c r="EZ32" i="1"/>
  <c r="FA32" i="1"/>
  <c r="EZ19" i="1"/>
  <c r="EZ56" i="1"/>
  <c r="FA56" i="1"/>
  <c r="EZ49" i="1"/>
  <c r="FA49" i="1"/>
  <c r="DM53" i="1"/>
  <c r="DM16" i="1"/>
  <c r="DN87" i="1"/>
  <c r="DO87" i="1" s="1"/>
  <c r="DN50" i="1"/>
  <c r="DO50" i="1" s="1"/>
  <c r="DQ50" i="1" s="1"/>
  <c r="DN45" i="1"/>
  <c r="DO45" i="1" s="1"/>
  <c r="DN32" i="1"/>
  <c r="DO32" i="1" s="1"/>
  <c r="DQ32" i="1" s="1"/>
  <c r="DM40" i="1"/>
  <c r="EY13" i="1"/>
  <c r="EZ14" i="1"/>
  <c r="DN80" i="1"/>
  <c r="DO80" i="1" s="1"/>
  <c r="DQ80" i="1" s="1"/>
  <c r="DM14" i="1"/>
  <c r="DM17" i="1"/>
  <c r="DN60" i="1"/>
  <c r="DO60" i="1" s="1"/>
  <c r="DN62" i="1"/>
  <c r="DO62" i="1" s="1"/>
  <c r="DQ62" i="1" s="1"/>
  <c r="DN44" i="1"/>
  <c r="DO44" i="1" s="1"/>
  <c r="DQ44" i="1" s="1"/>
  <c r="DN18" i="1"/>
  <c r="DO18" i="1" s="1"/>
  <c r="DQ18" i="1" s="1"/>
  <c r="DN76" i="1"/>
  <c r="DO76" i="1" s="1"/>
  <c r="DN61" i="1"/>
  <c r="DO61" i="1" s="1"/>
  <c r="DP61" i="1" s="1"/>
  <c r="DN79" i="1"/>
  <c r="DO79" i="1" s="1"/>
  <c r="DN65" i="1"/>
  <c r="DO65" i="1" s="1"/>
  <c r="DQ65" i="1" s="1"/>
  <c r="EZ84" i="1"/>
  <c r="DN25" i="1"/>
  <c r="DO25" i="1" s="1"/>
  <c r="DQ25" i="1" s="1"/>
  <c r="DM58" i="1"/>
  <c r="DM27" i="1"/>
  <c r="DN67" i="1"/>
  <c r="DO67" i="1" s="1"/>
  <c r="DP67" i="1" s="1"/>
  <c r="DN21" i="1"/>
  <c r="DO21" i="1" s="1"/>
  <c r="DM74" i="1"/>
  <c r="DN90" i="1"/>
  <c r="DO90" i="1" s="1"/>
  <c r="DQ90" i="1" s="1"/>
  <c r="DM66" i="1"/>
  <c r="DN15" i="1"/>
  <c r="DO15" i="1" s="1"/>
  <c r="DQ15" i="1" s="1"/>
  <c r="DN73" i="1"/>
  <c r="DO73" i="1" s="1"/>
  <c r="DN23" i="1"/>
  <c r="DO23" i="1" s="1"/>
  <c r="DN64" i="1"/>
  <c r="DO64" i="1" s="1"/>
  <c r="DN85" i="1"/>
  <c r="DO85" i="1" s="1"/>
  <c r="DP85" i="1" s="1"/>
  <c r="DN57" i="1"/>
  <c r="DO57" i="1" s="1"/>
  <c r="DN71" i="1"/>
  <c r="DO71" i="1" s="1"/>
  <c r="DN35" i="1"/>
  <c r="DO35" i="1" s="1"/>
  <c r="DP35" i="1" s="1"/>
  <c r="DN83" i="1"/>
  <c r="DO83" i="1" s="1"/>
  <c r="DP83" i="1" s="1"/>
  <c r="DM70" i="1"/>
  <c r="DM72" i="1"/>
  <c r="DM41" i="1"/>
  <c r="DN88" i="1"/>
  <c r="DO88" i="1" s="1"/>
  <c r="DN78" i="1"/>
  <c r="DO78" i="1" s="1"/>
  <c r="DQ78" i="1" s="1"/>
  <c r="DM34" i="1"/>
  <c r="DM33" i="1"/>
  <c r="DM47" i="1"/>
  <c r="DM37" i="1"/>
  <c r="EH19" i="1"/>
  <c r="EG19" i="1"/>
  <c r="EE24" i="1"/>
  <c r="EF24" i="1" s="1"/>
  <c r="DN20" i="1"/>
  <c r="DO20" i="1" s="1"/>
  <c r="DM38" i="1"/>
  <c r="DN63" i="1"/>
  <c r="DO63" i="1" s="1"/>
  <c r="DM75" i="1"/>
  <c r="DN82" i="1"/>
  <c r="DO82" i="1" s="1"/>
  <c r="DM55" i="1"/>
  <c r="DO58" i="1"/>
  <c r="DQ58" i="1" s="1"/>
  <c r="DM86" i="1"/>
  <c r="DM49" i="1"/>
  <c r="DM26" i="1"/>
  <c r="DM56" i="1"/>
  <c r="DM81" i="1"/>
  <c r="DM69" i="1"/>
  <c r="DM28" i="1"/>
  <c r="DN51" i="1"/>
  <c r="DO51" i="1" s="1"/>
  <c r="DN42" i="1"/>
  <c r="DO42" i="1" s="1"/>
  <c r="DQ42" i="1" s="1"/>
  <c r="DN54" i="1"/>
  <c r="DO54" i="1" s="1"/>
  <c r="DN43" i="1"/>
  <c r="DO43" i="1" s="1"/>
  <c r="DN59" i="1"/>
  <c r="DO59" i="1" s="1"/>
  <c r="DQ59" i="1" s="1"/>
  <c r="DN68" i="1"/>
  <c r="DO68" i="1" s="1"/>
  <c r="DP68" i="1" s="1"/>
  <c r="DN46" i="1"/>
  <c r="DO46" i="1" s="1"/>
  <c r="DN77" i="1"/>
  <c r="DO77" i="1" s="1"/>
  <c r="DN48" i="1"/>
  <c r="DO48" i="1" s="1"/>
  <c r="DO72" i="1"/>
  <c r="DQ72" i="1" s="1"/>
  <c r="DN31" i="1"/>
  <c r="DO31" i="1" s="1"/>
  <c r="DN52" i="1"/>
  <c r="DO52" i="1" s="1"/>
  <c r="EF68" i="1"/>
  <c r="EF69" i="1"/>
  <c r="EF43" i="1"/>
  <c r="EF49" i="1"/>
  <c r="DO69" i="1"/>
  <c r="DP69" i="1" s="1"/>
  <c r="DO81" i="1"/>
  <c r="DQ81" i="1" s="1"/>
  <c r="DO56" i="1"/>
  <c r="DQ56" i="1" s="1"/>
  <c r="DO49" i="1"/>
  <c r="DP49" i="1" s="1"/>
  <c r="DO41" i="1"/>
  <c r="DP41" i="1" s="1"/>
  <c r="DO38" i="1"/>
  <c r="DQ38" i="1" s="1"/>
  <c r="DO33" i="1"/>
  <c r="DP33" i="1" s="1"/>
  <c r="DO47" i="1"/>
  <c r="DP47" i="1" s="1"/>
  <c r="DO66" i="1"/>
  <c r="DO74" i="1"/>
  <c r="DQ74" i="1" s="1"/>
  <c r="EF26" i="1"/>
  <c r="EF38" i="1"/>
  <c r="EF86" i="1"/>
  <c r="EF37" i="1"/>
  <c r="EF15" i="1"/>
  <c r="EF90" i="1"/>
  <c r="EF66" i="1"/>
  <c r="EF57" i="1"/>
  <c r="EF71" i="1"/>
  <c r="EF73" i="1"/>
  <c r="EF74" i="1"/>
  <c r="EF23" i="1"/>
  <c r="EF85" i="1"/>
  <c r="EF64" i="1"/>
  <c r="EF67" i="1"/>
  <c r="EF58" i="1"/>
  <c r="EF25" i="1"/>
  <c r="EF83" i="1"/>
  <c r="EF35" i="1"/>
  <c r="EF48" i="1"/>
  <c r="EF31" i="1"/>
  <c r="EF54" i="1"/>
  <c r="DO75" i="1"/>
  <c r="DP75" i="1" s="1"/>
  <c r="DO86" i="1"/>
  <c r="DQ86" i="1" s="1"/>
  <c r="DO37" i="1"/>
  <c r="DQ37" i="1" s="1"/>
  <c r="EF77" i="1"/>
  <c r="EF28" i="1"/>
  <c r="EF81" i="1"/>
  <c r="EF91" i="1"/>
  <c r="EF88" i="1"/>
  <c r="EF70" i="1"/>
  <c r="EF47" i="1"/>
  <c r="EF72" i="1"/>
  <c r="EF41" i="1"/>
  <c r="EF44" i="1"/>
  <c r="EF65" i="1"/>
  <c r="EF92" i="1"/>
  <c r="EF61" i="1"/>
  <c r="EF60" i="1"/>
  <c r="EF76" i="1"/>
  <c r="EF14" i="1"/>
  <c r="EF79" i="1"/>
  <c r="EF62" i="1"/>
  <c r="EF17" i="1"/>
  <c r="EF18" i="1"/>
  <c r="EF46" i="1"/>
  <c r="EF42" i="1"/>
  <c r="EF52" i="1"/>
  <c r="EF59" i="1"/>
  <c r="EF51" i="1"/>
  <c r="EF56" i="1"/>
  <c r="EF20" i="1"/>
  <c r="EF75" i="1"/>
  <c r="EF55" i="1"/>
  <c r="EF63" i="1"/>
  <c r="EF33" i="1"/>
  <c r="EF82" i="1"/>
  <c r="EF78" i="1"/>
  <c r="EF34" i="1"/>
  <c r="EF27" i="1"/>
  <c r="EF45" i="1"/>
  <c r="EF21" i="1"/>
  <c r="EF80" i="1"/>
  <c r="EF50" i="1"/>
  <c r="EF16" i="1"/>
  <c r="EF40" i="1"/>
  <c r="EF53" i="1"/>
  <c r="EF32" i="1"/>
  <c r="EF87" i="1"/>
  <c r="EG84" i="1"/>
  <c r="EH84" i="1"/>
  <c r="DO16" i="1"/>
  <c r="DO55" i="1"/>
  <c r="DP55" i="1" s="1"/>
  <c r="DO26" i="1"/>
  <c r="DO34" i="1"/>
  <c r="CV84" i="1"/>
  <c r="CW84" i="1"/>
  <c r="CX84" i="1" s="1"/>
  <c r="CV69" i="1"/>
  <c r="CW69" i="1"/>
  <c r="CX69" i="1" s="1"/>
  <c r="CZ69" i="1" s="1"/>
  <c r="DO17" i="1"/>
  <c r="CV51" i="1"/>
  <c r="CW51" i="1"/>
  <c r="CX51" i="1" s="1"/>
  <c r="CY51" i="1" s="1"/>
  <c r="CV62" i="1"/>
  <c r="CW62" i="1"/>
  <c r="CX62" i="1" s="1"/>
  <c r="CZ62" i="1" s="1"/>
  <c r="CV30" i="1"/>
  <c r="CW30" i="1"/>
  <c r="CX30" i="1" s="1"/>
  <c r="CY30" i="1" s="1"/>
  <c r="CV38" i="1"/>
  <c r="CW38" i="1"/>
  <c r="CX38" i="1" s="1"/>
  <c r="CZ38" i="1" s="1"/>
  <c r="DO28" i="1"/>
  <c r="CV28" i="1"/>
  <c r="CW28" i="1"/>
  <c r="CX28" i="1" s="1"/>
  <c r="CZ28" i="1" s="1"/>
  <c r="CV73" i="1"/>
  <c r="CW73" i="1"/>
  <c r="CX73" i="1" s="1"/>
  <c r="CY73" i="1" s="1"/>
  <c r="CV74" i="1"/>
  <c r="CW74" i="1"/>
  <c r="CX74" i="1" s="1"/>
  <c r="CZ74" i="1" s="1"/>
  <c r="CV67" i="1"/>
  <c r="CW67" i="1"/>
  <c r="CX67" i="1" s="1"/>
  <c r="CZ67" i="1" s="1"/>
  <c r="CV56" i="1"/>
  <c r="CW56" i="1"/>
  <c r="CX56" i="1" s="1"/>
  <c r="CZ56" i="1" s="1"/>
  <c r="CV20" i="1"/>
  <c r="CW20" i="1"/>
  <c r="CX20" i="1" s="1"/>
  <c r="CY20" i="1" s="1"/>
  <c r="CV79" i="1"/>
  <c r="CW79" i="1"/>
  <c r="CX79" i="1" s="1"/>
  <c r="CY79" i="1" s="1"/>
  <c r="DN24" i="1"/>
  <c r="DO24" i="1" s="1"/>
  <c r="CV92" i="1"/>
  <c r="CW92" i="1"/>
  <c r="CX92" i="1" s="1"/>
  <c r="CV91" i="1"/>
  <c r="CW91" i="1"/>
  <c r="CX91" i="1" s="1"/>
  <c r="CZ91" i="1" s="1"/>
  <c r="DM92" i="1"/>
  <c r="DN92" i="1"/>
  <c r="DO40" i="1"/>
  <c r="DO53" i="1"/>
  <c r="DO19" i="1"/>
  <c r="DO70" i="1"/>
  <c r="DO27" i="1"/>
  <c r="DO22" i="1"/>
  <c r="DM84" i="1"/>
  <c r="DN84" i="1"/>
  <c r="DM91" i="1"/>
  <c r="DN91" i="1"/>
  <c r="CI95" i="1"/>
  <c r="CG65" i="1"/>
  <c r="CH65" i="1" s="1"/>
  <c r="CF65" i="1"/>
  <c r="CG48" i="1"/>
  <c r="CH48" i="1" s="1"/>
  <c r="CF48" i="1"/>
  <c r="CG72" i="1"/>
  <c r="CI72" i="1" s="1"/>
  <c r="CF72" i="1"/>
  <c r="CG46" i="1"/>
  <c r="CH46" i="1" s="1"/>
  <c r="CF46" i="1"/>
  <c r="CG37" i="1"/>
  <c r="CH37" i="1" s="1"/>
  <c r="CF37" i="1"/>
  <c r="CG44" i="1"/>
  <c r="CH44" i="1" s="1"/>
  <c r="CF44" i="1"/>
  <c r="CG34" i="1"/>
  <c r="CH34" i="1" s="1"/>
  <c r="CF34" i="1"/>
  <c r="CG59" i="1"/>
  <c r="CH59" i="1" s="1"/>
  <c r="CF59" i="1"/>
  <c r="CG77" i="1"/>
  <c r="CH77" i="1" s="1"/>
  <c r="CF77" i="1"/>
  <c r="CG76" i="1"/>
  <c r="CH76" i="1" s="1"/>
  <c r="CF76" i="1"/>
  <c r="CG66" i="1"/>
  <c r="CH66" i="1" s="1"/>
  <c r="CF66" i="1"/>
  <c r="CG90" i="1"/>
  <c r="CH90" i="1" s="1"/>
  <c r="CF90" i="1"/>
  <c r="CG50" i="1"/>
  <c r="CH50" i="1" s="1"/>
  <c r="CF50" i="1"/>
  <c r="CG74" i="1"/>
  <c r="CH74" i="1" s="1"/>
  <c r="CF74" i="1"/>
  <c r="CG32" i="1"/>
  <c r="CI32" i="1" s="1"/>
  <c r="CF32" i="1"/>
  <c r="CG49" i="1"/>
  <c r="CH49" i="1" s="1"/>
  <c r="CF49" i="1"/>
  <c r="CG23" i="1"/>
  <c r="CI23" i="1" s="1"/>
  <c r="CF23" i="1"/>
  <c r="CG15" i="1"/>
  <c r="CH15" i="1" s="1"/>
  <c r="CF15" i="1"/>
  <c r="CG53" i="1"/>
  <c r="CI53" i="1" s="1"/>
  <c r="CF53" i="1"/>
  <c r="CG80" i="1"/>
  <c r="CH80" i="1" s="1"/>
  <c r="CF80" i="1"/>
  <c r="CG41" i="1"/>
  <c r="CI41" i="1" s="1"/>
  <c r="CF41" i="1"/>
  <c r="CG85" i="1"/>
  <c r="CH85" i="1" s="1"/>
  <c r="CF85" i="1"/>
  <c r="CG73" i="1"/>
  <c r="CI73" i="1" s="1"/>
  <c r="CF73" i="1"/>
  <c r="CG40" i="1"/>
  <c r="CH40" i="1" s="1"/>
  <c r="CF40" i="1"/>
  <c r="CG21" i="1"/>
  <c r="CI21" i="1" s="1"/>
  <c r="CF21" i="1"/>
  <c r="CG82" i="1"/>
  <c r="CH82" i="1" s="1"/>
  <c r="CF82" i="1"/>
  <c r="CG38" i="1"/>
  <c r="CH38" i="1" s="1"/>
  <c r="CF38" i="1"/>
  <c r="CG19" i="1"/>
  <c r="CH19" i="1" s="1"/>
  <c r="CF19" i="1"/>
  <c r="CG31" i="1"/>
  <c r="CH31" i="1" s="1"/>
  <c r="CF31" i="1"/>
  <c r="CG60" i="1"/>
  <c r="CI60" i="1" s="1"/>
  <c r="CF60" i="1"/>
  <c r="CG47" i="1"/>
  <c r="CI47" i="1" s="1"/>
  <c r="CF47" i="1"/>
  <c r="CG91" i="1"/>
  <c r="CH91" i="1" s="1"/>
  <c r="CF91" i="1"/>
  <c r="CG64" i="1"/>
  <c r="CH64" i="1" s="1"/>
  <c r="CF64" i="1"/>
  <c r="CG16" i="1"/>
  <c r="CH16" i="1" s="1"/>
  <c r="CF16" i="1"/>
  <c r="CG56" i="1"/>
  <c r="CH56" i="1" s="1"/>
  <c r="CF56" i="1"/>
  <c r="CG88" i="1"/>
  <c r="CH88" i="1" s="1"/>
  <c r="CF88" i="1"/>
  <c r="CG39" i="1"/>
  <c r="CI39" i="1" s="1"/>
  <c r="CF39" i="1"/>
  <c r="CG43" i="1"/>
  <c r="CH43" i="1" s="1"/>
  <c r="CF43" i="1"/>
  <c r="CG79" i="1"/>
  <c r="CI79" i="1" s="1"/>
  <c r="CF79" i="1"/>
  <c r="CG69" i="1"/>
  <c r="CH69" i="1" s="1"/>
  <c r="CF69" i="1"/>
  <c r="CG26" i="1"/>
  <c r="CH26" i="1" s="1"/>
  <c r="CF26" i="1"/>
  <c r="CG36" i="1"/>
  <c r="CH36" i="1" s="1"/>
  <c r="CF36" i="1"/>
  <c r="CG54" i="1"/>
  <c r="CH54" i="1" s="1"/>
  <c r="CF54" i="1"/>
  <c r="CG22" i="1"/>
  <c r="CH22" i="1" s="1"/>
  <c r="CF22" i="1"/>
  <c r="CG67" i="1"/>
  <c r="CH67" i="1" s="1"/>
  <c r="CF67" i="1"/>
  <c r="CG27" i="1"/>
  <c r="CH27" i="1" s="1"/>
  <c r="CF27" i="1"/>
  <c r="CG17" i="1"/>
  <c r="CH17" i="1" s="1"/>
  <c r="CF17" i="1"/>
  <c r="CG86" i="1"/>
  <c r="CI86" i="1" s="1"/>
  <c r="CF86" i="1"/>
  <c r="CG78" i="1"/>
  <c r="CH78" i="1" s="1"/>
  <c r="CF78" i="1"/>
  <c r="CG20" i="1"/>
  <c r="CH20" i="1" s="1"/>
  <c r="CF20" i="1"/>
  <c r="CG83" i="1"/>
  <c r="CI83" i="1" s="1"/>
  <c r="CF83" i="1"/>
  <c r="CG71" i="1"/>
  <c r="CH71" i="1" s="1"/>
  <c r="CF71" i="1"/>
  <c r="CG63" i="1"/>
  <c r="CI63" i="1" s="1"/>
  <c r="CF63" i="1"/>
  <c r="CG29" i="1"/>
  <c r="CH29" i="1" s="1"/>
  <c r="CF29" i="1"/>
  <c r="CG84" i="1"/>
  <c r="CH84" i="1" s="1"/>
  <c r="CF84" i="1"/>
  <c r="CG61" i="1"/>
  <c r="CH61" i="1" s="1"/>
  <c r="CF61" i="1"/>
  <c r="CG51" i="1"/>
  <c r="CH51" i="1" s="1"/>
  <c r="CF51" i="1"/>
  <c r="CG87" i="1"/>
  <c r="CI87" i="1" s="1"/>
  <c r="CF87" i="1"/>
  <c r="CG68" i="1"/>
  <c r="CH68" i="1" s="1"/>
  <c r="CF68" i="1"/>
  <c r="CG33" i="1"/>
  <c r="CH33" i="1" s="1"/>
  <c r="CF33" i="1"/>
  <c r="CG52" i="1"/>
  <c r="CH52" i="1" s="1"/>
  <c r="CF52" i="1"/>
  <c r="CG81" i="1"/>
  <c r="CH81" i="1" s="1"/>
  <c r="CF81" i="1"/>
  <c r="CG89" i="1"/>
  <c r="CH89" i="1" s="1"/>
  <c r="CF89" i="1"/>
  <c r="CG35" i="1"/>
  <c r="CI35" i="1" s="1"/>
  <c r="CF35" i="1"/>
  <c r="CG57" i="1"/>
  <c r="CH57" i="1" s="1"/>
  <c r="CF57" i="1"/>
  <c r="CG45" i="1"/>
  <c r="CH45" i="1" s="1"/>
  <c r="CF45" i="1"/>
  <c r="CG14" i="1"/>
  <c r="CI14" i="1" s="1"/>
  <c r="CF14" i="1"/>
  <c r="CG58" i="1"/>
  <c r="CH58" i="1" s="1"/>
  <c r="CF58" i="1"/>
  <c r="CG25" i="1"/>
  <c r="CH25" i="1" s="1"/>
  <c r="CF25" i="1"/>
  <c r="CG70" i="1"/>
  <c r="CH70" i="1" s="1"/>
  <c r="CF70" i="1"/>
  <c r="CG42" i="1"/>
  <c r="CH42" i="1" s="1"/>
  <c r="CF42" i="1"/>
  <c r="CG55" i="1"/>
  <c r="CH55" i="1" s="1"/>
  <c r="CF55" i="1"/>
  <c r="CG24" i="1"/>
  <c r="CH24" i="1" s="1"/>
  <c r="CF24" i="1"/>
  <c r="CG18" i="1"/>
  <c r="CH18" i="1" s="1"/>
  <c r="CF18" i="1"/>
  <c r="CG75" i="1"/>
  <c r="CH75" i="1" s="1"/>
  <c r="CF75" i="1"/>
  <c r="CG28" i="1"/>
  <c r="CI28" i="1" s="1"/>
  <c r="CF28" i="1"/>
  <c r="CG92" i="1"/>
  <c r="CH92" i="1" s="1"/>
  <c r="CF92" i="1"/>
  <c r="CG62" i="1"/>
  <c r="CH62" i="1" s="1"/>
  <c r="CF62" i="1"/>
  <c r="CG30" i="1"/>
  <c r="CI30" i="1" s="1"/>
  <c r="CF30" i="1"/>
  <c r="CH95" i="1"/>
  <c r="CV48" i="1"/>
  <c r="CV59" i="1"/>
  <c r="CV24" i="1"/>
  <c r="CV29" i="1"/>
  <c r="CV86" i="1"/>
  <c r="CV87" i="1"/>
  <c r="CV82" i="1"/>
  <c r="CV70" i="1"/>
  <c r="CV32" i="1"/>
  <c r="CV54" i="1"/>
  <c r="CV31" i="1"/>
  <c r="CV47" i="1"/>
  <c r="CV34" i="1"/>
  <c r="CV15" i="1"/>
  <c r="CV76" i="1"/>
  <c r="CV66" i="1"/>
  <c r="CV85" i="1"/>
  <c r="CV40" i="1"/>
  <c r="CV21" i="1"/>
  <c r="CV17" i="1"/>
  <c r="CV18" i="1"/>
  <c r="CV63" i="1"/>
  <c r="CV50" i="1"/>
  <c r="CV72" i="1"/>
  <c r="CV65" i="1"/>
  <c r="CV88" i="1"/>
  <c r="CV26" i="1"/>
  <c r="CV39" i="1"/>
  <c r="CV19" i="1"/>
  <c r="CV57" i="1"/>
  <c r="CV71" i="1"/>
  <c r="CV77" i="1"/>
  <c r="CV23" i="1"/>
  <c r="CV42" i="1"/>
  <c r="CV33" i="1"/>
  <c r="CV80" i="1"/>
  <c r="CV64" i="1"/>
  <c r="CV27" i="1"/>
  <c r="CV49" i="1"/>
  <c r="CV46" i="1"/>
  <c r="CV78" i="1"/>
  <c r="CV52" i="1"/>
  <c r="CV90" i="1"/>
  <c r="CV37" i="1"/>
  <c r="CV45" i="1"/>
  <c r="CV55" i="1"/>
  <c r="CV16" i="1"/>
  <c r="CV89" i="1"/>
  <c r="CV83" i="1"/>
  <c r="CV35" i="1"/>
  <c r="CV44" i="1"/>
  <c r="CV75" i="1"/>
  <c r="CV53" i="1"/>
  <c r="CV60" i="1"/>
  <c r="CV36" i="1"/>
  <c r="CV81" i="1"/>
  <c r="CV22" i="1"/>
  <c r="CV61" i="1"/>
  <c r="CV14" i="1"/>
  <c r="CV41" i="1"/>
  <c r="CV58" i="1"/>
  <c r="CV25" i="1"/>
  <c r="CV68" i="1"/>
  <c r="CV43" i="1"/>
  <c r="BQ14" i="1"/>
  <c r="BR14" i="1" s="1"/>
  <c r="BQ66" i="1"/>
  <c r="BR66" i="1" s="1"/>
  <c r="BQ23" i="1"/>
  <c r="BR23" i="1" s="1"/>
  <c r="BQ15" i="1"/>
  <c r="BR15" i="1" s="1"/>
  <c r="BQ80" i="1"/>
  <c r="BR80" i="1" s="1"/>
  <c r="BQ25" i="1"/>
  <c r="BR25" i="1" s="1"/>
  <c r="BQ18" i="1"/>
  <c r="BR18" i="1" s="1"/>
  <c r="BQ42" i="1"/>
  <c r="BR42" i="1" s="1"/>
  <c r="BQ36" i="1"/>
  <c r="BR36" i="1" s="1"/>
  <c r="BQ72" i="1"/>
  <c r="BR72" i="1" s="1"/>
  <c r="BQ70" i="1"/>
  <c r="BR70" i="1" s="1"/>
  <c r="BQ32" i="1"/>
  <c r="BR32" i="1" s="1"/>
  <c r="BQ71" i="1"/>
  <c r="BR71" i="1" s="1"/>
  <c r="BQ60" i="1"/>
  <c r="BR60" i="1" s="1"/>
  <c r="BQ52" i="1"/>
  <c r="BR52" i="1" s="1"/>
  <c r="BQ88" i="1"/>
  <c r="BR88" i="1" s="1"/>
  <c r="BQ37" i="1"/>
  <c r="BR37" i="1" s="1"/>
  <c r="BQ47" i="1"/>
  <c r="BR47" i="1" s="1"/>
  <c r="BQ82" i="1"/>
  <c r="BR82" i="1" s="1"/>
  <c r="BQ50" i="1"/>
  <c r="BR50" i="1" s="1"/>
  <c r="BQ51" i="1"/>
  <c r="BR51" i="1" s="1"/>
  <c r="BQ74" i="1"/>
  <c r="BR74" i="1" s="1"/>
  <c r="BQ17" i="1"/>
  <c r="BR17" i="1" s="1"/>
  <c r="BQ67" i="1"/>
  <c r="BR67" i="1" s="1"/>
  <c r="BQ43" i="1"/>
  <c r="BR43" i="1" s="1"/>
  <c r="BQ39" i="1"/>
  <c r="BR39" i="1" s="1"/>
  <c r="BQ19" i="1"/>
  <c r="BR19" i="1" s="1"/>
  <c r="BQ56" i="1"/>
  <c r="BR56" i="1" s="1"/>
  <c r="BQ90" i="1"/>
  <c r="BR90" i="1" s="1"/>
  <c r="BQ84" i="1"/>
  <c r="BR84" i="1" s="1"/>
  <c r="BQ20" i="1"/>
  <c r="BR20" i="1" s="1"/>
  <c r="BQ73" i="1"/>
  <c r="BR73" i="1" s="1"/>
  <c r="BQ58" i="1"/>
  <c r="BR58" i="1" s="1"/>
  <c r="BP29" i="1"/>
  <c r="BP28" i="1"/>
  <c r="BP30" i="1"/>
  <c r="FM9" i="1" l="1"/>
  <c r="FN9" i="1" s="1"/>
  <c r="FY9" i="1" s="1"/>
  <c r="FM5" i="1"/>
  <c r="FN5" i="1" s="1"/>
  <c r="FY5" i="1" s="1"/>
  <c r="GB80" i="1" s="1"/>
  <c r="GG80" i="1" s="1"/>
  <c r="GS80" i="1" s="1"/>
  <c r="GT13" i="1"/>
  <c r="FT13" i="1"/>
  <c r="GE6" i="1"/>
  <c r="FI6" i="1"/>
  <c r="GE4" i="1"/>
  <c r="FI7" i="1"/>
  <c r="FI10" i="1" s="1"/>
  <c r="FU13" i="1"/>
  <c r="GQ13" i="1"/>
  <c r="GE3" i="1"/>
  <c r="GE7" i="1"/>
  <c r="GI7" i="1"/>
  <c r="GJ7" i="1" s="1"/>
  <c r="GE2" i="1"/>
  <c r="GI6" i="1"/>
  <c r="GJ6" i="1" s="1"/>
  <c r="GI2" i="1"/>
  <c r="GI8" i="1"/>
  <c r="GJ8" i="1" s="1"/>
  <c r="GE5" i="1"/>
  <c r="GE8" i="1"/>
  <c r="GI5" i="1"/>
  <c r="GJ5" i="1" s="1"/>
  <c r="GE9" i="1"/>
  <c r="GI4" i="1"/>
  <c r="GJ4" i="1" s="1"/>
  <c r="GR13" i="1"/>
  <c r="GI3" i="1"/>
  <c r="GJ3" i="1" s="1"/>
  <c r="GI9" i="1"/>
  <c r="GJ9" i="1" s="1"/>
  <c r="GB23" i="1"/>
  <c r="GG23" i="1" s="1"/>
  <c r="GS23" i="1" s="1"/>
  <c r="GB68" i="1"/>
  <c r="GG68" i="1" s="1"/>
  <c r="GS68" i="1" s="1"/>
  <c r="GB45" i="1"/>
  <c r="GG45" i="1" s="1"/>
  <c r="GS45" i="1" s="1"/>
  <c r="GB61" i="1"/>
  <c r="GG61" i="1" s="1"/>
  <c r="GS61" i="1" s="1"/>
  <c r="GB51" i="1"/>
  <c r="GG51" i="1" s="1"/>
  <c r="GS51" i="1" s="1"/>
  <c r="GB52" i="1"/>
  <c r="GG52" i="1" s="1"/>
  <c r="GS52" i="1" s="1"/>
  <c r="GB48" i="1"/>
  <c r="GG48" i="1" s="1"/>
  <c r="GS48" i="1" s="1"/>
  <c r="GB17" i="1"/>
  <c r="GG17" i="1" s="1"/>
  <c r="GS17" i="1" s="1"/>
  <c r="GB19" i="1"/>
  <c r="GG19" i="1" s="1"/>
  <c r="GS19" i="1" s="1"/>
  <c r="GB64" i="1"/>
  <c r="GG64" i="1" s="1"/>
  <c r="GS64" i="1" s="1"/>
  <c r="GB87" i="1"/>
  <c r="GG87" i="1" s="1"/>
  <c r="GS87" i="1" s="1"/>
  <c r="GB77" i="1"/>
  <c r="GG77" i="1" s="1"/>
  <c r="GS77" i="1" s="1"/>
  <c r="GB70" i="1"/>
  <c r="GG70" i="1" s="1"/>
  <c r="GS70" i="1" s="1"/>
  <c r="GB71" i="1"/>
  <c r="GG71" i="1" s="1"/>
  <c r="GS71" i="1" s="1"/>
  <c r="GB69" i="1"/>
  <c r="GG69" i="1" s="1"/>
  <c r="GS69" i="1" s="1"/>
  <c r="GB59" i="1"/>
  <c r="GG59" i="1" s="1"/>
  <c r="GS59" i="1" s="1"/>
  <c r="GB53" i="1"/>
  <c r="GG53" i="1" s="1"/>
  <c r="GS53" i="1" s="1"/>
  <c r="GB50" i="1"/>
  <c r="GG50" i="1" s="1"/>
  <c r="GS50" i="1" s="1"/>
  <c r="GB33" i="1"/>
  <c r="GG33" i="1" s="1"/>
  <c r="GS33" i="1" s="1"/>
  <c r="GB86" i="1"/>
  <c r="GG86" i="1" s="1"/>
  <c r="GS86" i="1" s="1"/>
  <c r="GB88" i="1"/>
  <c r="GG88" i="1" s="1"/>
  <c r="GS88" i="1" s="1"/>
  <c r="GB82" i="1"/>
  <c r="GG82" i="1" s="1"/>
  <c r="GS82" i="1" s="1"/>
  <c r="GB37" i="1"/>
  <c r="GG37" i="1" s="1"/>
  <c r="GS37" i="1" s="1"/>
  <c r="GB79" i="1"/>
  <c r="GG79" i="1" s="1"/>
  <c r="GS79" i="1" s="1"/>
  <c r="GB90" i="1"/>
  <c r="GG90" i="1" s="1"/>
  <c r="GS90" i="1" s="1"/>
  <c r="GB75" i="1"/>
  <c r="GG75" i="1" s="1"/>
  <c r="GS75" i="1" s="1"/>
  <c r="GB78" i="1"/>
  <c r="GG78" i="1" s="1"/>
  <c r="GS78" i="1" s="1"/>
  <c r="GB16" i="1"/>
  <c r="GG16" i="1" s="1"/>
  <c r="GS16" i="1" s="1"/>
  <c r="GB42" i="1"/>
  <c r="GG42" i="1" s="1"/>
  <c r="GS42" i="1" s="1"/>
  <c r="GB44" i="1"/>
  <c r="GG44" i="1" s="1"/>
  <c r="GS44" i="1" s="1"/>
  <c r="GB62" i="1"/>
  <c r="GG62" i="1" s="1"/>
  <c r="GS62" i="1" s="1"/>
  <c r="GB32" i="1"/>
  <c r="GG32" i="1" s="1"/>
  <c r="GS32" i="1" s="1"/>
  <c r="GB34" i="1"/>
  <c r="GG34" i="1" s="1"/>
  <c r="GS34" i="1" s="1"/>
  <c r="GB57" i="1"/>
  <c r="GG57" i="1" s="1"/>
  <c r="GS57" i="1" s="1"/>
  <c r="GB56" i="1"/>
  <c r="GG56" i="1" s="1"/>
  <c r="GS56" i="1" s="1"/>
  <c r="GB26" i="1"/>
  <c r="GG26" i="1" s="1"/>
  <c r="GS26" i="1" s="1"/>
  <c r="GB43" i="1"/>
  <c r="GG43" i="1" s="1"/>
  <c r="GS43" i="1" s="1"/>
  <c r="GB67" i="1"/>
  <c r="GG67" i="1" s="1"/>
  <c r="GS67" i="1" s="1"/>
  <c r="GB74" i="1"/>
  <c r="GG74" i="1" s="1"/>
  <c r="GS74" i="1" s="1"/>
  <c r="GB41" i="1"/>
  <c r="GG41" i="1" s="1"/>
  <c r="GS41" i="1" s="1"/>
  <c r="GB66" i="1"/>
  <c r="GG66" i="1" s="1"/>
  <c r="GS66" i="1" s="1"/>
  <c r="GB54" i="1"/>
  <c r="GG54" i="1" s="1"/>
  <c r="GS54" i="1" s="1"/>
  <c r="GB65" i="1"/>
  <c r="GG65" i="1" s="1"/>
  <c r="GS65" i="1" s="1"/>
  <c r="GB55" i="1"/>
  <c r="GG55" i="1" s="1"/>
  <c r="GS55" i="1" s="1"/>
  <c r="GB24" i="1"/>
  <c r="GG24" i="1" s="1"/>
  <c r="GS24" i="1" s="1"/>
  <c r="GB72" i="1"/>
  <c r="GG72" i="1" s="1"/>
  <c r="GS72" i="1" s="1"/>
  <c r="GB47" i="1"/>
  <c r="GG47" i="1" s="1"/>
  <c r="GS47" i="1" s="1"/>
  <c r="GB49" i="1"/>
  <c r="GG49" i="1" s="1"/>
  <c r="GS49" i="1" s="1"/>
  <c r="GB20" i="1"/>
  <c r="GG20" i="1" s="1"/>
  <c r="GS20" i="1" s="1"/>
  <c r="GB76" i="1"/>
  <c r="GG76" i="1" s="1"/>
  <c r="GS76" i="1" s="1"/>
  <c r="GB36" i="1"/>
  <c r="GG36" i="1" s="1"/>
  <c r="GS36" i="1" s="1"/>
  <c r="GB28" i="1"/>
  <c r="GG28" i="1" s="1"/>
  <c r="GS28" i="1" s="1"/>
  <c r="GB92" i="1"/>
  <c r="GG92" i="1" s="1"/>
  <c r="GS92" i="1" s="1"/>
  <c r="GB91" i="1"/>
  <c r="GG91" i="1" s="1"/>
  <c r="GS91" i="1" s="1"/>
  <c r="GB38" i="1"/>
  <c r="GG38" i="1" s="1"/>
  <c r="GS38" i="1" s="1"/>
  <c r="GB84" i="1"/>
  <c r="GG84" i="1" s="1"/>
  <c r="GS84" i="1" s="1"/>
  <c r="GB89" i="1"/>
  <c r="GG89" i="1" s="1"/>
  <c r="GS89" i="1" s="1"/>
  <c r="GB39" i="1"/>
  <c r="GG39" i="1" s="1"/>
  <c r="GS39" i="1" s="1"/>
  <c r="GB85" i="1"/>
  <c r="GG85" i="1" s="1"/>
  <c r="GS85" i="1" s="1"/>
  <c r="GB40" i="1"/>
  <c r="GG40" i="1" s="1"/>
  <c r="GS40" i="1" s="1"/>
  <c r="GB83" i="1"/>
  <c r="GG83" i="1" s="1"/>
  <c r="GS83" i="1" s="1"/>
  <c r="GB22" i="1"/>
  <c r="GG22" i="1" s="1"/>
  <c r="GS22" i="1" s="1"/>
  <c r="GB27" i="1"/>
  <c r="GG27" i="1" s="1"/>
  <c r="GS27" i="1" s="1"/>
  <c r="GB29" i="1"/>
  <c r="GG29" i="1" s="1"/>
  <c r="GS29" i="1" s="1"/>
  <c r="GB30" i="1"/>
  <c r="GG30" i="1" s="1"/>
  <c r="GS30" i="1" s="1"/>
  <c r="EO6" i="1"/>
  <c r="EO7" i="1"/>
  <c r="EO3" i="1"/>
  <c r="ES2" i="1"/>
  <c r="ET2" i="1" s="1"/>
  <c r="FE2" i="1" s="1"/>
  <c r="FG15" i="1" s="1"/>
  <c r="FK15" i="1" s="1"/>
  <c r="FV15" i="1" s="1"/>
  <c r="EO4" i="1"/>
  <c r="EO9" i="1"/>
  <c r="EO2" i="1"/>
  <c r="ES4" i="1"/>
  <c r="FN2" i="1"/>
  <c r="FY2" i="1" s="1"/>
  <c r="FM10" i="1"/>
  <c r="EO5" i="1"/>
  <c r="ES5" i="1"/>
  <c r="ES9" i="1"/>
  <c r="FA13" i="1"/>
  <c r="ES8" i="1"/>
  <c r="EZ13" i="1"/>
  <c r="EO8" i="1"/>
  <c r="DP58" i="1"/>
  <c r="DQ75" i="1"/>
  <c r="DP81" i="1"/>
  <c r="EG24" i="1"/>
  <c r="EH24" i="1"/>
  <c r="DQ67" i="1"/>
  <c r="DP90" i="1"/>
  <c r="DQ47" i="1"/>
  <c r="DQ61" i="1"/>
  <c r="CY56" i="1"/>
  <c r="DP32" i="1"/>
  <c r="CI44" i="1"/>
  <c r="DP25" i="1"/>
  <c r="DP37" i="1"/>
  <c r="DQ83" i="1"/>
  <c r="CY74" i="1"/>
  <c r="DQ35" i="1"/>
  <c r="CY69" i="1"/>
  <c r="DQ49" i="1"/>
  <c r="DP72" i="1"/>
  <c r="DP38" i="1"/>
  <c r="CY62" i="1"/>
  <c r="DQ48" i="1"/>
  <c r="DP48" i="1"/>
  <c r="CZ73" i="1"/>
  <c r="CZ51" i="1"/>
  <c r="DP65" i="1"/>
  <c r="DP77" i="1"/>
  <c r="DQ77" i="1"/>
  <c r="DQ69" i="1"/>
  <c r="CY67" i="1"/>
  <c r="CY28" i="1"/>
  <c r="CZ79" i="1"/>
  <c r="CI37" i="1"/>
  <c r="DP59" i="1"/>
  <c r="CI65" i="1"/>
  <c r="DQ85" i="1"/>
  <c r="DQ41" i="1"/>
  <c r="DP86" i="1"/>
  <c r="CI50" i="1"/>
  <c r="CY38" i="1"/>
  <c r="DP74" i="1"/>
  <c r="DP56" i="1"/>
  <c r="EG28" i="1"/>
  <c r="EH28" i="1"/>
  <c r="EH71" i="1"/>
  <c r="EG71" i="1"/>
  <c r="EG49" i="1"/>
  <c r="EH49" i="1"/>
  <c r="DP18" i="1"/>
  <c r="DP50" i="1"/>
  <c r="EG50" i="1"/>
  <c r="EH50" i="1"/>
  <c r="EH79" i="1"/>
  <c r="EG79" i="1"/>
  <c r="EH31" i="1"/>
  <c r="EG31" i="1"/>
  <c r="EG25" i="1"/>
  <c r="EH25" i="1"/>
  <c r="EG85" i="1"/>
  <c r="EH85" i="1"/>
  <c r="EH15" i="1"/>
  <c r="EG15" i="1"/>
  <c r="EG26" i="1"/>
  <c r="EH26" i="1"/>
  <c r="EG32" i="1"/>
  <c r="EH32" i="1"/>
  <c r="EH27" i="1"/>
  <c r="EG27" i="1"/>
  <c r="EG33" i="1"/>
  <c r="EH33" i="1"/>
  <c r="EG20" i="1"/>
  <c r="EH20" i="1"/>
  <c r="EH18" i="1"/>
  <c r="EG18" i="1"/>
  <c r="EG61" i="1"/>
  <c r="EH61" i="1"/>
  <c r="EG41" i="1"/>
  <c r="EH41" i="1"/>
  <c r="EG88" i="1"/>
  <c r="EH88" i="1"/>
  <c r="EG77" i="1"/>
  <c r="EH77" i="1"/>
  <c r="EG37" i="1"/>
  <c r="EH37" i="1"/>
  <c r="EH43" i="1"/>
  <c r="EG43" i="1"/>
  <c r="DQ55" i="1"/>
  <c r="EG60" i="1"/>
  <c r="EH60" i="1"/>
  <c r="EG53" i="1"/>
  <c r="EH53" i="1"/>
  <c r="EH63" i="1"/>
  <c r="EG63" i="1"/>
  <c r="EH14" i="1"/>
  <c r="EG14" i="1"/>
  <c r="EF13" i="1"/>
  <c r="EG48" i="1"/>
  <c r="EH48" i="1"/>
  <c r="EG58" i="1"/>
  <c r="EH58" i="1"/>
  <c r="EH23" i="1"/>
  <c r="EG23" i="1"/>
  <c r="EG57" i="1"/>
  <c r="EH57" i="1"/>
  <c r="DQ66" i="1"/>
  <c r="DP66" i="1"/>
  <c r="EG44" i="1"/>
  <c r="EH44" i="1"/>
  <c r="DP15" i="1"/>
  <c r="EG80" i="1"/>
  <c r="EH80" i="1"/>
  <c r="EG34" i="1"/>
  <c r="EH34" i="1"/>
  <c r="EG56" i="1"/>
  <c r="EH56" i="1"/>
  <c r="EG52" i="1"/>
  <c r="EH52" i="1"/>
  <c r="EG92" i="1"/>
  <c r="EH92" i="1"/>
  <c r="EG72" i="1"/>
  <c r="EH72" i="1"/>
  <c r="EH91" i="1"/>
  <c r="EG91" i="1"/>
  <c r="EH35" i="1"/>
  <c r="EG35" i="1"/>
  <c r="EG74" i="1"/>
  <c r="EH74" i="1"/>
  <c r="EG86" i="1"/>
  <c r="EH86" i="1"/>
  <c r="DQ43" i="1"/>
  <c r="DP43" i="1"/>
  <c r="EG69" i="1"/>
  <c r="EH69" i="1"/>
  <c r="EH16" i="1"/>
  <c r="EG16" i="1"/>
  <c r="EG70" i="1"/>
  <c r="EH70" i="1"/>
  <c r="DQ33" i="1"/>
  <c r="DP62" i="1"/>
  <c r="DP78" i="1"/>
  <c r="EG78" i="1"/>
  <c r="EH78" i="1"/>
  <c r="EH55" i="1"/>
  <c r="EG55" i="1"/>
  <c r="EH51" i="1"/>
  <c r="EG51" i="1"/>
  <c r="EH47" i="1"/>
  <c r="EG47" i="1"/>
  <c r="EH67" i="1"/>
  <c r="EG67" i="1"/>
  <c r="EG66" i="1"/>
  <c r="EH66" i="1"/>
  <c r="EG40" i="1"/>
  <c r="EH40" i="1"/>
  <c r="EG21" i="1"/>
  <c r="EH21" i="1"/>
  <c r="EG42" i="1"/>
  <c r="EH42" i="1"/>
  <c r="EG17" i="1"/>
  <c r="EH17" i="1"/>
  <c r="EG76" i="1"/>
  <c r="EH76" i="1"/>
  <c r="EG65" i="1"/>
  <c r="EH65" i="1"/>
  <c r="EG81" i="1"/>
  <c r="EH81" i="1"/>
  <c r="EH83" i="1"/>
  <c r="EG83" i="1"/>
  <c r="EH90" i="1"/>
  <c r="EG90" i="1"/>
  <c r="DQ46" i="1"/>
  <c r="DP46" i="1"/>
  <c r="EG62" i="1"/>
  <c r="EH62" i="1"/>
  <c r="EH87" i="1"/>
  <c r="EG87" i="1"/>
  <c r="EG45" i="1"/>
  <c r="EH45" i="1"/>
  <c r="EG82" i="1"/>
  <c r="EH82" i="1"/>
  <c r="EH75" i="1"/>
  <c r="EG75" i="1"/>
  <c r="EH59" i="1"/>
  <c r="EG59" i="1"/>
  <c r="EG46" i="1"/>
  <c r="EH46" i="1"/>
  <c r="EG54" i="1"/>
  <c r="EH54" i="1"/>
  <c r="EG64" i="1"/>
  <c r="EH64" i="1"/>
  <c r="EG73" i="1"/>
  <c r="EH73" i="1"/>
  <c r="EG38" i="1"/>
  <c r="EH38" i="1"/>
  <c r="EG68" i="1"/>
  <c r="EH68" i="1"/>
  <c r="DP42" i="1"/>
  <c r="DQ79" i="1"/>
  <c r="DP79" i="1"/>
  <c r="DP26" i="1"/>
  <c r="DQ26" i="1"/>
  <c r="DP80" i="1"/>
  <c r="DQ21" i="1"/>
  <c r="DP21" i="1"/>
  <c r="DQ16" i="1"/>
  <c r="DP16" i="1"/>
  <c r="DQ45" i="1"/>
  <c r="DP45" i="1"/>
  <c r="DQ68" i="1"/>
  <c r="DO92" i="1"/>
  <c r="DP92" i="1" s="1"/>
  <c r="DP44" i="1"/>
  <c r="DQ23" i="1"/>
  <c r="DP23" i="1"/>
  <c r="DQ34" i="1"/>
  <c r="DP34" i="1"/>
  <c r="DP54" i="1"/>
  <c r="DQ54" i="1"/>
  <c r="DQ24" i="1"/>
  <c r="DP24" i="1"/>
  <c r="DP64" i="1"/>
  <c r="DQ64" i="1"/>
  <c r="CI85" i="1"/>
  <c r="DP76" i="1"/>
  <c r="DQ76" i="1"/>
  <c r="DQ17" i="1"/>
  <c r="DP17" i="1"/>
  <c r="DP28" i="1"/>
  <c r="DQ28" i="1"/>
  <c r="CI74" i="1"/>
  <c r="CI82" i="1"/>
  <c r="CI15" i="1"/>
  <c r="CZ20" i="1"/>
  <c r="DO84" i="1"/>
  <c r="DP84" i="1" s="1"/>
  <c r="DP71" i="1"/>
  <c r="DQ71" i="1"/>
  <c r="CI48" i="1"/>
  <c r="CI76" i="1"/>
  <c r="CZ30" i="1"/>
  <c r="DP52" i="1"/>
  <c r="DQ52" i="1"/>
  <c r="CI77" i="1"/>
  <c r="CH60" i="1"/>
  <c r="DQ19" i="1"/>
  <c r="DP19" i="1"/>
  <c r="DO91" i="1"/>
  <c r="DP82" i="1"/>
  <c r="DQ82" i="1"/>
  <c r="DQ53" i="1"/>
  <c r="DP53" i="1"/>
  <c r="DP31" i="1"/>
  <c r="DQ31" i="1"/>
  <c r="CH72" i="1"/>
  <c r="DP27" i="1"/>
  <c r="DQ27" i="1"/>
  <c r="DQ40" i="1"/>
  <c r="DP40" i="1"/>
  <c r="DP20" i="1"/>
  <c r="DQ20" i="1"/>
  <c r="DP63" i="1"/>
  <c r="DQ63" i="1"/>
  <c r="DQ73" i="1"/>
  <c r="DP73" i="1"/>
  <c r="CH32" i="1"/>
  <c r="DP22" i="1"/>
  <c r="DQ22" i="1"/>
  <c r="DQ88" i="1"/>
  <c r="DP88" i="1"/>
  <c r="DP87" i="1"/>
  <c r="DQ87" i="1"/>
  <c r="CI34" i="1"/>
  <c r="CH86" i="1"/>
  <c r="DP60" i="1"/>
  <c r="DQ60" i="1"/>
  <c r="DQ51" i="1"/>
  <c r="DP51" i="1"/>
  <c r="DQ57" i="1"/>
  <c r="DP57" i="1"/>
  <c r="DP14" i="1"/>
  <c r="DP70" i="1"/>
  <c r="DQ70" i="1"/>
  <c r="CI66" i="1"/>
  <c r="CH53" i="1"/>
  <c r="CH73" i="1"/>
  <c r="CI89" i="1"/>
  <c r="CI88" i="1"/>
  <c r="CI54" i="1"/>
  <c r="CI24" i="1"/>
  <c r="CI42" i="1"/>
  <c r="CI92" i="1"/>
  <c r="CI71" i="1"/>
  <c r="CH83" i="1"/>
  <c r="CI43" i="1"/>
  <c r="CI69" i="1"/>
  <c r="CH79" i="1"/>
  <c r="CH47" i="1"/>
  <c r="CH14" i="1"/>
  <c r="CI64" i="1"/>
  <c r="CI16" i="1"/>
  <c r="CI31" i="1"/>
  <c r="CI20" i="1"/>
  <c r="CH23" i="1"/>
  <c r="CI61" i="1"/>
  <c r="CI27" i="1"/>
  <c r="CI38" i="1"/>
  <c r="CI56" i="1"/>
  <c r="CI52" i="1"/>
  <c r="CI22" i="1"/>
  <c r="CH87" i="1"/>
  <c r="CH30" i="1"/>
  <c r="CI58" i="1"/>
  <c r="CI36" i="1"/>
  <c r="CH41" i="1"/>
  <c r="CH21" i="1"/>
  <c r="CI45" i="1"/>
  <c r="CI84" i="1"/>
  <c r="CI17" i="1"/>
  <c r="CI68" i="1"/>
  <c r="CI81" i="1"/>
  <c r="CI67" i="1"/>
  <c r="CG13" i="1"/>
  <c r="CI18" i="1"/>
  <c r="CI62" i="1"/>
  <c r="CI25" i="1"/>
  <c r="CI70" i="1"/>
  <c r="CI26" i="1"/>
  <c r="CY77" i="1"/>
  <c r="CZ77" i="1"/>
  <c r="CY61" i="1"/>
  <c r="CZ61" i="1"/>
  <c r="CY52" i="1"/>
  <c r="CZ52" i="1"/>
  <c r="CY88" i="1"/>
  <c r="CZ88" i="1"/>
  <c r="CY54" i="1"/>
  <c r="CZ54" i="1"/>
  <c r="CY84" i="1"/>
  <c r="CZ84" i="1"/>
  <c r="CY22" i="1"/>
  <c r="CZ22" i="1"/>
  <c r="CY83" i="1"/>
  <c r="CZ83" i="1"/>
  <c r="CY78" i="1"/>
  <c r="CZ78" i="1"/>
  <c r="CY23" i="1"/>
  <c r="CZ23" i="1"/>
  <c r="CY65" i="1"/>
  <c r="CZ65" i="1"/>
  <c r="CY85" i="1"/>
  <c r="CZ85" i="1"/>
  <c r="CY32" i="1"/>
  <c r="CZ32" i="1"/>
  <c r="CY48" i="1"/>
  <c r="CZ48" i="1"/>
  <c r="CH35" i="1"/>
  <c r="CH63" i="1"/>
  <c r="CH39" i="1"/>
  <c r="CY43" i="1"/>
  <c r="CZ43" i="1"/>
  <c r="CY66" i="1"/>
  <c r="CZ66" i="1"/>
  <c r="CH28" i="1"/>
  <c r="CY68" i="1"/>
  <c r="CZ68" i="1"/>
  <c r="CY36" i="1"/>
  <c r="CZ36" i="1"/>
  <c r="CY16" i="1"/>
  <c r="CZ16" i="1"/>
  <c r="CY49" i="1"/>
  <c r="CZ49" i="1"/>
  <c r="CY71" i="1"/>
  <c r="CZ71" i="1"/>
  <c r="CY50" i="1"/>
  <c r="CZ50" i="1"/>
  <c r="CY76" i="1"/>
  <c r="CZ76" i="1"/>
  <c r="CY82" i="1"/>
  <c r="CZ82" i="1"/>
  <c r="CY81" i="1"/>
  <c r="CZ81" i="1"/>
  <c r="CY55" i="1"/>
  <c r="CZ55" i="1"/>
  <c r="CY15" i="1"/>
  <c r="CZ15" i="1"/>
  <c r="CY87" i="1"/>
  <c r="CZ87" i="1"/>
  <c r="CI78" i="1"/>
  <c r="CY70" i="1"/>
  <c r="CZ70" i="1"/>
  <c r="CY27" i="1"/>
  <c r="CZ27" i="1"/>
  <c r="CY58" i="1"/>
  <c r="CZ58" i="1"/>
  <c r="CY53" i="1"/>
  <c r="CZ53" i="1"/>
  <c r="CY45" i="1"/>
  <c r="CZ45" i="1"/>
  <c r="CY64" i="1"/>
  <c r="CZ64" i="1"/>
  <c r="CY19" i="1"/>
  <c r="CZ19" i="1"/>
  <c r="CY18" i="1"/>
  <c r="CZ18" i="1"/>
  <c r="CY34" i="1"/>
  <c r="CZ34" i="1"/>
  <c r="CY86" i="1"/>
  <c r="CZ86" i="1"/>
  <c r="CI40" i="1"/>
  <c r="CI80" i="1"/>
  <c r="CI49" i="1"/>
  <c r="CI19" i="1"/>
  <c r="CY72" i="1"/>
  <c r="CZ72" i="1"/>
  <c r="CY60" i="1"/>
  <c r="CZ60" i="1"/>
  <c r="CY63" i="1"/>
  <c r="CZ63" i="1"/>
  <c r="CY41" i="1"/>
  <c r="CZ41" i="1"/>
  <c r="CY75" i="1"/>
  <c r="CZ75" i="1"/>
  <c r="CY37" i="1"/>
  <c r="CZ37" i="1"/>
  <c r="CY80" i="1"/>
  <c r="CZ80" i="1"/>
  <c r="CY39" i="1"/>
  <c r="CZ39" i="1"/>
  <c r="CY17" i="1"/>
  <c r="CZ17" i="1"/>
  <c r="CY47" i="1"/>
  <c r="CZ47" i="1"/>
  <c r="CY29" i="1"/>
  <c r="CZ29" i="1"/>
  <c r="CI90" i="1"/>
  <c r="CI59" i="1"/>
  <c r="CI46" i="1"/>
  <c r="CI91" i="1"/>
  <c r="CI75" i="1"/>
  <c r="CI57" i="1"/>
  <c r="CI33" i="1"/>
  <c r="CI51" i="1"/>
  <c r="CI29" i="1"/>
  <c r="CI55" i="1"/>
  <c r="CY46" i="1"/>
  <c r="CZ46" i="1"/>
  <c r="CY25" i="1"/>
  <c r="CZ25" i="1"/>
  <c r="CY57" i="1"/>
  <c r="CZ57" i="1"/>
  <c r="CY92" i="1"/>
  <c r="CZ92" i="1"/>
  <c r="CZ14" i="1"/>
  <c r="CY44" i="1"/>
  <c r="CZ44" i="1"/>
  <c r="CY90" i="1"/>
  <c r="CZ90" i="1"/>
  <c r="CY33" i="1"/>
  <c r="CZ33" i="1"/>
  <c r="CY26" i="1"/>
  <c r="CZ26" i="1"/>
  <c r="CY21" i="1"/>
  <c r="CZ21" i="1"/>
  <c r="CY31" i="1"/>
  <c r="CZ31" i="1"/>
  <c r="CY24" i="1"/>
  <c r="CZ24" i="1"/>
  <c r="CY89" i="1"/>
  <c r="CZ89" i="1"/>
  <c r="CY35" i="1"/>
  <c r="CZ35" i="1"/>
  <c r="CY42" i="1"/>
  <c r="CZ42" i="1"/>
  <c r="CY40" i="1"/>
  <c r="CZ40" i="1"/>
  <c r="CY59" i="1"/>
  <c r="CZ59" i="1"/>
  <c r="CY91" i="1"/>
  <c r="CX13" i="1"/>
  <c r="BQ30" i="1"/>
  <c r="BR30" i="1" s="1"/>
  <c r="BQ28" i="1"/>
  <c r="BQ29" i="1"/>
  <c r="BR29" i="1" s="1"/>
  <c r="GB35" i="1" l="1"/>
  <c r="GG35" i="1" s="1"/>
  <c r="GS35" i="1" s="1"/>
  <c r="GB31" i="1"/>
  <c r="GG31" i="1" s="1"/>
  <c r="GS31" i="1" s="1"/>
  <c r="GB81" i="1"/>
  <c r="GG81" i="1" s="1"/>
  <c r="GS81" i="1" s="1"/>
  <c r="GB63" i="1"/>
  <c r="GG63" i="1" s="1"/>
  <c r="GS63" i="1" s="1"/>
  <c r="GJ2" i="1"/>
  <c r="GI10" i="1"/>
  <c r="GE10" i="1"/>
  <c r="GB18" i="1"/>
  <c r="GG18" i="1" s="1"/>
  <c r="GS18" i="1" s="1"/>
  <c r="GB25" i="1"/>
  <c r="GG25" i="1" s="1"/>
  <c r="GS25" i="1" s="1"/>
  <c r="GB21" i="1"/>
  <c r="GG21" i="1" s="1"/>
  <c r="GS21" i="1" s="1"/>
  <c r="GB15" i="1"/>
  <c r="GG15" i="1" s="1"/>
  <c r="GS15" i="1" s="1"/>
  <c r="GB73" i="1"/>
  <c r="GG73" i="1" s="1"/>
  <c r="GS73" i="1" s="1"/>
  <c r="GB46" i="1"/>
  <c r="GG46" i="1" s="1"/>
  <c r="GS46" i="1" s="1"/>
  <c r="GB60" i="1"/>
  <c r="GG60" i="1" s="1"/>
  <c r="GS60" i="1" s="1"/>
  <c r="GB58" i="1"/>
  <c r="GG58" i="1" s="1"/>
  <c r="GS58" i="1" s="1"/>
  <c r="FG73" i="1"/>
  <c r="FK73" i="1" s="1"/>
  <c r="FV73" i="1" s="1"/>
  <c r="FG18" i="1"/>
  <c r="FK18" i="1" s="1"/>
  <c r="FV18" i="1" s="1"/>
  <c r="FG25" i="1"/>
  <c r="FK25" i="1" s="1"/>
  <c r="FV25" i="1" s="1"/>
  <c r="FG58" i="1"/>
  <c r="FK58" i="1" s="1"/>
  <c r="FV58" i="1" s="1"/>
  <c r="FG21" i="1"/>
  <c r="FK21" i="1" s="1"/>
  <c r="FV21" i="1" s="1"/>
  <c r="FG60" i="1"/>
  <c r="FK60" i="1" s="1"/>
  <c r="FV60" i="1" s="1"/>
  <c r="FG46" i="1"/>
  <c r="FK46" i="1" s="1"/>
  <c r="FV46" i="1" s="1"/>
  <c r="EO10" i="1"/>
  <c r="DZ3" i="1"/>
  <c r="EA3" i="1" s="1"/>
  <c r="EK3" i="1" s="1"/>
  <c r="DV4" i="1"/>
  <c r="DZ8" i="1"/>
  <c r="EA8" i="1" s="1"/>
  <c r="DV8" i="1"/>
  <c r="DZ4" i="1"/>
  <c r="EA4" i="1" s="1"/>
  <c r="DZ9" i="1"/>
  <c r="EA9" i="1" s="1"/>
  <c r="EK9" i="1" s="1"/>
  <c r="DV5" i="1"/>
  <c r="DV3" i="1"/>
  <c r="DV9" i="1"/>
  <c r="DZ5" i="1"/>
  <c r="EA5" i="1" s="1"/>
  <c r="DZ7" i="1"/>
  <c r="EA7" i="1" s="1"/>
  <c r="DZ6" i="1"/>
  <c r="EA6" i="1" s="1"/>
  <c r="DV2" i="1"/>
  <c r="DV7" i="1"/>
  <c r="DV6" i="1"/>
  <c r="DZ2" i="1"/>
  <c r="EA2" i="1" s="1"/>
  <c r="EK2" i="1" s="1"/>
  <c r="EH13" i="1"/>
  <c r="EG13" i="1"/>
  <c r="DQ92" i="1"/>
  <c r="DQ84" i="1"/>
  <c r="DO13" i="1"/>
  <c r="DQ91" i="1"/>
  <c r="DP91" i="1"/>
  <c r="DP13" i="1" s="1"/>
  <c r="CI13" i="1"/>
  <c r="CH13" i="1"/>
  <c r="CY13" i="1"/>
  <c r="CZ13" i="1"/>
  <c r="BQ13" i="1"/>
  <c r="BR28" i="1"/>
  <c r="BR13" i="1" s="1"/>
  <c r="GB13" i="1" l="1"/>
  <c r="GG13" i="1"/>
  <c r="GS14" i="1"/>
  <c r="GS13" i="1" s="1"/>
  <c r="EK8" i="1"/>
  <c r="EM30" i="1" s="1"/>
  <c r="EQ30" i="1" s="1"/>
  <c r="FB30" i="1" s="1"/>
  <c r="EK5" i="1"/>
  <c r="EK4" i="1"/>
  <c r="EM52" i="1"/>
  <c r="EQ52" i="1" s="1"/>
  <c r="FB52" i="1" s="1"/>
  <c r="EM23" i="1"/>
  <c r="EQ23" i="1" s="1"/>
  <c r="FB23" i="1" s="1"/>
  <c r="EM61" i="1"/>
  <c r="EQ61" i="1" s="1"/>
  <c r="FB61" i="1" s="1"/>
  <c r="EM45" i="1"/>
  <c r="EQ45" i="1" s="1"/>
  <c r="FB45" i="1" s="1"/>
  <c r="EM68" i="1"/>
  <c r="EQ68" i="1" s="1"/>
  <c r="FB68" i="1" s="1"/>
  <c r="EM14" i="1"/>
  <c r="EQ14" i="1" s="1"/>
  <c r="EM51" i="1"/>
  <c r="EQ51" i="1" s="1"/>
  <c r="FB51" i="1" s="1"/>
  <c r="EM60" i="1"/>
  <c r="EQ60" i="1" s="1"/>
  <c r="FB60" i="1" s="1"/>
  <c r="EM25" i="1"/>
  <c r="EQ25" i="1" s="1"/>
  <c r="FB25" i="1" s="1"/>
  <c r="EM15" i="1"/>
  <c r="EQ15" i="1" s="1"/>
  <c r="EM46" i="1"/>
  <c r="EQ46" i="1" s="1"/>
  <c r="FB46" i="1" s="1"/>
  <c r="EM58" i="1"/>
  <c r="EQ58" i="1" s="1"/>
  <c r="FB58" i="1" s="1"/>
  <c r="EM73" i="1"/>
  <c r="EQ73" i="1" s="1"/>
  <c r="FB73" i="1" s="1"/>
  <c r="EM18" i="1"/>
  <c r="EQ18" i="1" s="1"/>
  <c r="FB18" i="1" s="1"/>
  <c r="EM21" i="1"/>
  <c r="EQ21" i="1" s="1"/>
  <c r="FB21" i="1" s="1"/>
  <c r="EM54" i="1"/>
  <c r="EQ54" i="1" s="1"/>
  <c r="FB54" i="1" s="1"/>
  <c r="EM20" i="1"/>
  <c r="EQ20" i="1" s="1"/>
  <c r="EM65" i="1"/>
  <c r="EQ65" i="1" s="1"/>
  <c r="FB65" i="1" s="1"/>
  <c r="EM24" i="1"/>
  <c r="EQ24" i="1" s="1"/>
  <c r="FB24" i="1" s="1"/>
  <c r="EM55" i="1"/>
  <c r="EQ55" i="1" s="1"/>
  <c r="FB55" i="1" s="1"/>
  <c r="EM47" i="1"/>
  <c r="EQ47" i="1" s="1"/>
  <c r="FB47" i="1" s="1"/>
  <c r="EM49" i="1"/>
  <c r="EQ49" i="1" s="1"/>
  <c r="FB49" i="1" s="1"/>
  <c r="EM72" i="1"/>
  <c r="EQ72" i="1" s="1"/>
  <c r="FB72" i="1" s="1"/>
  <c r="EK6" i="1"/>
  <c r="EK7" i="1"/>
  <c r="DZ10" i="1"/>
  <c r="DV10" i="1"/>
  <c r="DQ13" i="1"/>
  <c r="EM83" i="1" l="1"/>
  <c r="EQ83" i="1" s="1"/>
  <c r="FB83" i="1" s="1"/>
  <c r="EM76" i="1"/>
  <c r="EQ76" i="1" s="1"/>
  <c r="FB76" i="1" s="1"/>
  <c r="EM89" i="1"/>
  <c r="EQ89" i="1" s="1"/>
  <c r="FB89" i="1" s="1"/>
  <c r="EM92" i="1"/>
  <c r="EQ92" i="1" s="1"/>
  <c r="FB92" i="1" s="1"/>
  <c r="EM28" i="1"/>
  <c r="EQ28" i="1" s="1"/>
  <c r="FB28" i="1" s="1"/>
  <c r="EM39" i="1"/>
  <c r="EQ39" i="1" s="1"/>
  <c r="FB39" i="1" s="1"/>
  <c r="EM36" i="1"/>
  <c r="EQ36" i="1" s="1"/>
  <c r="FB36" i="1" s="1"/>
  <c r="EM27" i="1"/>
  <c r="EQ27" i="1" s="1"/>
  <c r="FB27" i="1" s="1"/>
  <c r="EM29" i="1"/>
  <c r="EQ29" i="1" s="1"/>
  <c r="FB29" i="1" s="1"/>
  <c r="EM38" i="1"/>
  <c r="EQ38" i="1" s="1"/>
  <c r="FB38" i="1" s="1"/>
  <c r="EM84" i="1"/>
  <c r="EQ84" i="1" s="1"/>
  <c r="FB84" i="1" s="1"/>
  <c r="EM40" i="1"/>
  <c r="EQ40" i="1" s="1"/>
  <c r="FB40" i="1" s="1"/>
  <c r="EM22" i="1"/>
  <c r="EQ22" i="1" s="1"/>
  <c r="EM91" i="1"/>
  <c r="EQ91" i="1" s="1"/>
  <c r="FB91" i="1" s="1"/>
  <c r="EM85" i="1"/>
  <c r="EQ85" i="1" s="1"/>
  <c r="FB85" i="1" s="1"/>
  <c r="EM33" i="1"/>
  <c r="EQ33" i="1" s="1"/>
  <c r="FB33" i="1" s="1"/>
  <c r="EM50" i="1"/>
  <c r="EQ50" i="1" s="1"/>
  <c r="FB50" i="1" s="1"/>
  <c r="EM53" i="1"/>
  <c r="EQ53" i="1" s="1"/>
  <c r="FB53" i="1" s="1"/>
  <c r="EM66" i="1"/>
  <c r="EQ66" i="1" s="1"/>
  <c r="FB66" i="1" s="1"/>
  <c r="EM67" i="1"/>
  <c r="EQ67" i="1" s="1"/>
  <c r="FB67" i="1" s="1"/>
  <c r="EM41" i="1"/>
  <c r="EQ41" i="1" s="1"/>
  <c r="EM43" i="1"/>
  <c r="EQ43" i="1" s="1"/>
  <c r="FB43" i="1" s="1"/>
  <c r="EM74" i="1"/>
  <c r="EQ74" i="1" s="1"/>
  <c r="FB74" i="1" s="1"/>
  <c r="EM87" i="1"/>
  <c r="EQ87" i="1" s="1"/>
  <c r="FB87" i="1" s="1"/>
  <c r="EM77" i="1"/>
  <c r="EQ77" i="1" s="1"/>
  <c r="FB77" i="1" s="1"/>
  <c r="EM48" i="1"/>
  <c r="EQ48" i="1" s="1"/>
  <c r="FB48" i="1" s="1"/>
  <c r="EM69" i="1"/>
  <c r="EQ69" i="1" s="1"/>
  <c r="FB69" i="1" s="1"/>
  <c r="EM17" i="1"/>
  <c r="EQ17" i="1" s="1"/>
  <c r="FB17" i="1" s="1"/>
  <c r="EM71" i="1"/>
  <c r="EQ71" i="1" s="1"/>
  <c r="FB71" i="1" s="1"/>
  <c r="EM19" i="1"/>
  <c r="EQ19" i="1" s="1"/>
  <c r="FB19" i="1" s="1"/>
  <c r="EM59" i="1"/>
  <c r="EQ59" i="1" s="1"/>
  <c r="FB59" i="1" s="1"/>
  <c r="EM70" i="1"/>
  <c r="EQ70" i="1" s="1"/>
  <c r="FB70" i="1" s="1"/>
  <c r="EM64" i="1"/>
  <c r="EQ64" i="1" s="1"/>
  <c r="FB64" i="1" s="1"/>
  <c r="EM56" i="1"/>
  <c r="EQ56" i="1" s="1"/>
  <c r="FB56" i="1" s="1"/>
  <c r="EM35" i="1"/>
  <c r="EQ35" i="1" s="1"/>
  <c r="FB35" i="1" s="1"/>
  <c r="EM79" i="1"/>
  <c r="EQ79" i="1" s="1"/>
  <c r="FB79" i="1" s="1"/>
  <c r="EM81" i="1"/>
  <c r="EQ81" i="1" s="1"/>
  <c r="FB81" i="1" s="1"/>
  <c r="EM32" i="1"/>
  <c r="EQ32" i="1" s="1"/>
  <c r="FB32" i="1" s="1"/>
  <c r="EM63" i="1"/>
  <c r="EQ63" i="1" s="1"/>
  <c r="FB63" i="1" s="1"/>
  <c r="EM44" i="1"/>
  <c r="EQ44" i="1" s="1"/>
  <c r="FB44" i="1" s="1"/>
  <c r="EM75" i="1"/>
  <c r="EQ75" i="1" s="1"/>
  <c r="FB75" i="1" s="1"/>
  <c r="EM42" i="1"/>
  <c r="EQ42" i="1" s="1"/>
  <c r="FB42" i="1" s="1"/>
  <c r="EM88" i="1"/>
  <c r="EQ88" i="1" s="1"/>
  <c r="FB88" i="1" s="1"/>
  <c r="EM86" i="1"/>
  <c r="EQ86" i="1" s="1"/>
  <c r="FB86" i="1" s="1"/>
  <c r="EM34" i="1"/>
  <c r="EQ34" i="1" s="1"/>
  <c r="FB34" i="1" s="1"/>
  <c r="EM57" i="1"/>
  <c r="EQ57" i="1" s="1"/>
  <c r="FB57" i="1" s="1"/>
  <c r="EM80" i="1"/>
  <c r="EQ80" i="1" s="1"/>
  <c r="FB80" i="1" s="1"/>
  <c r="EM16" i="1"/>
  <c r="EQ16" i="1" s="1"/>
  <c r="FB16" i="1" s="1"/>
  <c r="EM78" i="1"/>
  <c r="EQ78" i="1" s="1"/>
  <c r="FB78" i="1" s="1"/>
  <c r="EM37" i="1"/>
  <c r="EQ37" i="1" s="1"/>
  <c r="FB37" i="1" s="1"/>
  <c r="EM90" i="1"/>
  <c r="EQ90" i="1" s="1"/>
  <c r="FB90" i="1" s="1"/>
  <c r="EM26" i="1"/>
  <c r="EQ26" i="1" s="1"/>
  <c r="FB26" i="1" s="1"/>
  <c r="EM82" i="1"/>
  <c r="EQ82" i="1" s="1"/>
  <c r="FB82" i="1" s="1"/>
  <c r="EM31" i="1"/>
  <c r="EQ31" i="1" s="1"/>
  <c r="FB31" i="1" s="1"/>
  <c r="EM62" i="1"/>
  <c r="EQ62" i="1" s="1"/>
  <c r="FB62" i="1" s="1"/>
  <c r="ER9" i="1"/>
  <c r="FB20" i="1"/>
  <c r="FB15" i="1"/>
  <c r="FB22" i="1" l="1"/>
  <c r="FB41" i="1"/>
  <c r="ER7" i="1"/>
  <c r="ER4" i="1"/>
  <c r="ER5" i="1"/>
  <c r="EQ13" i="1"/>
  <c r="ER6" i="1"/>
  <c r="EM13" i="1"/>
  <c r="ET9" i="1"/>
  <c r="FE9" i="1" s="1"/>
  <c r="FB14" i="1"/>
  <c r="ER3" i="1"/>
  <c r="FG72" i="1" l="1"/>
  <c r="FK72" i="1" s="1"/>
  <c r="FV72" i="1" s="1"/>
  <c r="FG24" i="1"/>
  <c r="FK24" i="1" s="1"/>
  <c r="FV24" i="1" s="1"/>
  <c r="FG20" i="1"/>
  <c r="FK20" i="1" s="1"/>
  <c r="FV20" i="1" s="1"/>
  <c r="FG54" i="1"/>
  <c r="FK54" i="1" s="1"/>
  <c r="FV54" i="1" s="1"/>
  <c r="FG55" i="1"/>
  <c r="FK55" i="1" s="1"/>
  <c r="FV55" i="1" s="1"/>
  <c r="FG47" i="1"/>
  <c r="FK47" i="1" s="1"/>
  <c r="FV47" i="1" s="1"/>
  <c r="FG49" i="1"/>
  <c r="FK49" i="1" s="1"/>
  <c r="FV49" i="1" s="1"/>
  <c r="FG65" i="1"/>
  <c r="FK65" i="1" s="1"/>
  <c r="FV65" i="1" s="1"/>
  <c r="ET8" i="1"/>
  <c r="FE8" i="1" s="1"/>
  <c r="ET7" i="1"/>
  <c r="FE7" i="1" s="1"/>
  <c r="ET4" i="1"/>
  <c r="FE4" i="1" s="1"/>
  <c r="ET5" i="1"/>
  <c r="FE5" i="1" s="1"/>
  <c r="ET6" i="1"/>
  <c r="FE6" i="1" s="1"/>
  <c r="EQ10" i="1"/>
  <c r="ER10" i="1" s="1"/>
  <c r="FB13" i="1"/>
  <c r="FG34" i="1" l="1"/>
  <c r="FK34" i="1" s="1"/>
  <c r="FV34" i="1" s="1"/>
  <c r="FG32" i="1"/>
  <c r="FK32" i="1" s="1"/>
  <c r="FV32" i="1" s="1"/>
  <c r="FG16" i="1"/>
  <c r="FK16" i="1" s="1"/>
  <c r="FV16" i="1" s="1"/>
  <c r="FG90" i="1"/>
  <c r="FK90" i="1" s="1"/>
  <c r="FV90" i="1" s="1"/>
  <c r="FG63" i="1"/>
  <c r="FK63" i="1" s="1"/>
  <c r="FV63" i="1" s="1"/>
  <c r="FG62" i="1"/>
  <c r="FK62" i="1" s="1"/>
  <c r="FV62" i="1" s="1"/>
  <c r="FG31" i="1"/>
  <c r="FK31" i="1" s="1"/>
  <c r="FV31" i="1" s="1"/>
  <c r="FG44" i="1"/>
  <c r="FK44" i="1" s="1"/>
  <c r="FV44" i="1" s="1"/>
  <c r="FG88" i="1"/>
  <c r="FK88" i="1" s="1"/>
  <c r="FV88" i="1" s="1"/>
  <c r="FG86" i="1"/>
  <c r="FK86" i="1" s="1"/>
  <c r="FV86" i="1" s="1"/>
  <c r="FG56" i="1"/>
  <c r="FK56" i="1" s="1"/>
  <c r="FV56" i="1" s="1"/>
  <c r="FG37" i="1"/>
  <c r="FK37" i="1" s="1"/>
  <c r="FV37" i="1" s="1"/>
  <c r="FG82" i="1"/>
  <c r="FK82" i="1" s="1"/>
  <c r="FV82" i="1" s="1"/>
  <c r="FG57" i="1"/>
  <c r="FK57" i="1" s="1"/>
  <c r="FV57" i="1" s="1"/>
  <c r="FG26" i="1"/>
  <c r="FK26" i="1" s="1"/>
  <c r="FV26" i="1" s="1"/>
  <c r="FG80" i="1"/>
  <c r="FK80" i="1" s="1"/>
  <c r="FV80" i="1" s="1"/>
  <c r="FG81" i="1"/>
  <c r="FK81" i="1" s="1"/>
  <c r="FV81" i="1" s="1"/>
  <c r="FG78" i="1"/>
  <c r="FK78" i="1" s="1"/>
  <c r="FV78" i="1" s="1"/>
  <c r="FG35" i="1"/>
  <c r="FK35" i="1" s="1"/>
  <c r="FV35" i="1" s="1"/>
  <c r="FG42" i="1"/>
  <c r="FK42" i="1" s="1"/>
  <c r="FV42" i="1" s="1"/>
  <c r="FG79" i="1"/>
  <c r="FK79" i="1" s="1"/>
  <c r="FV79" i="1" s="1"/>
  <c r="FG75" i="1"/>
  <c r="FK75" i="1" s="1"/>
  <c r="FV75" i="1" s="1"/>
  <c r="FG53" i="1"/>
  <c r="FK53" i="1" s="1"/>
  <c r="FV53" i="1" s="1"/>
  <c r="FG33" i="1"/>
  <c r="FK33" i="1" s="1"/>
  <c r="FV33" i="1" s="1"/>
  <c r="FG50" i="1"/>
  <c r="FK50" i="1" s="1"/>
  <c r="FV50" i="1" s="1"/>
  <c r="FG19" i="1"/>
  <c r="FK19" i="1" s="1"/>
  <c r="FV19" i="1" s="1"/>
  <c r="FG70" i="1"/>
  <c r="FK70" i="1" s="1"/>
  <c r="FV70" i="1" s="1"/>
  <c r="FG64" i="1"/>
  <c r="FK64" i="1" s="1"/>
  <c r="FV64" i="1" s="1"/>
  <c r="FG17" i="1"/>
  <c r="FK17" i="1" s="1"/>
  <c r="FV17" i="1" s="1"/>
  <c r="FG48" i="1"/>
  <c r="FK48" i="1" s="1"/>
  <c r="FV48" i="1" s="1"/>
  <c r="FG87" i="1"/>
  <c r="FK87" i="1" s="1"/>
  <c r="FV87" i="1" s="1"/>
  <c r="FG69" i="1"/>
  <c r="FK69" i="1" s="1"/>
  <c r="FV69" i="1" s="1"/>
  <c r="FG77" i="1"/>
  <c r="FK77" i="1" s="1"/>
  <c r="FV77" i="1" s="1"/>
  <c r="FG59" i="1"/>
  <c r="FK59" i="1" s="1"/>
  <c r="FV59" i="1" s="1"/>
  <c r="FG71" i="1"/>
  <c r="FK71" i="1" s="1"/>
  <c r="FV71" i="1" s="1"/>
  <c r="FG43" i="1"/>
  <c r="FK43" i="1" s="1"/>
  <c r="FV43" i="1" s="1"/>
  <c r="FG74" i="1"/>
  <c r="FK74" i="1" s="1"/>
  <c r="FV74" i="1" s="1"/>
  <c r="FG66" i="1"/>
  <c r="FK66" i="1" s="1"/>
  <c r="FV66" i="1" s="1"/>
  <c r="FG41" i="1"/>
  <c r="FK41" i="1" s="1"/>
  <c r="FV41" i="1" s="1"/>
  <c r="FG67" i="1"/>
  <c r="FK67" i="1" s="1"/>
  <c r="FV67" i="1" s="1"/>
  <c r="FG29" i="1"/>
  <c r="FK29" i="1" s="1"/>
  <c r="FV29" i="1" s="1"/>
  <c r="FG85" i="1"/>
  <c r="FK85" i="1" s="1"/>
  <c r="FV85" i="1" s="1"/>
  <c r="FG36" i="1"/>
  <c r="FK36" i="1" s="1"/>
  <c r="FV36" i="1" s="1"/>
  <c r="FG28" i="1"/>
  <c r="FK28" i="1" s="1"/>
  <c r="FV28" i="1" s="1"/>
  <c r="FG30" i="1"/>
  <c r="FK30" i="1" s="1"/>
  <c r="FV30" i="1" s="1"/>
  <c r="FG83" i="1"/>
  <c r="FK83" i="1" s="1"/>
  <c r="FV83" i="1" s="1"/>
  <c r="FG92" i="1"/>
  <c r="FK92" i="1" s="1"/>
  <c r="FV92" i="1" s="1"/>
  <c r="FG38" i="1"/>
  <c r="FK38" i="1" s="1"/>
  <c r="FV38" i="1" s="1"/>
  <c r="FG84" i="1"/>
  <c r="FK84" i="1" s="1"/>
  <c r="FV84" i="1" s="1"/>
  <c r="FG39" i="1"/>
  <c r="FK39" i="1" s="1"/>
  <c r="FV39" i="1" s="1"/>
  <c r="FG76" i="1"/>
  <c r="FK76" i="1" s="1"/>
  <c r="FV76" i="1" s="1"/>
  <c r="FG40" i="1"/>
  <c r="FK40" i="1" s="1"/>
  <c r="FV40" i="1" s="1"/>
  <c r="FG22" i="1"/>
  <c r="FK22" i="1" s="1"/>
  <c r="FV22" i="1" s="1"/>
  <c r="FG89" i="1"/>
  <c r="FK89" i="1" s="1"/>
  <c r="FV89" i="1" s="1"/>
  <c r="FG27" i="1"/>
  <c r="FK27" i="1" s="1"/>
  <c r="FV27" i="1" s="1"/>
  <c r="FG91" i="1"/>
  <c r="FK91" i="1" s="1"/>
  <c r="FV91" i="1" s="1"/>
  <c r="ET3" i="1"/>
  <c r="FE3" i="1" s="1"/>
  <c r="FG14" i="1" s="1"/>
  <c r="ES10" i="1"/>
  <c r="FG68" i="1" l="1"/>
  <c r="FK68" i="1" s="1"/>
  <c r="FV68" i="1" s="1"/>
  <c r="FG45" i="1"/>
  <c r="FK45" i="1" s="1"/>
  <c r="FV45" i="1" s="1"/>
  <c r="FG61" i="1"/>
  <c r="FK61" i="1" s="1"/>
  <c r="FV61" i="1" s="1"/>
  <c r="FG23" i="1"/>
  <c r="FK23" i="1" s="1"/>
  <c r="FV23" i="1" s="1"/>
  <c r="FG51" i="1"/>
  <c r="FK51" i="1" s="1"/>
  <c r="FV51" i="1" s="1"/>
  <c r="FG52" i="1"/>
  <c r="FK52" i="1" s="1"/>
  <c r="FV52" i="1" s="1"/>
  <c r="FK14" i="1" l="1"/>
  <c r="FG13" i="1"/>
  <c r="FK13" i="1" l="1"/>
  <c r="FV14" i="1"/>
  <c r="FV13" i="1" s="1"/>
</calcChain>
</file>

<file path=xl/comments1.xml><?xml version="1.0" encoding="utf-8"?>
<comments xmlns="http://schemas.openxmlformats.org/spreadsheetml/2006/main">
  <authors>
    <author>Hidemi Asakura</author>
  </authors>
  <commentLis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<sst xmlns="http://schemas.openxmlformats.org/spreadsheetml/2006/main" count="4868" uniqueCount="1280">
  <si>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</si>
  <si>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</si>
  <si>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</si>
  <si>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</si>
  <si>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</si>
  <si>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</si>
  <si>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</si>
  <si>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</si>
  <si>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</si>
  <si>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</si>
  <si>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</si>
  <si>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</si>
  <si>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</si>
  <si>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</si>
  <si>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</si>
  <si>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</si>
  <si>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</si>
  <si>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</si>
  <si>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</si>
  <si>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</si>
  <si>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</si>
  <si>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</si>
  <si>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</si>
  <si>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</si>
  <si>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</si>
  <si>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</si>
  <si>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</si>
  <si>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</si>
  <si>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</si>
  <si>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</si>
  <si>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</si>
  <si>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</si>
  <si>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</si>
  <si>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</si>
  <si>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</si>
  <si>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</si>
  <si>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</si>
  <si>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</si>
  <si>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</si>
  <si>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</si>
  <si>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</si>
  <si>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</si>
  <si>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</si>
  <si>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</si>
  <si>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</si>
  <si>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</si>
  <si>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</si>
  <si>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</si>
  <si>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</si>
  <si>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</si>
  <si>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</si>
  <si>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</si>
  <si>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</si>
  <si>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</si>
  <si>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</si>
  <si>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</si>
  <si>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</si>
  <si>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</si>
  <si>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</si>
  <si>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</si>
  <si>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</si>
  <si>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</si>
  <si>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</si>
  <si>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</si>
  <si>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</si>
  <si>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</si>
  <si>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</si>
  <si>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</si>
  <si>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</si>
  <si>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</si>
  <si>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</si>
  <si>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</si>
  <si>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</si>
  <si>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</si>
  <si>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</si>
  <si>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</si>
  <si>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</si>
  <si>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</si>
  <si>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</si>
  <si>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</si>
  <si>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</si>
  <si>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</si>
  <si>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</si>
  <si>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</si>
  <si>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</si>
  <si>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</si>
  <si>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</si>
  <si>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</si>
  <si>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</si>
  <si>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</si>
  <si>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</si>
  <si>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</si>
  <si>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</si>
  <si>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</si>
  <si>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</si>
  <si>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</si>
  <si>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</si>
  <si>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</si>
  <si>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</si>
  <si>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</si>
  <si>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</si>
  <si>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</si>
  <si>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</si>
  <si>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</si>
  <si>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</si>
  <si>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</si>
  <si>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</si>
  <si>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</si>
  <si>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</si>
  <si>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</si>
  <si>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</si>
  <si>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</si>
  <si>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</si>
  <si>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</si>
  <si>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</si>
  <si>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</si>
  <si>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</si>
  <si>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</si>
  <si>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</si>
  <si>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</si>
  <si>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</si>
  <si>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</si>
  <si>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</si>
  <si>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</si>
  <si>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</si>
  <si>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</si>
  <si>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</si>
  <si>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</si>
  <si>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</si>
  <si>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</si>
  <si>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</si>
  <si>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</si>
  <si>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</si>
  <si>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</si>
  <si>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</si>
  <si>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</si>
  <si>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</si>
  <si>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</si>
  <si>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</si>
  <si>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</si>
  <si>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</si>
  <si>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</si>
  <si>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</si>
  <si>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</si>
  <si>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</si>
  <si>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</si>
  <si>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</si>
  <si>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</si>
  <si>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</si>
  <si>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</si>
  <si>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</si>
  <si>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</si>
  <si>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</si>
  <si>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</si>
  <si>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</si>
  <si>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</si>
  <si>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</si>
  <si>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</si>
  <si>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</si>
  <si>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</si>
  <si>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</si>
  <si>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</si>
  <si>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</si>
  <si>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</si>
  <si>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</si>
  <si>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</si>
  <si>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</si>
  <si>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</si>
  <si>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</si>
  <si>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</si>
  <si>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</si>
  <si>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</si>
  <si>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</si>
  <si>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</si>
  <si>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</si>
  <si>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</si>
  <si>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</si>
  <si>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</si>
  <si>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</si>
  <si>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</si>
  <si>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</si>
  <si>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</si>
  <si>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</si>
  <si>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</si>
  <si>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</si>
  <si>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</si>
  <si>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</si>
  <si>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</si>
  <si>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</si>
  <si>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</si>
  <si>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</si>
  <si>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</si>
  <si>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</si>
  <si>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</si>
  <si>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</si>
  <si>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</si>
  <si>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</si>
  <si>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</si>
  <si>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</si>
  <si>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</si>
  <si>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</si>
  <si>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</si>
  <si>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</si>
  <si>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</si>
  <si>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</si>
  <si>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</si>
  <si>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</si>
  <si>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</si>
  <si>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</si>
  <si>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</si>
  <si>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</si>
  <si>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</si>
  <si>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</si>
  <si>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</si>
  <si>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</si>
  <si>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</si>
  <si>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</si>
  <si>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</si>
  <si>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</si>
  <si>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</si>
  <si>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</si>
  <si>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</si>
  <si>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</si>
  <si>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</si>
  <si>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</si>
  <si>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</si>
  <si>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</si>
  <si>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</si>
  <si>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</si>
  <si>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</si>
  <si>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</si>
  <si>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</si>
  <si>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</si>
  <si>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</si>
  <si>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</si>
  <si>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</si>
  <si>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</si>
  <si>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</si>
  <si>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</si>
  <si>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</si>
  <si>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</si>
  <si>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</si>
  <si>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</si>
  <si>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</si>
  <si>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</si>
  <si>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</si>
  <si>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</si>
  <si>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</si>
  <si>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</si>
  <si>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</si>
  <si>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</si>
  <si>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</si>
  <si>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</si>
  <si>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</si>
  <si>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</si>
  <si>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</si>
  <si>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</si>
  <si>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</si>
  <si>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</si>
  <si>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</si>
  <si>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</si>
  <si>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</si>
  <si>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</si>
  <si>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</si>
  <si>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</si>
  <si>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</si>
  <si>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</si>
  <si>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</si>
  <si>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</si>
  <si>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</si>
  <si>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</si>
  <si>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</si>
  <si>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</si>
  <si>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</si>
  <si>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</si>
  <si>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</si>
  <si>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</si>
  <si>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</si>
  <si>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</si>
  <si>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</si>
  <si>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</si>
  <si>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</si>
  <si>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</si>
  <si>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</si>
  <si>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</si>
  <si>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</si>
  <si>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</si>
  <si>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</si>
  <si>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</si>
  <si>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</si>
  <si>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</si>
  <si>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</si>
  <si>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</si>
  <si>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</si>
  <si>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</si>
  <si>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</si>
  <si>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</si>
  <si>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</si>
  <si>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</si>
  <si>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</si>
  <si>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</si>
  <si>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</si>
  <si>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</si>
  <si>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</si>
  <si>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</si>
  <si>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</si>
  <si>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</si>
  <si>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</si>
  <si>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</si>
  <si>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</si>
  <si>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</si>
  <si>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</si>
  <si>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</si>
  <si>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</si>
  <si>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</si>
  <si>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</si>
  <si>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</si>
  <si>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</si>
  <si>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</si>
  <si>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</si>
  <si>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</si>
  <si>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</si>
  <si>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</si>
  <si>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</si>
  <si>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</si>
  <si>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</si>
  <si>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</si>
  <si>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</si>
  <si>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</si>
  <si>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</si>
  <si>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</si>
  <si>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</si>
  <si>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</si>
  <si>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</si>
  <si>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</si>
  <si>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</si>
  <si>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</si>
  <si>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</si>
  <si>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</si>
  <si>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</si>
  <si>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</si>
  <si>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</si>
  <si>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</si>
  <si>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</si>
  <si>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</si>
  <si>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</si>
  <si>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</si>
  <si>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</si>
  <si>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</si>
  <si>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</si>
  <si>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</si>
  <si>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</si>
  <si>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</si>
  <si>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</si>
  <si>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</si>
  <si>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</si>
  <si>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</si>
  <si>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</si>
  <si>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</si>
  <si>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</si>
  <si>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</si>
  <si>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</si>
  <si>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</si>
  <si>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</si>
  <si>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</si>
  <si>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</si>
  <si>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</si>
  <si>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</si>
  <si>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</si>
  <si>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</si>
  <si>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</si>
  <si>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</si>
  <si>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</si>
  <si>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</si>
  <si>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</si>
  <si>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</si>
  <si>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</si>
  <si>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</si>
  <si>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</si>
  <si>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</si>
  <si>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</si>
  <si>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</si>
  <si>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</si>
  <si>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</si>
  <si>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</si>
  <si>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</si>
  <si>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</si>
  <si>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</si>
  <si>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</si>
  <si>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</si>
  <si>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</si>
  <si>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</si>
  <si>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</si>
  <si>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</si>
  <si>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</si>
  <si>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</si>
  <si>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</si>
  <si>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</si>
  <si>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</si>
  <si>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</si>
  <si>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</si>
  <si>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</si>
  <si>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</si>
  <si>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</si>
  <si>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</si>
  <si>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</si>
  <si>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</si>
  <si>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</si>
  <si>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</si>
  <si>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</si>
  <si>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</si>
  <si>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</si>
  <si>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</si>
  <si>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</si>
  <si>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</si>
  <si>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</si>
  <si>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</si>
  <si>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</si>
  <si>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</si>
  <si>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</si>
  <si>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</si>
  <si>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</si>
  <si>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</si>
  <si>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</si>
  <si>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</si>
  <si>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</si>
  <si>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</si>
  <si>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</si>
  <si>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</si>
  <si>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</si>
  <si>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</si>
  <si>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</si>
  <si>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</si>
  <si>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</si>
  <si>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</si>
  <si>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</si>
  <si>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</si>
  <si>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</si>
  <si>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</si>
  <si>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</si>
  <si>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</si>
  <si>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</si>
  <si>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</si>
  <si>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</si>
  <si>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</si>
  <si>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</si>
  <si>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</si>
  <si>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</si>
  <si>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</si>
  <si>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</si>
  <si>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</si>
  <si>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</si>
  <si>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</si>
  <si>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</si>
  <si>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</si>
  <si>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</si>
  <si>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</si>
  <si>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</si>
  <si>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</si>
  <si>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</si>
  <si>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</si>
  <si>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</si>
  <si>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</si>
  <si>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</si>
  <si>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</si>
  <si>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</si>
  <si>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</si>
  <si>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</si>
  <si>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</si>
  <si>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</si>
  <si>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</si>
  <si>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</si>
  <si>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</si>
  <si>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</si>
  <si>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</si>
  <si>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</si>
  <si>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</si>
  <si>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</si>
  <si>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</si>
  <si>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</si>
  <si>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</si>
  <si>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</si>
  <si>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</si>
  <si>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</si>
  <si>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</si>
  <si>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</si>
  <si>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</si>
  <si>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</si>
  <si>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</si>
  <si>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</si>
  <si>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</si>
  <si>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</si>
  <si>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</si>
  <si>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</si>
  <si>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</si>
  <si>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</si>
  <si>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</si>
  <si>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</si>
  <si>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</si>
  <si>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</si>
  <si>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</si>
  <si>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</si>
  <si>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</si>
  <si>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</si>
  <si>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</si>
  <si>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</si>
  <si>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</si>
  <si>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</si>
  <si>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</si>
  <si>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</si>
  <si>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</si>
  <si>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</si>
  <si>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</si>
  <si>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</si>
  <si>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</si>
  <si>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</si>
  <si>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</si>
  <si>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</si>
  <si>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</si>
  <si>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</si>
  <si>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</si>
  <si>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</si>
  <si>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</si>
  <si>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</si>
  <si>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</si>
  <si>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</si>
  <si>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</si>
  <si>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</si>
  <si>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</si>
  <si>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</si>
  <si>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</si>
  <si>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</si>
  <si>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</si>
  <si>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</si>
  <si>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</si>
  <si>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</si>
  <si>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</si>
  <si>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</si>
  <si>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</si>
  <si>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</si>
  <si>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</si>
  <si>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</si>
  <si>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</si>
  <si>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</si>
  <si>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</si>
  <si>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</si>
  <si>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</si>
  <si>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</si>
  <si>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</si>
  <si>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</si>
  <si>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</si>
  <si>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</si>
  <si>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</si>
  <si>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</si>
  <si>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</si>
  <si>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</si>
  <si>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</si>
  <si>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</si>
  <si>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</si>
  <si>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</si>
  <si>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</si>
  <si>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</si>
  <si>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</si>
  <si>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</si>
  <si>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</si>
  <si>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</si>
  <si>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</si>
  <si>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</si>
  <si>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</si>
  <si>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</si>
  <si>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</si>
  <si>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</si>
  <si>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</si>
  <si>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</si>
  <si>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</si>
  <si>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</si>
  <si>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</si>
  <si>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</si>
  <si>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</si>
  <si>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</si>
  <si>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</si>
  <si>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</si>
  <si>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</si>
  <si>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</si>
  <si>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</si>
  <si>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</si>
  <si>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</si>
  <si>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</si>
  <si>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</si>
  <si>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</si>
  <si>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</si>
  <si>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</si>
  <si>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</si>
  <si>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</si>
  <si>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</si>
  <si>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</si>
  <si>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</si>
  <si>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</si>
  <si>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</si>
  <si>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</si>
  <si>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</si>
  <si>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</si>
  <si>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</si>
  <si>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</si>
  <si>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</si>
  <si>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</si>
  <si>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</si>
  <si>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</si>
  <si>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</si>
  <si>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</si>
  <si>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</si>
  <si>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</si>
  <si>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</si>
  <si>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</si>
  <si>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</si>
  <si>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</si>
  <si>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</si>
  <si>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</si>
  <si>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</si>
  <si>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</si>
  <si>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</si>
  <si>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</si>
  <si>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</si>
  <si>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</si>
  <si>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</si>
  <si>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</si>
  <si>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</si>
  <si>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</si>
  <si>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</si>
  <si>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</si>
  <si>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</si>
  <si>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</si>
  <si>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</si>
  <si>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</si>
  <si>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</si>
  <si>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</si>
  <si>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</si>
  <si>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</si>
  <si>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</si>
  <si>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</si>
  <si>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</si>
  <si>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</si>
  <si>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</si>
  <si>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</si>
  <si>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</si>
  <si>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</si>
  <si>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</si>
  <si>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</si>
  <si>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</si>
  <si>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</si>
  <si>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</si>
  <si>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</si>
  <si>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</si>
  <si>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</si>
  <si>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</si>
  <si>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</si>
  <si>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</si>
  <si>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</si>
  <si>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</si>
  <si>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</si>
  <si>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</si>
  <si>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</si>
  <si>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</si>
  <si>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</si>
  <si>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</si>
  <si>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</si>
  <si>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</si>
  <si>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</si>
  <si>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</si>
  <si>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</si>
  <si>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</si>
  <si>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</si>
  <si>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</si>
  <si>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</si>
  <si>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</si>
  <si>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</si>
  <si>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</si>
  <si>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</si>
  <si>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</si>
  <si>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</si>
  <si>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</si>
  <si>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</si>
  <si>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</si>
  <si>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</si>
  <si>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</si>
  <si>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</si>
  <si>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</si>
  <si>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</si>
  <si>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</si>
  <si>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</si>
  <si>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</si>
  <si>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</si>
  <si>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</si>
  <si>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</si>
  <si>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</si>
  <si>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</si>
  <si>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</si>
  <si>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</si>
  <si>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</si>
  <si>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</si>
  <si>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</si>
  <si>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</si>
  <si>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</si>
  <si>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</si>
  <si>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</si>
  <si>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</si>
  <si>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</si>
  <si>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</si>
  <si>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</si>
  <si>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</si>
  <si>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</si>
  <si>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</si>
  <si>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</si>
  <si>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</si>
  <si>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</si>
  <si>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</si>
  <si>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</si>
  <si>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</si>
  <si>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</si>
  <si>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</si>
  <si>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</si>
  <si>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</si>
  <si>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</si>
  <si>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</si>
  <si>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</si>
  <si>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</si>
  <si>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</si>
  <si>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</si>
  <si>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</si>
  <si>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</si>
  <si>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</si>
  <si>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</si>
  <si>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</si>
  <si>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</si>
  <si>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</si>
  <si>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</si>
  <si>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</si>
  <si>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</si>
  <si>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</si>
  <si>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</si>
  <si>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</si>
  <si>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</si>
  <si>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</si>
  <si>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</si>
  <si>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</si>
  <si>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</si>
  <si>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</si>
  <si>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</si>
  <si>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</si>
  <si>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</si>
  <si>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</si>
  <si>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</si>
  <si>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</si>
  <si>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</si>
  <si>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</si>
  <si>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</si>
  <si>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</si>
  <si>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</si>
  <si>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</si>
  <si>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</si>
  <si>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</si>
  <si>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</si>
  <si>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</si>
  <si>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</si>
  <si>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</si>
  <si>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</si>
  <si>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</si>
  <si>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</si>
  <si>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</si>
  <si>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</si>
  <si>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</si>
  <si>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</si>
  <si>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</si>
  <si>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</si>
  <si>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</si>
  <si>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</si>
  <si>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</si>
  <si>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</si>
  <si>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</si>
  <si>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</si>
  <si>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</si>
  <si>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</si>
  <si>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</si>
  <si>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</si>
  <si>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</si>
  <si>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</si>
  <si>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</si>
  <si>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</si>
  <si>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</si>
  <si>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</si>
  <si>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</si>
  <si>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</si>
  <si>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</si>
  <si>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</si>
  <si>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</si>
  <si>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</si>
  <si>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</si>
  <si>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</si>
  <si>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</si>
  <si>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</si>
  <si>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</si>
  <si>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</si>
  <si>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</si>
  <si>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</si>
  <si>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</si>
  <si>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</si>
  <si>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</si>
  <si>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</si>
  <si>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</si>
  <si>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</si>
  <si>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</si>
  <si>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</si>
  <si>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</si>
  <si>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</si>
  <si>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</si>
  <si>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</si>
  <si>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</si>
  <si>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</si>
  <si>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</si>
  <si>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</si>
  <si>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</si>
  <si>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</si>
  <si>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</si>
  <si>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</si>
  <si>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</si>
  <si>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</si>
  <si>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</si>
  <si>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</si>
  <si>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</si>
  <si>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</si>
  <si>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</si>
  <si>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</si>
  <si>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</si>
  <si>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</si>
  <si>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</si>
  <si>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</si>
  <si>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</si>
  <si>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</si>
  <si>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</si>
  <si>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</si>
  <si>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</si>
  <si>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</si>
  <si>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</si>
  <si>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</si>
  <si>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</si>
  <si>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</si>
  <si>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</si>
  <si>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</si>
  <si>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</si>
  <si>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</si>
  <si>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</si>
  <si>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</si>
  <si>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</si>
  <si>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</si>
  <si>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</si>
  <si>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</si>
  <si>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</si>
  <si>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</si>
  <si>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</si>
  <si>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</si>
  <si>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</si>
  <si>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</si>
  <si>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</si>
  <si>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</si>
  <si>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</si>
  <si>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</si>
  <si>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</si>
  <si>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</si>
  <si>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</si>
  <si>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</si>
  <si>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</si>
  <si>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</si>
  <si>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</si>
  <si>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</si>
  <si>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</si>
  <si>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</si>
  <si>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</si>
  <si>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</si>
  <si>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</si>
  <si>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</si>
  <si>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</si>
  <si>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</si>
  <si>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</si>
  <si>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</si>
  <si>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</si>
  <si>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</si>
  <si>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</si>
  <si>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</si>
  <si>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</si>
  <si>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</si>
  <si>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</si>
  <si>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</si>
  <si>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</si>
  <si>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</si>
  <si>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</si>
  <si>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</si>
  <si>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</si>
  <si>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</si>
  <si>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</si>
  <si>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</si>
  <si>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</si>
  <si>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</si>
  <si>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</si>
  <si>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</si>
  <si>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</si>
  <si>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</si>
  <si>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</si>
  <si>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</si>
  <si>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</si>
  <si>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</si>
  <si>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</si>
  <si>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</si>
  <si>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</si>
  <si>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</si>
  <si>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</si>
  <si>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</si>
  <si>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</si>
  <si>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</si>
  <si>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</si>
  <si>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</si>
  <si>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</si>
  <si>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</si>
  <si>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</si>
  <si>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</si>
  <si>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</si>
  <si>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</si>
  <si>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</si>
  <si>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</si>
  <si>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</si>
  <si>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</si>
  <si>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</si>
  <si>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</si>
  <si>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</si>
  <si>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</si>
  <si>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</si>
  <si>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</si>
  <si>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</si>
  <si>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</si>
  <si>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</si>
  <si>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</si>
  <si>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</si>
  <si>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</si>
  <si>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</si>
  <si>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</si>
  <si>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</si>
  <si>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</si>
  <si>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</si>
  <si>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</si>
  <si>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</si>
  <si>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</si>
  <si>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</si>
  <si>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</si>
  <si>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</si>
  <si>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</si>
  <si>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</si>
  <si>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</si>
  <si>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</si>
  <si>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</si>
  <si>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</si>
  <si>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</si>
  <si>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</si>
  <si>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</si>
  <si>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</si>
  <si>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</si>
  <si>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</si>
  <si>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</si>
  <si>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</si>
  <si>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</si>
  <si>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</si>
  <si>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</si>
  <si>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</si>
  <si>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</si>
  <si>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</si>
  <si>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</si>
  <si>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</si>
  <si>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</si>
  <si>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</si>
  <si>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</si>
  <si>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</si>
  <si>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</si>
  <si>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</si>
  <si>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</si>
  <si>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</si>
  <si>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</si>
  <si>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</si>
  <si>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</si>
  <si>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</si>
  <si>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</si>
  <si>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</si>
  <si>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</si>
  <si>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</si>
  <si>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</si>
  <si>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</si>
  <si>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</si>
  <si>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</si>
  <si>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</si>
  <si>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</si>
  <si>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</si>
  <si>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</si>
  <si>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</si>
  <si>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</si>
  <si>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</si>
  <si>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</si>
  <si>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</si>
  <si>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</si>
  <si>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</si>
  <si>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</si>
  <si>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</si>
  <si>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</si>
  <si>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</si>
  <si>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</si>
  <si>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</si>
  <si>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</si>
  <si>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</si>
  <si>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</si>
  <si>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</si>
  <si>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</si>
  <si>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</si>
  <si>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</si>
  <si>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</si>
  <si>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</si>
  <si>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</si>
  <si>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</si>
  <si>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</si>
  <si>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</si>
  <si>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</si>
  <si>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</si>
  <si>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</si>
  <si>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</si>
  <si>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</si>
  <si>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</si>
  <si>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</si>
  <si>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</si>
  <si>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</si>
  <si>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</si>
  <si>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</si>
  <si>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</si>
  <si>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</si>
  <si>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</si>
  <si>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</si>
  <si>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</si>
  <si>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</si>
  <si>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</si>
  <si>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</si>
  <si>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</si>
  <si>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</si>
  <si>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</si>
  <si>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</si>
  <si>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</si>
  <si>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</si>
  <si>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</si>
  <si>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</si>
  <si>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</si>
  <si>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</si>
  <si>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</si>
  <si>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</si>
  <si>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</si>
  <si>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</si>
  <si>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</si>
  <si>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</si>
  <si>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</si>
  <si>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</si>
  <si>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</si>
  <si>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</si>
  <si>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</si>
  <si>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</si>
  <si>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</si>
  <si>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</si>
  <si>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</si>
  <si>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</si>
  <si>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</si>
  <si>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</si>
  <si>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</si>
  <si>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</si>
  <si>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</si>
  <si>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</si>
  <si>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</si>
  <si>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</si>
  <si>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</si>
  <si>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</si>
  <si>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</si>
  <si>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</si>
  <si>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</si>
  <si>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</si>
  <si>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</si>
  <si>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</si>
  <si>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</si>
  <si>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</si>
  <si>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</si>
  <si>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</si>
  <si>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</si>
  <si>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</si>
  <si>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</si>
  <si>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</si>
  <si>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</si>
  <si>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</si>
  <si>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</si>
  <si>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</si>
  <si>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</si>
  <si>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</si>
  <si>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</si>
  <si>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</si>
  <si>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</si>
  <si>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</si>
  <si>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</si>
  <si>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</si>
  <si>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</si>
  <si>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</si>
  <si>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</si>
  <si>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</si>
  <si>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</si>
  <si>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</si>
  <si>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</si>
  <si>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</si>
  <si>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</si>
  <si>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</si>
  <si>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</si>
  <si>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</si>
  <si>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</si>
  <si>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</si>
  <si>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</si>
  <si>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</si>
  <si>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</si>
  <si>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</si>
  <si>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</si>
  <si>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</si>
  <si>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</si>
  <si>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</si>
  <si>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</si>
  <si>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</si>
  <si>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</si>
  <si>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</si>
  <si>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</si>
  <si>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</si>
  <si>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</si>
  <si>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</si>
  <si>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</si>
  <si>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</si>
  <si>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</si>
  <si>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</si>
  <si>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</si>
  <si>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</si>
  <si>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</si>
  <si>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</si>
  <si>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</si>
  <si>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</si>
  <si>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</si>
  <si>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</si>
  <si>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</si>
  <si>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</si>
  <si>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</si>
  <si>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</si>
  <si>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</si>
  <si>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</si>
  <si>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</si>
  <si>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</si>
  <si>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</si>
  <si>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</si>
  <si>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Last</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</si>
  <si>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</si>
  <si>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</si>
  <si>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</si>
  <si>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</si>
  <si>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</si>
  <si>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</si>
  <si>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</si>
  <si>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</si>
  <si>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</si>
  <si>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</si>
  <si>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</si>
  <si>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</si>
  <si>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</si>
  <si>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</si>
  <si>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</si>
  <si>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</si>
  <si>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</si>
  <si>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</si>
  <si>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</si>
  <si>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</si>
  <si>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</si>
  <si>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</si>
  <si>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</si>
  <si>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</si>
  <si>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</si>
  <si>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</si>
  <si>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</si>
  <si>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</si>
  <si>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</si>
  <si>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</si>
  <si>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</si>
  <si>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</si>
  <si>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</si>
  <si>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</si>
  <si>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</si>
  <si>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</si>
  <si>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</si>
  <si>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</si>
  <si>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</si>
  <si>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</si>
  <si>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</si>
  <si>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</si>
  <si>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</si>
  <si>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</si>
  <si>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</si>
  <si>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</si>
  <si>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</si>
  <si>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</si>
  <si>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</si>
  <si>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</si>
  <si>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</si>
  <si>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</si>
  <si>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</si>
  <si>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</si>
  <si>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</si>
  <si>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</si>
  <si>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</si>
  <si>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Close2016.06.07 00:00</t>
  </si>
  <si>
    <t>12AM</t>
  </si>
  <si>
    <t>4AM</t>
  </si>
  <si>
    <t>8AM</t>
  </si>
  <si>
    <t>12PM</t>
  </si>
  <si>
    <t>4PM</t>
  </si>
  <si>
    <t>8PM</t>
  </si>
  <si>
    <t>group</t>
  </si>
  <si>
    <t>currency</t>
  </si>
  <si>
    <t>rates</t>
  </si>
  <si>
    <t>pnl</t>
  </si>
  <si>
    <t>CURRENCIES</t>
  </si>
  <si>
    <t>a.</t>
  </si>
  <si>
    <t>Connect to VPN, open currenciesATR</t>
  </si>
  <si>
    <t>Prep for next day:Copy over cols, erase old data</t>
  </si>
  <si>
    <t>b.</t>
  </si>
  <si>
    <t>c.</t>
  </si>
  <si>
    <t>FUTURES</t>
  </si>
  <si>
    <t>d.</t>
  </si>
  <si>
    <t>Update Seasonals</t>
  </si>
  <si>
    <t>a. Download data from CSI. Check if all files have been updated.</t>
  </si>
  <si>
    <t>c. Check CSI for contract roles, update system.csv</t>
  </si>
  <si>
    <t>b. run all v4 futures</t>
  </si>
  <si>
    <t>f. Update system.csv quantity and push to server</t>
  </si>
  <si>
    <t>g. run v4orders</t>
  </si>
  <si>
    <t>h. update seasonals, adjust positions as needed</t>
  </si>
  <si>
    <t>i. clear checklist</t>
  </si>
  <si>
    <t>V4 FUTURES EQUITY</t>
  </si>
  <si>
    <t>V4 FUTURES RISK %</t>
  </si>
  <si>
    <t>OTHER TODO</t>
  </si>
  <si>
    <t>Update Data and Process Orders</t>
  </si>
  <si>
    <r>
      <t xml:space="preserve">e. Check ATR, LAST, copy over PC, ACT, update system Equity, </t>
    </r>
    <r>
      <rPr>
        <b/>
        <sz val="11"/>
        <color theme="1"/>
        <rFont val="Calibri"/>
        <family val="2"/>
        <scheme val="minor"/>
      </rPr>
      <t>check prior adjustments</t>
    </r>
  </si>
  <si>
    <t>groups</t>
  </si>
  <si>
    <t>last</t>
  </si>
  <si>
    <t>next</t>
  </si>
  <si>
    <t>ACT-L</t>
  </si>
  <si>
    <t>ACT-S</t>
  </si>
  <si>
    <t>T</t>
  </si>
  <si>
    <t>ACCURACY</t>
  </si>
  <si>
    <t>SEA2</t>
  </si>
  <si>
    <t>SEA1</t>
  </si>
  <si>
    <t>X</t>
  </si>
  <si>
    <t>Check ATR, LAST, copy over PC, ACT, update system Equity</t>
  </si>
  <si>
    <t>d. Run v4size, Open futuresATR, adjust for holidays</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</si>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</sst>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24">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290">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2">
          <cell r="A2" t="str">
            <v>AC</v>
          </cell>
          <cell r="B2">
            <v>1.657</v>
          </cell>
          <cell r="C2">
            <v>2.74847215E-2</v>
          </cell>
          <cell r="D2">
            <v>-1.13365155131E-2</v>
          </cell>
          <cell r="E2">
            <v>-1</v>
          </cell>
          <cell r="F2">
            <v>1.657</v>
          </cell>
        </row>
        <row r="3">
          <cell r="A3" t="str">
            <v>AD</v>
          </cell>
          <cell r="B3">
            <v>0.73780000000000001</v>
          </cell>
          <cell r="C3">
            <v>7.5050000000000004E-3</v>
          </cell>
          <cell r="D3">
            <v>-8.9993284083299992E-3</v>
          </cell>
          <cell r="E3">
            <v>-1</v>
          </cell>
          <cell r="F3">
            <v>0.73780000000000001</v>
          </cell>
        </row>
        <row r="4">
          <cell r="A4" t="str">
            <v>AEX</v>
          </cell>
          <cell r="B4">
            <v>435.7</v>
          </cell>
          <cell r="C4">
            <v>5.8552292039999996</v>
          </cell>
          <cell r="D4">
            <v>-2.33131584846E-2</v>
          </cell>
          <cell r="E4">
            <v>-1</v>
          </cell>
          <cell r="F4">
            <v>435.7</v>
          </cell>
        </row>
        <row r="5">
          <cell r="A5" t="str">
            <v>BO</v>
          </cell>
          <cell r="B5">
            <v>32.76</v>
          </cell>
          <cell r="C5">
            <v>0.67400000000000004</v>
          </cell>
          <cell r="D5">
            <v>-8.1743869209799994E-3</v>
          </cell>
          <cell r="E5">
            <v>-1</v>
          </cell>
          <cell r="F5">
            <v>32.76</v>
          </cell>
        </row>
        <row r="6">
          <cell r="A6" t="str">
            <v>BP</v>
          </cell>
          <cell r="B6">
            <v>1.4269000000000001</v>
          </cell>
          <cell r="C6">
            <v>1.3913516500000001E-2</v>
          </cell>
          <cell r="D6">
            <v>-1.53973594805E-2</v>
          </cell>
          <cell r="E6">
            <v>-1</v>
          </cell>
          <cell r="F6">
            <v>1.4269000000000001</v>
          </cell>
        </row>
        <row r="7">
          <cell r="A7" t="str">
            <v>C</v>
          </cell>
          <cell r="B7">
            <v>423</v>
          </cell>
          <cell r="C7">
            <v>8.7624999999999993</v>
          </cell>
          <cell r="D7">
            <v>-8.2063305978899992E-3</v>
          </cell>
          <cell r="E7">
            <v>-1</v>
          </cell>
          <cell r="F7">
            <v>423</v>
          </cell>
        </row>
        <row r="8">
          <cell r="A8" t="str">
            <v>CC</v>
          </cell>
          <cell r="B8">
            <v>3099</v>
          </cell>
          <cell r="C8">
            <v>54.428873932499997</v>
          </cell>
          <cell r="D8">
            <v>1.6160310277999999E-3</v>
          </cell>
          <cell r="E8">
            <v>1</v>
          </cell>
          <cell r="F8">
            <v>3099</v>
          </cell>
        </row>
        <row r="9">
          <cell r="A9" t="str">
            <v>CD</v>
          </cell>
          <cell r="B9">
            <v>0.78349999999999997</v>
          </cell>
          <cell r="C9">
            <v>6.7099999999999998E-3</v>
          </cell>
          <cell r="D9">
            <v>-4.1942043721400002E-3</v>
          </cell>
          <cell r="E9">
            <v>-1</v>
          </cell>
          <cell r="F9">
            <v>0.78349999999999997</v>
          </cell>
        </row>
        <row r="10">
          <cell r="A10" t="str">
            <v>CGB</v>
          </cell>
          <cell r="B10">
            <v>147.13999999999999</v>
          </cell>
          <cell r="C10">
            <v>0.63024590000000003</v>
          </cell>
          <cell r="D10">
            <v>4.50573457127E-3</v>
          </cell>
          <cell r="E10">
            <v>1</v>
          </cell>
          <cell r="F10">
            <v>147.13999999999999</v>
          </cell>
        </row>
        <row r="11">
          <cell r="A11" t="str">
            <v>CL</v>
          </cell>
          <cell r="B11">
            <v>49.07</v>
          </cell>
          <cell r="C11">
            <v>1.268</v>
          </cell>
          <cell r="D11">
            <v>-2.94699367089E-2</v>
          </cell>
          <cell r="E11">
            <v>-1</v>
          </cell>
          <cell r="F11">
            <v>49.07</v>
          </cell>
        </row>
        <row r="12">
          <cell r="A12" t="str">
            <v>CT</v>
          </cell>
          <cell r="B12">
            <v>65.069999999999993</v>
          </cell>
          <cell r="C12">
            <v>1.187370619</v>
          </cell>
          <cell r="D12">
            <v>-3.5222052067400002E-3</v>
          </cell>
          <cell r="E12">
            <v>-1</v>
          </cell>
          <cell r="F12">
            <v>65.069999999999993</v>
          </cell>
        </row>
        <row r="13">
          <cell r="A13" t="str">
            <v>CU</v>
          </cell>
          <cell r="B13">
            <v>1.1261000000000001</v>
          </cell>
          <cell r="C13">
            <v>7.3249999999999999E-3</v>
          </cell>
          <cell r="D13">
            <v>-6.2654429932900001E-3</v>
          </cell>
          <cell r="E13">
            <v>-1</v>
          </cell>
          <cell r="F13">
            <v>1.1261000000000001</v>
          </cell>
        </row>
        <row r="14">
          <cell r="A14" t="str">
            <v>DX</v>
          </cell>
          <cell r="B14">
            <v>94.561000000000007</v>
          </cell>
          <cell r="C14">
            <v>0.53325</v>
          </cell>
          <cell r="D14">
            <v>6.48203337875E-3</v>
          </cell>
          <cell r="E14">
            <v>1</v>
          </cell>
          <cell r="F14">
            <v>94.561000000000007</v>
          </cell>
        </row>
        <row r="15">
          <cell r="A15" t="str">
            <v>EBL</v>
          </cell>
          <cell r="B15">
            <v>164.85</v>
          </cell>
          <cell r="C15">
            <v>0.56884847000000005</v>
          </cell>
          <cell r="D15">
            <v>1.8231540565200001E-3</v>
          </cell>
          <cell r="E15">
            <v>1</v>
          </cell>
          <cell r="F15">
            <v>164.85</v>
          </cell>
        </row>
        <row r="16">
          <cell r="A16" t="str">
            <v>EBM</v>
          </cell>
          <cell r="B16">
            <v>132.69999999999999</v>
          </cell>
          <cell r="C16">
            <v>0.1387482545</v>
          </cell>
          <cell r="D16">
            <v>3.7693177534900001E-4</v>
          </cell>
          <cell r="E16">
            <v>1</v>
          </cell>
          <cell r="F16">
            <v>132.69999999999999</v>
          </cell>
        </row>
        <row r="17">
          <cell r="A17" t="str">
            <v>EBS</v>
          </cell>
          <cell r="B17">
            <v>111.845</v>
          </cell>
          <cell r="C17">
            <v>2.5736427999999999E-2</v>
          </cell>
          <cell r="D17">
            <v>-4.4702726866299998E-5</v>
          </cell>
          <cell r="E17">
            <v>-1</v>
          </cell>
          <cell r="F17">
            <v>111.845</v>
          </cell>
        </row>
        <row r="18">
          <cell r="A18" t="str">
            <v>ED</v>
          </cell>
          <cell r="B18">
            <v>99.18</v>
          </cell>
          <cell r="C18">
            <v>4.1500000000000002E-2</v>
          </cell>
          <cell r="D18">
            <v>2.0169423154500001E-4</v>
          </cell>
          <cell r="E18">
            <v>1</v>
          </cell>
          <cell r="F18">
            <v>99.18</v>
          </cell>
        </row>
        <row r="19">
          <cell r="A19" t="str">
            <v>EMD</v>
          </cell>
          <cell r="B19">
            <v>1498.1</v>
          </cell>
          <cell r="C19">
            <v>16.46</v>
          </cell>
          <cell r="D19">
            <v>-1.44078947368E-2</v>
          </cell>
          <cell r="E19">
            <v>-1</v>
          </cell>
          <cell r="F19">
            <v>1498.1</v>
          </cell>
        </row>
        <row r="20">
          <cell r="A20" t="str">
            <v>ES</v>
          </cell>
          <cell r="B20">
            <v>2096.25</v>
          </cell>
          <cell r="C20">
            <v>18.887499999999999</v>
          </cell>
          <cell r="D20">
            <v>-8.5136573252900007E-3</v>
          </cell>
          <cell r="E20">
            <v>-1</v>
          </cell>
          <cell r="F20">
            <v>2096.25</v>
          </cell>
        </row>
        <row r="21">
          <cell r="A21" t="str">
            <v>FC</v>
          </cell>
          <cell r="B21">
            <v>145.55000000000001</v>
          </cell>
          <cell r="C21">
            <v>2.69</v>
          </cell>
          <cell r="D21">
            <v>-1.18805159538E-2</v>
          </cell>
          <cell r="E21">
            <v>-1</v>
          </cell>
          <cell r="F21">
            <v>145.55000000000001</v>
          </cell>
        </row>
        <row r="22">
          <cell r="A22" t="str">
            <v>FCH</v>
          </cell>
          <cell r="B22">
            <v>4302.5</v>
          </cell>
          <cell r="C22">
            <v>58.934298376000001</v>
          </cell>
          <cell r="D22">
            <v>-2.24923321595E-2</v>
          </cell>
          <cell r="E22">
            <v>-1</v>
          </cell>
          <cell r="F22">
            <v>4302.5</v>
          </cell>
        </row>
        <row r="23">
          <cell r="A23" t="str">
            <v>FDX</v>
          </cell>
          <cell r="B23">
            <v>9836</v>
          </cell>
          <cell r="C23">
            <v>157.72499999999999</v>
          </cell>
          <cell r="D23">
            <v>-2.48835134331E-2</v>
          </cell>
          <cell r="E23">
            <v>-1</v>
          </cell>
          <cell r="F23">
            <v>9836</v>
          </cell>
        </row>
        <row r="24">
          <cell r="A24" t="str">
            <v>FEI</v>
          </cell>
          <cell r="B24">
            <v>100.28</v>
          </cell>
          <cell r="C24">
            <v>9.75E-3</v>
          </cell>
          <cell r="D24">
            <v>0</v>
          </cell>
          <cell r="E24">
            <v>1</v>
          </cell>
          <cell r="F24">
            <v>100.28</v>
          </cell>
        </row>
        <row r="25">
          <cell r="A25" t="str">
            <v>FFI</v>
          </cell>
          <cell r="B25">
            <v>6120</v>
          </cell>
          <cell r="C25">
            <v>74.775000000000006</v>
          </cell>
          <cell r="D25">
            <v>-1.7498795954400001E-2</v>
          </cell>
          <cell r="E25">
            <v>-1</v>
          </cell>
          <cell r="F25">
            <v>6120</v>
          </cell>
        </row>
        <row r="26">
          <cell r="A26" t="str">
            <v>FLG</v>
          </cell>
          <cell r="B26">
            <v>125.08</v>
          </cell>
          <cell r="C26">
            <v>0.548919618</v>
          </cell>
          <cell r="D26">
            <v>1.6015374759800001E-3</v>
          </cell>
          <cell r="E26">
            <v>1</v>
          </cell>
          <cell r="F26">
            <v>125.08</v>
          </cell>
        </row>
        <row r="27">
          <cell r="A27" t="str">
            <v>FSS</v>
          </cell>
          <cell r="B27">
            <v>99.45</v>
          </cell>
          <cell r="C27">
            <v>2.4E-2</v>
          </cell>
          <cell r="D27">
            <v>-1.00542931832E-4</v>
          </cell>
          <cell r="E27">
            <v>-1</v>
          </cell>
          <cell r="F27">
            <v>99.45</v>
          </cell>
        </row>
        <row r="28">
          <cell r="A28" t="str">
            <v>FV</v>
          </cell>
          <cell r="B28">
            <v>121.203125</v>
          </cell>
          <cell r="C28">
            <v>0.30110163049999999</v>
          </cell>
          <cell r="D28">
            <v>2.19638242894E-3</v>
          </cell>
          <cell r="E28">
            <v>1</v>
          </cell>
          <cell r="F28">
            <v>121.203125</v>
          </cell>
        </row>
        <row r="29">
          <cell r="A29" t="str">
            <v>GC</v>
          </cell>
          <cell r="B29">
            <v>1275.9000000000001</v>
          </cell>
          <cell r="C29">
            <v>16.971175846000001</v>
          </cell>
          <cell r="D29">
            <v>2.51433959299E-3</v>
          </cell>
          <cell r="E29">
            <v>1</v>
          </cell>
          <cell r="F29">
            <v>1275.9000000000001</v>
          </cell>
        </row>
        <row r="30">
          <cell r="A30" t="str">
            <v>HCM</v>
          </cell>
          <cell r="B30">
            <v>8574</v>
          </cell>
          <cell r="C30">
            <v>162.73543307</v>
          </cell>
          <cell r="D30">
            <v>-2.5460331893599999E-2</v>
          </cell>
          <cell r="E30">
            <v>-1</v>
          </cell>
          <cell r="F30">
            <v>8574</v>
          </cell>
        </row>
        <row r="31">
          <cell r="A31" t="str">
            <v>HG</v>
          </cell>
          <cell r="B31">
            <v>203.05</v>
          </cell>
          <cell r="C31">
            <v>4.0125000000000002</v>
          </cell>
          <cell r="D31">
            <v>-4.1687101520400003E-3</v>
          </cell>
          <cell r="E31">
            <v>-1</v>
          </cell>
          <cell r="F31">
            <v>203.05</v>
          </cell>
        </row>
        <row r="32">
          <cell r="A32" t="str">
            <v>HIC</v>
          </cell>
          <cell r="B32">
            <v>20808</v>
          </cell>
          <cell r="C32">
            <v>294.78887060900001</v>
          </cell>
          <cell r="D32">
            <v>-1.4492753623200001E-2</v>
          </cell>
          <cell r="E32">
            <v>-1</v>
          </cell>
          <cell r="F32">
            <v>20808</v>
          </cell>
        </row>
        <row r="33">
          <cell r="A33" t="str">
            <v>HO</v>
          </cell>
          <cell r="B33">
            <v>1.516</v>
          </cell>
          <cell r="C33">
            <v>3.8030000000000001E-2</v>
          </cell>
          <cell r="D33">
            <v>-2.2692109334699999E-2</v>
          </cell>
          <cell r="E33">
            <v>-1</v>
          </cell>
          <cell r="F33">
            <v>1.516</v>
          </cell>
        </row>
        <row r="34">
          <cell r="A34" t="str">
            <v>JY</v>
          </cell>
          <cell r="B34">
            <v>0.93654999999999999</v>
          </cell>
          <cell r="C34">
            <v>8.5824999999999999E-3</v>
          </cell>
          <cell r="D34">
            <v>8.5492920117499998E-4</v>
          </cell>
          <cell r="E34">
            <v>1</v>
          </cell>
          <cell r="F34">
            <v>0.93654999999999999</v>
          </cell>
        </row>
        <row r="35">
          <cell r="A35" t="str">
            <v>KC</v>
          </cell>
          <cell r="B35">
            <v>138.85</v>
          </cell>
          <cell r="C35">
            <v>3.8739393940000002</v>
          </cell>
          <cell r="D35">
            <v>2.2396416576599999E-2</v>
          </cell>
          <cell r="E35">
            <v>1</v>
          </cell>
          <cell r="F35">
            <v>138.85</v>
          </cell>
        </row>
        <row r="36">
          <cell r="A36" t="str">
            <v>KW</v>
          </cell>
          <cell r="B36">
            <v>468.5</v>
          </cell>
          <cell r="C36">
            <v>10.824999999999999</v>
          </cell>
          <cell r="D36">
            <v>-3.25245224574E-2</v>
          </cell>
          <cell r="E36">
            <v>-1</v>
          </cell>
          <cell r="F36">
            <v>468.5</v>
          </cell>
        </row>
        <row r="37">
          <cell r="A37" t="str">
            <v>LB</v>
          </cell>
          <cell r="B37">
            <v>306.10000000000002</v>
          </cell>
          <cell r="C37">
            <v>7.3449999999999998</v>
          </cell>
          <cell r="D37">
            <v>1.1232243144999999E-2</v>
          </cell>
          <cell r="E37">
            <v>1</v>
          </cell>
          <cell r="F37">
            <v>306.10000000000002</v>
          </cell>
        </row>
        <row r="38">
          <cell r="A38" t="str">
            <v>LC</v>
          </cell>
          <cell r="B38">
            <v>117.35</v>
          </cell>
          <cell r="C38">
            <v>1.915</v>
          </cell>
          <cell r="D38">
            <v>-1.26209507783E-2</v>
          </cell>
          <cell r="E38">
            <v>-1</v>
          </cell>
          <cell r="F38">
            <v>117.35</v>
          </cell>
        </row>
        <row r="39">
          <cell r="A39" t="str">
            <v>LCO</v>
          </cell>
          <cell r="B39">
            <v>51.97</v>
          </cell>
          <cell r="C39">
            <v>1.1591167794999999</v>
          </cell>
          <cell r="D39">
            <v>-2.5318829707400001E-2</v>
          </cell>
          <cell r="E39">
            <v>-1</v>
          </cell>
          <cell r="F39">
            <v>51.97</v>
          </cell>
        </row>
        <row r="40">
          <cell r="A40" t="str">
            <v>LGO</v>
          </cell>
          <cell r="B40">
            <v>451.5</v>
          </cell>
          <cell r="C40">
            <v>11.593247963</v>
          </cell>
          <cell r="D40">
            <v>-1.9543973941399999E-2</v>
          </cell>
          <cell r="E40">
            <v>-1</v>
          </cell>
          <cell r="F40">
            <v>451.5</v>
          </cell>
        </row>
        <row r="41">
          <cell r="A41" t="str">
            <v>LH</v>
          </cell>
          <cell r="B41">
            <v>86.625</v>
          </cell>
          <cell r="C41">
            <v>1.2912790864999999</v>
          </cell>
          <cell r="D41">
            <v>1.73460537728E-3</v>
          </cell>
          <cell r="E41">
            <v>1</v>
          </cell>
          <cell r="F41">
            <v>86.625</v>
          </cell>
        </row>
        <row r="42">
          <cell r="A42" t="str">
            <v>LRC</v>
          </cell>
          <cell r="B42">
            <v>1643</v>
          </cell>
          <cell r="C42">
            <v>27.6</v>
          </cell>
          <cell r="D42">
            <v>-2.49258160237E-2</v>
          </cell>
          <cell r="E42">
            <v>-1</v>
          </cell>
          <cell r="F42">
            <v>1643</v>
          </cell>
        </row>
        <row r="43">
          <cell r="A43" t="str">
            <v>LSU</v>
          </cell>
          <cell r="B43">
            <v>529</v>
          </cell>
          <cell r="C43">
            <v>11.04</v>
          </cell>
          <cell r="D43">
            <v>5.67429544165E-4</v>
          </cell>
          <cell r="E43">
            <v>1</v>
          </cell>
          <cell r="F43">
            <v>529</v>
          </cell>
        </row>
        <row r="44">
          <cell r="A44" t="str">
            <v>MEM</v>
          </cell>
          <cell r="B44">
            <v>815.6</v>
          </cell>
          <cell r="C44">
            <v>11.21</v>
          </cell>
          <cell r="D44">
            <v>-2.54510694229E-2</v>
          </cell>
          <cell r="E44">
            <v>-1</v>
          </cell>
          <cell r="F44">
            <v>815.6</v>
          </cell>
        </row>
        <row r="45">
          <cell r="A45" t="str">
            <v>MFX</v>
          </cell>
          <cell r="B45">
            <v>8489.6</v>
          </cell>
          <cell r="C45">
            <v>149.226245081</v>
          </cell>
          <cell r="D45">
            <v>-3.1597198457799999E-2</v>
          </cell>
          <cell r="E45">
            <v>-1</v>
          </cell>
          <cell r="F45">
            <v>8489.6</v>
          </cell>
        </row>
        <row r="46">
          <cell r="A46" t="str">
            <v>MP</v>
          </cell>
          <cell r="B46">
            <v>5.314E-2</v>
          </cell>
          <cell r="C46">
            <v>6.0896249999999996E-4</v>
          </cell>
          <cell r="D46">
            <v>-2.0631790174099999E-2</v>
          </cell>
          <cell r="E46">
            <v>-1</v>
          </cell>
          <cell r="F46">
            <v>5.314E-2</v>
          </cell>
        </row>
        <row r="47">
          <cell r="A47" t="str">
            <v>MW</v>
          </cell>
          <cell r="B47">
            <v>538.5</v>
          </cell>
          <cell r="C47">
            <v>9.0250000000000004</v>
          </cell>
          <cell r="D47">
            <v>-2.7978339350199999E-2</v>
          </cell>
          <cell r="E47">
            <v>-1</v>
          </cell>
          <cell r="F47">
            <v>538.5</v>
          </cell>
        </row>
        <row r="48">
          <cell r="A48" t="str">
            <v>NE</v>
          </cell>
          <cell r="B48">
            <v>0.7056</v>
          </cell>
          <cell r="C48">
            <v>7.3350000000000004E-3</v>
          </cell>
          <cell r="D48">
            <v>-1.10721793973E-2</v>
          </cell>
          <cell r="E48">
            <v>-1</v>
          </cell>
          <cell r="F48">
            <v>0.7056</v>
          </cell>
        </row>
        <row r="49">
          <cell r="A49" t="str">
            <v>NG</v>
          </cell>
          <cell r="B49">
            <v>2.556</v>
          </cell>
          <cell r="C49">
            <v>7.9100000000000004E-2</v>
          </cell>
          <cell r="D49">
            <v>-2.3309132594600001E-2</v>
          </cell>
          <cell r="E49">
            <v>-1</v>
          </cell>
          <cell r="F49">
            <v>2.556</v>
          </cell>
        </row>
        <row r="50">
          <cell r="A50" t="str">
            <v>NIY</v>
          </cell>
          <cell r="B50">
            <v>16290</v>
          </cell>
          <cell r="C50">
            <v>308.63584049500002</v>
          </cell>
          <cell r="D50">
            <v>2.4045686822100001E-4</v>
          </cell>
          <cell r="E50">
            <v>1</v>
          </cell>
          <cell r="F50">
            <v>16290</v>
          </cell>
        </row>
        <row r="51">
          <cell r="A51" t="str">
            <v>NQ</v>
          </cell>
          <cell r="B51">
            <v>4465.75</v>
          </cell>
          <cell r="C51">
            <v>47.95</v>
          </cell>
          <cell r="D51">
            <v>-1.0250443262400001E-2</v>
          </cell>
          <cell r="E51">
            <v>-1</v>
          </cell>
          <cell r="F51">
            <v>4465.75</v>
          </cell>
        </row>
        <row r="52">
          <cell r="A52" t="str">
            <v>O</v>
          </cell>
          <cell r="B52">
            <v>201.75</v>
          </cell>
          <cell r="C52">
            <v>4.8499999999999996</v>
          </cell>
          <cell r="D52">
            <v>-1.7052375152300001E-2</v>
          </cell>
          <cell r="E52">
            <v>-1</v>
          </cell>
          <cell r="F52">
            <v>201.75</v>
          </cell>
        </row>
        <row r="53">
          <cell r="A53" t="str">
            <v>OJ</v>
          </cell>
          <cell r="B53">
            <v>167.55</v>
          </cell>
          <cell r="C53">
            <v>4.3574999999999999</v>
          </cell>
          <cell r="D53">
            <v>5.7022809123700004E-3</v>
          </cell>
          <cell r="E53">
            <v>1</v>
          </cell>
          <cell r="F53">
            <v>167.55</v>
          </cell>
        </row>
        <row r="54">
          <cell r="A54" t="str">
            <v>PA</v>
          </cell>
          <cell r="B54">
            <v>545.95000000000005</v>
          </cell>
          <cell r="C54">
            <v>15.854452319</v>
          </cell>
          <cell r="D54">
            <v>-2.6132714948299999E-2</v>
          </cell>
          <cell r="E54">
            <v>-1</v>
          </cell>
          <cell r="F54">
            <v>545.95000000000005</v>
          </cell>
        </row>
        <row r="55">
          <cell r="A55" t="str">
            <v>PL</v>
          </cell>
          <cell r="B55">
            <v>994.2</v>
          </cell>
          <cell r="C55">
            <v>20.66</v>
          </cell>
          <cell r="D55">
            <v>-9.5636580992199995E-3</v>
          </cell>
          <cell r="E55">
            <v>-1</v>
          </cell>
          <cell r="F55">
            <v>994.2</v>
          </cell>
        </row>
        <row r="56">
          <cell r="A56" t="str">
            <v>RB</v>
          </cell>
          <cell r="B56">
            <v>1.5596000000000001</v>
          </cell>
          <cell r="C56">
            <v>4.3124999999999997E-2</v>
          </cell>
          <cell r="D56">
            <v>-3.6451254170299999E-2</v>
          </cell>
          <cell r="E56">
            <v>-1</v>
          </cell>
          <cell r="F56">
            <v>1.5596000000000001</v>
          </cell>
        </row>
        <row r="57">
          <cell r="A57" t="str">
            <v>RR</v>
          </cell>
          <cell r="B57">
            <v>11.355</v>
          </cell>
          <cell r="C57">
            <v>0.29025000000000001</v>
          </cell>
          <cell r="D57">
            <v>3.09187279152E-3</v>
          </cell>
          <cell r="E57">
            <v>1</v>
          </cell>
          <cell r="F57">
            <v>11.355</v>
          </cell>
        </row>
        <row r="58">
          <cell r="A58" t="str">
            <v>RS</v>
          </cell>
          <cell r="B58">
            <v>525.5</v>
          </cell>
          <cell r="C58">
            <v>8.7439760194999998</v>
          </cell>
          <cell r="D58">
            <v>-1.1404675917100001E-3</v>
          </cell>
          <cell r="E58">
            <v>-1</v>
          </cell>
          <cell r="F58">
            <v>525.5</v>
          </cell>
        </row>
        <row r="59">
          <cell r="A59" t="str">
            <v>S</v>
          </cell>
          <cell r="B59">
            <v>1162.75</v>
          </cell>
          <cell r="C59">
            <v>26.656831951499999</v>
          </cell>
          <cell r="D59">
            <v>8.6749078290999995E-3</v>
          </cell>
          <cell r="E59">
            <v>1</v>
          </cell>
          <cell r="F59">
            <v>1162.75</v>
          </cell>
        </row>
        <row r="60">
          <cell r="A60" t="str">
            <v>SB</v>
          </cell>
          <cell r="B60">
            <v>19.73</v>
          </cell>
          <cell r="C60">
            <v>0.53622386550000001</v>
          </cell>
          <cell r="D60">
            <v>-3.5353535353500002E-3</v>
          </cell>
          <cell r="E60">
            <v>-1</v>
          </cell>
          <cell r="F60">
            <v>19.73</v>
          </cell>
        </row>
        <row r="61">
          <cell r="A61" t="str">
            <v>SF</v>
          </cell>
          <cell r="B61">
            <v>1.0432999999999999</v>
          </cell>
          <cell r="C61">
            <v>6.6156510000000002E-3</v>
          </cell>
          <cell r="D61">
            <v>-2.8884590270400001E-4</v>
          </cell>
          <cell r="E61">
            <v>-1</v>
          </cell>
          <cell r="F61">
            <v>1.0432999999999999</v>
          </cell>
        </row>
        <row r="62">
          <cell r="A62" t="str">
            <v>SI</v>
          </cell>
          <cell r="B62">
            <v>1733</v>
          </cell>
          <cell r="C62">
            <v>33.155000000000001</v>
          </cell>
          <cell r="D62">
            <v>3.5904563354200001E-3</v>
          </cell>
          <cell r="E62">
            <v>1</v>
          </cell>
          <cell r="F62">
            <v>1733</v>
          </cell>
        </row>
        <row r="63">
          <cell r="A63" t="str">
            <v>SIN</v>
          </cell>
          <cell r="B63">
            <v>8197</v>
          </cell>
          <cell r="C63">
            <v>90.879083277500001</v>
          </cell>
          <cell r="D63">
            <v>-3.40425531915E-3</v>
          </cell>
          <cell r="E63">
            <v>-1</v>
          </cell>
          <cell r="F63">
            <v>8197</v>
          </cell>
        </row>
        <row r="64">
          <cell r="A64" t="str">
            <v>SJB</v>
          </cell>
          <cell r="B64">
            <v>152.38</v>
          </cell>
          <cell r="C64">
            <v>0.188400014</v>
          </cell>
          <cell r="D64">
            <v>1.7091769655499999E-3</v>
          </cell>
          <cell r="E64">
            <v>1</v>
          </cell>
          <cell r="F64">
            <v>152.38</v>
          </cell>
        </row>
        <row r="65">
          <cell r="A65" t="str">
            <v>SM</v>
          </cell>
          <cell r="B65">
            <v>414</v>
          </cell>
          <cell r="C65">
            <v>13.154999999999999</v>
          </cell>
          <cell r="D65">
            <v>1.20918984281E-3</v>
          </cell>
          <cell r="E65">
            <v>1</v>
          </cell>
          <cell r="F65">
            <v>414</v>
          </cell>
        </row>
        <row r="66">
          <cell r="A66" t="str">
            <v>SMI</v>
          </cell>
          <cell r="B66">
            <v>7920</v>
          </cell>
          <cell r="C66">
            <v>91.85</v>
          </cell>
          <cell r="D66">
            <v>-1.8344075359400001E-2</v>
          </cell>
          <cell r="E66">
            <v>-1</v>
          </cell>
          <cell r="F66">
            <v>7920</v>
          </cell>
        </row>
        <row r="67">
          <cell r="A67" t="str">
            <v>SSG</v>
          </cell>
          <cell r="B67">
            <v>312.5</v>
          </cell>
          <cell r="C67">
            <v>4.1378411460000004</v>
          </cell>
          <cell r="D67">
            <v>-1.6986473733900002E-2</v>
          </cell>
          <cell r="E67">
            <v>-1</v>
          </cell>
          <cell r="F67">
            <v>312.5</v>
          </cell>
        </row>
        <row r="68">
          <cell r="A68" t="str">
            <v>STW</v>
          </cell>
          <cell r="B68">
            <v>321.10000000000002</v>
          </cell>
          <cell r="C68">
            <v>4.3568141450000004</v>
          </cell>
          <cell r="E68">
            <v>1</v>
          </cell>
        </row>
        <row r="69">
          <cell r="A69" t="str">
            <v>SXE</v>
          </cell>
          <cell r="B69">
            <v>2912</v>
          </cell>
          <cell r="C69">
            <v>47.05</v>
          </cell>
          <cell r="D69">
            <v>-2.5435073627799999E-2</v>
          </cell>
          <cell r="E69">
            <v>-1</v>
          </cell>
          <cell r="F69">
            <v>2912</v>
          </cell>
        </row>
        <row r="70">
          <cell r="A70" t="str">
            <v>TF</v>
          </cell>
          <cell r="B70">
            <v>1164.2</v>
          </cell>
          <cell r="C70">
            <v>14.87</v>
          </cell>
          <cell r="D70">
            <v>-1.30552729739E-2</v>
          </cell>
          <cell r="E70">
            <v>-1</v>
          </cell>
          <cell r="F70">
            <v>1164.2</v>
          </cell>
        </row>
        <row r="71">
          <cell r="A71" t="str">
            <v>TU</v>
          </cell>
          <cell r="B71">
            <v>109.3046875</v>
          </cell>
          <cell r="C71">
            <v>0.10501753899999999</v>
          </cell>
          <cell r="D71">
            <v>7.1525641942599995E-4</v>
          </cell>
          <cell r="E71">
            <v>1</v>
          </cell>
          <cell r="F71">
            <v>109.3046875</v>
          </cell>
        </row>
        <row r="72">
          <cell r="A72" t="str">
            <v>TY</v>
          </cell>
          <cell r="B72">
            <v>131.53125</v>
          </cell>
          <cell r="C72">
            <v>0.47718518650000002</v>
          </cell>
          <cell r="D72">
            <v>3.3373063170400001E-3</v>
          </cell>
          <cell r="E72">
            <v>1</v>
          </cell>
          <cell r="F72">
            <v>131.53125</v>
          </cell>
        </row>
        <row r="73">
          <cell r="A73" t="str">
            <v>US</v>
          </cell>
          <cell r="B73">
            <v>168.34375</v>
          </cell>
          <cell r="C73">
            <v>1.2887813809999999</v>
          </cell>
          <cell r="D73">
            <v>4.8498414474899996E-3</v>
          </cell>
          <cell r="E73">
            <v>1</v>
          </cell>
          <cell r="F73">
            <v>168.34375</v>
          </cell>
        </row>
        <row r="74">
          <cell r="A74" t="str">
            <v>VX</v>
          </cell>
          <cell r="B74">
            <v>18.425000000000001</v>
          </cell>
          <cell r="C74">
            <v>0.95747954749999997</v>
          </cell>
          <cell r="D74">
            <v>7.2780203784599998E-2</v>
          </cell>
          <cell r="E74">
            <v>1</v>
          </cell>
          <cell r="F74">
            <v>18.425000000000001</v>
          </cell>
        </row>
        <row r="75">
          <cell r="A75" t="str">
            <v>W</v>
          </cell>
          <cell r="B75">
            <v>495</v>
          </cell>
          <cell r="C75">
            <v>12.45</v>
          </cell>
          <cell r="D75">
            <v>-2.9887310142099999E-2</v>
          </cell>
          <cell r="E75">
            <v>-1</v>
          </cell>
          <cell r="F75">
            <v>495</v>
          </cell>
        </row>
        <row r="76">
          <cell r="A76" t="str">
            <v>YA</v>
          </cell>
          <cell r="B76">
            <v>5318</v>
          </cell>
          <cell r="C76">
            <v>61.7</v>
          </cell>
          <cell r="D76">
            <v>-8.2058933233899994E-3</v>
          </cell>
          <cell r="E76">
            <v>-1</v>
          </cell>
          <cell r="F76">
            <v>5318</v>
          </cell>
        </row>
        <row r="77">
          <cell r="A77" t="str">
            <v>YB</v>
          </cell>
          <cell r="B77">
            <v>98.08</v>
          </cell>
          <cell r="C77">
            <v>3.5000000000000003E-2</v>
          </cell>
          <cell r="D77">
            <v>-1.0194719135500001E-4</v>
          </cell>
          <cell r="E77">
            <v>-1</v>
          </cell>
          <cell r="F77">
            <v>98.08</v>
          </cell>
        </row>
        <row r="78">
          <cell r="A78" t="str">
            <v>YM</v>
          </cell>
          <cell r="B78">
            <v>17866</v>
          </cell>
          <cell r="C78">
            <v>159.05000000000001</v>
          </cell>
          <cell r="D78">
            <v>-5.9533745062000003E-3</v>
          </cell>
          <cell r="E78">
            <v>-1</v>
          </cell>
          <cell r="F78">
            <v>17866</v>
          </cell>
        </row>
        <row r="79">
          <cell r="A79" t="str">
            <v>YT2</v>
          </cell>
          <cell r="B79">
            <v>98.415000000000006</v>
          </cell>
          <cell r="C79">
            <v>5.8500000000000003E-2</v>
          </cell>
          <cell r="D79">
            <v>-3.0473868657599997E-4</v>
          </cell>
          <cell r="E79">
            <v>-1</v>
          </cell>
          <cell r="F79">
            <v>98.415000000000006</v>
          </cell>
        </row>
        <row r="80">
          <cell r="A80" t="str">
            <v>YT3</v>
          </cell>
          <cell r="B80">
            <v>97.897000000000006</v>
          </cell>
          <cell r="C80">
            <v>6.2149999999999997E-2</v>
          </cell>
          <cell r="D80">
            <v>-1.0213774296E-4</v>
          </cell>
          <cell r="E80">
            <v>-1</v>
          </cell>
          <cell r="F80">
            <v>97.897000000000006</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2">
          <cell r="B2">
            <v>1.0455099999999999</v>
          </cell>
          <cell r="C2">
            <v>8.1244999999999998E-3</v>
          </cell>
        </row>
        <row r="3">
          <cell r="B3">
            <v>1.9449399999999999</v>
          </cell>
          <cell r="C3">
            <v>2.25285E-2</v>
          </cell>
        </row>
        <row r="4">
          <cell r="B4">
            <v>79.542000000000002</v>
          </cell>
          <cell r="C4">
            <v>0.91749999999999998</v>
          </cell>
        </row>
        <row r="5">
          <cell r="B5">
            <v>0.71645999999999999</v>
          </cell>
          <cell r="C5">
            <v>5.8285000000000003E-3</v>
          </cell>
        </row>
        <row r="6">
          <cell r="B6">
            <v>0.74299000000000004</v>
          </cell>
          <cell r="C6">
            <v>7.0994999999999999E-3</v>
          </cell>
        </row>
        <row r="7">
          <cell r="B7">
            <v>0.94523999999999997</v>
          </cell>
          <cell r="C7">
            <v>7.3699999999999998E-3</v>
          </cell>
        </row>
        <row r="8">
          <cell r="B8">
            <v>0.90349000000000002</v>
          </cell>
          <cell r="C8">
            <v>8.8384999999999991E-3</v>
          </cell>
        </row>
        <row r="9">
          <cell r="B9">
            <v>0.75771999999999995</v>
          </cell>
          <cell r="C9">
            <v>5.7099999999999998E-3</v>
          </cell>
        </row>
        <row r="10">
          <cell r="B10">
            <v>0.68481000000000003</v>
          </cell>
          <cell r="C10">
            <v>6.0769999999999999E-3</v>
          </cell>
        </row>
        <row r="11">
          <cell r="B11">
            <v>2.0339100000000001</v>
          </cell>
          <cell r="C11">
            <v>2.5894500000000001E-2</v>
          </cell>
        </row>
        <row r="12">
          <cell r="B12">
            <v>1.39398</v>
          </cell>
          <cell r="C12">
            <v>1.3799000000000001E-2</v>
          </cell>
        </row>
        <row r="13">
          <cell r="B13">
            <v>1.44554</v>
          </cell>
          <cell r="C13">
            <v>1.2659E-2</v>
          </cell>
        </row>
        <row r="14">
          <cell r="B14">
            <v>154.768</v>
          </cell>
          <cell r="C14">
            <v>2.0966499999999999</v>
          </cell>
        </row>
        <row r="15">
          <cell r="B15">
            <v>1.8387899999999999</v>
          </cell>
          <cell r="C15">
            <v>1.7268499999999999E-2</v>
          </cell>
        </row>
        <row r="16">
          <cell r="B16">
            <v>1.5922000000000001</v>
          </cell>
          <cell r="C16">
            <v>1.4312999999999999E-2</v>
          </cell>
        </row>
        <row r="17">
          <cell r="B17">
            <v>1.5225900000000001</v>
          </cell>
          <cell r="C17">
            <v>1.1715E-2</v>
          </cell>
        </row>
        <row r="18">
          <cell r="B18">
            <v>1.4394899999999999</v>
          </cell>
          <cell r="C18">
            <v>1.18295E-2</v>
          </cell>
        </row>
        <row r="19">
          <cell r="B19">
            <v>121.19799999999999</v>
          </cell>
          <cell r="C19">
            <v>0.98950000000000005</v>
          </cell>
        </row>
        <row r="20">
          <cell r="B20">
            <v>1.09107</v>
          </cell>
          <cell r="C20">
            <v>4.751E-3</v>
          </cell>
        </row>
        <row r="21">
          <cell r="B21">
            <v>0.78259999999999996</v>
          </cell>
          <cell r="C21">
            <v>7.5455000000000001E-3</v>
          </cell>
        </row>
        <row r="22">
          <cell r="B22">
            <v>1.13164</v>
          </cell>
          <cell r="C22">
            <v>6.9750000000000003E-3</v>
          </cell>
        </row>
        <row r="23">
          <cell r="B23">
            <v>84.134</v>
          </cell>
          <cell r="C23">
            <v>0.99444999999999995</v>
          </cell>
        </row>
        <row r="24">
          <cell r="B24">
            <v>76.039000000000001</v>
          </cell>
          <cell r="C24">
            <v>0.83530000000000004</v>
          </cell>
        </row>
        <row r="25">
          <cell r="B25">
            <v>110.98</v>
          </cell>
          <cell r="C25">
            <v>0.96375</v>
          </cell>
        </row>
        <row r="26">
          <cell r="B26">
            <v>0.71011999999999997</v>
          </cell>
          <cell r="C26">
            <v>7.0330000000000002E-3</v>
          </cell>
        </row>
        <row r="27">
          <cell r="B27">
            <v>0.96431</v>
          </cell>
          <cell r="C27">
            <v>6.241E-3</v>
          </cell>
        </row>
        <row r="28">
          <cell r="B28">
            <v>1.2722800000000001</v>
          </cell>
          <cell r="C28">
            <v>1.07385E-2</v>
          </cell>
        </row>
        <row r="29">
          <cell r="B29">
            <v>107.08</v>
          </cell>
          <cell r="C29">
            <v>1.0027999999999999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A16" sqref="A16"/>
    </sheetView>
  </sheetViews>
  <sheetFormatPr defaultRowHeight="15" x14ac:dyDescent="0.25"/>
  <cols>
    <col min="1" max="1" width="9.7109375" bestFit="1" customWidth="1"/>
    <col min="2" max="2" width="3.28515625" customWidth="1"/>
    <col min="3" max="3" width="3.7109375" customWidth="1"/>
  </cols>
  <sheetData>
    <row r="1" spans="1:4" x14ac:dyDescent="0.25">
      <c r="A1" s="206">
        <f ca="1">TODAY()</f>
        <v>42534</v>
      </c>
      <c r="B1" t="s">
        <v>1227</v>
      </c>
    </row>
    <row r="2" spans="1:4" x14ac:dyDescent="0.25">
      <c r="B2">
        <v>1</v>
      </c>
      <c r="C2" t="s">
        <v>1246</v>
      </c>
    </row>
    <row r="3" spans="1:4" x14ac:dyDescent="0.25">
      <c r="C3" t="s">
        <v>1228</v>
      </c>
      <c r="D3" t="s">
        <v>1229</v>
      </c>
    </row>
    <row r="4" spans="1:4" x14ac:dyDescent="0.25">
      <c r="C4" t="s">
        <v>1231</v>
      </c>
      <c r="D4" t="s">
        <v>1258</v>
      </c>
    </row>
    <row r="5" spans="1:4" x14ac:dyDescent="0.25">
      <c r="C5" t="s">
        <v>1232</v>
      </c>
      <c r="D5" t="s">
        <v>1230</v>
      </c>
    </row>
    <row r="6" spans="1:4" x14ac:dyDescent="0.25">
      <c r="C6" t="s">
        <v>1234</v>
      </c>
      <c r="D6" t="s">
        <v>1235</v>
      </c>
    </row>
    <row r="8" spans="1:4" x14ac:dyDescent="0.25">
      <c r="B8" t="s">
        <v>1233</v>
      </c>
    </row>
    <row r="9" spans="1:4" x14ac:dyDescent="0.25">
      <c r="B9">
        <v>1</v>
      </c>
      <c r="C9" t="s">
        <v>1246</v>
      </c>
    </row>
    <row r="10" spans="1:4" x14ac:dyDescent="0.25">
      <c r="A10" t="s">
        <v>1257</v>
      </c>
      <c r="C10" t="s">
        <v>1236</v>
      </c>
    </row>
    <row r="11" spans="1:4" x14ac:dyDescent="0.25">
      <c r="A11" t="s">
        <v>1257</v>
      </c>
      <c r="C11" t="s">
        <v>1238</v>
      </c>
    </row>
    <row r="12" spans="1:4" x14ac:dyDescent="0.25">
      <c r="A12" t="s">
        <v>1279</v>
      </c>
      <c r="C12" t="s">
        <v>1237</v>
      </c>
    </row>
    <row r="13" spans="1:4" x14ac:dyDescent="0.25">
      <c r="A13" t="s">
        <v>1279</v>
      </c>
      <c r="C13" t="s">
        <v>1259</v>
      </c>
    </row>
    <row r="14" spans="1:4" x14ac:dyDescent="0.25">
      <c r="A14" t="s">
        <v>1279</v>
      </c>
      <c r="C14" t="s">
        <v>1247</v>
      </c>
    </row>
    <row r="15" spans="1:4" x14ac:dyDescent="0.25">
      <c r="A15" t="s">
        <v>1279</v>
      </c>
      <c r="C15" t="s">
        <v>1239</v>
      </c>
    </row>
    <row r="16" spans="1:4" x14ac:dyDescent="0.25">
      <c r="C16" t="s">
        <v>1240</v>
      </c>
    </row>
    <row r="17" spans="2:3" x14ac:dyDescent="0.25">
      <c r="C17" t="s">
        <v>1241</v>
      </c>
    </row>
    <row r="18" spans="2:3" x14ac:dyDescent="0.25">
      <c r="C18" t="s">
        <v>1242</v>
      </c>
    </row>
    <row r="20" spans="2:3" x14ac:dyDescent="0.25">
      <c r="B20" t="s">
        <v>1245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T123"/>
  <sheetViews>
    <sheetView tabSelected="1" zoomScale="85" zoomScaleNormal="85" workbookViewId="0">
      <pane xSplit="47" ySplit="12" topLeftCell="FY13" activePane="bottomRight" state="frozen"/>
      <selection pane="topRight" activeCell="BZ1" sqref="BZ1"/>
      <selection pane="bottomLeft" activeCell="A2" sqref="A2"/>
      <selection pane="bottomRight" activeCell="FZ7" sqref="FZ7"/>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customWidth="1"/>
    <col min="123" max="123" width="8.5703125" bestFit="1" customWidth="1"/>
    <col min="124" max="124" width="10" bestFit="1" customWidth="1"/>
    <col min="125" max="125" width="9" bestFit="1" customWidth="1"/>
    <col min="126" max="126" width="8" bestFit="1" customWidth="1"/>
    <col min="127" max="127" width="4.5703125" customWidth="1"/>
    <col min="128" max="128" width="5.5703125" bestFit="1" customWidth="1"/>
    <col min="129" max="129" width="14.42578125" customWidth="1"/>
    <col min="130" max="130" width="9" bestFit="1" customWidth="1"/>
    <col min="131" max="131" width="8.42578125" bestFit="1" customWidth="1"/>
    <col min="132" max="132" width="7.28515625" bestFit="1" customWidth="1"/>
    <col min="133" max="133" width="5.7109375" bestFit="1" customWidth="1"/>
    <col min="134" max="134" width="5.7109375" customWidth="1"/>
    <col min="135" max="135" width="5" bestFit="1" customWidth="1"/>
    <col min="136" max="136" width="14.28515625" bestFit="1" customWidth="1"/>
    <col min="137" max="138" width="10.7109375" style="198" customWidth="1"/>
    <col min="139" max="139" width="1.28515625" customWidth="1"/>
    <col min="140" max="140" width="8.5703125" bestFit="1" customWidth="1"/>
    <col min="141" max="141" width="10" bestFit="1" customWidth="1"/>
    <col min="142" max="142" width="5.28515625" bestFit="1" customWidth="1"/>
    <col min="143" max="143" width="6.140625" bestFit="1" customWidth="1"/>
    <col min="144" max="144" width="9" bestFit="1" customWidth="1"/>
    <col min="145" max="146" width="12.85546875" customWidth="1"/>
    <col min="147" max="147" width="5.5703125" bestFit="1" customWidth="1"/>
    <col min="148" max="148" width="13.7109375" customWidth="1"/>
    <col min="149" max="149" width="13.28515625" customWidth="1"/>
    <col min="150" max="151" width="7.28515625" bestFit="1" customWidth="1"/>
    <col min="152" max="152" width="5.7109375" bestFit="1" customWidth="1"/>
    <col min="153" max="153" width="5.7109375" customWidth="1"/>
    <col min="154" max="154" width="5" bestFit="1" customWidth="1"/>
    <col min="155" max="155" width="14.28515625" bestFit="1" customWidth="1"/>
    <col min="156" max="158" width="10.7109375" style="198" customWidth="1"/>
    <col min="159" max="159" width="1.7109375" customWidth="1"/>
    <col min="160" max="160" width="8.5703125" bestFit="1" customWidth="1"/>
    <col min="161" max="161" width="10" bestFit="1" customWidth="1"/>
    <col min="162" max="162" width="5.28515625" bestFit="1" customWidth="1"/>
    <col min="163" max="163" width="6.140625" bestFit="1" customWidth="1"/>
    <col min="164" max="164" width="9" bestFit="1" customWidth="1"/>
    <col min="165" max="166" width="12.85546875" customWidth="1"/>
    <col min="167" max="167" width="5.5703125" bestFit="1" customWidth="1"/>
    <col min="168" max="168" width="13.7109375" customWidth="1"/>
    <col min="169" max="169" width="13.28515625" customWidth="1"/>
    <col min="170" max="171" width="7.28515625" bestFit="1" customWidth="1"/>
    <col min="172" max="172" width="5.7109375" bestFit="1" customWidth="1"/>
    <col min="173" max="173" width="5.7109375" customWidth="1"/>
    <col min="174" max="174" width="5" bestFit="1" customWidth="1"/>
    <col min="175" max="175" width="14.28515625" bestFit="1" customWidth="1"/>
    <col min="176" max="178" width="10.7109375" style="198" customWidth="1"/>
    <col min="179" max="179" width="1.5703125" customWidth="1"/>
    <col min="180" max="180" width="8.5703125" bestFit="1" customWidth="1"/>
    <col min="181" max="181" width="10" bestFit="1" customWidth="1"/>
    <col min="182" max="182" width="5.28515625" bestFit="1" customWidth="1"/>
    <col min="183" max="183" width="5.28515625" customWidth="1"/>
    <col min="184" max="184" width="6.140625" bestFit="1" customWidth="1"/>
    <col min="185" max="185" width="6.140625" customWidth="1"/>
    <col min="186" max="186" width="9" bestFit="1" customWidth="1"/>
    <col min="187" max="188" width="12.85546875" customWidth="1"/>
    <col min="189" max="189" width="5.5703125" bestFit="1" customWidth="1"/>
    <col min="190" max="190" width="5.5703125" customWidth="1"/>
    <col min="191" max="191" width="13.7109375" customWidth="1"/>
    <col min="192" max="192" width="13.28515625" customWidth="1"/>
    <col min="193" max="194" width="7.28515625" bestFit="1" customWidth="1"/>
    <col min="195" max="195" width="5.7109375" bestFit="1" customWidth="1"/>
    <col min="196" max="196" width="5.7109375" customWidth="1"/>
    <col min="197" max="197" width="5" bestFit="1" customWidth="1"/>
    <col min="198" max="198" width="14.28515625" bestFit="1" customWidth="1"/>
    <col min="199" max="202" width="10.7109375" style="198" customWidth="1"/>
  </cols>
  <sheetData>
    <row r="1" spans="1:202" outlineLevel="1" x14ac:dyDescent="0.25">
      <c r="DD1">
        <v>20160606</v>
      </c>
      <c r="DE1" t="s">
        <v>1226</v>
      </c>
      <c r="DH1" t="s">
        <v>1161</v>
      </c>
      <c r="DI1" t="s">
        <v>1226</v>
      </c>
      <c r="DU1">
        <f>DT12</f>
        <v>20160607</v>
      </c>
      <c r="DV1" t="s">
        <v>1226</v>
      </c>
      <c r="DY1" t="str">
        <f>DU12</f>
        <v>SEA</v>
      </c>
      <c r="DZ1" t="s">
        <v>1226</v>
      </c>
      <c r="EA1" s="209" t="s">
        <v>1250</v>
      </c>
      <c r="EC1" s="215" t="s">
        <v>1251</v>
      </c>
      <c r="ED1" s="215" t="s">
        <v>1252</v>
      </c>
      <c r="EE1" s="215" t="s">
        <v>1253</v>
      </c>
      <c r="EJ1" s="210" t="s">
        <v>1248</v>
      </c>
      <c r="EK1" s="210" t="s">
        <v>1249</v>
      </c>
      <c r="EL1" s="210"/>
      <c r="EM1" s="209"/>
      <c r="EN1" s="209">
        <f>EK12</f>
        <v>20160608</v>
      </c>
      <c r="EO1" s="209" t="s">
        <v>1226</v>
      </c>
      <c r="EP1" s="209"/>
      <c r="EQ1" s="209"/>
      <c r="ER1" s="209" t="str">
        <f>EL12</f>
        <v>SEA1</v>
      </c>
      <c r="ES1" s="209" t="s">
        <v>1226</v>
      </c>
      <c r="ET1" s="209" t="s">
        <v>1250</v>
      </c>
      <c r="EV1" s="216" t="s">
        <v>1251</v>
      </c>
      <c r="EW1" s="216" t="s">
        <v>1252</v>
      </c>
      <c r="EX1" s="216" t="s">
        <v>1253</v>
      </c>
      <c r="FD1" s="210" t="s">
        <v>1248</v>
      </c>
      <c r="FE1" s="210" t="s">
        <v>1249</v>
      </c>
      <c r="FF1" s="210"/>
      <c r="FG1" s="209"/>
      <c r="FH1" s="209">
        <f>FE12</f>
        <v>20160609</v>
      </c>
      <c r="FI1" s="209" t="s">
        <v>1226</v>
      </c>
      <c r="FJ1" s="209"/>
      <c r="FK1" s="209"/>
      <c r="FL1" s="209" t="str">
        <f>FF12</f>
        <v>SEA1</v>
      </c>
      <c r="FM1" s="209" t="s">
        <v>1226</v>
      </c>
      <c r="FN1" s="209" t="s">
        <v>1250</v>
      </c>
      <c r="FP1" s="216" t="s">
        <v>1251</v>
      </c>
      <c r="FQ1" s="216" t="s">
        <v>1252</v>
      </c>
      <c r="FR1" s="216" t="s">
        <v>1253</v>
      </c>
      <c r="FX1" s="210" t="s">
        <v>1248</v>
      </c>
      <c r="FY1" s="210" t="s">
        <v>1249</v>
      </c>
      <c r="FZ1" s="210"/>
      <c r="GA1" s="210"/>
      <c r="GB1" s="209"/>
      <c r="GC1" s="209"/>
      <c r="GD1" s="209">
        <f>FY12</f>
        <v>20160610</v>
      </c>
      <c r="GE1" s="209" t="s">
        <v>1226</v>
      </c>
      <c r="GF1" s="209"/>
      <c r="GG1" s="209"/>
      <c r="GH1" s="209" t="str">
        <f>FZ12</f>
        <v>SEA1</v>
      </c>
      <c r="GI1" s="209" t="s">
        <v>1226</v>
      </c>
      <c r="GJ1" s="209" t="s">
        <v>1250</v>
      </c>
      <c r="GM1" s="216" t="s">
        <v>1251</v>
      </c>
      <c r="GN1" s="216" t="s">
        <v>1252</v>
      </c>
      <c r="GO1" s="216" t="s">
        <v>1253</v>
      </c>
    </row>
    <row r="2" spans="1:202" outlineLevel="1" x14ac:dyDescent="0.25">
      <c r="A2" t="s">
        <v>1224</v>
      </c>
      <c r="C2">
        <f>COUNTIF($C$14:$C$92,A2)</f>
        <v>8</v>
      </c>
      <c r="DB2" t="s">
        <v>1224</v>
      </c>
      <c r="DC2" s="139">
        <v>3</v>
      </c>
      <c r="DD2" s="205">
        <v>0.375</v>
      </c>
      <c r="DE2" s="139">
        <v>-4614.1209658585976</v>
      </c>
      <c r="DG2" s="139">
        <v>7</v>
      </c>
      <c r="DH2" s="205">
        <v>0.875</v>
      </c>
      <c r="DI2" s="139">
        <v>9861.4545909829922</v>
      </c>
      <c r="DS2" t="s">
        <v>1224</v>
      </c>
      <c r="DT2" s="139">
        <f t="shared" ref="DT2:DT9" si="0">SUMIF($C$14:$C$92,DS2,DW$14:DW$92)</f>
        <v>4</v>
      </c>
      <c r="DU2" s="205">
        <f t="shared" ref="DU2:DU9" si="1">DT2/$C2</f>
        <v>0.5</v>
      </c>
      <c r="DV2" s="139">
        <f t="shared" ref="DV2:DV9" si="2">SUMIF($C$14:$C$92,DS2,EG$14:EG$92)</f>
        <v>1433.4742951031926</v>
      </c>
      <c r="DX2" s="139">
        <f>SUMIF($C$14:$C$92,DS2,DX$14:DX$92)</f>
        <v>7</v>
      </c>
      <c r="DY2" s="205">
        <f>DX2/$C2</f>
        <v>0.875</v>
      </c>
      <c r="DZ2" s="139">
        <f t="shared" ref="DZ2:DZ9" si="3">SUMIF($C$14:$C$92,DS2,EH$14:EH$92)</f>
        <v>9557.9359433911195</v>
      </c>
      <c r="EA2" t="str">
        <f t="shared" ref="EA2:EA9" si="4">IF(AND(DY2&lt;0.5,DZ2&lt;0),"inverted","normal")</f>
        <v>normal</v>
      </c>
      <c r="EC2">
        <f t="shared" ref="EC2:EC9" si="5">SUMIFS(DV$14:DV$92,DV$14:DV$92,1,$C$14:$C$92,DS2)</f>
        <v>7</v>
      </c>
      <c r="ED2">
        <f t="shared" ref="ED2:ED9" si="6">ABS(SUMIFS(DV$14:DV$92,DV$14:DV$92,-1,$C$14:$C$92,DS2))</f>
        <v>1</v>
      </c>
      <c r="EE2">
        <f t="shared" ref="EE2:EE10" si="7">EC2+ED2</f>
        <v>8</v>
      </c>
      <c r="EJ2" t="s">
        <v>1224</v>
      </c>
      <c r="EK2" t="str">
        <f t="shared" ref="EK2:EK9" si="8">EA2</f>
        <v>normal</v>
      </c>
      <c r="EM2" s="139">
        <f t="shared" ref="EM2:EM9" si="9">SUMIF($C$14:$C$92,EJ2,EO$14:EO$92)</f>
        <v>2</v>
      </c>
      <c r="EN2" s="205">
        <f t="shared" ref="EN2:EN10" si="10">EM2/$C2</f>
        <v>0.25</v>
      </c>
      <c r="EO2" s="139">
        <f t="shared" ref="EO2:EO9" si="11">SUMIF($C$14:$C$92,EJ2,EZ$14:EZ$92)</f>
        <v>-884.02545027516817</v>
      </c>
      <c r="EP2" s="139"/>
      <c r="EQ2" s="139">
        <f>SUMIF($C$14:$C$92,EJ2,EP$14:EP$92)</f>
        <v>3</v>
      </c>
      <c r="ER2" s="205">
        <f>EQ2/$C2</f>
        <v>0.375</v>
      </c>
      <c r="ES2" s="139">
        <f>SUMIF($C$14:$C$92,EJ2,FA$14:FA$92)</f>
        <v>-2010.865044068642</v>
      </c>
      <c r="ET2" t="str">
        <f>IF(AND(ER2&lt;0.5,ES2&lt;0),"inverted","normal")</f>
        <v>inverted</v>
      </c>
      <c r="EV2">
        <f t="shared" ref="EV2:EV9" si="12">SUMIFS(EN$14:EN$92,EN$14:EN$92,1,$C$14:$C$92,EJ2)</f>
        <v>2</v>
      </c>
      <c r="EW2">
        <f t="shared" ref="EW2:EW9" si="13">ABS(SUMIFS(EN$14:EN$92,EN$14:EN$92,-1,$C$14:$C$92,EJ2))</f>
        <v>6</v>
      </c>
      <c r="EX2">
        <f t="shared" ref="EX2:EX10" si="14">EV2+EW2</f>
        <v>8</v>
      </c>
      <c r="FD2" t="s">
        <v>1224</v>
      </c>
      <c r="FE2" t="str">
        <f>ET2</f>
        <v>inverted</v>
      </c>
      <c r="FG2" s="139">
        <f t="shared" ref="FG2:FG9" si="15">SUMIF($C$14:$C$92,FD2,FI$14:FI$92)</f>
        <v>0</v>
      </c>
      <c r="FH2" s="205">
        <f t="shared" ref="FH2:FH10" si="16">FG2/$C2</f>
        <v>0</v>
      </c>
      <c r="FI2" s="139">
        <f t="shared" ref="FI2:FI9" si="17">SUMIF($C$14:$C$92,FD2,FT$14:FT$92)</f>
        <v>-13982.19338059851</v>
      </c>
      <c r="FJ2" s="139"/>
      <c r="FK2" s="139">
        <f>SUMIF($C$14:$C$92,FD2,FJ$14:FJ$92)</f>
        <v>2</v>
      </c>
      <c r="FL2" s="205">
        <f>FK2/$C2</f>
        <v>0.25</v>
      </c>
      <c r="FM2" s="139">
        <f>SUMIF($C$14:$C$92,FD2,FU$14:FU$92)</f>
        <v>-11610.155933575272</v>
      </c>
      <c r="FN2" t="str">
        <f>IF(AND(FL2&lt;0.5,FM2&lt;0),"inverted","normal")</f>
        <v>inverted</v>
      </c>
      <c r="FP2">
        <f t="shared" ref="FP2:FP9" si="18">SUMIFS(FH$14:FH$92,FH$14:FH$92,1,$C$14:$C$92,FD2)</f>
        <v>1</v>
      </c>
      <c r="FQ2">
        <f t="shared" ref="FQ2:FQ9" si="19">ABS(SUMIFS(FH$14:FH$92,FH$14:FH$92,-1,$C$14:$C$92,FD2))</f>
        <v>7</v>
      </c>
      <c r="FR2">
        <f t="shared" ref="FR2:FR10" si="20">FP2+FQ2</f>
        <v>8</v>
      </c>
      <c r="FX2" t="s">
        <v>1224</v>
      </c>
      <c r="FY2" t="str">
        <f>FN2</f>
        <v>inverted</v>
      </c>
      <c r="GB2" s="139">
        <f t="shared" ref="GB2:GB9" si="21">SUMIF($C$14:$C$92,FX2,GE$14:GE$92)</f>
        <v>0</v>
      </c>
      <c r="GC2" s="139"/>
      <c r="GD2" s="205">
        <f t="shared" ref="GD2:GD10" si="22">GB2/$C2</f>
        <v>0</v>
      </c>
      <c r="GE2" s="139">
        <f t="shared" ref="GE2:GE9" si="23">SUMIF($C$14:$C$92,FX2,GQ$14:GQ$92)</f>
        <v>0</v>
      </c>
      <c r="GF2" s="139"/>
      <c r="GG2" s="139">
        <f t="shared" ref="GG2:GG9" si="24">SUMIF($C$14:$C$92,FX2,GF$14:GF$92)</f>
        <v>0</v>
      </c>
      <c r="GH2" s="205">
        <f t="shared" ref="GH2:GH10" si="25">GG2/$C2</f>
        <v>0</v>
      </c>
      <c r="GI2" s="139">
        <f t="shared" ref="GI2:GI9" si="26">SUMIF($C$14:$C$92,FX2,GR$14:GR$92)</f>
        <v>0</v>
      </c>
      <c r="GJ2" t="str">
        <f>IF(AND(GH2&lt;0.5,GI2&lt;0),"inverted","normal")</f>
        <v>normal</v>
      </c>
      <c r="GM2">
        <f t="shared" ref="GM2:GM9" si="27">SUMIFS(GD$14:GD$92,GD$14:GD$92,1,$C$14:$C$92,FX2)</f>
        <v>0</v>
      </c>
      <c r="GN2">
        <f t="shared" ref="GN2:GN9" si="28">ABS(SUMIFS(GD$14:GD$92,GD$14:GD$92,-1,$C$14:$C$92,FX2))</f>
        <v>0</v>
      </c>
      <c r="GO2">
        <f t="shared" ref="GO2:GO10" si="29">GM2+GN2</f>
        <v>0</v>
      </c>
    </row>
    <row r="3" spans="1:202" outlineLevel="1" x14ac:dyDescent="0.25">
      <c r="A3" s="1" t="s">
        <v>293</v>
      </c>
      <c r="C3">
        <f t="shared" ref="C3:C9" si="30">COUNTIF($C$14:$C$92,A3)</f>
        <v>7</v>
      </c>
      <c r="DB3" s="1" t="s">
        <v>293</v>
      </c>
      <c r="DC3" s="139">
        <v>5</v>
      </c>
      <c r="DD3" s="205">
        <v>0.7142857142857143</v>
      </c>
      <c r="DE3" s="139">
        <v>2189.9551517107666</v>
      </c>
      <c r="DG3" s="139">
        <v>2</v>
      </c>
      <c r="DH3" s="205">
        <v>0.2857142857142857</v>
      </c>
      <c r="DI3" s="139">
        <v>-3591.4875865482691</v>
      </c>
      <c r="DS3" s="1" t="s">
        <v>293</v>
      </c>
      <c r="DT3" s="139">
        <f t="shared" si="0"/>
        <v>5</v>
      </c>
      <c r="DU3" s="205">
        <f t="shared" si="1"/>
        <v>0.7142857142857143</v>
      </c>
      <c r="DV3" s="139">
        <f t="shared" si="2"/>
        <v>6527.2016411907161</v>
      </c>
      <c r="DX3" s="139">
        <f t="shared" ref="DX3:DX9" si="31">SUMIF($C$14:$C$92,DS3,DX$14:DX$92)</f>
        <v>2</v>
      </c>
      <c r="DY3" s="205">
        <f t="shared" ref="DY3:DY9" si="32">DX3/$C3</f>
        <v>0.2857142857142857</v>
      </c>
      <c r="DZ3" s="139">
        <f t="shared" si="3"/>
        <v>-5910.730599253181</v>
      </c>
      <c r="EA3" t="str">
        <f t="shared" si="4"/>
        <v>inverted</v>
      </c>
      <c r="EC3">
        <f t="shared" si="5"/>
        <v>5</v>
      </c>
      <c r="ED3">
        <f t="shared" si="6"/>
        <v>2</v>
      </c>
      <c r="EE3">
        <f t="shared" si="7"/>
        <v>7</v>
      </c>
      <c r="EJ3" s="1" t="s">
        <v>293</v>
      </c>
      <c r="EK3" t="str">
        <f t="shared" si="8"/>
        <v>inverted</v>
      </c>
      <c r="EM3" s="139">
        <f t="shared" si="9"/>
        <v>2</v>
      </c>
      <c r="EN3" s="205">
        <f t="shared" si="10"/>
        <v>0.2857142857142857</v>
      </c>
      <c r="EO3" s="139">
        <f t="shared" si="11"/>
        <v>1143.0339381074466</v>
      </c>
      <c r="EP3" s="139"/>
      <c r="EQ3" s="139">
        <f t="shared" ref="EQ3:EQ9" si="33">SUMIF($C$14:$C$92,EJ3,EP$14:EP$92)</f>
        <v>4</v>
      </c>
      <c r="ER3" s="205">
        <f t="shared" ref="ER3:ER9" si="34">EQ3/$C3</f>
        <v>0.5714285714285714</v>
      </c>
      <c r="ES3" s="139">
        <f t="shared" ref="ES3:ES9" si="35">SUMIF($C$14:$C$92,EJ3,FA$14:FA$92)</f>
        <v>-2698.2546054922923</v>
      </c>
      <c r="ET3" t="str">
        <f t="shared" ref="ET3:ET9" si="36">IF(AND(ER3&lt;0.5,ES3&lt;0),"inverted","normal")</f>
        <v>normal</v>
      </c>
      <c r="EV3">
        <f t="shared" si="12"/>
        <v>1</v>
      </c>
      <c r="EW3">
        <f t="shared" si="13"/>
        <v>6</v>
      </c>
      <c r="EX3">
        <f t="shared" si="14"/>
        <v>7</v>
      </c>
      <c r="FD3" s="1" t="s">
        <v>293</v>
      </c>
      <c r="FE3" t="str">
        <f t="shared" ref="FE3:FE9" si="37">ET3</f>
        <v>normal</v>
      </c>
      <c r="FG3" s="139">
        <f t="shared" si="15"/>
        <v>3</v>
      </c>
      <c r="FH3" s="205">
        <f t="shared" si="16"/>
        <v>0.42857142857142855</v>
      </c>
      <c r="FI3" s="139">
        <f t="shared" si="17"/>
        <v>-929.45592162278808</v>
      </c>
      <c r="FJ3" s="139"/>
      <c r="FK3" s="139">
        <f t="shared" ref="FK3:FK4" si="38">SUMIF($C$14:$C$92,FD3,FJ$14:FJ$92)</f>
        <v>5</v>
      </c>
      <c r="FL3" s="205">
        <f t="shared" ref="FL3:FL7" si="39">FK3/$C3</f>
        <v>0.7142857142857143</v>
      </c>
      <c r="FM3" s="139">
        <f t="shared" ref="FM3:FM9" si="40">SUMIF($C$14:$C$92,FD3,FU$14:FU$92)</f>
        <v>7744.6072267181407</v>
      </c>
      <c r="FN3" t="str">
        <f t="shared" ref="FN3:FN9" si="41">IF(AND(FL3&lt;0.5,FM3&lt;0),"inverted","normal")</f>
        <v>normal</v>
      </c>
      <c r="FP3">
        <f t="shared" si="18"/>
        <v>0</v>
      </c>
      <c r="FQ3">
        <f t="shared" si="19"/>
        <v>7</v>
      </c>
      <c r="FR3">
        <f t="shared" si="20"/>
        <v>7</v>
      </c>
      <c r="FX3" s="1" t="s">
        <v>293</v>
      </c>
      <c r="FY3" t="str">
        <f t="shared" ref="FY3:FY9" si="42">FN3</f>
        <v>normal</v>
      </c>
      <c r="GB3" s="139">
        <f t="shared" si="21"/>
        <v>0</v>
      </c>
      <c r="GC3" s="139"/>
      <c r="GD3" s="205">
        <f t="shared" si="22"/>
        <v>0</v>
      </c>
      <c r="GE3" s="139">
        <f t="shared" si="23"/>
        <v>0</v>
      </c>
      <c r="GF3" s="139"/>
      <c r="GG3" s="139">
        <f t="shared" si="24"/>
        <v>0</v>
      </c>
      <c r="GH3" s="205">
        <f t="shared" si="25"/>
        <v>0</v>
      </c>
      <c r="GI3" s="139">
        <f t="shared" si="26"/>
        <v>0</v>
      </c>
      <c r="GJ3" t="str">
        <f t="shared" ref="GJ3:GJ9" si="43">IF(AND(GH3&lt;0.5,GI3&lt;0),"inverted","normal")</f>
        <v>normal</v>
      </c>
      <c r="GM3">
        <f t="shared" si="27"/>
        <v>0</v>
      </c>
      <c r="GN3">
        <f t="shared" si="28"/>
        <v>0</v>
      </c>
      <c r="GO3">
        <f t="shared" si="29"/>
        <v>0</v>
      </c>
    </row>
    <row r="4" spans="1:202" outlineLevel="1" x14ac:dyDescent="0.25">
      <c r="A4" s="1" t="s">
        <v>302</v>
      </c>
      <c r="C4">
        <f t="shared" si="30"/>
        <v>10</v>
      </c>
      <c r="DB4" s="1" t="s">
        <v>1225</v>
      </c>
      <c r="DC4" s="139">
        <v>8</v>
      </c>
      <c r="DD4" s="205">
        <v>0.5</v>
      </c>
      <c r="DE4" s="139">
        <v>-3214.5597555645645</v>
      </c>
      <c r="DG4" s="139">
        <v>11</v>
      </c>
      <c r="DH4" s="205">
        <v>0.6875</v>
      </c>
      <c r="DI4" s="139">
        <v>2774.845033223909</v>
      </c>
      <c r="DS4" s="1" t="s">
        <v>302</v>
      </c>
      <c r="DT4" s="139">
        <f t="shared" si="0"/>
        <v>6</v>
      </c>
      <c r="DU4" s="205">
        <f t="shared" si="1"/>
        <v>0.6</v>
      </c>
      <c r="DV4" s="139">
        <f t="shared" si="2"/>
        <v>702.77081406700586</v>
      </c>
      <c r="DX4" s="139">
        <f t="shared" si="31"/>
        <v>3</v>
      </c>
      <c r="DY4" s="205">
        <f t="shared" si="32"/>
        <v>0.3</v>
      </c>
      <c r="DZ4" s="139">
        <f t="shared" si="3"/>
        <v>-7370.4392470262792</v>
      </c>
      <c r="EA4" t="str">
        <f t="shared" si="4"/>
        <v>inverted</v>
      </c>
      <c r="EC4">
        <f t="shared" si="5"/>
        <v>9</v>
      </c>
      <c r="ED4">
        <f t="shared" si="6"/>
        <v>1</v>
      </c>
      <c r="EE4">
        <f t="shared" si="7"/>
        <v>10</v>
      </c>
      <c r="EJ4" s="1" t="s">
        <v>302</v>
      </c>
      <c r="EK4" t="str">
        <f t="shared" si="8"/>
        <v>inverted</v>
      </c>
      <c r="EM4" s="139">
        <f t="shared" si="9"/>
        <v>2</v>
      </c>
      <c r="EN4" s="205">
        <f t="shared" si="10"/>
        <v>0.2</v>
      </c>
      <c r="EO4" s="139">
        <f t="shared" si="11"/>
        <v>-6786.4455636520979</v>
      </c>
      <c r="EP4" s="139"/>
      <c r="EQ4" s="139">
        <f t="shared" si="33"/>
        <v>5</v>
      </c>
      <c r="ER4" s="205">
        <f t="shared" si="34"/>
        <v>0.5</v>
      </c>
      <c r="ES4" s="139">
        <f t="shared" si="35"/>
        <v>-1210.4550398739807</v>
      </c>
      <c r="ET4" t="str">
        <f t="shared" si="36"/>
        <v>normal</v>
      </c>
      <c r="EV4">
        <f t="shared" si="12"/>
        <v>1</v>
      </c>
      <c r="EW4">
        <f t="shared" si="13"/>
        <v>9</v>
      </c>
      <c r="EX4">
        <f t="shared" si="14"/>
        <v>10</v>
      </c>
      <c r="FD4" s="1" t="s">
        <v>302</v>
      </c>
      <c r="FE4" t="str">
        <f t="shared" si="37"/>
        <v>normal</v>
      </c>
      <c r="FG4" s="139">
        <f t="shared" si="15"/>
        <v>5</v>
      </c>
      <c r="FH4" s="205">
        <f t="shared" si="16"/>
        <v>0.5</v>
      </c>
      <c r="FI4" s="139">
        <f t="shared" si="17"/>
        <v>-2091.9776150267994</v>
      </c>
      <c r="FJ4" s="139"/>
      <c r="FK4" s="139">
        <f t="shared" si="38"/>
        <v>5</v>
      </c>
      <c r="FL4" s="205">
        <f t="shared" si="39"/>
        <v>0.5</v>
      </c>
      <c r="FM4" s="139">
        <f t="shared" si="40"/>
        <v>2295.80252506032</v>
      </c>
      <c r="FN4" t="str">
        <f t="shared" si="41"/>
        <v>normal</v>
      </c>
      <c r="FP4">
        <f t="shared" si="18"/>
        <v>3</v>
      </c>
      <c r="FQ4">
        <f t="shared" si="19"/>
        <v>7</v>
      </c>
      <c r="FR4">
        <f t="shared" si="20"/>
        <v>10</v>
      </c>
      <c r="FX4" s="1" t="s">
        <v>302</v>
      </c>
      <c r="FY4" t="str">
        <f t="shared" si="42"/>
        <v>normal</v>
      </c>
      <c r="GB4" s="139">
        <f t="shared" si="21"/>
        <v>0</v>
      </c>
      <c r="GC4" s="139"/>
      <c r="GD4" s="205">
        <f t="shared" si="22"/>
        <v>0</v>
      </c>
      <c r="GE4" s="139">
        <f t="shared" si="23"/>
        <v>0</v>
      </c>
      <c r="GF4" s="139"/>
      <c r="GG4" s="139">
        <f t="shared" si="24"/>
        <v>0</v>
      </c>
      <c r="GH4" s="205">
        <f t="shared" si="25"/>
        <v>0</v>
      </c>
      <c r="GI4" s="139">
        <f t="shared" si="26"/>
        <v>0</v>
      </c>
      <c r="GJ4" t="str">
        <f t="shared" si="43"/>
        <v>normal</v>
      </c>
      <c r="GM4">
        <f t="shared" si="27"/>
        <v>0</v>
      </c>
      <c r="GN4">
        <f t="shared" si="28"/>
        <v>0</v>
      </c>
      <c r="GO4">
        <f t="shared" si="29"/>
        <v>0</v>
      </c>
    </row>
    <row r="5" spans="1:202" outlineLevel="1" x14ac:dyDescent="0.25">
      <c r="A5" s="1" t="s">
        <v>299</v>
      </c>
      <c r="C5">
        <f t="shared" si="30"/>
        <v>22</v>
      </c>
      <c r="DB5" s="1" t="s">
        <v>302</v>
      </c>
      <c r="DC5" s="139">
        <v>6</v>
      </c>
      <c r="DD5" s="205">
        <v>0.6</v>
      </c>
      <c r="DE5" s="139">
        <v>-669.87873010315286</v>
      </c>
      <c r="DG5" s="139">
        <v>6</v>
      </c>
      <c r="DH5" s="205">
        <v>0.6</v>
      </c>
      <c r="DI5" s="139">
        <v>2020.8409021505997</v>
      </c>
      <c r="DS5" s="1" t="s">
        <v>299</v>
      </c>
      <c r="DT5" s="139">
        <f t="shared" si="0"/>
        <v>15</v>
      </c>
      <c r="DU5" s="205">
        <f t="shared" si="1"/>
        <v>0.68181818181818177</v>
      </c>
      <c r="DV5" s="139">
        <f t="shared" si="2"/>
        <v>5490.5334660605176</v>
      </c>
      <c r="DX5" s="139">
        <f t="shared" si="31"/>
        <v>9</v>
      </c>
      <c r="DY5" s="205">
        <f t="shared" si="32"/>
        <v>0.40909090909090912</v>
      </c>
      <c r="DZ5" s="139">
        <f t="shared" si="3"/>
        <v>880.03579301553248</v>
      </c>
      <c r="EA5" t="str">
        <f t="shared" si="4"/>
        <v>normal</v>
      </c>
      <c r="EC5">
        <f t="shared" si="5"/>
        <v>13</v>
      </c>
      <c r="ED5">
        <f t="shared" si="6"/>
        <v>9</v>
      </c>
      <c r="EE5">
        <f t="shared" si="7"/>
        <v>22</v>
      </c>
      <c r="EJ5" s="1" t="s">
        <v>299</v>
      </c>
      <c r="EK5" t="str">
        <f t="shared" si="8"/>
        <v>normal</v>
      </c>
      <c r="EM5" s="139">
        <f t="shared" si="9"/>
        <v>7</v>
      </c>
      <c r="EN5" s="205">
        <f t="shared" si="10"/>
        <v>0.31818181818181818</v>
      </c>
      <c r="EO5" s="139">
        <f t="shared" si="11"/>
        <v>-5263.8834406523138</v>
      </c>
      <c r="EP5" s="139"/>
      <c r="EQ5" s="139">
        <f>SUMIF($C$14:$C$92,EJ5,EP$14:EP$92)</f>
        <v>15</v>
      </c>
      <c r="ER5" s="205">
        <f t="shared" si="34"/>
        <v>0.68181818181818177</v>
      </c>
      <c r="ES5" s="139">
        <f t="shared" si="35"/>
        <v>8978.9839886672871</v>
      </c>
      <c r="ET5" t="str">
        <f t="shared" si="36"/>
        <v>normal</v>
      </c>
      <c r="EV5">
        <f t="shared" si="12"/>
        <v>2</v>
      </c>
      <c r="EW5">
        <f t="shared" si="13"/>
        <v>17</v>
      </c>
      <c r="EX5">
        <f t="shared" si="14"/>
        <v>19</v>
      </c>
      <c r="FD5" s="1" t="s">
        <v>299</v>
      </c>
      <c r="FE5" t="str">
        <f t="shared" si="37"/>
        <v>normal</v>
      </c>
      <c r="FG5" s="139">
        <f t="shared" si="15"/>
        <v>13</v>
      </c>
      <c r="FH5" s="205">
        <f t="shared" si="16"/>
        <v>0.59090909090909094</v>
      </c>
      <c r="FI5" s="139">
        <f t="shared" si="17"/>
        <v>14122.604962351632</v>
      </c>
      <c r="FJ5" s="139"/>
      <c r="FK5" s="139">
        <f>SUMIF($C$14:$C$92,FD5,FJ$14:FJ$92)</f>
        <v>18</v>
      </c>
      <c r="FL5" s="205">
        <f t="shared" si="39"/>
        <v>0.81818181818181823</v>
      </c>
      <c r="FM5" s="139">
        <f t="shared" si="40"/>
        <v>41241.23674630114</v>
      </c>
      <c r="FN5" t="str">
        <f t="shared" si="41"/>
        <v>normal</v>
      </c>
      <c r="FP5">
        <f t="shared" si="18"/>
        <v>3</v>
      </c>
      <c r="FQ5">
        <f t="shared" si="19"/>
        <v>18</v>
      </c>
      <c r="FR5">
        <f t="shared" si="20"/>
        <v>21</v>
      </c>
      <c r="FX5" s="1" t="s">
        <v>299</v>
      </c>
      <c r="FY5" t="str">
        <f t="shared" si="42"/>
        <v>normal</v>
      </c>
      <c r="GB5" s="139">
        <f t="shared" si="21"/>
        <v>0</v>
      </c>
      <c r="GC5" s="139"/>
      <c r="GD5" s="205">
        <f t="shared" si="22"/>
        <v>0</v>
      </c>
      <c r="GE5" s="139">
        <f t="shared" si="23"/>
        <v>0</v>
      </c>
      <c r="GF5" s="139"/>
      <c r="GG5" s="139">
        <f t="shared" si="24"/>
        <v>0</v>
      </c>
      <c r="GH5" s="205">
        <f t="shared" si="25"/>
        <v>0</v>
      </c>
      <c r="GI5" s="139">
        <f t="shared" si="26"/>
        <v>0</v>
      </c>
      <c r="GJ5" t="str">
        <f t="shared" si="43"/>
        <v>normal</v>
      </c>
      <c r="GM5">
        <f t="shared" si="27"/>
        <v>0</v>
      </c>
      <c r="GN5">
        <f t="shared" si="28"/>
        <v>0</v>
      </c>
      <c r="GO5">
        <f t="shared" si="29"/>
        <v>0</v>
      </c>
    </row>
    <row r="6" spans="1:202" outlineLevel="1" x14ac:dyDescent="0.25">
      <c r="A6" s="1" t="s">
        <v>318</v>
      </c>
      <c r="C6">
        <f t="shared" si="30"/>
        <v>3</v>
      </c>
      <c r="DB6" s="1" t="s">
        <v>299</v>
      </c>
      <c r="DC6" s="139">
        <v>11</v>
      </c>
      <c r="DD6" s="205">
        <v>0.5</v>
      </c>
      <c r="DE6" s="139">
        <v>5223.2010627947429</v>
      </c>
      <c r="DG6" s="139">
        <v>7</v>
      </c>
      <c r="DH6" s="205">
        <v>0.31818181818181818</v>
      </c>
      <c r="DI6" s="139">
        <v>-16083.25871068269</v>
      </c>
      <c r="DS6" s="1" t="s">
        <v>318</v>
      </c>
      <c r="DT6" s="139">
        <f t="shared" si="0"/>
        <v>1</v>
      </c>
      <c r="DU6" s="205">
        <f t="shared" si="1"/>
        <v>0.33333333333333331</v>
      </c>
      <c r="DV6" s="139">
        <f t="shared" si="2"/>
        <v>-4029.5113655453974</v>
      </c>
      <c r="DX6" s="139">
        <f t="shared" si="31"/>
        <v>2</v>
      </c>
      <c r="DY6" s="205">
        <f t="shared" si="32"/>
        <v>0.66666666666666663</v>
      </c>
      <c r="DZ6" s="139">
        <f t="shared" si="3"/>
        <v>4029.5113655453974</v>
      </c>
      <c r="EA6" t="str">
        <f t="shared" si="4"/>
        <v>normal</v>
      </c>
      <c r="EC6">
        <f t="shared" si="5"/>
        <v>3</v>
      </c>
      <c r="ED6">
        <f t="shared" si="6"/>
        <v>0</v>
      </c>
      <c r="EE6">
        <f t="shared" si="7"/>
        <v>3</v>
      </c>
      <c r="EJ6" s="1" t="s">
        <v>318</v>
      </c>
      <c r="EK6" t="str">
        <f t="shared" si="8"/>
        <v>normal</v>
      </c>
      <c r="EM6" s="139">
        <f t="shared" si="9"/>
        <v>1</v>
      </c>
      <c r="EN6" s="205">
        <f t="shared" si="10"/>
        <v>0.33333333333333331</v>
      </c>
      <c r="EO6" s="139">
        <f t="shared" si="11"/>
        <v>-1274.9066510456191</v>
      </c>
      <c r="EP6" s="139"/>
      <c r="EQ6" s="139">
        <f t="shared" si="33"/>
        <v>2</v>
      </c>
      <c r="ER6" s="205">
        <f t="shared" si="34"/>
        <v>0.66666666666666663</v>
      </c>
      <c r="ES6" s="139">
        <f t="shared" si="35"/>
        <v>1423.2897417407366</v>
      </c>
      <c r="ET6" t="str">
        <f t="shared" si="36"/>
        <v>normal</v>
      </c>
      <c r="EV6">
        <f t="shared" si="12"/>
        <v>1</v>
      </c>
      <c r="EW6">
        <f t="shared" si="13"/>
        <v>2</v>
      </c>
      <c r="EX6">
        <f t="shared" si="14"/>
        <v>3</v>
      </c>
      <c r="FD6" s="1" t="s">
        <v>318</v>
      </c>
      <c r="FE6" t="str">
        <f t="shared" si="37"/>
        <v>normal</v>
      </c>
      <c r="FG6" s="139">
        <f t="shared" si="15"/>
        <v>2</v>
      </c>
      <c r="FH6" s="205">
        <f t="shared" si="16"/>
        <v>0.66666666666666663</v>
      </c>
      <c r="FI6" s="139">
        <f t="shared" si="17"/>
        <v>192.34311376639218</v>
      </c>
      <c r="FJ6" s="139"/>
      <c r="FK6" s="139">
        <f t="shared" ref="FK6:FK7" si="44">SUMIF($C$14:$C$92,FD6,FJ$14:FJ$92)</f>
        <v>0</v>
      </c>
      <c r="FL6" s="205">
        <f t="shared" si="39"/>
        <v>0</v>
      </c>
      <c r="FM6" s="139">
        <f t="shared" si="40"/>
        <v>-3746.9076909668038</v>
      </c>
      <c r="FN6" t="str">
        <f t="shared" si="41"/>
        <v>inverted</v>
      </c>
      <c r="FP6">
        <f t="shared" si="18"/>
        <v>1</v>
      </c>
      <c r="FQ6">
        <f t="shared" si="19"/>
        <v>2</v>
      </c>
      <c r="FR6">
        <f t="shared" si="20"/>
        <v>3</v>
      </c>
      <c r="FX6" s="1" t="s">
        <v>318</v>
      </c>
      <c r="FY6" t="str">
        <f t="shared" si="42"/>
        <v>inverted</v>
      </c>
      <c r="GB6" s="139">
        <f t="shared" si="21"/>
        <v>0</v>
      </c>
      <c r="GC6" s="139"/>
      <c r="GD6" s="205">
        <f t="shared" si="22"/>
        <v>0</v>
      </c>
      <c r="GE6" s="139">
        <f t="shared" si="23"/>
        <v>0</v>
      </c>
      <c r="GF6" s="139"/>
      <c r="GG6" s="139">
        <f t="shared" si="24"/>
        <v>0</v>
      </c>
      <c r="GH6" s="205">
        <f t="shared" si="25"/>
        <v>0</v>
      </c>
      <c r="GI6" s="139">
        <f t="shared" si="26"/>
        <v>0</v>
      </c>
      <c r="GJ6" t="str">
        <f t="shared" si="43"/>
        <v>normal</v>
      </c>
      <c r="GM6">
        <f t="shared" si="27"/>
        <v>0</v>
      </c>
      <c r="GN6">
        <f t="shared" si="28"/>
        <v>0</v>
      </c>
      <c r="GO6">
        <f t="shared" si="29"/>
        <v>0</v>
      </c>
    </row>
    <row r="7" spans="1:202" outlineLevel="1" x14ac:dyDescent="0.25">
      <c r="A7" s="1" t="s">
        <v>352</v>
      </c>
      <c r="C7">
        <f t="shared" si="30"/>
        <v>5</v>
      </c>
      <c r="DB7" s="1" t="s">
        <v>318</v>
      </c>
      <c r="DC7" s="139">
        <v>2</v>
      </c>
      <c r="DD7" s="205">
        <v>0.66666666666666663</v>
      </c>
      <c r="DE7" s="139">
        <v>-125.87299004879549</v>
      </c>
      <c r="DG7" s="139">
        <v>1</v>
      </c>
      <c r="DH7" s="205">
        <v>0.33333333333333331</v>
      </c>
      <c r="DI7" s="139">
        <v>125.87299004879549</v>
      </c>
      <c r="DS7" s="1" t="s">
        <v>352</v>
      </c>
      <c r="DT7" s="139">
        <f t="shared" si="0"/>
        <v>2</v>
      </c>
      <c r="DU7" s="205">
        <f t="shared" si="1"/>
        <v>0.4</v>
      </c>
      <c r="DV7" s="139">
        <f t="shared" si="2"/>
        <v>679.8955230843867</v>
      </c>
      <c r="DX7" s="139">
        <f t="shared" si="31"/>
        <v>2</v>
      </c>
      <c r="DY7" s="205">
        <f t="shared" si="32"/>
        <v>0.4</v>
      </c>
      <c r="DZ7" s="139">
        <f t="shared" si="3"/>
        <v>-3186.7836559594948</v>
      </c>
      <c r="EA7" t="str">
        <f t="shared" si="4"/>
        <v>inverted</v>
      </c>
      <c r="EC7">
        <f t="shared" si="5"/>
        <v>5</v>
      </c>
      <c r="ED7">
        <f t="shared" si="6"/>
        <v>0</v>
      </c>
      <c r="EE7">
        <f t="shared" si="7"/>
        <v>5</v>
      </c>
      <c r="EJ7" s="1" t="s">
        <v>352</v>
      </c>
      <c r="EK7" t="str">
        <f t="shared" si="8"/>
        <v>inverted</v>
      </c>
      <c r="EM7" s="139">
        <f t="shared" si="9"/>
        <v>3</v>
      </c>
      <c r="EN7" s="205">
        <f t="shared" si="10"/>
        <v>0.6</v>
      </c>
      <c r="EO7" s="139">
        <f t="shared" si="11"/>
        <v>639.65626336125024</v>
      </c>
      <c r="EP7" s="139"/>
      <c r="EQ7" s="139">
        <f t="shared" si="33"/>
        <v>3</v>
      </c>
      <c r="ER7" s="205">
        <f t="shared" si="34"/>
        <v>0.6</v>
      </c>
      <c r="ES7" s="139">
        <f t="shared" si="35"/>
        <v>-636.67265974035672</v>
      </c>
      <c r="ET7" t="str">
        <f t="shared" si="36"/>
        <v>normal</v>
      </c>
      <c r="EV7">
        <f t="shared" si="12"/>
        <v>2</v>
      </c>
      <c r="EW7">
        <f t="shared" si="13"/>
        <v>3</v>
      </c>
      <c r="EX7">
        <f t="shared" si="14"/>
        <v>5</v>
      </c>
      <c r="FD7" s="1" t="s">
        <v>352</v>
      </c>
      <c r="FE7" t="str">
        <f t="shared" si="37"/>
        <v>normal</v>
      </c>
      <c r="FG7" s="139">
        <f t="shared" si="15"/>
        <v>1</v>
      </c>
      <c r="FH7" s="205">
        <f t="shared" si="16"/>
        <v>0.2</v>
      </c>
      <c r="FI7" s="139">
        <f t="shared" si="17"/>
        <v>-1531.0426126975842</v>
      </c>
      <c r="FJ7" s="139"/>
      <c r="FK7" s="139">
        <f t="shared" si="44"/>
        <v>3</v>
      </c>
      <c r="FL7" s="205">
        <f t="shared" si="39"/>
        <v>0.6</v>
      </c>
      <c r="FM7" s="139">
        <f t="shared" si="40"/>
        <v>1963.9977098464815</v>
      </c>
      <c r="FN7" t="str">
        <f t="shared" si="41"/>
        <v>normal</v>
      </c>
      <c r="FP7">
        <f t="shared" si="18"/>
        <v>2</v>
      </c>
      <c r="FQ7">
        <f t="shared" si="19"/>
        <v>3</v>
      </c>
      <c r="FR7">
        <f t="shared" si="20"/>
        <v>5</v>
      </c>
      <c r="FX7" s="1" t="s">
        <v>352</v>
      </c>
      <c r="FY7" t="str">
        <f t="shared" si="42"/>
        <v>normal</v>
      </c>
      <c r="GB7" s="139">
        <f t="shared" si="21"/>
        <v>0</v>
      </c>
      <c r="GC7" s="139"/>
      <c r="GD7" s="205">
        <f t="shared" si="22"/>
        <v>0</v>
      </c>
      <c r="GE7" s="139">
        <f t="shared" si="23"/>
        <v>0</v>
      </c>
      <c r="GF7" s="139"/>
      <c r="GG7" s="139">
        <f t="shared" si="24"/>
        <v>0</v>
      </c>
      <c r="GH7" s="205">
        <f t="shared" si="25"/>
        <v>0</v>
      </c>
      <c r="GI7" s="139">
        <f t="shared" si="26"/>
        <v>0</v>
      </c>
      <c r="GJ7" t="str">
        <f t="shared" si="43"/>
        <v>normal</v>
      </c>
      <c r="GM7">
        <f t="shared" si="27"/>
        <v>0</v>
      </c>
      <c r="GN7">
        <f t="shared" si="28"/>
        <v>0</v>
      </c>
      <c r="GO7">
        <f t="shared" si="29"/>
        <v>0</v>
      </c>
    </row>
    <row r="8" spans="1:202" outlineLevel="1" x14ac:dyDescent="0.25">
      <c r="A8" s="1" t="s">
        <v>1225</v>
      </c>
      <c r="C8">
        <f t="shared" si="30"/>
        <v>16</v>
      </c>
      <c r="DB8" s="1" t="s">
        <v>352</v>
      </c>
      <c r="DC8" s="139">
        <v>1</v>
      </c>
      <c r="DD8" s="205">
        <v>0.2</v>
      </c>
      <c r="DE8" s="139">
        <v>-3716.7852873688948</v>
      </c>
      <c r="DG8" s="139">
        <v>2</v>
      </c>
      <c r="DH8" s="205">
        <v>0.4</v>
      </c>
      <c r="DI8" s="139">
        <v>-2768.3083619701306</v>
      </c>
      <c r="DS8" s="1" t="s">
        <v>1225</v>
      </c>
      <c r="DT8" s="139">
        <f t="shared" si="0"/>
        <v>8</v>
      </c>
      <c r="DU8" s="205">
        <f>DT8/$C8</f>
        <v>0.5</v>
      </c>
      <c r="DV8" s="139">
        <f t="shared" si="2"/>
        <v>-223.30962071113572</v>
      </c>
      <c r="DX8" s="139">
        <f t="shared" si="31"/>
        <v>8</v>
      </c>
      <c r="DY8" s="205">
        <f t="shared" si="32"/>
        <v>0.5</v>
      </c>
      <c r="DZ8" s="139">
        <f t="shared" si="3"/>
        <v>485.28630976013119</v>
      </c>
      <c r="EA8" t="str">
        <f t="shared" si="4"/>
        <v>normal</v>
      </c>
      <c r="EC8">
        <f t="shared" si="5"/>
        <v>9</v>
      </c>
      <c r="ED8">
        <f t="shared" si="6"/>
        <v>7</v>
      </c>
      <c r="EE8">
        <f t="shared" si="7"/>
        <v>16</v>
      </c>
      <c r="EJ8" s="1" t="s">
        <v>1225</v>
      </c>
      <c r="EK8" t="str">
        <f t="shared" si="8"/>
        <v>normal</v>
      </c>
      <c r="EM8" s="139">
        <f t="shared" si="9"/>
        <v>8</v>
      </c>
      <c r="EN8" s="205">
        <f t="shared" si="10"/>
        <v>0.5</v>
      </c>
      <c r="EO8" s="139">
        <f t="shared" si="11"/>
        <v>1911.7700768634477</v>
      </c>
      <c r="EP8" s="139"/>
      <c r="EQ8" s="139">
        <f>SUMIF($C$14:$C$92,EJ8,EP$14:EP$92)</f>
        <v>14</v>
      </c>
      <c r="ER8" s="205">
        <f>EQ8/$C8</f>
        <v>0.875</v>
      </c>
      <c r="ES8" s="139">
        <f t="shared" si="35"/>
        <v>8862.1288402820937</v>
      </c>
      <c r="ET8" t="str">
        <f t="shared" si="36"/>
        <v>normal</v>
      </c>
      <c r="EV8">
        <f t="shared" si="12"/>
        <v>16</v>
      </c>
      <c r="EW8">
        <f t="shared" si="13"/>
        <v>0</v>
      </c>
      <c r="EX8">
        <f t="shared" si="14"/>
        <v>16</v>
      </c>
      <c r="FD8" s="1" t="s">
        <v>1225</v>
      </c>
      <c r="FE8" t="str">
        <f t="shared" si="37"/>
        <v>normal</v>
      </c>
      <c r="FG8" s="139">
        <f t="shared" si="15"/>
        <v>9</v>
      </c>
      <c r="FH8" s="205">
        <f t="shared" si="16"/>
        <v>0.5625</v>
      </c>
      <c r="FI8" s="139">
        <f t="shared" si="17"/>
        <v>5229.5166051080651</v>
      </c>
      <c r="FJ8" s="139"/>
      <c r="FK8" s="139">
        <f>SUMIF($C$14:$C$92,FD8,FJ$14:FJ$92)</f>
        <v>11</v>
      </c>
      <c r="FL8" s="205">
        <f>FK8/$C8</f>
        <v>0.6875</v>
      </c>
      <c r="FM8" s="139">
        <f t="shared" si="40"/>
        <v>9595.2089309330495</v>
      </c>
      <c r="FN8" t="str">
        <f t="shared" si="41"/>
        <v>normal</v>
      </c>
      <c r="FP8">
        <f t="shared" si="18"/>
        <v>11</v>
      </c>
      <c r="FQ8">
        <f t="shared" si="19"/>
        <v>5</v>
      </c>
      <c r="FR8">
        <f t="shared" si="20"/>
        <v>16</v>
      </c>
      <c r="FX8" s="1" t="s">
        <v>1225</v>
      </c>
      <c r="FY8" t="str">
        <f t="shared" si="42"/>
        <v>normal</v>
      </c>
      <c r="GB8" s="139">
        <f t="shared" si="21"/>
        <v>0</v>
      </c>
      <c r="GC8" s="139"/>
      <c r="GD8" s="205">
        <f t="shared" si="22"/>
        <v>0</v>
      </c>
      <c r="GE8" s="139">
        <f t="shared" si="23"/>
        <v>0</v>
      </c>
      <c r="GF8" s="139"/>
      <c r="GG8" s="139">
        <f t="shared" si="24"/>
        <v>0</v>
      </c>
      <c r="GH8" s="205">
        <f t="shared" si="25"/>
        <v>0</v>
      </c>
      <c r="GI8" s="139">
        <f t="shared" si="26"/>
        <v>0</v>
      </c>
      <c r="GJ8" t="str">
        <f t="shared" si="43"/>
        <v>normal</v>
      </c>
      <c r="GM8">
        <f t="shared" si="27"/>
        <v>0</v>
      </c>
      <c r="GN8">
        <f t="shared" si="28"/>
        <v>0</v>
      </c>
      <c r="GO8">
        <f t="shared" si="29"/>
        <v>0</v>
      </c>
    </row>
    <row r="9" spans="1:202" outlineLevel="1" x14ac:dyDescent="0.25">
      <c r="A9" s="18" t="s">
        <v>309</v>
      </c>
      <c r="C9" s="209">
        <f t="shared" si="30"/>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f t="shared" si="0"/>
        <v>6</v>
      </c>
      <c r="DU9" s="212">
        <f t="shared" si="1"/>
        <v>0.75</v>
      </c>
      <c r="DV9" s="211">
        <f t="shared" si="2"/>
        <v>9710.389523822023</v>
      </c>
      <c r="DW9" s="209"/>
      <c r="DX9" s="211">
        <f t="shared" si="31"/>
        <v>5</v>
      </c>
      <c r="DY9" s="212">
        <f t="shared" si="32"/>
        <v>0.625</v>
      </c>
      <c r="DZ9" s="211">
        <f t="shared" si="3"/>
        <v>4749.0673582842874</v>
      </c>
      <c r="EA9" s="209" t="str">
        <f t="shared" si="4"/>
        <v>normal</v>
      </c>
      <c r="EB9" s="209"/>
      <c r="EC9" s="209">
        <f t="shared" si="5"/>
        <v>6</v>
      </c>
      <c r="ED9" s="209">
        <f t="shared" si="6"/>
        <v>2</v>
      </c>
      <c r="EE9" s="209">
        <f t="shared" si="7"/>
        <v>8</v>
      </c>
      <c r="EJ9" s="18" t="s">
        <v>309</v>
      </c>
      <c r="EK9" s="209" t="str">
        <f t="shared" si="8"/>
        <v>normal</v>
      </c>
      <c r="EL9" s="209"/>
      <c r="EM9" s="211">
        <f t="shared" si="9"/>
        <v>6</v>
      </c>
      <c r="EN9" s="212">
        <f t="shared" si="10"/>
        <v>0.75</v>
      </c>
      <c r="EO9" s="211">
        <f t="shared" si="11"/>
        <v>3506.7802259873333</v>
      </c>
      <c r="EP9" s="211"/>
      <c r="EQ9" s="211">
        <f t="shared" si="33"/>
        <v>6</v>
      </c>
      <c r="ER9" s="212">
        <f t="shared" si="34"/>
        <v>0.75</v>
      </c>
      <c r="ES9" s="211">
        <f t="shared" si="35"/>
        <v>3254.7377346972353</v>
      </c>
      <c r="ET9" t="str">
        <f t="shared" si="36"/>
        <v>normal</v>
      </c>
      <c r="EV9" s="209">
        <f t="shared" si="12"/>
        <v>5</v>
      </c>
      <c r="EW9" s="209">
        <f t="shared" si="13"/>
        <v>3</v>
      </c>
      <c r="EX9" s="209">
        <f t="shared" si="14"/>
        <v>8</v>
      </c>
      <c r="FD9" s="18" t="s">
        <v>309</v>
      </c>
      <c r="FE9" s="209" t="str">
        <f t="shared" si="37"/>
        <v>normal</v>
      </c>
      <c r="FF9" s="209"/>
      <c r="FG9" s="211">
        <f t="shared" si="15"/>
        <v>6</v>
      </c>
      <c r="FH9" s="212">
        <f t="shared" si="16"/>
        <v>0.75</v>
      </c>
      <c r="FI9" s="211">
        <f t="shared" si="17"/>
        <v>-61.18698790034685</v>
      </c>
      <c r="FJ9" s="211"/>
      <c r="FK9" s="211">
        <f t="shared" ref="FK9" si="45">SUMIF($C$14:$C$92,FD9,FJ$14:FJ$92)</f>
        <v>6</v>
      </c>
      <c r="FL9" s="212">
        <f t="shared" ref="FL9" si="46">FK9/$C9</f>
        <v>0.75</v>
      </c>
      <c r="FM9" s="211">
        <f t="shared" si="40"/>
        <v>5631.4360782290751</v>
      </c>
      <c r="FN9" t="str">
        <f t="shared" si="41"/>
        <v>normal</v>
      </c>
      <c r="FP9" s="209">
        <f t="shared" si="18"/>
        <v>5</v>
      </c>
      <c r="FQ9" s="209">
        <f t="shared" si="19"/>
        <v>3</v>
      </c>
      <c r="FR9" s="209">
        <f t="shared" si="20"/>
        <v>8</v>
      </c>
      <c r="FX9" s="18" t="s">
        <v>309</v>
      </c>
      <c r="FY9" s="209" t="str">
        <f t="shared" si="42"/>
        <v>normal</v>
      </c>
      <c r="FZ9" s="209"/>
      <c r="GA9" s="209"/>
      <c r="GB9" s="211">
        <f t="shared" si="21"/>
        <v>0</v>
      </c>
      <c r="GC9" s="211"/>
      <c r="GD9" s="212">
        <f t="shared" si="22"/>
        <v>0</v>
      </c>
      <c r="GE9" s="211">
        <f t="shared" si="23"/>
        <v>0</v>
      </c>
      <c r="GF9" s="211"/>
      <c r="GG9" s="211">
        <f t="shared" si="24"/>
        <v>0</v>
      </c>
      <c r="GH9" s="212">
        <f t="shared" si="25"/>
        <v>0</v>
      </c>
      <c r="GI9" s="211">
        <f t="shared" si="26"/>
        <v>0</v>
      </c>
      <c r="GJ9" t="str">
        <f t="shared" si="43"/>
        <v>normal</v>
      </c>
      <c r="GM9" s="209">
        <f t="shared" si="27"/>
        <v>0</v>
      </c>
      <c r="GN9" s="209">
        <f t="shared" si="28"/>
        <v>0</v>
      </c>
      <c r="GO9" s="209">
        <f t="shared" si="29"/>
        <v>0</v>
      </c>
    </row>
    <row r="10" spans="1:202" outlineLevel="1" x14ac:dyDescent="0.25">
      <c r="C10">
        <f>SUM(C2:C9)</f>
        <v>79</v>
      </c>
      <c r="DC10" s="173">
        <v>43</v>
      </c>
      <c r="DD10" s="205">
        <v>0.54430379746835444</v>
      </c>
      <c r="DE10" s="173">
        <v>2746.3546089062893</v>
      </c>
      <c r="DG10" s="173">
        <v>42</v>
      </c>
      <c r="DH10" s="205">
        <v>0.53164556962025311</v>
      </c>
      <c r="DI10" s="173">
        <v>-7808.1551829939153</v>
      </c>
      <c r="DS10" t="s">
        <v>1254</v>
      </c>
      <c r="DT10" s="173">
        <f>SUM(DT2:DT9)</f>
        <v>47</v>
      </c>
      <c r="DU10" s="205">
        <f t="shared" ref="DU10" si="47">DT10/$C10</f>
        <v>0.59493670886075944</v>
      </c>
      <c r="DV10" s="173">
        <f>SUM(DV2:DV9)</f>
        <v>20291.444277071307</v>
      </c>
      <c r="DX10" s="173">
        <f>SUM(DX2:DX9)</f>
        <v>38</v>
      </c>
      <c r="DY10" s="205">
        <f t="shared" ref="DY10" si="48">DX10/$C10</f>
        <v>0.48101265822784811</v>
      </c>
      <c r="DZ10" s="173">
        <f>SUM(DZ2:DZ9)</f>
        <v>3233.8832677575128</v>
      </c>
      <c r="EC10" s="7">
        <f>SUM(EC2:EC9)</f>
        <v>57</v>
      </c>
      <c r="ED10" s="7">
        <f>SUM(ED2:ED9)</f>
        <v>22</v>
      </c>
      <c r="EE10">
        <f t="shared" si="7"/>
        <v>79</v>
      </c>
      <c r="EJ10" t="s">
        <v>1254</v>
      </c>
      <c r="EM10" s="173">
        <f>SUM(EM2:EM9)</f>
        <v>31</v>
      </c>
      <c r="EN10" s="205">
        <f t="shared" si="10"/>
        <v>0.39240506329113922</v>
      </c>
      <c r="EO10" s="173">
        <f>SUM(EO2:EO9)</f>
        <v>-7008.0206013057214</v>
      </c>
      <c r="EP10" s="173"/>
      <c r="EQ10" s="173">
        <f>SUM(EQ2:EQ9)</f>
        <v>52</v>
      </c>
      <c r="ER10" s="205">
        <f>EQ10/$C10</f>
        <v>0.65822784810126578</v>
      </c>
      <c r="ES10" s="173">
        <f>SUM(ES2:ES9)</f>
        <v>15962.892956212079</v>
      </c>
      <c r="EV10" s="7">
        <f>SUM(EV2:EV9)</f>
        <v>30</v>
      </c>
      <c r="EW10" s="7">
        <f>SUM(EW2:EW9)</f>
        <v>46</v>
      </c>
      <c r="EX10">
        <f t="shared" si="14"/>
        <v>76</v>
      </c>
      <c r="FD10" t="s">
        <v>1254</v>
      </c>
      <c r="FG10" s="173">
        <f>SUM(FG2:FG9)</f>
        <v>39</v>
      </c>
      <c r="FH10" s="205">
        <f t="shared" si="16"/>
        <v>0.49367088607594939</v>
      </c>
      <c r="FI10" s="173">
        <f>SUM(FI2:FI9)</f>
        <v>948.60816338006066</v>
      </c>
      <c r="FJ10" s="173"/>
      <c r="FK10" s="173">
        <f>SUM(FK2:FK9)</f>
        <v>50</v>
      </c>
      <c r="FL10" s="205">
        <f>FK10/$C10</f>
        <v>0.63291139240506333</v>
      </c>
      <c r="FM10" s="173">
        <f>SUM(FM2:FM9)</f>
        <v>53115.225592546129</v>
      </c>
      <c r="FP10" s="7">
        <f>SUM(FP2:FP9)</f>
        <v>26</v>
      </c>
      <c r="FQ10" s="7">
        <f>SUM(FQ2:FQ9)</f>
        <v>52</v>
      </c>
      <c r="FR10">
        <f t="shared" si="20"/>
        <v>78</v>
      </c>
      <c r="FX10" t="s">
        <v>1254</v>
      </c>
      <c r="GB10" s="173">
        <f>SUM(GB2:GB9)</f>
        <v>0</v>
      </c>
      <c r="GC10" s="173"/>
      <c r="GD10" s="205">
        <f t="shared" si="22"/>
        <v>0</v>
      </c>
      <c r="GE10" s="173">
        <f>SUM(GE2:GE9)</f>
        <v>0</v>
      </c>
      <c r="GF10" s="173"/>
      <c r="GG10" s="173">
        <f>SUM(GG2:GG9)</f>
        <v>0</v>
      </c>
      <c r="GH10" s="205">
        <f t="shared" si="25"/>
        <v>0</v>
      </c>
      <c r="GI10" s="173">
        <f>SUM(GI2:GI9)</f>
        <v>0</v>
      </c>
      <c r="GM10" s="7">
        <f>SUM(GM2:GM9)</f>
        <v>0</v>
      </c>
      <c r="GN10" s="7">
        <f>SUM(GN2:GN9)</f>
        <v>0</v>
      </c>
      <c r="GO10">
        <f t="shared" si="29"/>
        <v>0</v>
      </c>
    </row>
    <row r="11" spans="1:202" outlineLevel="1" x14ac:dyDescent="0.25"/>
    <row r="12" spans="1:202" ht="15.75" thickBot="1" x14ac:dyDescent="0.3">
      <c r="A12" t="s">
        <v>1143</v>
      </c>
      <c r="B12" s="167" t="s">
        <v>1091</v>
      </c>
      <c r="C12" s="167" t="s">
        <v>1223</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1161</v>
      </c>
      <c r="BW12" t="s">
        <v>1149</v>
      </c>
      <c r="BX12" t="s">
        <v>1191</v>
      </c>
      <c r="BY12" t="s">
        <v>1192</v>
      </c>
      <c r="BZ12" s="187" t="s">
        <v>1147</v>
      </c>
      <c r="CA12" t="s">
        <v>431</v>
      </c>
      <c r="CB12" t="s">
        <v>1</v>
      </c>
      <c r="CC12" t="s">
        <v>34</v>
      </c>
      <c r="CD12" t="s">
        <v>785</v>
      </c>
      <c r="CE12" t="s">
        <v>787</v>
      </c>
      <c r="CF12" t="s">
        <v>1193</v>
      </c>
      <c r="CG12" t="s">
        <v>987</v>
      </c>
      <c r="CH12" t="s">
        <v>1194</v>
      </c>
      <c r="CI12" t="s">
        <v>1195</v>
      </c>
      <c r="CK12" t="s">
        <v>1155</v>
      </c>
      <c r="CL12">
        <v>20160603</v>
      </c>
      <c r="CM12" t="s">
        <v>1161</v>
      </c>
      <c r="CN12" t="s">
        <v>1149</v>
      </c>
      <c r="CO12" t="s">
        <v>1191</v>
      </c>
      <c r="CP12" t="s">
        <v>1192</v>
      </c>
      <c r="CQ12" t="s">
        <v>1147</v>
      </c>
      <c r="CR12" t="s">
        <v>431</v>
      </c>
      <c r="CS12" t="s">
        <v>1</v>
      </c>
      <c r="CT12" t="s">
        <v>34</v>
      </c>
      <c r="CU12" t="s">
        <v>785</v>
      </c>
      <c r="CV12" t="s">
        <v>787</v>
      </c>
      <c r="CW12" t="s">
        <v>1193</v>
      </c>
      <c r="CX12" t="s">
        <v>987</v>
      </c>
      <c r="CY12" s="198" t="s">
        <v>1194</v>
      </c>
      <c r="CZ12" s="198" t="s">
        <v>1195</v>
      </c>
      <c r="DB12" t="s">
        <v>1155</v>
      </c>
      <c r="DC12" s="96">
        <v>20160606</v>
      </c>
      <c r="DD12" t="s">
        <v>1161</v>
      </c>
      <c r="DE12" t="s">
        <v>1149</v>
      </c>
      <c r="DF12" t="s">
        <v>1191</v>
      </c>
      <c r="DG12" t="s">
        <v>1192</v>
      </c>
      <c r="DH12" t="s">
        <v>1147</v>
      </c>
      <c r="DI12" t="s">
        <v>431</v>
      </c>
      <c r="DJ12" t="s">
        <v>1</v>
      </c>
      <c r="DK12" t="s">
        <v>34</v>
      </c>
      <c r="DL12" t="s">
        <v>785</v>
      </c>
      <c r="DM12" t="s">
        <v>787</v>
      </c>
      <c r="DN12" t="s">
        <v>1193</v>
      </c>
      <c r="DO12" t="s">
        <v>987</v>
      </c>
      <c r="DP12" s="198" t="s">
        <v>1194</v>
      </c>
      <c r="DQ12" s="198" t="s">
        <v>1195</v>
      </c>
      <c r="DS12" t="s">
        <v>1155</v>
      </c>
      <c r="DT12" s="96">
        <v>20160607</v>
      </c>
      <c r="DU12" t="s">
        <v>1161</v>
      </c>
      <c r="DV12" t="s">
        <v>1149</v>
      </c>
      <c r="DW12" t="s">
        <v>1207</v>
      </c>
      <c r="DX12" t="s">
        <v>269</v>
      </c>
      <c r="DY12" t="s">
        <v>1147</v>
      </c>
      <c r="DZ12" t="s">
        <v>431</v>
      </c>
      <c r="EA12" t="s">
        <v>1</v>
      </c>
      <c r="EB12" t="s">
        <v>34</v>
      </c>
      <c r="EC12" t="s">
        <v>785</v>
      </c>
      <c r="ED12" t="s">
        <v>1205</v>
      </c>
      <c r="EE12" t="s">
        <v>1206</v>
      </c>
      <c r="EF12" t="s">
        <v>987</v>
      </c>
      <c r="EG12" s="198" t="s">
        <v>1194</v>
      </c>
      <c r="EH12" s="198" t="s">
        <v>1195</v>
      </c>
      <c r="EJ12" t="s">
        <v>1155</v>
      </c>
      <c r="EK12" s="96">
        <v>20160608</v>
      </c>
      <c r="EL12" s="1" t="s">
        <v>1256</v>
      </c>
      <c r="EM12" t="s">
        <v>1255</v>
      </c>
      <c r="EN12" t="s">
        <v>1149</v>
      </c>
      <c r="EO12" t="s">
        <v>1207</v>
      </c>
      <c r="EP12" t="s">
        <v>1256</v>
      </c>
      <c r="EQ12" t="s">
        <v>1255</v>
      </c>
      <c r="ER12" t="s">
        <v>1147</v>
      </c>
      <c r="ES12" t="s">
        <v>431</v>
      </c>
      <c r="ET12" t="s">
        <v>1</v>
      </c>
      <c r="EU12" t="s">
        <v>34</v>
      </c>
      <c r="EV12" t="s">
        <v>785</v>
      </c>
      <c r="EW12" t="s">
        <v>1205</v>
      </c>
      <c r="EX12" t="s">
        <v>1206</v>
      </c>
      <c r="EY12" t="s">
        <v>987</v>
      </c>
      <c r="EZ12" s="198" t="s">
        <v>1194</v>
      </c>
      <c r="FA12" s="198" t="s">
        <v>1261</v>
      </c>
      <c r="FB12" s="198" t="s">
        <v>1260</v>
      </c>
      <c r="FD12" t="s">
        <v>1155</v>
      </c>
      <c r="FE12" s="96">
        <v>20160609</v>
      </c>
      <c r="FF12" s="1" t="s">
        <v>1256</v>
      </c>
      <c r="FG12" t="s">
        <v>1255</v>
      </c>
      <c r="FH12" t="s">
        <v>1149</v>
      </c>
      <c r="FI12" t="s">
        <v>1207</v>
      </c>
      <c r="FJ12" t="s">
        <v>1256</v>
      </c>
      <c r="FK12" t="s">
        <v>1255</v>
      </c>
      <c r="FL12" t="s">
        <v>1147</v>
      </c>
      <c r="FM12" t="s">
        <v>431</v>
      </c>
      <c r="FN12" t="s">
        <v>1</v>
      </c>
      <c r="FO12" t="s">
        <v>34</v>
      </c>
      <c r="FP12" t="s">
        <v>785</v>
      </c>
      <c r="FQ12" t="s">
        <v>1205</v>
      </c>
      <c r="FR12" t="s">
        <v>1206</v>
      </c>
      <c r="FS12" t="s">
        <v>987</v>
      </c>
      <c r="FT12" s="198" t="s">
        <v>1194</v>
      </c>
      <c r="FU12" s="198" t="s">
        <v>1261</v>
      </c>
      <c r="FV12" s="198" t="s">
        <v>1260</v>
      </c>
      <c r="FX12" t="s">
        <v>1155</v>
      </c>
      <c r="FY12" s="96">
        <v>20160610</v>
      </c>
      <c r="FZ12" s="1" t="s">
        <v>1256</v>
      </c>
      <c r="GA12" s="1" t="s">
        <v>1276</v>
      </c>
      <c r="GB12" t="s">
        <v>1255</v>
      </c>
      <c r="GC12" t="s">
        <v>1277</v>
      </c>
      <c r="GD12" t="s">
        <v>1149</v>
      </c>
      <c r="GE12" t="s">
        <v>1207</v>
      </c>
      <c r="GF12" t="s">
        <v>1256</v>
      </c>
      <c r="GG12" t="s">
        <v>1255</v>
      </c>
      <c r="GH12" t="s">
        <v>1277</v>
      </c>
      <c r="GI12" t="s">
        <v>1147</v>
      </c>
      <c r="GJ12" t="s">
        <v>431</v>
      </c>
      <c r="GK12" t="s">
        <v>1</v>
      </c>
      <c r="GL12" t="s">
        <v>34</v>
      </c>
      <c r="GM12" t="s">
        <v>785</v>
      </c>
      <c r="GN12" t="s">
        <v>1205</v>
      </c>
      <c r="GO12" t="s">
        <v>1206</v>
      </c>
      <c r="GP12" t="s">
        <v>987</v>
      </c>
      <c r="GQ12" s="198" t="s">
        <v>1194</v>
      </c>
      <c r="GR12" s="198" t="s">
        <v>1261</v>
      </c>
      <c r="GS12" s="198" t="s">
        <v>1260</v>
      </c>
      <c r="GT12" s="198" t="s">
        <v>1278</v>
      </c>
    </row>
    <row r="13" spans="1:202" ht="15.75" thickBot="1" x14ac:dyDescent="0.3">
      <c r="A13" s="4"/>
      <c r="B13" s="168"/>
      <c r="C13" s="168"/>
      <c r="X13">
        <v>0.25</v>
      </c>
      <c r="AH13" s="96">
        <v>0.25</v>
      </c>
      <c r="AS13" s="96">
        <v>0.25</v>
      </c>
      <c r="BD13" s="96">
        <v>0.25</v>
      </c>
      <c r="BH13" s="141">
        <v>42522</v>
      </c>
      <c r="BI13" t="s">
        <v>1154</v>
      </c>
      <c r="BJ13" s="175">
        <f>SUM(BJ14:BJ92)/79</f>
        <v>0.46835443037974683</v>
      </c>
      <c r="BP13" s="1"/>
      <c r="BQ13" s="173">
        <f>SUM(BQ14:BQ92)</f>
        <v>24032887.474624909</v>
      </c>
      <c r="BR13" s="173">
        <f>SUM(BR14:BR92)</f>
        <v>14534.218984779407</v>
      </c>
      <c r="BU13" s="197">
        <f>COUNTIF(BU14:BU92,1)/79</f>
        <v>0.569620253164557</v>
      </c>
      <c r="BV13" s="197">
        <f t="shared" ref="BV13" si="49">COUNTIF(BV14:BV92,1)/79</f>
        <v>0.50632911392405067</v>
      </c>
      <c r="BW13" s="197">
        <f t="shared" ref="BW13" si="50">COUNTIF(BW14:BW92,1)/79</f>
        <v>0.68354430379746833</v>
      </c>
      <c r="BX13" s="194">
        <f>SUM(BX14:BX92)/79</f>
        <v>0.53164556962025311</v>
      </c>
      <c r="BY13" s="194">
        <f>SUM(BY14:BY92)/79</f>
        <v>0.74683544303797467</v>
      </c>
      <c r="CE13" s="1"/>
      <c r="CF13" s="1"/>
      <c r="CG13" s="193">
        <f>SUM(CG14:CG92)</f>
        <v>24032887.474624909</v>
      </c>
      <c r="CH13" s="193">
        <f>SUM(CH14:CH92)</f>
        <v>20870.652432250587</v>
      </c>
      <c r="CI13" s="193">
        <f>SUM(CI14:CI92)</f>
        <v>81792.367454376857</v>
      </c>
      <c r="CK13" s="197">
        <f>COUNTIF(CK14:CK92,1)/79</f>
        <v>0.569620253164557</v>
      </c>
      <c r="CL13" s="197">
        <f>COUNTIF(CL14:CL92,1)/79</f>
        <v>0.59493670886075944</v>
      </c>
      <c r="CM13" s="197">
        <f t="shared" ref="CM13:CN13" si="51">COUNTIF(CM14:CM92,1)/79</f>
        <v>0.50632911392405067</v>
      </c>
      <c r="CN13" s="197">
        <f t="shared" si="51"/>
        <v>0.74683544303797467</v>
      </c>
      <c r="CO13" s="194">
        <f>SUM(CO14:CO92)/79</f>
        <v>0.569620253164557</v>
      </c>
      <c r="CP13" s="194">
        <f>SUM(CP14:CP92)/79</f>
        <v>0.35443037974683544</v>
      </c>
      <c r="CV13" s="196">
        <v>0.25</v>
      </c>
      <c r="CW13" s="1"/>
      <c r="CX13" s="193">
        <f>SUM(CX14:CX92)</f>
        <v>24032887.474624909</v>
      </c>
      <c r="CY13" s="199">
        <f>SUM(CY14:CY92)</f>
        <v>29383.382685250148</v>
      </c>
      <c r="CZ13" s="199">
        <f>SUM(CZ14:CZ92)</f>
        <v>-14290.845677984729</v>
      </c>
      <c r="DB13" s="197">
        <f>COUNTIF(DB14:DB92,1)/79</f>
        <v>0.59493670886075944</v>
      </c>
      <c r="DC13" s="197">
        <f>COUNTIF(DC14:DC92,1)/79</f>
        <v>0.59493670886075944</v>
      </c>
      <c r="DD13" s="197">
        <f t="shared" ref="DD13:DE13" si="52">COUNTIF(DD14:DD92,1)/79</f>
        <v>0.53164556962025311</v>
      </c>
      <c r="DE13" s="197">
        <f t="shared" si="52"/>
        <v>0.74683544303797467</v>
      </c>
      <c r="DF13" s="194">
        <f>SUM(DF14:DF92)/79</f>
        <v>0.54430379746835444</v>
      </c>
      <c r="DG13" s="194">
        <f>SUM(DG14:DG92)/79</f>
        <v>0.53164556962025311</v>
      </c>
      <c r="DM13" s="196">
        <v>0.25</v>
      </c>
      <c r="DN13" s="1"/>
      <c r="DO13" s="193">
        <f>SUM(DO14:DO92)</f>
        <v>24086572.474624909</v>
      </c>
      <c r="DP13" s="199">
        <f>SUM(DP14:DP92)</f>
        <v>1469.8191661524727</v>
      </c>
      <c r="DQ13" s="199">
        <f>SUM(DQ14:DQ92)</f>
        <v>-7252.4574872614057</v>
      </c>
      <c r="DS13" s="197">
        <f>COUNTIF(DS14:DS92,1)/79</f>
        <v>0.59493670886075944</v>
      </c>
      <c r="DT13" s="197">
        <f>COUNTIF(DT14:DT92,1)/79</f>
        <v>0.69620253164556967</v>
      </c>
      <c r="DU13" s="197">
        <f t="shared" ref="DU13:DV13" si="53">COUNTIF(DU14:DU92,1)/79</f>
        <v>0.53164556962025311</v>
      </c>
      <c r="DV13" s="197">
        <f t="shared" si="53"/>
        <v>0.72151898734177211</v>
      </c>
      <c r="DW13" s="194">
        <f>SUM(DW14:DW92)/79</f>
        <v>0.59493670886075944</v>
      </c>
      <c r="DX13" s="194">
        <f>SUM(DX14:DX92)/79</f>
        <v>0.48101265822784811</v>
      </c>
      <c r="ED13" s="201"/>
      <c r="EE13" s="1"/>
      <c r="EF13" s="193">
        <f>SUM(EF14:EF92)</f>
        <v>24032887.474624909</v>
      </c>
      <c r="EG13" s="199">
        <f>SUM(EG14:EG92)</f>
        <v>20291.444277071307</v>
      </c>
      <c r="EH13" s="199">
        <f>SUM(EH14:EH92)</f>
        <v>3233.8832677575128</v>
      </c>
      <c r="EJ13" s="197">
        <f>COUNTIF(EJ14:EJ92,1)/79</f>
        <v>0.69620253164556967</v>
      </c>
      <c r="EK13" s="197">
        <f>COUNTIF(EK14:EK92,1)/79</f>
        <v>0.73417721518987344</v>
      </c>
      <c r="EL13" s="197">
        <f t="shared" ref="EL13:EN13" si="54">COUNTIF(EL14:EL92,1)/79</f>
        <v>0.50632911392405067</v>
      </c>
      <c r="EM13" s="197">
        <f t="shared" si="54"/>
        <v>0.58227848101265822</v>
      </c>
      <c r="EN13" s="197">
        <f t="shared" si="54"/>
        <v>0.379746835443038</v>
      </c>
      <c r="EO13" s="194">
        <f>SUM(EO14:EO92)/79</f>
        <v>0.39240506329113922</v>
      </c>
      <c r="EP13" s="194">
        <f>SUM(EP14:EP92)/79</f>
        <v>0.65822784810126578</v>
      </c>
      <c r="EQ13" s="194">
        <f>SUM(EQ14:EQ92)/79</f>
        <v>0.63291139240506333</v>
      </c>
      <c r="EW13" s="201"/>
      <c r="EX13" s="1"/>
      <c r="EY13" s="193">
        <f>SUM(EY14:EY92)</f>
        <v>24032887.474624909</v>
      </c>
      <c r="EZ13" s="199">
        <f>SUM(EZ14:EZ92)</f>
        <v>-7008.0206013057223</v>
      </c>
      <c r="FA13" s="199">
        <f>SUM(FA14:FA92)</f>
        <v>15962.892956212076</v>
      </c>
      <c r="FB13" s="199">
        <f>SUM(FB14:FB92)</f>
        <v>25053.657566425354</v>
      </c>
      <c r="FD13" s="197">
        <f>COUNTIF(FD14:FD92,1)/79</f>
        <v>0.379746835443038</v>
      </c>
      <c r="FE13" s="197">
        <f>COUNTIF(FE14:FE92,1)/79</f>
        <v>0.65822784810126578</v>
      </c>
      <c r="FF13" s="197">
        <f t="shared" ref="FF13:FH13" si="55">COUNTIF(FF14:FF92,1)/79</f>
        <v>0.50632911392405067</v>
      </c>
      <c r="FG13" s="197">
        <f t="shared" si="55"/>
        <v>0.43037974683544306</v>
      </c>
      <c r="FH13" s="197">
        <f t="shared" si="55"/>
        <v>0.32911392405063289</v>
      </c>
      <c r="FI13" s="194">
        <f>SUM(FI14:FI92)/79</f>
        <v>0.49367088607594939</v>
      </c>
      <c r="FJ13" s="194">
        <f>SUM(FJ14:FJ92)/79</f>
        <v>0.63291139240506333</v>
      </c>
      <c r="FK13" s="194">
        <f>SUM(FK14:FK92)/79</f>
        <v>0.68354430379746833</v>
      </c>
      <c r="FQ13" s="201"/>
      <c r="FR13" s="1"/>
      <c r="FS13" s="193">
        <f>SUM(FS14:FS92)</f>
        <v>24032887.474624909</v>
      </c>
      <c r="FT13" s="199">
        <f>SUM(FT14:FT92)</f>
        <v>948.60816338006168</v>
      </c>
      <c r="FU13" s="199">
        <f>SUM(FU14:FU92)</f>
        <v>53115.225592546114</v>
      </c>
      <c r="FV13" s="199">
        <f>SUM(FV14:FV92)</f>
        <v>76335.537459696672</v>
      </c>
      <c r="FX13" s="197">
        <f>COUNTIF(FX14:FX92,1)/79</f>
        <v>0.32911392405063289</v>
      </c>
      <c r="FY13" s="197">
        <f>COUNTIF(FY14:FY92,1)/79</f>
        <v>0.51898734177215189</v>
      </c>
      <c r="FZ13" s="197">
        <f t="shared" ref="FZ13:GD13" si="56">COUNTIF(FZ14:FZ92,1)/79</f>
        <v>0.45569620253164556</v>
      </c>
      <c r="GA13" s="197"/>
      <c r="GB13" s="197">
        <f t="shared" si="56"/>
        <v>0.41772151898734178</v>
      </c>
      <c r="GC13" s="197">
        <f t="shared" si="56"/>
        <v>0.54430379746835444</v>
      </c>
      <c r="GD13" s="197">
        <f t="shared" si="56"/>
        <v>0</v>
      </c>
      <c r="GE13" s="194">
        <f>SUM(GE14:GE92)/79</f>
        <v>0</v>
      </c>
      <c r="GF13" s="194">
        <f>SUM(GF14:GF92)/79</f>
        <v>0</v>
      </c>
      <c r="GG13" s="194">
        <f>SUM(GG14:GG92)/79</f>
        <v>0</v>
      </c>
      <c r="GH13" s="194">
        <f>SUM(GH14:GH92)/79</f>
        <v>0</v>
      </c>
      <c r="GN13" s="201"/>
      <c r="GO13" s="1"/>
      <c r="GP13" s="193">
        <f>SUM(GP14:GP92)</f>
        <v>24032887.474624909</v>
      </c>
      <c r="GQ13" s="199">
        <f>SUM(GQ14:GQ92)</f>
        <v>0</v>
      </c>
      <c r="GR13" s="199">
        <f>SUM(GR14:GR92)</f>
        <v>0</v>
      </c>
      <c r="GS13" s="199">
        <f>SUM(GS14:GS92)</f>
        <v>0</v>
      </c>
      <c r="GT13" s="199">
        <f>SUM(GT14:GT92)</f>
        <v>0</v>
      </c>
    </row>
    <row r="14" spans="1:202"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3</v>
      </c>
      <c r="BP14">
        <f t="shared" ref="BP14:BP40" si="57">BO14</f>
        <v>3</v>
      </c>
      <c r="BQ14" s="139">
        <f>VLOOKUP($A14,'FuturesInfo (3)'!$A$2:$O$80,15)*BP14</f>
        <v>144159</v>
      </c>
      <c r="BR14" s="145">
        <f>IF(BJ14=1,ABS(BQ14*BK14),-ABS(BQ14*BK14))</f>
        <v>961.64281382630634</v>
      </c>
      <c r="BT14">
        <f>BH14</f>
        <v>1</v>
      </c>
      <c r="BU14">
        <v>1</v>
      </c>
      <c r="BV14">
        <v>1</v>
      </c>
      <c r="BW14">
        <v>1</v>
      </c>
      <c r="BX14">
        <f t="shared" ref="BX14:BX45" si="58">IF(BU14=BW14,1,0)</f>
        <v>1</v>
      </c>
      <c r="BY14">
        <f t="shared" ref="BY14:BY45" si="59">IF(BW14=BV14,1,0)</f>
        <v>1</v>
      </c>
      <c r="BZ14" s="188">
        <v>5.4216867469899996E-3</v>
      </c>
      <c r="CA14" s="2">
        <v>10</v>
      </c>
      <c r="CB14">
        <v>60</v>
      </c>
      <c r="CC14" t="str">
        <f t="shared" ref="CC14:CC45" si="60">IF(BU14="","FALSE","TRUE")</f>
        <v>TRUE</v>
      </c>
      <c r="CD14">
        <f>VLOOKUP($A14,'FuturesInfo (3)'!$A$2:$V$80,22)</f>
        <v>3</v>
      </c>
      <c r="CE14">
        <f t="shared" ref="CE14:CF77" si="61">CD14</f>
        <v>3</v>
      </c>
      <c r="CF14">
        <f>CE14</f>
        <v>3</v>
      </c>
      <c r="CG14" s="139">
        <f>VLOOKUP($A14,'FuturesInfo (3)'!$A$2:$O$80,15)*CE14</f>
        <v>144159</v>
      </c>
      <c r="CH14" s="145">
        <f t="shared" ref="CH14:CH45" si="62">IF(BX14=1,ABS(CG14*BZ14),-ABS(CG14*BZ14))</f>
        <v>781.58493975933141</v>
      </c>
      <c r="CI14" s="145">
        <f>IF(BY14=1,ABS(CG14*BZ14),-ABS(CG14*BZ14))</f>
        <v>781.58493975933141</v>
      </c>
      <c r="CK14">
        <f t="shared" ref="CK14:CK45" si="63">BU14</f>
        <v>1</v>
      </c>
      <c r="CL14">
        <v>1</v>
      </c>
      <c r="CM14">
        <v>1</v>
      </c>
      <c r="CN14">
        <v>1</v>
      </c>
      <c r="CO14">
        <f>IF(CL14=CN14,1,0)</f>
        <v>1</v>
      </c>
      <c r="CP14">
        <f t="shared" ref="CP14:CP45" si="64">IF(CN14=CM14,1,0)</f>
        <v>1</v>
      </c>
      <c r="CQ14" s="1">
        <v>2.2168963451200001E-2</v>
      </c>
      <c r="CR14" s="2">
        <v>10</v>
      </c>
      <c r="CS14">
        <v>60</v>
      </c>
      <c r="CT14" t="str">
        <f t="shared" ref="CT14:CT45" si="65">IF(CL14="","FALSE","TRUE")</f>
        <v>TRUE</v>
      </c>
      <c r="CU14">
        <f>VLOOKUP($A14,'FuturesInfo (3)'!$A$2:$V$80,22)</f>
        <v>3</v>
      </c>
      <c r="CV14">
        <f t="shared" ref="CV14:CV45" si="66">ROUND(IF(CL14=CM14,CU14*(1+$CV$95),CU14*(1-$CV$95)),0)</f>
        <v>4</v>
      </c>
      <c r="CW14">
        <f>CU14</f>
        <v>3</v>
      </c>
      <c r="CX14" s="139">
        <f>VLOOKUP($A14,'FuturesInfo (3)'!$A$2:$O$80,15)*CW14</f>
        <v>144159</v>
      </c>
      <c r="CY14" s="200">
        <f>IF(CO14=1,ABS(CX14*CQ14),-ABS(CX14*CQ14))</f>
        <v>3195.8556021615409</v>
      </c>
      <c r="CZ14" s="200">
        <f>IF(CP14=1,ABS(CX14*CQ14),-ABS(CX14*CQ14))</f>
        <v>3195.8556021615409</v>
      </c>
      <c r="DB14">
        <f t="shared" ref="DB14:DB77" si="67">CL14</f>
        <v>1</v>
      </c>
      <c r="DC14">
        <v>1</v>
      </c>
      <c r="DD14">
        <v>1</v>
      </c>
      <c r="DE14">
        <v>-1</v>
      </c>
      <c r="DF14">
        <f>IF(DC14=DE14,1,0)</f>
        <v>0</v>
      </c>
      <c r="DG14">
        <f t="shared" ref="DG14:DG77" si="68">IF(DE14=DD14,1,0)</f>
        <v>0</v>
      </c>
      <c r="DH14" s="1">
        <v>-5.2754982414999997E-3</v>
      </c>
      <c r="DI14" s="2">
        <v>10</v>
      </c>
      <c r="DJ14">
        <v>60</v>
      </c>
      <c r="DK14" t="str">
        <f t="shared" ref="DK14:DK77" si="69">IF(DC14="","FALSE","TRUE")</f>
        <v>TRUE</v>
      </c>
      <c r="DL14">
        <f>VLOOKUP($A14,'FuturesInfo (3)'!$A$2:$V$80,22)</f>
        <v>3</v>
      </c>
      <c r="DM14">
        <f t="shared" ref="DM14:DM77" si="70">ROUND(IF(DC14=DD14,DL14*(1+$CV$95),DL14*(1-$CV$95)),0)</f>
        <v>4</v>
      </c>
      <c r="DN14">
        <f>DL14</f>
        <v>3</v>
      </c>
      <c r="DO14" s="139">
        <f>VLOOKUP($A14,'FuturesInfo (3)'!$A$2:$O$80,15)*DN14</f>
        <v>144159</v>
      </c>
      <c r="DP14" s="200">
        <f t="shared" ref="DP14:DP77" si="71">IF(DF14=1,ABS(DO14*DH14),-ABS(DO14*DH14))</f>
        <v>-760.51055099639848</v>
      </c>
      <c r="DQ14" s="200">
        <f>IF(DG14=1,ABS(DO14*DH14),-ABS(DO14*DH14))</f>
        <v>-760.51055099639848</v>
      </c>
      <c r="DS14">
        <f t="shared" ref="DS14:DS77" si="72">DC14</f>
        <v>1</v>
      </c>
      <c r="DT14">
        <v>1</v>
      </c>
      <c r="DU14">
        <v>1</v>
      </c>
      <c r="DV14">
        <v>-1</v>
      </c>
      <c r="DW14">
        <f>IF(DT14=DV14,1,0)</f>
        <v>0</v>
      </c>
      <c r="DX14">
        <f t="shared" ref="DX14:DX77" si="73">IF(DV14=DU14,1,0)</f>
        <v>0</v>
      </c>
      <c r="DY14" s="1">
        <v>-8.8391278727199991E-3</v>
      </c>
      <c r="DZ14" s="2">
        <v>10</v>
      </c>
      <c r="EA14">
        <v>60</v>
      </c>
      <c r="EB14" t="str">
        <f t="shared" ref="EB14:EB77" si="74">IF(DT14="","FALSE","TRUE")</f>
        <v>TRUE</v>
      </c>
      <c r="EC14">
        <f>VLOOKUP($A14,'FuturesInfo (3)'!$A$2:$V$80,22)</f>
        <v>3</v>
      </c>
      <c r="ED14" s="96">
        <v>0</v>
      </c>
      <c r="EE14">
        <f>EC14+ED14</f>
        <v>3</v>
      </c>
      <c r="EF14" s="139">
        <f>VLOOKUP($A14,'FuturesInfo (3)'!$A$2:$O$80,15)*EE14</f>
        <v>144159</v>
      </c>
      <c r="EG14" s="200">
        <f t="shared" ref="EG14:EG77" si="75">IF(DW14=1,ABS(EF14*DY14),-ABS(EF14*DY14))</f>
        <v>-1274.2398350034423</v>
      </c>
      <c r="EH14" s="200">
        <f>IF(DX14=1,ABS(EF14*DY14),-ABS(EF14*DY14))</f>
        <v>-1274.2398350034423</v>
      </c>
      <c r="EJ14">
        <f t="shared" ref="EJ14:EJ45" si="76">DT14</f>
        <v>1</v>
      </c>
      <c r="EK14">
        <v>-1</v>
      </c>
      <c r="EL14" s="217">
        <v>1</v>
      </c>
      <c r="EM14">
        <f>IF(VLOOKUP($C14,EJ$2:EK$9,2)="normal",EL14,-EL14)</f>
        <v>-1</v>
      </c>
      <c r="EN14">
        <v>-1</v>
      </c>
      <c r="EO14">
        <f>IF(EK14=EN14,1,0)</f>
        <v>1</v>
      </c>
      <c r="EP14">
        <f>IF(EN14=EL14,1,0)</f>
        <v>0</v>
      </c>
      <c r="EQ14">
        <f t="shared" ref="EQ14:EQ45" si="77">IF(EN14=EM14,1,0)</f>
        <v>1</v>
      </c>
      <c r="ER14" s="1">
        <v>-3.5671819262800002E-3</v>
      </c>
      <c r="ES14" s="2">
        <v>10</v>
      </c>
      <c r="ET14">
        <v>60</v>
      </c>
      <c r="EU14" t="str">
        <f t="shared" ref="EU14:EU77" si="78">IF(EK14="","FALSE","TRUE")</f>
        <v>TRUE</v>
      </c>
      <c r="EV14">
        <f>VLOOKUP($A14,'FuturesInfo (3)'!$A$2:$V$80,22)</f>
        <v>3</v>
      </c>
      <c r="EW14" s="96">
        <v>0</v>
      </c>
      <c r="EX14">
        <f>EV14+EW14</f>
        <v>3</v>
      </c>
      <c r="EY14" s="139">
        <f>VLOOKUP($A14,'FuturesInfo (3)'!$A$2:$O$80,15)*EX14</f>
        <v>144159</v>
      </c>
      <c r="EZ14" s="200">
        <f t="shared" ref="EZ14:EZ77" si="79">IF(EO14=1,ABS(EY14*ER14),-ABS(EY14*ER14))</f>
        <v>514.24137931059852</v>
      </c>
      <c r="FA14" s="200">
        <f>IF(EP14=1,ABS(EY14*ER14),-ABS(EY14*ER14))</f>
        <v>-514.24137931059852</v>
      </c>
      <c r="FB14" s="200">
        <f t="shared" ref="FB14:FB45" si="80">IF(EQ14=1,ABS(EY14*ER14),-ABS(EY14*ER14))</f>
        <v>514.24137931059852</v>
      </c>
      <c r="FD14">
        <f t="shared" ref="FD14:FD77" si="81">EN14</f>
        <v>-1</v>
      </c>
      <c r="FE14">
        <v>1</v>
      </c>
      <c r="FF14" s="217">
        <v>1</v>
      </c>
      <c r="FG14">
        <f>IF(VLOOKUP($C14,FD$2:FE$9,2)="normal",FF14,-FF14)</f>
        <v>1</v>
      </c>
      <c r="FH14">
        <v>-1</v>
      </c>
      <c r="FI14">
        <f>IF(FE14=FH14,1,0)</f>
        <v>0</v>
      </c>
      <c r="FJ14">
        <f>IF(FH14=FF14,1,0)</f>
        <v>0</v>
      </c>
      <c r="FK14">
        <f t="shared" ref="FK14:FK77" si="82">IF(FH14=FG14,1,0)</f>
        <v>0</v>
      </c>
      <c r="FL14" s="1">
        <v>-1.13365155131E-2</v>
      </c>
      <c r="FM14" s="2">
        <v>10</v>
      </c>
      <c r="FN14">
        <v>60</v>
      </c>
      <c r="FO14" t="str">
        <f t="shared" ref="FO14:FO77" si="83">IF(FE14="","FALSE","TRUE")</f>
        <v>TRUE</v>
      </c>
      <c r="FP14">
        <f>VLOOKUP($A14,'FuturesInfo (3)'!$A$2:$V$80,22)</f>
        <v>3</v>
      </c>
      <c r="FQ14" s="96">
        <v>0</v>
      </c>
      <c r="FR14">
        <f>FP14+FQ14</f>
        <v>3</v>
      </c>
      <c r="FS14" s="139">
        <f>VLOOKUP($A14,'FuturesInfo (3)'!$A$2:$O$80,15)*FR14</f>
        <v>144159</v>
      </c>
      <c r="FT14" s="200">
        <f t="shared" ref="FT14:FT77" si="84">IF(FI14=1,ABS(FS14*FL14),-ABS(FS14*FL14))</f>
        <v>-1634.2607398529829</v>
      </c>
      <c r="FU14" s="200">
        <f>IF(FJ14=1,ABS(FS14*FL14),-ABS(FS14*FL14))</f>
        <v>-1634.2607398529829</v>
      </c>
      <c r="FV14" s="200">
        <f t="shared" ref="FV14:FV77" si="85">IF(FK14=1,ABS(FS14*FL14),-ABS(FS14*FL14))</f>
        <v>-1634.2607398529829</v>
      </c>
      <c r="FX14">
        <f t="shared" ref="FX14:FX77" si="86">FH14</f>
        <v>-1</v>
      </c>
      <c r="FY14" s="242">
        <v>-1</v>
      </c>
      <c r="FZ14" s="217">
        <v>1</v>
      </c>
      <c r="GA14" s="243">
        <v>-16</v>
      </c>
      <c r="GB14">
        <f>IF(VLOOKUP($C14,FX$2:FY$9,2)="normal",FZ14,-FZ14)</f>
        <v>1</v>
      </c>
      <c r="GC14">
        <f>IF(GA14&lt;0,FZ14*-1,FZ14)</f>
        <v>-1</v>
      </c>
      <c r="GD14" s="217"/>
      <c r="GE14">
        <f>IF(FY14=GD14,1,0)</f>
        <v>0</v>
      </c>
      <c r="GF14">
        <f>IF(GD14=FZ14,1,0)</f>
        <v>0</v>
      </c>
      <c r="GG14">
        <f>IF(GD14=GB14,1,0)</f>
        <v>0</v>
      </c>
      <c r="GH14">
        <f>IF(GD14=GC14,1,0)</f>
        <v>0</v>
      </c>
      <c r="GI14" s="252"/>
      <c r="GJ14" s="2">
        <v>10</v>
      </c>
      <c r="GK14">
        <v>60</v>
      </c>
      <c r="GL14" t="str">
        <f t="shared" ref="GL14:GL77" si="87">IF(FY14="","FALSE","TRUE")</f>
        <v>TRUE</v>
      </c>
      <c r="GM14">
        <f>VLOOKUP($A14,'FuturesInfo (3)'!$A$2:$V$80,22)</f>
        <v>3</v>
      </c>
      <c r="GN14" s="96">
        <v>0</v>
      </c>
      <c r="GO14">
        <f>GM14+GN14</f>
        <v>3</v>
      </c>
      <c r="GP14" s="139">
        <f>VLOOKUP($A14,'FuturesInfo (3)'!$A$2:$O$80,15)*GO14</f>
        <v>144159</v>
      </c>
      <c r="GQ14" s="200">
        <f t="shared" ref="GQ14:GQ77" si="88">IF(GE14=1,ABS(GP14*GI14),-ABS(GP14*GI14))</f>
        <v>0</v>
      </c>
      <c r="GR14" s="200">
        <f>IF(GF14=1,ABS(GP14*GI14),-ABS(GP14*GI14))</f>
        <v>0</v>
      </c>
      <c r="GS14" s="200">
        <f t="shared" ref="GS14:GS45" si="89">IF(GG14=1,ABS(GP14*GI14),-ABS(GP14*GI14))</f>
        <v>0</v>
      </c>
      <c r="GT14" s="200">
        <f>IF(GH14=1,ABS(GP14*GI14),-ABS(GP14*GI14))</f>
        <v>0</v>
      </c>
    </row>
    <row r="15" spans="1:202"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90">IF(BH15=BI15,1,0)</f>
        <v>1</v>
      </c>
      <c r="BK15" s="1">
        <v>-4.4125758411499997E-3</v>
      </c>
      <c r="BL15" s="2">
        <v>10</v>
      </c>
      <c r="BM15">
        <v>60</v>
      </c>
      <c r="BN15" t="str">
        <f>IF(BH15="","FALSE","TRUE")</f>
        <v>TRUE</v>
      </c>
      <c r="BO15">
        <f>VLOOKUP($A15,'FuturesInfo (3)'!$A$2:$V$80,22)</f>
        <v>3</v>
      </c>
      <c r="BP15">
        <f t="shared" si="57"/>
        <v>3</v>
      </c>
      <c r="BQ15" s="139">
        <f>VLOOKUP($A15,'FuturesInfo (3)'!$A$2:$O$80,15)*BP15</f>
        <v>221340</v>
      </c>
      <c r="BR15" s="145">
        <f t="shared" ref="BR15:BR78" si="91">IF(BJ15=1,ABS(BQ15*BK15),-ABS(BQ15*BK15))</f>
        <v>976.67953668014093</v>
      </c>
      <c r="BT15">
        <f t="shared" ref="BT15:BT78" si="92">BH15</f>
        <v>-1</v>
      </c>
      <c r="BU15">
        <v>1</v>
      </c>
      <c r="BV15">
        <v>1</v>
      </c>
      <c r="BW15">
        <v>1</v>
      </c>
      <c r="BX15">
        <f t="shared" si="58"/>
        <v>1</v>
      </c>
      <c r="BY15">
        <f t="shared" si="59"/>
        <v>1</v>
      </c>
      <c r="BZ15" s="188">
        <v>1.9806094182800001E-2</v>
      </c>
      <c r="CA15" s="2">
        <v>10</v>
      </c>
      <c r="CB15">
        <v>60</v>
      </c>
      <c r="CC15" t="str">
        <f t="shared" si="60"/>
        <v>TRUE</v>
      </c>
      <c r="CD15">
        <f>VLOOKUP($A15,'FuturesInfo (3)'!$A$2:$V$80,22)</f>
        <v>3</v>
      </c>
      <c r="CE15">
        <f t="shared" si="61"/>
        <v>3</v>
      </c>
      <c r="CF15">
        <f t="shared" si="61"/>
        <v>3</v>
      </c>
      <c r="CG15" s="139">
        <f>VLOOKUP($A15,'FuturesInfo (3)'!$A$2:$O$80,15)*CE15</f>
        <v>221340</v>
      </c>
      <c r="CH15" s="145">
        <f t="shared" si="62"/>
        <v>4383.8808864209523</v>
      </c>
      <c r="CI15" s="145">
        <f t="shared" ref="CI15:CI78" si="93">IF(BY15=1,ABS(CG15*BZ15),-ABS(CG15*BZ15))</f>
        <v>4383.8808864209523</v>
      </c>
      <c r="CK15">
        <f t="shared" si="63"/>
        <v>1</v>
      </c>
      <c r="CL15">
        <v>-1</v>
      </c>
      <c r="CM15">
        <v>1</v>
      </c>
      <c r="CN15">
        <v>1</v>
      </c>
      <c r="CO15">
        <f>IF(CL15=CN15,1,0)</f>
        <v>0</v>
      </c>
      <c r="CP15">
        <f t="shared" si="64"/>
        <v>1</v>
      </c>
      <c r="CQ15" s="1">
        <v>1.7655846801600001E-3</v>
      </c>
      <c r="CR15" s="2">
        <v>10</v>
      </c>
      <c r="CS15">
        <v>60</v>
      </c>
      <c r="CT15" t="str">
        <f t="shared" si="65"/>
        <v>TRUE</v>
      </c>
      <c r="CU15">
        <f>VLOOKUP($A15,'FuturesInfo (3)'!$A$2:$V$80,22)</f>
        <v>3</v>
      </c>
      <c r="CV15">
        <f t="shared" si="66"/>
        <v>2</v>
      </c>
      <c r="CW15">
        <f t="shared" ref="CW15:CW78" si="94">CU15</f>
        <v>3</v>
      </c>
      <c r="CX15" s="139">
        <f>VLOOKUP($A15,'FuturesInfo (3)'!$A$2:$O$80,15)*CW15</f>
        <v>221340</v>
      </c>
      <c r="CY15" s="200">
        <f t="shared" ref="CY15:CY45" si="95">IF(CO15=1,ABS(CX15*CQ15),-ABS(CX15*CQ15))</f>
        <v>-390.79451310661443</v>
      </c>
      <c r="CZ15" s="200">
        <f t="shared" ref="CZ15:CZ78" si="96">IF(CP15=1,ABS(CX15*CQ15),-ABS(CX15*CQ15))</f>
        <v>390.79451310661443</v>
      </c>
      <c r="DB15">
        <f t="shared" si="67"/>
        <v>-1</v>
      </c>
      <c r="DC15">
        <v>-1</v>
      </c>
      <c r="DD15">
        <v>1</v>
      </c>
      <c r="DE15">
        <v>1</v>
      </c>
      <c r="DF15">
        <f>IF(DC15=DE15,1,0)</f>
        <v>0</v>
      </c>
      <c r="DG15">
        <f t="shared" si="68"/>
        <v>1</v>
      </c>
      <c r="DH15" s="1">
        <v>1.0574837310199999E-2</v>
      </c>
      <c r="DI15" s="2">
        <v>10</v>
      </c>
      <c r="DJ15">
        <v>60</v>
      </c>
      <c r="DK15" t="str">
        <f t="shared" si="69"/>
        <v>TRUE</v>
      </c>
      <c r="DL15">
        <f>VLOOKUP($A15,'FuturesInfo (3)'!$A$2:$V$80,22)</f>
        <v>3</v>
      </c>
      <c r="DM15">
        <f t="shared" si="70"/>
        <v>2</v>
      </c>
      <c r="DN15">
        <f t="shared" ref="DN15:DN78" si="97">DL15</f>
        <v>3</v>
      </c>
      <c r="DO15" s="139">
        <f>VLOOKUP($A15,'FuturesInfo (3)'!$A$2:$O$80,15)*DN15</f>
        <v>221340</v>
      </c>
      <c r="DP15" s="200">
        <f t="shared" si="71"/>
        <v>-2340.6344902396677</v>
      </c>
      <c r="DQ15" s="200">
        <f t="shared" ref="DQ15:DQ78" si="98">IF(DG15=1,ABS(DO15*DH15),-ABS(DO15*DH15))</f>
        <v>2340.6344902396677</v>
      </c>
      <c r="DS15">
        <f>DC15</f>
        <v>-1</v>
      </c>
      <c r="DT15">
        <v>1</v>
      </c>
      <c r="DU15">
        <v>1</v>
      </c>
      <c r="DV15">
        <v>1</v>
      </c>
      <c r="DW15">
        <f>IF(DT15=DV15,1,0)</f>
        <v>1</v>
      </c>
      <c r="DX15">
        <f t="shared" si="73"/>
        <v>1</v>
      </c>
      <c r="DY15" s="1">
        <v>2.9514354708899998E-3</v>
      </c>
      <c r="DZ15" s="2">
        <v>10</v>
      </c>
      <c r="EA15">
        <v>60</v>
      </c>
      <c r="EB15" t="str">
        <f t="shared" si="74"/>
        <v>TRUE</v>
      </c>
      <c r="EC15">
        <f>VLOOKUP($A15,'FuturesInfo (3)'!$A$2:$V$80,22)</f>
        <v>3</v>
      </c>
      <c r="ED15" s="96">
        <v>0</v>
      </c>
      <c r="EE15">
        <f t="shared" ref="EE15:EE78" si="99">EC15</f>
        <v>3</v>
      </c>
      <c r="EF15" s="139">
        <f>VLOOKUP($A15,'FuturesInfo (3)'!$A$2:$O$80,15)*EE15</f>
        <v>221340</v>
      </c>
      <c r="EG15" s="200">
        <f t="shared" si="75"/>
        <v>653.27072712679251</v>
      </c>
      <c r="EH15" s="200">
        <f t="shared" ref="EH15:EH78" si="100">IF(DX15=1,ABS(EF15*DY15),-ABS(EF15*DY15))</f>
        <v>653.27072712679251</v>
      </c>
      <c r="EJ15">
        <f t="shared" si="76"/>
        <v>1</v>
      </c>
      <c r="EK15">
        <v>-1</v>
      </c>
      <c r="EL15" s="218">
        <v>1</v>
      </c>
      <c r="EM15">
        <f t="shared" ref="EM15:EM78" si="101">IF(VLOOKUP($C15,EJ$2:EK$9,2)="normal",EL15,-EL15)</f>
        <v>1</v>
      </c>
      <c r="EN15">
        <v>-1</v>
      </c>
      <c r="EO15">
        <f>IF(EK15=EN15,1,0)</f>
        <v>1</v>
      </c>
      <c r="EP15">
        <f t="shared" ref="EP15:EP78" si="102">IF(EN15=EL15,1,0)</f>
        <v>0</v>
      </c>
      <c r="EQ15">
        <f t="shared" si="77"/>
        <v>0</v>
      </c>
      <c r="ER15" s="1">
        <v>-4.14660246121E-3</v>
      </c>
      <c r="ES15" s="2">
        <v>10</v>
      </c>
      <c r="ET15">
        <v>60</v>
      </c>
      <c r="EU15" t="str">
        <f t="shared" si="78"/>
        <v>TRUE</v>
      </c>
      <c r="EV15">
        <f>VLOOKUP($A15,'FuturesInfo (3)'!$A$2:$V$80,22)</f>
        <v>3</v>
      </c>
      <c r="EW15" s="96">
        <v>0</v>
      </c>
      <c r="EX15">
        <f t="shared" ref="EX15:EX78" si="103">EV15</f>
        <v>3</v>
      </c>
      <c r="EY15" s="139">
        <f>VLOOKUP($A15,'FuturesInfo (3)'!$A$2:$O$80,15)*EX15</f>
        <v>221340</v>
      </c>
      <c r="EZ15" s="200">
        <f t="shared" si="79"/>
        <v>917.80898876422134</v>
      </c>
      <c r="FA15" s="200">
        <f t="shared" ref="FA15:FA78" si="104">IF(EP15=1,ABS(EY15*ER15),-ABS(EY15*ER15))</f>
        <v>-917.80898876422134</v>
      </c>
      <c r="FB15" s="200">
        <f t="shared" si="80"/>
        <v>-917.80898876422134</v>
      </c>
      <c r="FD15">
        <f t="shared" si="81"/>
        <v>-1</v>
      </c>
      <c r="FE15">
        <v>1</v>
      </c>
      <c r="FF15" s="218">
        <v>1</v>
      </c>
      <c r="FG15">
        <f t="shared" ref="FG15:FG19" si="105">IF(VLOOKUP($C15,FD$2:FE$9,2)="normal",FF15,-FF15)</f>
        <v>-1</v>
      </c>
      <c r="FH15">
        <v>-1</v>
      </c>
      <c r="FI15">
        <f>IF(FE15=FH15,1,0)</f>
        <v>0</v>
      </c>
      <c r="FJ15">
        <f t="shared" ref="FJ15:FJ78" si="106">IF(FH15=FF15,1,0)</f>
        <v>0</v>
      </c>
      <c r="FK15">
        <f t="shared" si="82"/>
        <v>1</v>
      </c>
      <c r="FL15" s="1">
        <v>-8.9993284083299992E-3</v>
      </c>
      <c r="FM15" s="2">
        <v>10</v>
      </c>
      <c r="FN15">
        <v>60</v>
      </c>
      <c r="FO15" t="str">
        <f t="shared" si="83"/>
        <v>TRUE</v>
      </c>
      <c r="FP15">
        <f>VLOOKUP($A15,'FuturesInfo (3)'!$A$2:$V$80,22)</f>
        <v>3</v>
      </c>
      <c r="FQ15" s="96">
        <v>0</v>
      </c>
      <c r="FR15">
        <f t="shared" ref="FR15:FR78" si="107">FP15</f>
        <v>3</v>
      </c>
      <c r="FS15" s="139">
        <f>VLOOKUP($A15,'FuturesInfo (3)'!$A$2:$O$80,15)*FR15</f>
        <v>221340</v>
      </c>
      <c r="FT15" s="200">
        <f t="shared" si="84"/>
        <v>-1991.9113498997619</v>
      </c>
      <c r="FU15" s="200">
        <f t="shared" ref="FU15:FU78" si="108">IF(FJ15=1,ABS(FS15*FL15),-ABS(FS15*FL15))</f>
        <v>-1991.9113498997619</v>
      </c>
      <c r="FV15" s="200">
        <f t="shared" si="85"/>
        <v>1991.9113498997619</v>
      </c>
      <c r="FX15">
        <f t="shared" si="86"/>
        <v>-1</v>
      </c>
      <c r="FY15" s="244">
        <v>-1</v>
      </c>
      <c r="FZ15" s="218">
        <v>1</v>
      </c>
      <c r="GA15" s="245">
        <v>7</v>
      </c>
      <c r="GB15">
        <f t="shared" ref="GB15:GB19" si="109">IF(VLOOKUP($C15,FX$2:FY$9,2)="normal",FZ15,-FZ15)</f>
        <v>-1</v>
      </c>
      <c r="GC15">
        <f t="shared" ref="GC15:GC78" si="110">IF(GA15&lt;0,FZ15*-1,FZ15)</f>
        <v>1</v>
      </c>
      <c r="GD15" s="218"/>
      <c r="GE15">
        <f>IF(FY15=GD15,1,0)</f>
        <v>0</v>
      </c>
      <c r="GF15">
        <f t="shared" ref="GF15:GF78" si="111">IF(GD15=FZ15,1,0)</f>
        <v>0</v>
      </c>
      <c r="GG15">
        <f t="shared" ref="GG15:GG77" si="112">IF(GD15=GB15,1,0)</f>
        <v>0</v>
      </c>
      <c r="GH15">
        <f t="shared" ref="GH15:GH78" si="113">IF(GD15=GC15,1,0)</f>
        <v>0</v>
      </c>
      <c r="GI15" s="253"/>
      <c r="GJ15" s="2">
        <v>10</v>
      </c>
      <c r="GK15">
        <v>60</v>
      </c>
      <c r="GL15" t="str">
        <f t="shared" si="87"/>
        <v>TRUE</v>
      </c>
      <c r="GM15">
        <f>VLOOKUP($A15,'FuturesInfo (3)'!$A$2:$V$80,22)</f>
        <v>3</v>
      </c>
      <c r="GN15" s="96">
        <v>0</v>
      </c>
      <c r="GO15">
        <f t="shared" ref="GO15:GO78" si="114">GM15</f>
        <v>3</v>
      </c>
      <c r="GP15" s="139">
        <f>VLOOKUP($A15,'FuturesInfo (3)'!$A$2:$O$80,15)*GO15</f>
        <v>221340</v>
      </c>
      <c r="GQ15" s="200">
        <f t="shared" si="88"/>
        <v>0</v>
      </c>
      <c r="GR15" s="200">
        <f t="shared" ref="GR15:GR78" si="115">IF(GF15=1,ABS(GP15*GI15),-ABS(GP15*GI15))</f>
        <v>0</v>
      </c>
      <c r="GS15" s="200">
        <f t="shared" si="89"/>
        <v>0</v>
      </c>
      <c r="GT15" s="200">
        <f t="shared" ref="GT15:GT78" si="116">IF(GH15=1,ABS(GP15*GI15),-ABS(GP15*GI15))</f>
        <v>0</v>
      </c>
    </row>
    <row r="16" spans="1:202"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17">-AX16+BH16</f>
        <v>0</v>
      </c>
      <c r="BH16">
        <v>-1</v>
      </c>
      <c r="BI16">
        <v>1</v>
      </c>
      <c r="BJ16">
        <f t="shared" si="90"/>
        <v>0</v>
      </c>
      <c r="BK16" s="1">
        <v>1.7917133258699999E-3</v>
      </c>
      <c r="BL16" s="2">
        <v>10</v>
      </c>
      <c r="BM16">
        <v>60</v>
      </c>
      <c r="BN16" t="str">
        <f t="shared" ref="BN16:BN79" si="118">IF(BH16="","FALSE","TRUE")</f>
        <v>TRUE</v>
      </c>
      <c r="BO16">
        <f>VLOOKUP($A16,'FuturesInfo (3)'!$A$2:$V$80,22)</f>
        <v>2</v>
      </c>
      <c r="BP16">
        <f t="shared" si="57"/>
        <v>2</v>
      </c>
      <c r="BQ16" s="139">
        <f>VLOOKUP($A16,'FuturesInfo (3)'!$A$2:$O$80,15)*BP16</f>
        <v>197222.21920000002</v>
      </c>
      <c r="BR16" s="145">
        <f t="shared" si="91"/>
        <v>-353.3656782982942</v>
      </c>
      <c r="BT16">
        <f t="shared" si="92"/>
        <v>-1</v>
      </c>
      <c r="BU16">
        <v>-1</v>
      </c>
      <c r="BV16">
        <v>-1</v>
      </c>
      <c r="BW16">
        <v>-1</v>
      </c>
      <c r="BX16">
        <f t="shared" si="58"/>
        <v>1</v>
      </c>
      <c r="BY16">
        <f t="shared" si="59"/>
        <v>1</v>
      </c>
      <c r="BZ16" s="188">
        <v>-5.2537446903600004E-3</v>
      </c>
      <c r="CA16" s="2">
        <v>10</v>
      </c>
      <c r="CB16">
        <v>60</v>
      </c>
      <c r="CC16" t="str">
        <f t="shared" si="60"/>
        <v>TRUE</v>
      </c>
      <c r="CD16">
        <f>VLOOKUP($A16,'FuturesInfo (3)'!$A$2:$V$80,22)</f>
        <v>2</v>
      </c>
      <c r="CE16">
        <f t="shared" si="61"/>
        <v>2</v>
      </c>
      <c r="CF16">
        <f t="shared" si="61"/>
        <v>2</v>
      </c>
      <c r="CG16" s="139">
        <f>VLOOKUP($A16,'FuturesInfo (3)'!$A$2:$O$80,15)*CE16</f>
        <v>197222.21920000002</v>
      </c>
      <c r="CH16" s="145">
        <f t="shared" si="62"/>
        <v>1036.1551869430161</v>
      </c>
      <c r="CI16" s="145">
        <f t="shared" si="93"/>
        <v>1036.1551869430161</v>
      </c>
      <c r="CK16">
        <f t="shared" si="63"/>
        <v>-1</v>
      </c>
      <c r="CL16">
        <v>-1</v>
      </c>
      <c r="CM16">
        <v>-1</v>
      </c>
      <c r="CN16">
        <v>1</v>
      </c>
      <c r="CO16">
        <f>IF(CL16=CN16,1,0)</f>
        <v>0</v>
      </c>
      <c r="CP16">
        <f t="shared" si="64"/>
        <v>0</v>
      </c>
      <c r="CQ16" s="1">
        <v>2.5845600629299998E-3</v>
      </c>
      <c r="CR16" s="2">
        <v>10</v>
      </c>
      <c r="CS16">
        <v>60</v>
      </c>
      <c r="CT16" t="str">
        <f t="shared" si="65"/>
        <v>TRUE</v>
      </c>
      <c r="CU16">
        <f>VLOOKUP($A16,'FuturesInfo (3)'!$A$2:$V$80,22)</f>
        <v>2</v>
      </c>
      <c r="CV16">
        <f t="shared" si="66"/>
        <v>3</v>
      </c>
      <c r="CW16">
        <f t="shared" si="94"/>
        <v>2</v>
      </c>
      <c r="CX16" s="139">
        <f>VLOOKUP($A16,'FuturesInfo (3)'!$A$2:$O$80,15)*CW16</f>
        <v>197222.21920000002</v>
      </c>
      <c r="CY16" s="200">
        <f t="shared" si="95"/>
        <v>-509.73267126674625</v>
      </c>
      <c r="CZ16" s="200">
        <f t="shared" si="96"/>
        <v>-509.73267126674625</v>
      </c>
      <c r="DB16">
        <f t="shared" si="67"/>
        <v>-1</v>
      </c>
      <c r="DC16">
        <v>-1</v>
      </c>
      <c r="DD16">
        <v>-1</v>
      </c>
      <c r="DE16">
        <v>1</v>
      </c>
      <c r="DF16">
        <f>IF(DC16=DE16,1,0)</f>
        <v>0</v>
      </c>
      <c r="DG16">
        <f t="shared" si="68"/>
        <v>0</v>
      </c>
      <c r="DH16" s="1">
        <v>1.22169917059E-2</v>
      </c>
      <c r="DI16" s="2">
        <v>10</v>
      </c>
      <c r="DJ16">
        <v>60</v>
      </c>
      <c r="DK16" t="str">
        <f t="shared" si="69"/>
        <v>TRUE</v>
      </c>
      <c r="DL16">
        <f>VLOOKUP($A16,'FuturesInfo (3)'!$A$2:$V$80,22)</f>
        <v>2</v>
      </c>
      <c r="DM16">
        <f t="shared" si="70"/>
        <v>3</v>
      </c>
      <c r="DN16">
        <f t="shared" si="97"/>
        <v>2</v>
      </c>
      <c r="DO16" s="139">
        <f>VLOOKUP($A16,'FuturesInfo (3)'!$A$2:$O$80,15)*DN16</f>
        <v>197222.21920000002</v>
      </c>
      <c r="DP16" s="200">
        <f t="shared" si="71"/>
        <v>-2409.4622161855918</v>
      </c>
      <c r="DQ16" s="200">
        <f t="shared" si="98"/>
        <v>-2409.4622161855918</v>
      </c>
      <c r="DS16">
        <f t="shared" si="72"/>
        <v>-1</v>
      </c>
      <c r="DT16">
        <v>1</v>
      </c>
      <c r="DU16">
        <v>-1</v>
      </c>
      <c r="DV16">
        <v>-1</v>
      </c>
      <c r="DW16">
        <f>IF(DT16=DV16,1,0)</f>
        <v>0</v>
      </c>
      <c r="DX16">
        <f t="shared" si="73"/>
        <v>1</v>
      </c>
      <c r="DY16" s="1">
        <v>-3.2111615546500001E-3</v>
      </c>
      <c r="DZ16" s="2">
        <v>10</v>
      </c>
      <c r="EA16">
        <v>60</v>
      </c>
      <c r="EB16" t="str">
        <f t="shared" si="74"/>
        <v>TRUE</v>
      </c>
      <c r="EC16">
        <f>VLOOKUP($A16,'FuturesInfo (3)'!$A$2:$V$80,22)</f>
        <v>2</v>
      </c>
      <c r="ED16" s="96">
        <v>0</v>
      </c>
      <c r="EE16">
        <f t="shared" si="99"/>
        <v>2</v>
      </c>
      <c r="EF16" s="139">
        <f>VLOOKUP($A16,'FuturesInfo (3)'!$A$2:$O$80,15)*EE16</f>
        <v>197222.21920000002</v>
      </c>
      <c r="EG16" s="200">
        <f t="shared" si="75"/>
        <v>-633.31240801779518</v>
      </c>
      <c r="EH16" s="200">
        <f t="shared" si="100"/>
        <v>633.31240801779518</v>
      </c>
      <c r="EJ16">
        <f t="shared" si="76"/>
        <v>1</v>
      </c>
      <c r="EK16">
        <v>-1</v>
      </c>
      <c r="EL16" s="218">
        <v>-1</v>
      </c>
      <c r="EM16">
        <f t="shared" si="101"/>
        <v>-1</v>
      </c>
      <c r="EN16">
        <v>-1</v>
      </c>
      <c r="EO16">
        <f>IF(EK16=EN16,1,0)</f>
        <v>1</v>
      </c>
      <c r="EP16">
        <f t="shared" si="102"/>
        <v>1</v>
      </c>
      <c r="EQ16">
        <f t="shared" si="77"/>
        <v>1</v>
      </c>
      <c r="ER16" s="1">
        <v>-8.8869140191099993E-3</v>
      </c>
      <c r="ES16" s="2">
        <v>10</v>
      </c>
      <c r="ET16">
        <v>60</v>
      </c>
      <c r="EU16" t="str">
        <f t="shared" si="78"/>
        <v>TRUE</v>
      </c>
      <c r="EV16">
        <f>VLOOKUP($A16,'FuturesInfo (3)'!$A$2:$V$80,22)</f>
        <v>2</v>
      </c>
      <c r="EW16" s="96">
        <v>0</v>
      </c>
      <c r="EX16">
        <f t="shared" si="103"/>
        <v>2</v>
      </c>
      <c r="EY16" s="139">
        <f>VLOOKUP($A16,'FuturesInfo (3)'!$A$2:$O$80,15)*EX16</f>
        <v>197222.21920000002</v>
      </c>
      <c r="EZ16" s="200">
        <f t="shared" si="79"/>
        <v>1752.6969046884656</v>
      </c>
      <c r="FA16" s="200">
        <f t="shared" si="104"/>
        <v>1752.6969046884656</v>
      </c>
      <c r="FB16" s="200">
        <f t="shared" si="80"/>
        <v>1752.6969046884656</v>
      </c>
      <c r="FD16">
        <f t="shared" si="81"/>
        <v>-1</v>
      </c>
      <c r="FE16">
        <v>-1</v>
      </c>
      <c r="FF16" s="218">
        <v>-1</v>
      </c>
      <c r="FG16">
        <f t="shared" si="105"/>
        <v>-1</v>
      </c>
      <c r="FH16">
        <v>-1</v>
      </c>
      <c r="FI16">
        <f>IF(FE16=FH16,1,0)</f>
        <v>1</v>
      </c>
      <c r="FJ16">
        <f t="shared" si="106"/>
        <v>1</v>
      </c>
      <c r="FK16">
        <f t="shared" si="82"/>
        <v>1</v>
      </c>
      <c r="FL16" s="1">
        <v>-2.33131584846E-2</v>
      </c>
      <c r="FM16" s="2">
        <v>10</v>
      </c>
      <c r="FN16">
        <v>60</v>
      </c>
      <c r="FO16" t="str">
        <f t="shared" si="83"/>
        <v>TRUE</v>
      </c>
      <c r="FP16">
        <f>VLOOKUP($A16,'FuturesInfo (3)'!$A$2:$V$80,22)</f>
        <v>2</v>
      </c>
      <c r="FQ16" s="96">
        <v>0</v>
      </c>
      <c r="FR16">
        <f t="shared" si="107"/>
        <v>2</v>
      </c>
      <c r="FS16" s="139">
        <f>VLOOKUP($A16,'FuturesInfo (3)'!$A$2:$O$80,15)*FR16</f>
        <v>197222.21920000002</v>
      </c>
      <c r="FT16" s="200">
        <f t="shared" si="84"/>
        <v>4597.872852894121</v>
      </c>
      <c r="FU16" s="200">
        <f t="shared" si="108"/>
        <v>4597.872852894121</v>
      </c>
      <c r="FV16" s="200">
        <f t="shared" si="85"/>
        <v>4597.872852894121</v>
      </c>
      <c r="FX16">
        <f t="shared" si="86"/>
        <v>-1</v>
      </c>
      <c r="FY16" s="244">
        <v>-1</v>
      </c>
      <c r="FZ16" s="218">
        <v>-1</v>
      </c>
      <c r="GA16" s="245">
        <v>-27</v>
      </c>
      <c r="GB16">
        <f t="shared" si="109"/>
        <v>-1</v>
      </c>
      <c r="GC16">
        <f t="shared" si="110"/>
        <v>1</v>
      </c>
      <c r="GD16" s="218"/>
      <c r="GE16">
        <f>IF(FY16=GD16,1,0)</f>
        <v>0</v>
      </c>
      <c r="GF16">
        <f t="shared" si="111"/>
        <v>0</v>
      </c>
      <c r="GG16">
        <f t="shared" si="112"/>
        <v>0</v>
      </c>
      <c r="GH16">
        <f t="shared" si="113"/>
        <v>0</v>
      </c>
      <c r="GI16" s="253"/>
      <c r="GJ16" s="2">
        <v>10</v>
      </c>
      <c r="GK16">
        <v>60</v>
      </c>
      <c r="GL16" t="str">
        <f t="shared" si="87"/>
        <v>TRUE</v>
      </c>
      <c r="GM16">
        <f>VLOOKUP($A16,'FuturesInfo (3)'!$A$2:$V$80,22)</f>
        <v>2</v>
      </c>
      <c r="GN16" s="96">
        <v>0</v>
      </c>
      <c r="GO16">
        <f t="shared" si="114"/>
        <v>2</v>
      </c>
      <c r="GP16" s="139">
        <f>VLOOKUP($A16,'FuturesInfo (3)'!$A$2:$O$80,15)*GO16</f>
        <v>197222.21920000002</v>
      </c>
      <c r="GQ16" s="200">
        <f t="shared" si="88"/>
        <v>0</v>
      </c>
      <c r="GR16" s="200">
        <f t="shared" si="115"/>
        <v>0</v>
      </c>
      <c r="GS16" s="200">
        <f t="shared" si="89"/>
        <v>0</v>
      </c>
      <c r="GT16" s="200">
        <f t="shared" si="116"/>
        <v>0</v>
      </c>
    </row>
    <row r="17" spans="1:202"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17"/>
        <v>-2</v>
      </c>
      <c r="BH17">
        <v>-1</v>
      </c>
      <c r="BI17">
        <v>1</v>
      </c>
      <c r="BJ17">
        <f t="shared" si="90"/>
        <v>0</v>
      </c>
      <c r="BK17" s="1">
        <v>2.1745883814799998E-3</v>
      </c>
      <c r="BL17" s="2">
        <v>10</v>
      </c>
      <c r="BM17">
        <v>60</v>
      </c>
      <c r="BN17" t="str">
        <f t="shared" si="118"/>
        <v>TRUE</v>
      </c>
      <c r="BO17">
        <f>VLOOKUP($A17,'FuturesInfo (3)'!$A$2:$V$80,22)</f>
        <v>5</v>
      </c>
      <c r="BP17">
        <f t="shared" si="57"/>
        <v>5</v>
      </c>
      <c r="BQ17" s="139">
        <f>VLOOKUP($A17,'FuturesInfo (3)'!$A$2:$O$80,15)*BP17</f>
        <v>98280</v>
      </c>
      <c r="BR17" s="145">
        <f t="shared" si="91"/>
        <v>-213.71854613185437</v>
      </c>
      <c r="BT17">
        <f t="shared" si="92"/>
        <v>-1</v>
      </c>
      <c r="BU17">
        <v>1</v>
      </c>
      <c r="BV17">
        <v>-1</v>
      </c>
      <c r="BW17">
        <v>1</v>
      </c>
      <c r="BX17">
        <f t="shared" si="58"/>
        <v>1</v>
      </c>
      <c r="BY17">
        <f t="shared" si="59"/>
        <v>0</v>
      </c>
      <c r="BZ17" s="188">
        <v>0</v>
      </c>
      <c r="CA17" s="2">
        <v>10</v>
      </c>
      <c r="CB17">
        <v>60</v>
      </c>
      <c r="CC17" t="str">
        <f t="shared" si="60"/>
        <v>TRUE</v>
      </c>
      <c r="CD17">
        <f>VLOOKUP($A17,'FuturesInfo (3)'!$A$2:$V$80,22)</f>
        <v>5</v>
      </c>
      <c r="CE17">
        <f t="shared" si="61"/>
        <v>5</v>
      </c>
      <c r="CF17">
        <f t="shared" si="61"/>
        <v>5</v>
      </c>
      <c r="CG17" s="139">
        <f>VLOOKUP($A17,'FuturesInfo (3)'!$A$2:$O$80,15)*CE17</f>
        <v>98280</v>
      </c>
      <c r="CH17" s="145">
        <f t="shared" si="62"/>
        <v>0</v>
      </c>
      <c r="CI17" s="145">
        <f t="shared" si="93"/>
        <v>0</v>
      </c>
      <c r="CK17">
        <f t="shared" si="63"/>
        <v>1</v>
      </c>
      <c r="CL17">
        <v>1</v>
      </c>
      <c r="CM17">
        <v>-1</v>
      </c>
      <c r="CN17">
        <v>1</v>
      </c>
      <c r="CO17">
        <f t="shared" ref="CO17:CO78" si="119">IF(CL17=CN17,1,0)</f>
        <v>1</v>
      </c>
      <c r="CP17">
        <f t="shared" si="64"/>
        <v>0</v>
      </c>
      <c r="CQ17" s="1">
        <v>7.7495350279000001E-3</v>
      </c>
      <c r="CR17" s="2">
        <v>10</v>
      </c>
      <c r="CS17">
        <v>60</v>
      </c>
      <c r="CT17" t="str">
        <f t="shared" si="65"/>
        <v>TRUE</v>
      </c>
      <c r="CU17">
        <f>VLOOKUP($A17,'FuturesInfo (3)'!$A$2:$V$80,22)</f>
        <v>5</v>
      </c>
      <c r="CV17">
        <f t="shared" si="66"/>
        <v>4</v>
      </c>
      <c r="CW17">
        <f t="shared" si="94"/>
        <v>5</v>
      </c>
      <c r="CX17" s="139">
        <f>VLOOKUP($A17,'FuturesInfo (3)'!$A$2:$O$80,15)*CW17</f>
        <v>98280</v>
      </c>
      <c r="CY17" s="200">
        <f t="shared" si="95"/>
        <v>761.62430254201206</v>
      </c>
      <c r="CZ17" s="200">
        <f t="shared" si="96"/>
        <v>-761.62430254201206</v>
      </c>
      <c r="DB17">
        <f t="shared" si="67"/>
        <v>1</v>
      </c>
      <c r="DC17">
        <v>1</v>
      </c>
      <c r="DD17">
        <v>-1</v>
      </c>
      <c r="DE17">
        <v>-1</v>
      </c>
      <c r="DF17">
        <f t="shared" ref="DF17:DF80" si="120">IF(DC17=DE17,1,0)</f>
        <v>0</v>
      </c>
      <c r="DG17">
        <f t="shared" si="68"/>
        <v>1</v>
      </c>
      <c r="DH17" s="1">
        <v>-6.7671485696700001E-3</v>
      </c>
      <c r="DI17" s="2">
        <v>10</v>
      </c>
      <c r="DJ17">
        <v>60</v>
      </c>
      <c r="DK17" t="str">
        <f t="shared" si="69"/>
        <v>TRUE</v>
      </c>
      <c r="DL17">
        <f>VLOOKUP($A17,'FuturesInfo (3)'!$A$2:$V$80,22)</f>
        <v>5</v>
      </c>
      <c r="DM17">
        <f t="shared" si="70"/>
        <v>4</v>
      </c>
      <c r="DN17">
        <f t="shared" si="97"/>
        <v>5</v>
      </c>
      <c r="DO17" s="139">
        <f>VLOOKUP($A17,'FuturesInfo (3)'!$A$2:$O$80,15)*DN17</f>
        <v>98280</v>
      </c>
      <c r="DP17" s="200">
        <f t="shared" si="71"/>
        <v>-665.07536142716765</v>
      </c>
      <c r="DQ17" s="200">
        <f t="shared" si="98"/>
        <v>665.07536142716765</v>
      </c>
      <c r="DS17">
        <f t="shared" si="72"/>
        <v>1</v>
      </c>
      <c r="DT17">
        <v>-1</v>
      </c>
      <c r="DU17">
        <v>-1</v>
      </c>
      <c r="DV17">
        <v>1</v>
      </c>
      <c r="DW17">
        <f t="shared" ref="DW17:DW80" si="121">IF(DT17=DV17,1,0)</f>
        <v>0</v>
      </c>
      <c r="DX17">
        <f t="shared" si="73"/>
        <v>0</v>
      </c>
      <c r="DY17" s="1">
        <v>1.8581604211799999E-2</v>
      </c>
      <c r="DZ17" s="2">
        <v>10</v>
      </c>
      <c r="EA17">
        <v>60</v>
      </c>
      <c r="EB17" t="str">
        <f t="shared" si="74"/>
        <v>TRUE</v>
      </c>
      <c r="EC17">
        <f>VLOOKUP($A17,'FuturesInfo (3)'!$A$2:$V$80,22)</f>
        <v>5</v>
      </c>
      <c r="ED17" s="96">
        <v>0</v>
      </c>
      <c r="EE17">
        <f t="shared" si="99"/>
        <v>5</v>
      </c>
      <c r="EF17" s="139">
        <f>VLOOKUP($A17,'FuturesInfo (3)'!$A$2:$O$80,15)*EE17</f>
        <v>98280</v>
      </c>
      <c r="EG17" s="200">
        <f t="shared" si="75"/>
        <v>-1826.2000619357038</v>
      </c>
      <c r="EH17" s="200">
        <f t="shared" si="100"/>
        <v>-1826.2000619357038</v>
      </c>
      <c r="EJ17">
        <f t="shared" si="76"/>
        <v>-1</v>
      </c>
      <c r="EK17">
        <v>1</v>
      </c>
      <c r="EL17" s="218">
        <v>-1</v>
      </c>
      <c r="EM17">
        <f t="shared" si="101"/>
        <v>1</v>
      </c>
      <c r="EN17">
        <v>1</v>
      </c>
      <c r="EO17">
        <f t="shared" ref="EO17:EO80" si="122">IF(EK17=EN17,1,0)</f>
        <v>1</v>
      </c>
      <c r="EP17">
        <f t="shared" si="102"/>
        <v>0</v>
      </c>
      <c r="EQ17">
        <f t="shared" si="77"/>
        <v>1</v>
      </c>
      <c r="ER17" s="1">
        <v>4.2566129522699997E-3</v>
      </c>
      <c r="ES17" s="2">
        <v>10</v>
      </c>
      <c r="ET17">
        <v>60</v>
      </c>
      <c r="EU17" t="str">
        <f t="shared" si="78"/>
        <v>TRUE</v>
      </c>
      <c r="EV17">
        <f>VLOOKUP($A17,'FuturesInfo (3)'!$A$2:$V$80,22)</f>
        <v>5</v>
      </c>
      <c r="EW17" s="96">
        <v>0</v>
      </c>
      <c r="EX17">
        <f t="shared" si="103"/>
        <v>5</v>
      </c>
      <c r="EY17" s="139">
        <f>VLOOKUP($A17,'FuturesInfo (3)'!$A$2:$O$80,15)*EX17</f>
        <v>98280</v>
      </c>
      <c r="EZ17" s="200">
        <f t="shared" si="79"/>
        <v>418.33992094909559</v>
      </c>
      <c r="FA17" s="200">
        <f t="shared" si="104"/>
        <v>-418.33992094909559</v>
      </c>
      <c r="FB17" s="200">
        <f t="shared" si="80"/>
        <v>418.33992094909559</v>
      </c>
      <c r="FD17">
        <f t="shared" si="81"/>
        <v>1</v>
      </c>
      <c r="FE17">
        <v>1</v>
      </c>
      <c r="FF17" s="218">
        <v>-1</v>
      </c>
      <c r="FG17">
        <f t="shared" si="105"/>
        <v>-1</v>
      </c>
      <c r="FH17">
        <v>-1</v>
      </c>
      <c r="FI17">
        <f t="shared" ref="FI17:FI80" si="123">IF(FE17=FH17,1,0)</f>
        <v>0</v>
      </c>
      <c r="FJ17">
        <f t="shared" si="106"/>
        <v>1</v>
      </c>
      <c r="FK17">
        <f t="shared" si="82"/>
        <v>1</v>
      </c>
      <c r="FL17" s="1">
        <v>-8.1743869209799994E-3</v>
      </c>
      <c r="FM17" s="2">
        <v>10</v>
      </c>
      <c r="FN17">
        <v>60</v>
      </c>
      <c r="FO17" t="str">
        <f t="shared" si="83"/>
        <v>TRUE</v>
      </c>
      <c r="FP17">
        <f>VLOOKUP($A17,'FuturesInfo (3)'!$A$2:$V$80,22)</f>
        <v>5</v>
      </c>
      <c r="FQ17" s="96">
        <v>0</v>
      </c>
      <c r="FR17">
        <f t="shared" si="107"/>
        <v>5</v>
      </c>
      <c r="FS17" s="139">
        <f>VLOOKUP($A17,'FuturesInfo (3)'!$A$2:$O$80,15)*FR17</f>
        <v>98280</v>
      </c>
      <c r="FT17" s="200">
        <f t="shared" si="84"/>
        <v>-803.37874659391434</v>
      </c>
      <c r="FU17" s="200">
        <f t="shared" si="108"/>
        <v>803.37874659391434</v>
      </c>
      <c r="FV17" s="200">
        <f t="shared" si="85"/>
        <v>803.37874659391434</v>
      </c>
      <c r="FX17">
        <f t="shared" si="86"/>
        <v>-1</v>
      </c>
      <c r="FY17" s="244">
        <v>1</v>
      </c>
      <c r="FZ17" s="218">
        <v>-1</v>
      </c>
      <c r="GA17" s="245">
        <v>-12</v>
      </c>
      <c r="GB17">
        <f t="shared" si="109"/>
        <v>-1</v>
      </c>
      <c r="GC17">
        <f t="shared" si="110"/>
        <v>1</v>
      </c>
      <c r="GD17" s="218"/>
      <c r="GE17">
        <f t="shared" ref="GE17:GE80" si="124">IF(FY17=GD17,1,0)</f>
        <v>0</v>
      </c>
      <c r="GF17">
        <f t="shared" si="111"/>
        <v>0</v>
      </c>
      <c r="GG17">
        <f t="shared" si="112"/>
        <v>0</v>
      </c>
      <c r="GH17">
        <f t="shared" si="113"/>
        <v>0</v>
      </c>
      <c r="GI17" s="253"/>
      <c r="GJ17" s="2">
        <v>10</v>
      </c>
      <c r="GK17">
        <v>60</v>
      </c>
      <c r="GL17" t="str">
        <f t="shared" si="87"/>
        <v>TRUE</v>
      </c>
      <c r="GM17">
        <f>VLOOKUP($A17,'FuturesInfo (3)'!$A$2:$V$80,22)</f>
        <v>5</v>
      </c>
      <c r="GN17" s="96">
        <v>0</v>
      </c>
      <c r="GO17">
        <f t="shared" si="114"/>
        <v>5</v>
      </c>
      <c r="GP17" s="139">
        <f>VLOOKUP($A17,'FuturesInfo (3)'!$A$2:$O$80,15)*GO17</f>
        <v>98280</v>
      </c>
      <c r="GQ17" s="200">
        <f t="shared" si="88"/>
        <v>0</v>
      </c>
      <c r="GR17" s="200">
        <f t="shared" si="115"/>
        <v>0</v>
      </c>
      <c r="GS17" s="200">
        <f t="shared" si="89"/>
        <v>0</v>
      </c>
      <c r="GT17" s="200">
        <f t="shared" si="116"/>
        <v>0</v>
      </c>
    </row>
    <row r="18" spans="1:202"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17"/>
        <v>0</v>
      </c>
      <c r="BH18">
        <v>-1</v>
      </c>
      <c r="BI18">
        <v>1</v>
      </c>
      <c r="BJ18">
        <f t="shared" si="90"/>
        <v>0</v>
      </c>
      <c r="BK18" s="1">
        <v>1.59655699014E-3</v>
      </c>
      <c r="BL18" s="2">
        <v>10</v>
      </c>
      <c r="BM18">
        <v>60</v>
      </c>
      <c r="BN18" t="str">
        <f t="shared" si="118"/>
        <v>TRUE</v>
      </c>
      <c r="BO18">
        <f>VLOOKUP($A18,'FuturesInfo (3)'!$A$2:$V$80,22)</f>
        <v>2</v>
      </c>
      <c r="BP18">
        <f t="shared" si="57"/>
        <v>2</v>
      </c>
      <c r="BQ18" s="139">
        <f>VLOOKUP($A18,'FuturesInfo (3)'!$A$2:$O$80,15)*BP18</f>
        <v>178362.5</v>
      </c>
      <c r="BR18" s="145">
        <f t="shared" si="91"/>
        <v>-284.76589615384574</v>
      </c>
      <c r="BT18">
        <f t="shared" si="92"/>
        <v>-1</v>
      </c>
      <c r="BU18">
        <v>-1</v>
      </c>
      <c r="BV18">
        <v>1</v>
      </c>
      <c r="BW18">
        <v>1</v>
      </c>
      <c r="BX18">
        <f t="shared" si="58"/>
        <v>0</v>
      </c>
      <c r="BY18">
        <f t="shared" si="59"/>
        <v>1</v>
      </c>
      <c r="BZ18" s="188">
        <v>5.9602190034E-3</v>
      </c>
      <c r="CA18" s="2">
        <v>10</v>
      </c>
      <c r="CB18">
        <v>60</v>
      </c>
      <c r="CC18" t="str">
        <f t="shared" si="60"/>
        <v>TRUE</v>
      </c>
      <c r="CD18">
        <f>VLOOKUP($A18,'FuturesInfo (3)'!$A$2:$V$80,22)</f>
        <v>2</v>
      </c>
      <c r="CE18">
        <f t="shared" si="61"/>
        <v>2</v>
      </c>
      <c r="CF18">
        <f t="shared" si="61"/>
        <v>2</v>
      </c>
      <c r="CG18" s="139">
        <f>VLOOKUP($A18,'FuturesInfo (3)'!$A$2:$O$80,15)*CE18</f>
        <v>178362.5</v>
      </c>
      <c r="CH18" s="145">
        <f t="shared" si="62"/>
        <v>-1063.0795619939324</v>
      </c>
      <c r="CI18" s="145">
        <f t="shared" si="93"/>
        <v>1063.0795619939324</v>
      </c>
      <c r="CK18">
        <f t="shared" si="63"/>
        <v>-1</v>
      </c>
      <c r="CL18">
        <v>-1</v>
      </c>
      <c r="CM18">
        <v>1</v>
      </c>
      <c r="CN18">
        <v>-1</v>
      </c>
      <c r="CO18">
        <f t="shared" si="119"/>
        <v>1</v>
      </c>
      <c r="CP18">
        <f t="shared" si="64"/>
        <v>0</v>
      </c>
      <c r="CQ18" s="1">
        <v>-3.8580778505E-3</v>
      </c>
      <c r="CR18" s="2">
        <v>10</v>
      </c>
      <c r="CS18">
        <v>60</v>
      </c>
      <c r="CT18" t="str">
        <f t="shared" si="65"/>
        <v>TRUE</v>
      </c>
      <c r="CU18">
        <f>VLOOKUP($A18,'FuturesInfo (3)'!$A$2:$V$80,22)</f>
        <v>2</v>
      </c>
      <c r="CV18">
        <f t="shared" si="66"/>
        <v>2</v>
      </c>
      <c r="CW18">
        <f t="shared" si="94"/>
        <v>2</v>
      </c>
      <c r="CX18" s="139">
        <f>VLOOKUP($A18,'FuturesInfo (3)'!$A$2:$O$80,15)*CW18</f>
        <v>178362.5</v>
      </c>
      <c r="CY18" s="200">
        <f t="shared" si="95"/>
        <v>688.13641060980626</v>
      </c>
      <c r="CZ18" s="200">
        <f t="shared" si="96"/>
        <v>-688.13641060980626</v>
      </c>
      <c r="DB18">
        <f t="shared" si="67"/>
        <v>-1</v>
      </c>
      <c r="DC18">
        <v>1</v>
      </c>
      <c r="DD18">
        <v>1</v>
      </c>
      <c r="DE18">
        <v>1</v>
      </c>
      <c r="DF18">
        <f t="shared" si="120"/>
        <v>1</v>
      </c>
      <c r="DG18">
        <f t="shared" si="68"/>
        <v>1</v>
      </c>
      <c r="DH18" s="1">
        <v>6.4319800816100003E-3</v>
      </c>
      <c r="DI18" s="2">
        <v>10</v>
      </c>
      <c r="DJ18">
        <v>60</v>
      </c>
      <c r="DK18" t="str">
        <f t="shared" si="69"/>
        <v>TRUE</v>
      </c>
      <c r="DL18">
        <f>VLOOKUP($A18,'FuturesInfo (3)'!$A$2:$V$80,22)</f>
        <v>2</v>
      </c>
      <c r="DM18">
        <f t="shared" si="70"/>
        <v>3</v>
      </c>
      <c r="DN18">
        <f t="shared" si="97"/>
        <v>2</v>
      </c>
      <c r="DO18" s="139">
        <f>VLOOKUP($A18,'FuturesInfo (3)'!$A$2:$O$80,15)*DN18</f>
        <v>178362.5</v>
      </c>
      <c r="DP18" s="200">
        <f t="shared" si="71"/>
        <v>1147.2240473061636</v>
      </c>
      <c r="DQ18" s="200">
        <f t="shared" si="98"/>
        <v>1147.2240473061636</v>
      </c>
      <c r="DS18">
        <f t="shared" si="72"/>
        <v>1</v>
      </c>
      <c r="DT18">
        <v>1</v>
      </c>
      <c r="DU18">
        <v>1</v>
      </c>
      <c r="DV18">
        <v>-1</v>
      </c>
      <c r="DW18">
        <f t="shared" si="121"/>
        <v>0</v>
      </c>
      <c r="DX18">
        <f t="shared" si="73"/>
        <v>0</v>
      </c>
      <c r="DY18" s="1">
        <v>-3.2985156679500001E-3</v>
      </c>
      <c r="DZ18" s="2">
        <v>10</v>
      </c>
      <c r="EA18">
        <v>60</v>
      </c>
      <c r="EB18" t="str">
        <f t="shared" si="74"/>
        <v>TRUE</v>
      </c>
      <c r="EC18">
        <f>VLOOKUP($A18,'FuturesInfo (3)'!$A$2:$V$80,22)</f>
        <v>2</v>
      </c>
      <c r="ED18" s="96">
        <v>0</v>
      </c>
      <c r="EE18">
        <f t="shared" si="99"/>
        <v>2</v>
      </c>
      <c r="EF18" s="139">
        <f>VLOOKUP($A18,'FuturesInfo (3)'!$A$2:$O$80,15)*EE18</f>
        <v>178362.5</v>
      </c>
      <c r="EG18" s="200">
        <f t="shared" si="75"/>
        <v>-588.33150082473185</v>
      </c>
      <c r="EH18" s="200">
        <f t="shared" si="100"/>
        <v>-588.33150082473185</v>
      </c>
      <c r="EJ18">
        <f t="shared" si="76"/>
        <v>1</v>
      </c>
      <c r="EK18">
        <v>1</v>
      </c>
      <c r="EL18" s="218">
        <v>1</v>
      </c>
      <c r="EM18">
        <f t="shared" si="101"/>
        <v>1</v>
      </c>
      <c r="EN18">
        <v>-1</v>
      </c>
      <c r="EO18">
        <f t="shared" si="122"/>
        <v>0</v>
      </c>
      <c r="EP18">
        <f t="shared" si="102"/>
        <v>0</v>
      </c>
      <c r="EQ18">
        <f t="shared" si="77"/>
        <v>0</v>
      </c>
      <c r="ER18" s="1">
        <v>-1.4478764478800001E-3</v>
      </c>
      <c r="ES18" s="2">
        <v>10</v>
      </c>
      <c r="ET18">
        <v>60</v>
      </c>
      <c r="EU18" t="str">
        <f t="shared" si="78"/>
        <v>TRUE</v>
      </c>
      <c r="EV18">
        <f>VLOOKUP($A18,'FuturesInfo (3)'!$A$2:$V$80,22)</f>
        <v>2</v>
      </c>
      <c r="EW18" s="96">
        <v>0</v>
      </c>
      <c r="EX18">
        <f t="shared" si="103"/>
        <v>2</v>
      </c>
      <c r="EY18" s="139">
        <f>VLOOKUP($A18,'FuturesInfo (3)'!$A$2:$O$80,15)*EX18</f>
        <v>178362.5</v>
      </c>
      <c r="EZ18" s="200">
        <f t="shared" si="79"/>
        <v>-258.2468629349965</v>
      </c>
      <c r="FA18" s="200">
        <f t="shared" si="104"/>
        <v>-258.2468629349965</v>
      </c>
      <c r="FB18" s="200">
        <f t="shared" si="80"/>
        <v>-258.2468629349965</v>
      </c>
      <c r="FD18">
        <f t="shared" si="81"/>
        <v>-1</v>
      </c>
      <c r="FE18">
        <v>1</v>
      </c>
      <c r="FF18" s="218">
        <v>1</v>
      </c>
      <c r="FG18">
        <f t="shared" si="105"/>
        <v>-1</v>
      </c>
      <c r="FH18">
        <v>-1</v>
      </c>
      <c r="FI18">
        <f t="shared" si="123"/>
        <v>0</v>
      </c>
      <c r="FJ18">
        <f t="shared" si="106"/>
        <v>0</v>
      </c>
      <c r="FK18">
        <f t="shared" si="82"/>
        <v>1</v>
      </c>
      <c r="FL18" s="1">
        <v>-1.53973594805E-2</v>
      </c>
      <c r="FM18" s="2">
        <v>10</v>
      </c>
      <c r="FN18">
        <v>60</v>
      </c>
      <c r="FO18" t="str">
        <f t="shared" si="83"/>
        <v>TRUE</v>
      </c>
      <c r="FP18">
        <f>VLOOKUP($A18,'FuturesInfo (3)'!$A$2:$V$80,22)</f>
        <v>2</v>
      </c>
      <c r="FQ18" s="96">
        <v>0</v>
      </c>
      <c r="FR18">
        <f t="shared" si="107"/>
        <v>2</v>
      </c>
      <c r="FS18" s="139">
        <f>VLOOKUP($A18,'FuturesInfo (3)'!$A$2:$O$80,15)*FR18</f>
        <v>178362.5</v>
      </c>
      <c r="FT18" s="200">
        <f t="shared" si="84"/>
        <v>-2746.3115303406812</v>
      </c>
      <c r="FU18" s="200">
        <f t="shared" si="108"/>
        <v>-2746.3115303406812</v>
      </c>
      <c r="FV18" s="200">
        <f t="shared" si="85"/>
        <v>2746.3115303406812</v>
      </c>
      <c r="FX18">
        <f t="shared" si="86"/>
        <v>-1</v>
      </c>
      <c r="FY18" s="244">
        <v>-1</v>
      </c>
      <c r="FZ18" s="218">
        <v>1</v>
      </c>
      <c r="GA18" s="245">
        <v>-11</v>
      </c>
      <c r="GB18">
        <f t="shared" si="109"/>
        <v>-1</v>
      </c>
      <c r="GC18">
        <f t="shared" si="110"/>
        <v>-1</v>
      </c>
      <c r="GD18" s="218"/>
      <c r="GE18">
        <f t="shared" si="124"/>
        <v>0</v>
      </c>
      <c r="GF18">
        <f t="shared" si="111"/>
        <v>0</v>
      </c>
      <c r="GG18">
        <f t="shared" si="112"/>
        <v>0</v>
      </c>
      <c r="GH18">
        <f t="shared" si="113"/>
        <v>0</v>
      </c>
      <c r="GI18" s="253"/>
      <c r="GJ18" s="2">
        <v>10</v>
      </c>
      <c r="GK18">
        <v>60</v>
      </c>
      <c r="GL18" t="str">
        <f t="shared" si="87"/>
        <v>TRUE</v>
      </c>
      <c r="GM18">
        <f>VLOOKUP($A18,'FuturesInfo (3)'!$A$2:$V$80,22)</f>
        <v>2</v>
      </c>
      <c r="GN18" s="96">
        <v>0</v>
      </c>
      <c r="GO18">
        <f t="shared" si="114"/>
        <v>2</v>
      </c>
      <c r="GP18" s="139">
        <f>VLOOKUP($A18,'FuturesInfo (3)'!$A$2:$O$80,15)*GO18</f>
        <v>178362.5</v>
      </c>
      <c r="GQ18" s="200">
        <f t="shared" si="88"/>
        <v>0</v>
      </c>
      <c r="GR18" s="200">
        <f t="shared" si="115"/>
        <v>0</v>
      </c>
      <c r="GS18" s="200">
        <f t="shared" si="89"/>
        <v>0</v>
      </c>
      <c r="GT18" s="200">
        <f t="shared" si="116"/>
        <v>0</v>
      </c>
    </row>
    <row r="19" spans="1:202"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17"/>
        <v>0</v>
      </c>
      <c r="BH19">
        <v>1</v>
      </c>
      <c r="BI19">
        <v>1</v>
      </c>
      <c r="BJ19">
        <f t="shared" si="90"/>
        <v>1</v>
      </c>
      <c r="BK19" s="1">
        <v>3.6253776435000002E-3</v>
      </c>
      <c r="BL19" s="2">
        <v>10</v>
      </c>
      <c r="BM19">
        <v>60</v>
      </c>
      <c r="BN19" t="str">
        <f t="shared" si="118"/>
        <v>TRUE</v>
      </c>
      <c r="BO19">
        <f>VLOOKUP($A19,'FuturesInfo (3)'!$A$2:$V$80,22)</f>
        <v>5</v>
      </c>
      <c r="BP19">
        <f t="shared" si="57"/>
        <v>5</v>
      </c>
      <c r="BQ19" s="139">
        <f>VLOOKUP($A19,'FuturesInfo (3)'!$A$2:$O$80,15)*BP19</f>
        <v>105750</v>
      </c>
      <c r="BR19" s="145">
        <f t="shared" si="91"/>
        <v>383.38368580012502</v>
      </c>
      <c r="BT19">
        <f t="shared" si="92"/>
        <v>1</v>
      </c>
      <c r="BU19">
        <v>1</v>
      </c>
      <c r="BV19">
        <v>1</v>
      </c>
      <c r="BW19">
        <v>1</v>
      </c>
      <c r="BX19">
        <f t="shared" si="58"/>
        <v>1</v>
      </c>
      <c r="BY19">
        <f t="shared" si="59"/>
        <v>1</v>
      </c>
      <c r="BZ19" s="188">
        <v>7.2245635159500004E-3</v>
      </c>
      <c r="CA19" s="2">
        <v>10</v>
      </c>
      <c r="CB19">
        <v>60</v>
      </c>
      <c r="CC19" t="str">
        <f t="shared" si="60"/>
        <v>TRUE</v>
      </c>
      <c r="CD19">
        <f>VLOOKUP($A19,'FuturesInfo (3)'!$A$2:$V$80,22)</f>
        <v>5</v>
      </c>
      <c r="CE19">
        <f t="shared" si="61"/>
        <v>5</v>
      </c>
      <c r="CF19">
        <f t="shared" si="61"/>
        <v>5</v>
      </c>
      <c r="CG19" s="139">
        <f>VLOOKUP($A19,'FuturesInfo (3)'!$A$2:$O$80,15)*CE19</f>
        <v>105750</v>
      </c>
      <c r="CH19" s="145">
        <f t="shared" si="62"/>
        <v>763.9975918117126</v>
      </c>
      <c r="CI19" s="145">
        <f t="shared" si="93"/>
        <v>763.9975918117126</v>
      </c>
      <c r="CK19">
        <f t="shared" si="63"/>
        <v>1</v>
      </c>
      <c r="CL19">
        <v>1</v>
      </c>
      <c r="CM19">
        <v>1</v>
      </c>
      <c r="CN19">
        <v>1</v>
      </c>
      <c r="CO19">
        <f t="shared" si="119"/>
        <v>1</v>
      </c>
      <c r="CP19">
        <f t="shared" si="64"/>
        <v>1</v>
      </c>
      <c r="CQ19" s="1">
        <v>2.1518230723299999E-2</v>
      </c>
      <c r="CR19" s="2">
        <v>10</v>
      </c>
      <c r="CS19">
        <v>60</v>
      </c>
      <c r="CT19" t="str">
        <f t="shared" si="65"/>
        <v>TRUE</v>
      </c>
      <c r="CU19">
        <f>VLOOKUP($A19,'FuturesInfo (3)'!$A$2:$V$80,22)</f>
        <v>5</v>
      </c>
      <c r="CV19">
        <f t="shared" si="66"/>
        <v>6</v>
      </c>
      <c r="CW19">
        <f t="shared" si="94"/>
        <v>5</v>
      </c>
      <c r="CX19" s="139">
        <f>VLOOKUP($A19,'FuturesInfo (3)'!$A$2:$O$80,15)*CW19</f>
        <v>105750</v>
      </c>
      <c r="CY19" s="200">
        <f t="shared" si="95"/>
        <v>2275.5528989889749</v>
      </c>
      <c r="CZ19" s="200">
        <f t="shared" si="96"/>
        <v>2275.5528989889749</v>
      </c>
      <c r="DB19">
        <f t="shared" si="67"/>
        <v>1</v>
      </c>
      <c r="DC19">
        <v>1</v>
      </c>
      <c r="DD19">
        <v>1</v>
      </c>
      <c r="DE19">
        <v>1</v>
      </c>
      <c r="DF19">
        <f t="shared" si="120"/>
        <v>1</v>
      </c>
      <c r="DG19">
        <f t="shared" si="68"/>
        <v>1</v>
      </c>
      <c r="DH19" s="1">
        <v>1.17027501463E-3</v>
      </c>
      <c r="DI19" s="2">
        <v>10</v>
      </c>
      <c r="DJ19">
        <v>60</v>
      </c>
      <c r="DK19" t="str">
        <f t="shared" si="69"/>
        <v>TRUE</v>
      </c>
      <c r="DL19">
        <f>VLOOKUP($A19,'FuturesInfo (3)'!$A$2:$V$80,22)</f>
        <v>5</v>
      </c>
      <c r="DM19">
        <f t="shared" si="70"/>
        <v>6</v>
      </c>
      <c r="DN19" s="186">
        <v>6</v>
      </c>
      <c r="DO19" s="139">
        <f>VLOOKUP($A19,'FuturesInfo (3)'!$A$2:$O$80,15)*DN19</f>
        <v>126900</v>
      </c>
      <c r="DP19" s="200">
        <f t="shared" si="71"/>
        <v>148.507899356547</v>
      </c>
      <c r="DQ19" s="200">
        <f t="shared" si="98"/>
        <v>148.507899356547</v>
      </c>
      <c r="DS19">
        <f t="shared" si="72"/>
        <v>1</v>
      </c>
      <c r="DT19">
        <v>1</v>
      </c>
      <c r="DU19">
        <v>1</v>
      </c>
      <c r="DV19">
        <v>1</v>
      </c>
      <c r="DW19">
        <f t="shared" si="121"/>
        <v>1</v>
      </c>
      <c r="DX19">
        <f t="shared" si="73"/>
        <v>1</v>
      </c>
      <c r="DY19" s="1">
        <v>8.1823495032099999E-3</v>
      </c>
      <c r="DZ19" s="2">
        <v>10</v>
      </c>
      <c r="EA19">
        <v>60</v>
      </c>
      <c r="EB19" t="str">
        <f t="shared" si="74"/>
        <v>TRUE</v>
      </c>
      <c r="EC19">
        <f>VLOOKUP($A19,'FuturesInfo (3)'!$A$2:$V$80,22)</f>
        <v>5</v>
      </c>
      <c r="ED19" s="96">
        <v>0</v>
      </c>
      <c r="EE19">
        <f t="shared" si="99"/>
        <v>5</v>
      </c>
      <c r="EF19" s="139">
        <f>VLOOKUP($A19,'FuturesInfo (3)'!$A$2:$O$80,15)*EE19</f>
        <v>105750</v>
      </c>
      <c r="EG19" s="200">
        <f t="shared" si="75"/>
        <v>865.28345996445751</v>
      </c>
      <c r="EH19" s="200">
        <f t="shared" si="100"/>
        <v>865.28345996445751</v>
      </c>
      <c r="EJ19">
        <f t="shared" si="76"/>
        <v>1</v>
      </c>
      <c r="EK19">
        <v>1</v>
      </c>
      <c r="EL19" s="218">
        <v>1</v>
      </c>
      <c r="EM19">
        <f t="shared" si="101"/>
        <v>-1</v>
      </c>
      <c r="EN19">
        <v>-1</v>
      </c>
      <c r="EO19">
        <f t="shared" si="122"/>
        <v>0</v>
      </c>
      <c r="EP19">
        <f t="shared" si="102"/>
        <v>0</v>
      </c>
      <c r="EQ19">
        <f t="shared" si="77"/>
        <v>1</v>
      </c>
      <c r="ER19" s="1">
        <v>-1.1014492753600001E-2</v>
      </c>
      <c r="ES19" s="2">
        <v>10</v>
      </c>
      <c r="ET19">
        <v>60</v>
      </c>
      <c r="EU19" t="str">
        <f t="shared" si="78"/>
        <v>TRUE</v>
      </c>
      <c r="EV19">
        <f>VLOOKUP($A19,'FuturesInfo (3)'!$A$2:$V$80,22)</f>
        <v>5</v>
      </c>
      <c r="EW19" s="96">
        <v>0</v>
      </c>
      <c r="EX19">
        <f t="shared" si="103"/>
        <v>5</v>
      </c>
      <c r="EY19" s="139">
        <f>VLOOKUP($A19,'FuturesInfo (3)'!$A$2:$O$80,15)*EX19</f>
        <v>105750</v>
      </c>
      <c r="EZ19" s="200">
        <f t="shared" si="79"/>
        <v>-1164.7826086932</v>
      </c>
      <c r="FA19" s="200">
        <f t="shared" si="104"/>
        <v>-1164.7826086932</v>
      </c>
      <c r="FB19" s="200">
        <f t="shared" si="80"/>
        <v>1164.7826086932</v>
      </c>
      <c r="FD19">
        <f t="shared" si="81"/>
        <v>-1</v>
      </c>
      <c r="FE19">
        <v>1</v>
      </c>
      <c r="FF19" s="218">
        <v>1</v>
      </c>
      <c r="FG19">
        <f t="shared" si="105"/>
        <v>1</v>
      </c>
      <c r="FH19">
        <v>-1</v>
      </c>
      <c r="FI19">
        <f t="shared" si="123"/>
        <v>0</v>
      </c>
      <c r="FJ19">
        <f t="shared" si="106"/>
        <v>0</v>
      </c>
      <c r="FK19">
        <f t="shared" si="82"/>
        <v>0</v>
      </c>
      <c r="FL19" s="1">
        <v>-8.2063305978899992E-3</v>
      </c>
      <c r="FM19" s="2">
        <v>10</v>
      </c>
      <c r="FN19">
        <v>60</v>
      </c>
      <c r="FO19" t="str">
        <f t="shared" si="83"/>
        <v>TRUE</v>
      </c>
      <c r="FP19">
        <f>VLOOKUP($A19,'FuturesInfo (3)'!$A$2:$V$80,22)</f>
        <v>5</v>
      </c>
      <c r="FQ19" s="96">
        <v>0</v>
      </c>
      <c r="FR19">
        <f t="shared" si="107"/>
        <v>5</v>
      </c>
      <c r="FS19" s="139">
        <f>VLOOKUP($A19,'FuturesInfo (3)'!$A$2:$O$80,15)*FR19</f>
        <v>105750</v>
      </c>
      <c r="FT19" s="200">
        <f t="shared" si="84"/>
        <v>-867.81946072686742</v>
      </c>
      <c r="FU19" s="200">
        <f t="shared" si="108"/>
        <v>-867.81946072686742</v>
      </c>
      <c r="FV19" s="200">
        <f t="shared" si="85"/>
        <v>-867.81946072686742</v>
      </c>
      <c r="FX19">
        <f t="shared" si="86"/>
        <v>-1</v>
      </c>
      <c r="FY19" s="244">
        <v>1</v>
      </c>
      <c r="FZ19" s="218">
        <v>1</v>
      </c>
      <c r="GA19" s="245">
        <v>-23</v>
      </c>
      <c r="GB19">
        <f t="shared" si="109"/>
        <v>1</v>
      </c>
      <c r="GC19">
        <f t="shared" si="110"/>
        <v>-1</v>
      </c>
      <c r="GD19" s="218"/>
      <c r="GE19">
        <f t="shared" si="124"/>
        <v>0</v>
      </c>
      <c r="GF19">
        <f t="shared" si="111"/>
        <v>0</v>
      </c>
      <c r="GG19">
        <f t="shared" si="112"/>
        <v>0</v>
      </c>
      <c r="GH19">
        <f t="shared" si="113"/>
        <v>0</v>
      </c>
      <c r="GI19" s="253"/>
      <c r="GJ19" s="2">
        <v>10</v>
      </c>
      <c r="GK19">
        <v>60</v>
      </c>
      <c r="GL19" t="str">
        <f t="shared" si="87"/>
        <v>TRUE</v>
      </c>
      <c r="GM19">
        <f>VLOOKUP($A19,'FuturesInfo (3)'!$A$2:$V$80,22)</f>
        <v>5</v>
      </c>
      <c r="GN19" s="96">
        <v>0</v>
      </c>
      <c r="GO19">
        <f t="shared" si="114"/>
        <v>5</v>
      </c>
      <c r="GP19" s="139">
        <f>VLOOKUP($A19,'FuturesInfo (3)'!$A$2:$O$80,15)*GO19</f>
        <v>105750</v>
      </c>
      <c r="GQ19" s="200">
        <f t="shared" si="88"/>
        <v>0</v>
      </c>
      <c r="GR19" s="200">
        <f t="shared" si="115"/>
        <v>0</v>
      </c>
      <c r="GS19" s="200">
        <f t="shared" si="89"/>
        <v>0</v>
      </c>
      <c r="GT19" s="200">
        <f t="shared" si="116"/>
        <v>0</v>
      </c>
    </row>
    <row r="20" spans="1:202"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17"/>
        <v>0</v>
      </c>
      <c r="BH20">
        <v>-1</v>
      </c>
      <c r="BI20">
        <v>1</v>
      </c>
      <c r="BJ20">
        <f t="shared" si="90"/>
        <v>0</v>
      </c>
      <c r="BK20" s="1">
        <v>4.9554013875099997E-3</v>
      </c>
      <c r="BL20" s="2">
        <v>10</v>
      </c>
      <c r="BM20">
        <v>60</v>
      </c>
      <c r="BN20" t="str">
        <f t="shared" si="118"/>
        <v>TRUE</v>
      </c>
      <c r="BO20">
        <f>VLOOKUP($A20,'FuturesInfo (3)'!$A$2:$V$80,22)</f>
        <v>4</v>
      </c>
      <c r="BP20">
        <f t="shared" si="57"/>
        <v>4</v>
      </c>
      <c r="BQ20" s="139">
        <f>VLOOKUP($A20,'FuturesInfo (3)'!$A$2:$O$80,15)*BP20</f>
        <v>123960</v>
      </c>
      <c r="BR20" s="145">
        <f t="shared" si="91"/>
        <v>-614.2715559957395</v>
      </c>
      <c r="BT20">
        <f t="shared" si="92"/>
        <v>-1</v>
      </c>
      <c r="BU20">
        <v>1</v>
      </c>
      <c r="BV20">
        <v>1</v>
      </c>
      <c r="BW20">
        <v>-1</v>
      </c>
      <c r="BX20">
        <f t="shared" si="58"/>
        <v>0</v>
      </c>
      <c r="BY20">
        <f t="shared" si="59"/>
        <v>0</v>
      </c>
      <c r="BZ20" s="188">
        <v>-3.9447731755399996E-3</v>
      </c>
      <c r="CA20" s="2">
        <v>10</v>
      </c>
      <c r="CB20">
        <v>60</v>
      </c>
      <c r="CC20" t="str">
        <f t="shared" si="60"/>
        <v>TRUE</v>
      </c>
      <c r="CD20">
        <f>VLOOKUP($A20,'FuturesInfo (3)'!$A$2:$V$80,22)</f>
        <v>4</v>
      </c>
      <c r="CE20">
        <f t="shared" si="61"/>
        <v>4</v>
      </c>
      <c r="CF20">
        <f t="shared" si="61"/>
        <v>4</v>
      </c>
      <c r="CG20" s="139">
        <f>VLOOKUP($A20,'FuturesInfo (3)'!$A$2:$O$80,15)*CE20</f>
        <v>123960</v>
      </c>
      <c r="CH20" s="145">
        <f t="shared" si="62"/>
        <v>-488.99408283993836</v>
      </c>
      <c r="CI20" s="145">
        <f t="shared" si="93"/>
        <v>-488.99408283993836</v>
      </c>
      <c r="CK20">
        <f t="shared" si="63"/>
        <v>1</v>
      </c>
      <c r="CL20">
        <v>1</v>
      </c>
      <c r="CM20">
        <v>1</v>
      </c>
      <c r="CN20">
        <v>1</v>
      </c>
      <c r="CO20">
        <f t="shared" si="119"/>
        <v>1</v>
      </c>
      <c r="CP20">
        <f t="shared" si="64"/>
        <v>1</v>
      </c>
      <c r="CQ20" s="1">
        <v>7.5907590759100004E-3</v>
      </c>
      <c r="CR20" s="2">
        <v>10</v>
      </c>
      <c r="CS20">
        <v>60</v>
      </c>
      <c r="CT20" t="str">
        <f t="shared" si="65"/>
        <v>TRUE</v>
      </c>
      <c r="CU20">
        <f>VLOOKUP($A20,'FuturesInfo (3)'!$A$2:$V$80,22)</f>
        <v>4</v>
      </c>
      <c r="CV20">
        <f t="shared" si="66"/>
        <v>5</v>
      </c>
      <c r="CW20">
        <f t="shared" si="94"/>
        <v>4</v>
      </c>
      <c r="CX20" s="139">
        <f>VLOOKUP($A20,'FuturesInfo (3)'!$A$2:$O$80,15)*CW20</f>
        <v>123960</v>
      </c>
      <c r="CY20" s="200">
        <f t="shared" si="95"/>
        <v>940.95049504980364</v>
      </c>
      <c r="CZ20" s="200">
        <f t="shared" si="96"/>
        <v>940.95049504980364</v>
      </c>
      <c r="DB20">
        <f t="shared" si="67"/>
        <v>1</v>
      </c>
      <c r="DC20">
        <v>1</v>
      </c>
      <c r="DD20">
        <v>1</v>
      </c>
      <c r="DE20">
        <v>1</v>
      </c>
      <c r="DF20">
        <f t="shared" si="120"/>
        <v>1</v>
      </c>
      <c r="DG20">
        <f t="shared" si="68"/>
        <v>1</v>
      </c>
      <c r="DH20" s="1">
        <v>6.5509335080200003E-3</v>
      </c>
      <c r="DI20" s="2">
        <v>10</v>
      </c>
      <c r="DJ20">
        <v>60</v>
      </c>
      <c r="DK20" t="str">
        <f t="shared" si="69"/>
        <v>TRUE</v>
      </c>
      <c r="DL20">
        <f>VLOOKUP($A20,'FuturesInfo (3)'!$A$2:$V$80,22)</f>
        <v>4</v>
      </c>
      <c r="DM20">
        <f t="shared" si="70"/>
        <v>5</v>
      </c>
      <c r="DN20">
        <f t="shared" si="97"/>
        <v>4</v>
      </c>
      <c r="DO20" s="139">
        <f>VLOOKUP($A20,'FuturesInfo (3)'!$A$2:$O$80,15)*DN20</f>
        <v>123960</v>
      </c>
      <c r="DP20" s="200">
        <f t="shared" si="71"/>
        <v>812.05371765415919</v>
      </c>
      <c r="DQ20" s="200">
        <f t="shared" si="98"/>
        <v>812.05371765415919</v>
      </c>
      <c r="DS20">
        <f t="shared" si="72"/>
        <v>1</v>
      </c>
      <c r="DT20">
        <v>1</v>
      </c>
      <c r="DU20">
        <v>1</v>
      </c>
      <c r="DV20">
        <v>1</v>
      </c>
      <c r="DW20">
        <f t="shared" si="121"/>
        <v>1</v>
      </c>
      <c r="DX20">
        <f t="shared" si="73"/>
        <v>1</v>
      </c>
      <c r="DY20" s="1">
        <v>6.1828831760500002E-3</v>
      </c>
      <c r="DZ20" s="2">
        <v>10</v>
      </c>
      <c r="EA20">
        <v>60</v>
      </c>
      <c r="EB20" t="str">
        <f t="shared" si="74"/>
        <v>TRUE</v>
      </c>
      <c r="EC20">
        <f>VLOOKUP($A20,'FuturesInfo (3)'!$A$2:$V$80,22)</f>
        <v>4</v>
      </c>
      <c r="ED20" s="96">
        <v>0</v>
      </c>
      <c r="EE20">
        <f t="shared" si="99"/>
        <v>4</v>
      </c>
      <c r="EF20" s="139">
        <f>VLOOKUP($A20,'FuturesInfo (3)'!$A$2:$O$80,15)*EE20</f>
        <v>123960</v>
      </c>
      <c r="EG20" s="200">
        <f t="shared" si="75"/>
        <v>766.43019850315807</v>
      </c>
      <c r="EH20" s="200">
        <f t="shared" si="100"/>
        <v>766.43019850315807</v>
      </c>
      <c r="EJ20">
        <f t="shared" si="76"/>
        <v>1</v>
      </c>
      <c r="EK20">
        <v>1</v>
      </c>
      <c r="EL20" s="218">
        <v>1</v>
      </c>
      <c r="EM20">
        <f>IF(VLOOKUP($C20,EJ$2:EK$9,2)="normal",EL20,-EL20)</f>
        <v>1</v>
      </c>
      <c r="EN20">
        <v>1</v>
      </c>
      <c r="EO20">
        <f t="shared" si="122"/>
        <v>1</v>
      </c>
      <c r="EP20">
        <f t="shared" si="102"/>
        <v>1</v>
      </c>
      <c r="EQ20">
        <f t="shared" si="77"/>
        <v>1</v>
      </c>
      <c r="ER20" s="1">
        <v>6.4683053040099996E-4</v>
      </c>
      <c r="ES20" s="2">
        <v>10</v>
      </c>
      <c r="ET20">
        <v>60</v>
      </c>
      <c r="EU20" t="str">
        <f t="shared" si="78"/>
        <v>TRUE</v>
      </c>
      <c r="EV20">
        <f>VLOOKUP($A20,'FuturesInfo (3)'!$A$2:$V$80,22)</f>
        <v>4</v>
      </c>
      <c r="EW20" s="96">
        <v>0</v>
      </c>
      <c r="EX20">
        <f t="shared" si="103"/>
        <v>4</v>
      </c>
      <c r="EY20" s="139">
        <f>VLOOKUP($A20,'FuturesInfo (3)'!$A$2:$O$80,15)*EX20</f>
        <v>123960</v>
      </c>
      <c r="EZ20" s="200">
        <f t="shared" si="79"/>
        <v>80.181112548507954</v>
      </c>
      <c r="FA20" s="200">
        <f t="shared" si="104"/>
        <v>80.181112548507954</v>
      </c>
      <c r="FB20" s="200">
        <f t="shared" si="80"/>
        <v>80.181112548507954</v>
      </c>
      <c r="FD20">
        <f t="shared" si="81"/>
        <v>1</v>
      </c>
      <c r="FE20">
        <v>1</v>
      </c>
      <c r="FF20" s="218">
        <v>1</v>
      </c>
      <c r="FG20">
        <f>IF(VLOOKUP($C20,FD$2:FE$9,2)="normal",FF20,-FF20)</f>
        <v>1</v>
      </c>
      <c r="FH20">
        <v>1</v>
      </c>
      <c r="FI20">
        <f t="shared" si="123"/>
        <v>1</v>
      </c>
      <c r="FJ20">
        <f t="shared" si="106"/>
        <v>1</v>
      </c>
      <c r="FK20">
        <f t="shared" si="82"/>
        <v>1</v>
      </c>
      <c r="FL20" s="1">
        <v>1.6160310277999999E-3</v>
      </c>
      <c r="FM20" s="2">
        <v>10</v>
      </c>
      <c r="FN20">
        <v>60</v>
      </c>
      <c r="FO20" t="str">
        <f t="shared" si="83"/>
        <v>TRUE</v>
      </c>
      <c r="FP20">
        <f>VLOOKUP($A20,'FuturesInfo (3)'!$A$2:$V$80,22)</f>
        <v>4</v>
      </c>
      <c r="FQ20" s="96">
        <v>0</v>
      </c>
      <c r="FR20">
        <f t="shared" si="107"/>
        <v>4</v>
      </c>
      <c r="FS20" s="139">
        <f>VLOOKUP($A20,'FuturesInfo (3)'!$A$2:$O$80,15)*FR20</f>
        <v>123960</v>
      </c>
      <c r="FT20" s="200">
        <f t="shared" si="84"/>
        <v>200.323206206088</v>
      </c>
      <c r="FU20" s="200">
        <f t="shared" si="108"/>
        <v>200.323206206088</v>
      </c>
      <c r="FV20" s="200">
        <f t="shared" si="85"/>
        <v>200.323206206088</v>
      </c>
      <c r="FX20">
        <f t="shared" si="86"/>
        <v>1</v>
      </c>
      <c r="FY20" s="244">
        <v>1</v>
      </c>
      <c r="FZ20" s="218">
        <v>1</v>
      </c>
      <c r="GA20" s="245">
        <v>-13</v>
      </c>
      <c r="GB20">
        <f>IF(VLOOKUP($C20,FX$2:FY$9,2)="normal",FZ20,-FZ20)</f>
        <v>1</v>
      </c>
      <c r="GC20">
        <f t="shared" si="110"/>
        <v>-1</v>
      </c>
      <c r="GD20" s="218"/>
      <c r="GE20">
        <f t="shared" si="124"/>
        <v>0</v>
      </c>
      <c r="GF20">
        <f t="shared" si="111"/>
        <v>0</v>
      </c>
      <c r="GG20">
        <f t="shared" si="112"/>
        <v>0</v>
      </c>
      <c r="GH20">
        <f t="shared" si="113"/>
        <v>0</v>
      </c>
      <c r="GI20" s="253"/>
      <c r="GJ20" s="2">
        <v>10</v>
      </c>
      <c r="GK20">
        <v>60</v>
      </c>
      <c r="GL20" t="str">
        <f t="shared" si="87"/>
        <v>TRUE</v>
      </c>
      <c r="GM20">
        <f>VLOOKUP($A20,'FuturesInfo (3)'!$A$2:$V$80,22)</f>
        <v>4</v>
      </c>
      <c r="GN20" s="96">
        <v>0</v>
      </c>
      <c r="GO20">
        <f t="shared" si="114"/>
        <v>4</v>
      </c>
      <c r="GP20" s="139">
        <f>VLOOKUP($A20,'FuturesInfo (3)'!$A$2:$O$80,15)*GO20</f>
        <v>123960</v>
      </c>
      <c r="GQ20" s="200">
        <f t="shared" si="88"/>
        <v>0</v>
      </c>
      <c r="GR20" s="200">
        <f t="shared" si="115"/>
        <v>0</v>
      </c>
      <c r="GS20" s="200">
        <f t="shared" si="89"/>
        <v>0</v>
      </c>
      <c r="GT20" s="200">
        <f t="shared" si="116"/>
        <v>0</v>
      </c>
    </row>
    <row r="21" spans="1:202"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17"/>
        <v>0</v>
      </c>
      <c r="BH21">
        <v>1</v>
      </c>
      <c r="BI21">
        <v>-1</v>
      </c>
      <c r="BJ21">
        <f t="shared" si="90"/>
        <v>0</v>
      </c>
      <c r="BK21" s="1">
        <v>-2.8765690376599999E-3</v>
      </c>
      <c r="BL21" s="2">
        <v>10</v>
      </c>
      <c r="BM21">
        <v>60</v>
      </c>
      <c r="BN21" t="str">
        <f t="shared" si="118"/>
        <v>TRUE</v>
      </c>
      <c r="BO21">
        <f>VLOOKUP($A21,'FuturesInfo (3)'!$A$2:$V$80,22)</f>
        <v>3</v>
      </c>
      <c r="BP21">
        <f t="shared" si="57"/>
        <v>3</v>
      </c>
      <c r="BQ21" s="139">
        <f>VLOOKUP($A21,'FuturesInfo (3)'!$A$2:$O$80,15)*BP21</f>
        <v>235050</v>
      </c>
      <c r="BR21" s="145">
        <f t="shared" si="91"/>
        <v>-676.13755230198296</v>
      </c>
      <c r="BT21">
        <f t="shared" si="92"/>
        <v>1</v>
      </c>
      <c r="BU21">
        <v>-1</v>
      </c>
      <c r="BV21">
        <v>1</v>
      </c>
      <c r="BW21">
        <v>1</v>
      </c>
      <c r="BX21">
        <f t="shared" si="58"/>
        <v>0</v>
      </c>
      <c r="BY21">
        <f t="shared" si="59"/>
        <v>1</v>
      </c>
      <c r="BZ21" s="188">
        <v>1.4555468135300001E-2</v>
      </c>
      <c r="CA21" s="2">
        <v>10</v>
      </c>
      <c r="CB21">
        <v>60</v>
      </c>
      <c r="CC21" t="str">
        <f t="shared" si="60"/>
        <v>TRUE</v>
      </c>
      <c r="CD21">
        <f>VLOOKUP($A21,'FuturesInfo (3)'!$A$2:$V$80,22)</f>
        <v>3</v>
      </c>
      <c r="CE21">
        <f t="shared" si="61"/>
        <v>3</v>
      </c>
      <c r="CF21">
        <f t="shared" si="61"/>
        <v>3</v>
      </c>
      <c r="CG21" s="139">
        <f>VLOOKUP($A21,'FuturesInfo (3)'!$A$2:$O$80,15)*CE21</f>
        <v>235050</v>
      </c>
      <c r="CH21" s="145">
        <f t="shared" si="62"/>
        <v>-3421.2627852022651</v>
      </c>
      <c r="CI21" s="145">
        <f t="shared" si="93"/>
        <v>3421.2627852022651</v>
      </c>
      <c r="CK21">
        <f t="shared" si="63"/>
        <v>-1</v>
      </c>
      <c r="CL21">
        <v>1</v>
      </c>
      <c r="CM21">
        <v>1</v>
      </c>
      <c r="CN21">
        <v>1</v>
      </c>
      <c r="CO21">
        <f t="shared" si="119"/>
        <v>1</v>
      </c>
      <c r="CP21">
        <f t="shared" si="64"/>
        <v>1</v>
      </c>
      <c r="CQ21" s="1">
        <v>8.78893628021E-3</v>
      </c>
      <c r="CR21" s="2">
        <v>10</v>
      </c>
      <c r="CS21">
        <v>60</v>
      </c>
      <c r="CT21" t="str">
        <f t="shared" si="65"/>
        <v>TRUE</v>
      </c>
      <c r="CU21">
        <f>VLOOKUP($A21,'FuturesInfo (3)'!$A$2:$V$80,22)</f>
        <v>3</v>
      </c>
      <c r="CV21">
        <f t="shared" si="66"/>
        <v>4</v>
      </c>
      <c r="CW21">
        <f t="shared" si="94"/>
        <v>3</v>
      </c>
      <c r="CX21" s="139">
        <f>VLOOKUP($A21,'FuturesInfo (3)'!$A$2:$O$80,15)*CW21</f>
        <v>235050</v>
      </c>
      <c r="CY21" s="200">
        <f t="shared" si="95"/>
        <v>2065.8394726633605</v>
      </c>
      <c r="CZ21" s="200">
        <f t="shared" si="96"/>
        <v>2065.8394726633605</v>
      </c>
      <c r="DB21">
        <f t="shared" si="67"/>
        <v>1</v>
      </c>
      <c r="DC21">
        <v>1</v>
      </c>
      <c r="DD21">
        <v>1</v>
      </c>
      <c r="DE21">
        <v>1</v>
      </c>
      <c r="DF21">
        <f t="shared" si="120"/>
        <v>1</v>
      </c>
      <c r="DG21">
        <f t="shared" si="68"/>
        <v>1</v>
      </c>
      <c r="DH21" s="1">
        <v>3.7155669442699999E-3</v>
      </c>
      <c r="DI21" s="2">
        <v>10</v>
      </c>
      <c r="DJ21">
        <v>60</v>
      </c>
      <c r="DK21" t="str">
        <f t="shared" si="69"/>
        <v>TRUE</v>
      </c>
      <c r="DL21">
        <f>VLOOKUP($A21,'FuturesInfo (3)'!$A$2:$V$80,22)</f>
        <v>3</v>
      </c>
      <c r="DM21">
        <f t="shared" si="70"/>
        <v>4</v>
      </c>
      <c r="DN21">
        <f t="shared" si="97"/>
        <v>3</v>
      </c>
      <c r="DO21" s="139">
        <f>VLOOKUP($A21,'FuturesInfo (3)'!$A$2:$O$80,15)*DN21</f>
        <v>235050</v>
      </c>
      <c r="DP21" s="200">
        <f t="shared" si="71"/>
        <v>873.34401025066347</v>
      </c>
      <c r="DQ21" s="200">
        <f t="shared" si="98"/>
        <v>873.34401025066347</v>
      </c>
      <c r="DS21">
        <f t="shared" si="72"/>
        <v>1</v>
      </c>
      <c r="DT21">
        <v>1</v>
      </c>
      <c r="DU21">
        <v>1</v>
      </c>
      <c r="DV21">
        <v>1</v>
      </c>
      <c r="DW21">
        <f t="shared" si="121"/>
        <v>1</v>
      </c>
      <c r="DX21">
        <f t="shared" si="73"/>
        <v>1</v>
      </c>
      <c r="DY21" s="1">
        <v>5.1059484299199997E-3</v>
      </c>
      <c r="DZ21" s="2">
        <v>10</v>
      </c>
      <c r="EA21">
        <v>60</v>
      </c>
      <c r="EB21" t="str">
        <f t="shared" si="74"/>
        <v>TRUE</v>
      </c>
      <c r="EC21">
        <f>VLOOKUP($A21,'FuturesInfo (3)'!$A$2:$V$80,22)</f>
        <v>3</v>
      </c>
      <c r="ED21" s="96">
        <v>0</v>
      </c>
      <c r="EE21">
        <f t="shared" si="99"/>
        <v>3</v>
      </c>
      <c r="EF21" s="139">
        <f>VLOOKUP($A21,'FuturesInfo (3)'!$A$2:$O$80,15)*EE21</f>
        <v>235050</v>
      </c>
      <c r="EG21" s="200">
        <f t="shared" si="75"/>
        <v>1200.153178452696</v>
      </c>
      <c r="EH21" s="200">
        <f t="shared" si="100"/>
        <v>1200.153178452696</v>
      </c>
      <c r="EJ21">
        <f t="shared" si="76"/>
        <v>1</v>
      </c>
      <c r="EK21">
        <v>1</v>
      </c>
      <c r="EL21" s="218">
        <v>-1</v>
      </c>
      <c r="EM21">
        <f t="shared" si="101"/>
        <v>-1</v>
      </c>
      <c r="EN21">
        <v>-1</v>
      </c>
      <c r="EO21">
        <f t="shared" si="122"/>
        <v>0</v>
      </c>
      <c r="EP21">
        <f t="shared" si="102"/>
        <v>1</v>
      </c>
      <c r="EQ21">
        <f t="shared" si="77"/>
        <v>1</v>
      </c>
      <c r="ER21" s="1">
        <v>-7.6200152400299995E-4</v>
      </c>
      <c r="ES21" s="2">
        <v>10</v>
      </c>
      <c r="ET21">
        <v>60</v>
      </c>
      <c r="EU21" t="str">
        <f t="shared" si="78"/>
        <v>TRUE</v>
      </c>
      <c r="EV21">
        <f>VLOOKUP($A21,'FuturesInfo (3)'!$A$2:$V$80,22)</f>
        <v>3</v>
      </c>
      <c r="EW21" s="96">
        <v>0</v>
      </c>
      <c r="EX21">
        <f t="shared" si="103"/>
        <v>3</v>
      </c>
      <c r="EY21" s="139">
        <f>VLOOKUP($A21,'FuturesInfo (3)'!$A$2:$O$80,15)*EX21</f>
        <v>235050</v>
      </c>
      <c r="EZ21" s="200">
        <f t="shared" si="79"/>
        <v>-179.10845821690515</v>
      </c>
      <c r="FA21" s="200">
        <f t="shared" si="104"/>
        <v>179.10845821690515</v>
      </c>
      <c r="FB21" s="200">
        <f t="shared" si="80"/>
        <v>179.10845821690515</v>
      </c>
      <c r="FD21">
        <f t="shared" si="81"/>
        <v>-1</v>
      </c>
      <c r="FE21">
        <v>1</v>
      </c>
      <c r="FF21" s="218">
        <v>-1</v>
      </c>
      <c r="FG21">
        <f t="shared" ref="FG21:FG84" si="125">IF(VLOOKUP($C21,FD$2:FE$9,2)="normal",FF21,-FF21)</f>
        <v>1</v>
      </c>
      <c r="FH21">
        <v>-1</v>
      </c>
      <c r="FI21">
        <f t="shared" si="123"/>
        <v>0</v>
      </c>
      <c r="FJ21">
        <f t="shared" si="106"/>
        <v>1</v>
      </c>
      <c r="FK21">
        <f t="shared" si="82"/>
        <v>0</v>
      </c>
      <c r="FL21" s="1">
        <v>-4.1942043721400002E-3</v>
      </c>
      <c r="FM21" s="2">
        <v>10</v>
      </c>
      <c r="FN21">
        <v>60</v>
      </c>
      <c r="FO21" t="str">
        <f t="shared" si="83"/>
        <v>TRUE</v>
      </c>
      <c r="FP21">
        <f>VLOOKUP($A21,'FuturesInfo (3)'!$A$2:$V$80,22)</f>
        <v>3</v>
      </c>
      <c r="FQ21" s="96">
        <v>0</v>
      </c>
      <c r="FR21">
        <f t="shared" si="107"/>
        <v>3</v>
      </c>
      <c r="FS21" s="139">
        <f>VLOOKUP($A21,'FuturesInfo (3)'!$A$2:$O$80,15)*FR21</f>
        <v>235050</v>
      </c>
      <c r="FT21" s="200">
        <f t="shared" si="84"/>
        <v>-985.84773767150705</v>
      </c>
      <c r="FU21" s="200">
        <f t="shared" si="108"/>
        <v>985.84773767150705</v>
      </c>
      <c r="FV21" s="200">
        <f t="shared" si="85"/>
        <v>-985.84773767150705</v>
      </c>
      <c r="FX21">
        <f t="shared" si="86"/>
        <v>-1</v>
      </c>
      <c r="FY21" s="244">
        <v>1</v>
      </c>
      <c r="FZ21" s="218">
        <v>1</v>
      </c>
      <c r="GA21" s="245">
        <v>10</v>
      </c>
      <c r="GB21">
        <f t="shared" ref="GB21:GB84" si="126">IF(VLOOKUP($C21,FX$2:FY$9,2)="normal",FZ21,-FZ21)</f>
        <v>-1</v>
      </c>
      <c r="GC21">
        <f t="shared" si="110"/>
        <v>1</v>
      </c>
      <c r="GD21" s="218"/>
      <c r="GE21">
        <f t="shared" si="124"/>
        <v>0</v>
      </c>
      <c r="GF21">
        <f t="shared" si="111"/>
        <v>0</v>
      </c>
      <c r="GG21">
        <f t="shared" si="112"/>
        <v>0</v>
      </c>
      <c r="GH21">
        <f t="shared" si="113"/>
        <v>0</v>
      </c>
      <c r="GI21" s="253"/>
      <c r="GJ21" s="2">
        <v>10</v>
      </c>
      <c r="GK21">
        <v>60</v>
      </c>
      <c r="GL21" t="str">
        <f t="shared" si="87"/>
        <v>TRUE</v>
      </c>
      <c r="GM21">
        <f>VLOOKUP($A21,'FuturesInfo (3)'!$A$2:$V$80,22)</f>
        <v>3</v>
      </c>
      <c r="GN21" s="96">
        <v>0</v>
      </c>
      <c r="GO21">
        <f t="shared" si="114"/>
        <v>3</v>
      </c>
      <c r="GP21" s="139">
        <f>VLOOKUP($A21,'FuturesInfo (3)'!$A$2:$O$80,15)*GO21</f>
        <v>235050</v>
      </c>
      <c r="GQ21" s="200">
        <f t="shared" si="88"/>
        <v>0</v>
      </c>
      <c r="GR21" s="200">
        <f t="shared" si="115"/>
        <v>0</v>
      </c>
      <c r="GS21" s="200">
        <f t="shared" si="89"/>
        <v>0</v>
      </c>
      <c r="GT21" s="200">
        <f>IF(GH21=1,ABS(GP21*GI21),-ABS(GP21*GI21))</f>
        <v>0</v>
      </c>
    </row>
    <row r="22" spans="1:202"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17"/>
        <v>-2</v>
      </c>
      <c r="BH22">
        <v>-1</v>
      </c>
      <c r="BI22">
        <v>1</v>
      </c>
      <c r="BJ22">
        <f t="shared" si="90"/>
        <v>0</v>
      </c>
      <c r="BK22" s="1">
        <v>3.2402619786299999E-3</v>
      </c>
      <c r="BL22" s="2">
        <v>10</v>
      </c>
      <c r="BM22">
        <v>60</v>
      </c>
      <c r="BN22" t="str">
        <f t="shared" si="118"/>
        <v>TRUE</v>
      </c>
      <c r="BO22">
        <f>VLOOKUP($A22,'FuturesInfo (3)'!$A$2:$V$80,22)</f>
        <v>0</v>
      </c>
      <c r="BP22">
        <f t="shared" si="57"/>
        <v>0</v>
      </c>
      <c r="BQ22" s="139">
        <f>VLOOKUP($A22,'FuturesInfo (3)'!$A$2:$O$80,15)*BP22</f>
        <v>0</v>
      </c>
      <c r="BR22" s="145">
        <f t="shared" si="91"/>
        <v>0</v>
      </c>
      <c r="BT22">
        <f t="shared" si="92"/>
        <v>-1</v>
      </c>
      <c r="BU22">
        <v>1</v>
      </c>
      <c r="BV22">
        <v>1</v>
      </c>
      <c r="BW22">
        <v>1</v>
      </c>
      <c r="BX22">
        <f t="shared" si="58"/>
        <v>1</v>
      </c>
      <c r="BY22">
        <f t="shared" si="59"/>
        <v>1</v>
      </c>
      <c r="BZ22" s="188">
        <v>5.5662451896600004E-3</v>
      </c>
      <c r="CA22" s="2">
        <v>10</v>
      </c>
      <c r="CB22">
        <v>60</v>
      </c>
      <c r="CC22" t="str">
        <f t="shared" si="60"/>
        <v>TRUE</v>
      </c>
      <c r="CD22">
        <f>VLOOKUP($A22,'FuturesInfo (3)'!$A$2:$V$80,22)</f>
        <v>0</v>
      </c>
      <c r="CE22">
        <f t="shared" si="61"/>
        <v>0</v>
      </c>
      <c r="CF22">
        <f t="shared" si="61"/>
        <v>0</v>
      </c>
      <c r="CG22" s="139">
        <f>VLOOKUP($A22,'FuturesInfo (3)'!$A$2:$O$80,15)*CE22</f>
        <v>0</v>
      </c>
      <c r="CH22" s="145">
        <f t="shared" si="62"/>
        <v>0</v>
      </c>
      <c r="CI22" s="145">
        <f t="shared" si="93"/>
        <v>0</v>
      </c>
      <c r="CK22">
        <f t="shared" si="63"/>
        <v>1</v>
      </c>
      <c r="CL22">
        <v>1</v>
      </c>
      <c r="CM22">
        <v>1</v>
      </c>
      <c r="CN22">
        <v>-1</v>
      </c>
      <c r="CO22">
        <f t="shared" si="119"/>
        <v>0</v>
      </c>
      <c r="CP22">
        <f t="shared" si="64"/>
        <v>0</v>
      </c>
      <c r="CQ22" s="1">
        <v>-4.0319825052999997E-3</v>
      </c>
      <c r="CR22" s="2">
        <v>10</v>
      </c>
      <c r="CS22">
        <v>60</v>
      </c>
      <c r="CT22" t="str">
        <f t="shared" si="65"/>
        <v>TRUE</v>
      </c>
      <c r="CU22">
        <f>VLOOKUP($A22,'FuturesInfo (3)'!$A$2:$V$80,22)</f>
        <v>0</v>
      </c>
      <c r="CV22">
        <f t="shared" si="66"/>
        <v>0</v>
      </c>
      <c r="CW22">
        <f t="shared" si="94"/>
        <v>0</v>
      </c>
      <c r="CX22" s="139">
        <f>VLOOKUP($A22,'FuturesInfo (3)'!$A$2:$O$80,15)*CW22</f>
        <v>0</v>
      </c>
      <c r="CY22" s="200">
        <f t="shared" si="95"/>
        <v>0</v>
      </c>
      <c r="CZ22" s="200">
        <f t="shared" si="96"/>
        <v>0</v>
      </c>
      <c r="DB22">
        <f t="shared" si="67"/>
        <v>1</v>
      </c>
      <c r="DC22">
        <v>-1</v>
      </c>
      <c r="DD22">
        <v>1</v>
      </c>
      <c r="DE22">
        <v>1</v>
      </c>
      <c r="DF22">
        <f t="shared" si="120"/>
        <v>0</v>
      </c>
      <c r="DG22">
        <f t="shared" si="68"/>
        <v>1</v>
      </c>
      <c r="DH22" s="1">
        <v>1.16646082064E-3</v>
      </c>
      <c r="DI22" s="2">
        <v>10</v>
      </c>
      <c r="DJ22">
        <v>60</v>
      </c>
      <c r="DK22" t="str">
        <f t="shared" si="69"/>
        <v>TRUE</v>
      </c>
      <c r="DL22">
        <f>VLOOKUP($A22,'FuturesInfo (3)'!$A$2:$V$80,22)</f>
        <v>0</v>
      </c>
      <c r="DM22">
        <f t="shared" si="70"/>
        <v>0</v>
      </c>
      <c r="DN22">
        <f t="shared" si="97"/>
        <v>0</v>
      </c>
      <c r="DO22" s="139">
        <f>VLOOKUP($A22,'FuturesInfo (3)'!$A$2:$O$80,15)*DN22</f>
        <v>0</v>
      </c>
      <c r="DP22" s="200">
        <f t="shared" si="71"/>
        <v>0</v>
      </c>
      <c r="DQ22" s="200">
        <f t="shared" si="98"/>
        <v>0</v>
      </c>
      <c r="DS22">
        <f t="shared" si="72"/>
        <v>-1</v>
      </c>
      <c r="DT22">
        <v>-1</v>
      </c>
      <c r="DU22">
        <v>1</v>
      </c>
      <c r="DV22">
        <v>1</v>
      </c>
      <c r="DW22">
        <f t="shared" si="121"/>
        <v>0</v>
      </c>
      <c r="DX22">
        <f t="shared" si="73"/>
        <v>1</v>
      </c>
      <c r="DY22" s="1">
        <v>2.0560619560000002E-3</v>
      </c>
      <c r="DZ22" s="2">
        <v>10</v>
      </c>
      <c r="EA22">
        <v>60</v>
      </c>
      <c r="EB22" t="str">
        <f t="shared" si="74"/>
        <v>TRUE</v>
      </c>
      <c r="EC22">
        <f>VLOOKUP($A22,'FuturesInfo (3)'!$A$2:$V$80,22)</f>
        <v>0</v>
      </c>
      <c r="ED22" s="96">
        <v>0</v>
      </c>
      <c r="EE22">
        <f t="shared" si="99"/>
        <v>0</v>
      </c>
      <c r="EF22" s="139">
        <f>VLOOKUP($A22,'FuturesInfo (3)'!$A$2:$O$80,15)*EE22</f>
        <v>0</v>
      </c>
      <c r="EG22" s="200">
        <f t="shared" si="75"/>
        <v>0</v>
      </c>
      <c r="EH22" s="200">
        <f t="shared" si="100"/>
        <v>0</v>
      </c>
      <c r="EJ22">
        <f t="shared" si="76"/>
        <v>-1</v>
      </c>
      <c r="EK22">
        <v>-1</v>
      </c>
      <c r="EL22" s="218">
        <v>1</v>
      </c>
      <c r="EM22">
        <f t="shared" si="101"/>
        <v>1</v>
      </c>
      <c r="EN22">
        <v>1</v>
      </c>
      <c r="EO22">
        <f t="shared" si="122"/>
        <v>0</v>
      </c>
      <c r="EP22">
        <f t="shared" si="102"/>
        <v>1</v>
      </c>
      <c r="EQ22">
        <f t="shared" si="77"/>
        <v>1</v>
      </c>
      <c r="ER22" s="1">
        <v>1.8466589152600001E-3</v>
      </c>
      <c r="ES22" s="2">
        <v>10</v>
      </c>
      <c r="ET22">
        <v>60</v>
      </c>
      <c r="EU22" t="str">
        <f t="shared" si="78"/>
        <v>TRUE</v>
      </c>
      <c r="EV22">
        <f>VLOOKUP($A22,'FuturesInfo (3)'!$A$2:$V$80,22)</f>
        <v>0</v>
      </c>
      <c r="EW22" s="96">
        <v>0</v>
      </c>
      <c r="EX22">
        <f t="shared" si="103"/>
        <v>0</v>
      </c>
      <c r="EY22" s="139">
        <f>VLOOKUP($A22,'FuturesInfo (3)'!$A$2:$O$80,15)*EX22</f>
        <v>0</v>
      </c>
      <c r="EZ22" s="200">
        <f t="shared" si="79"/>
        <v>0</v>
      </c>
      <c r="FA22" s="200">
        <f t="shared" si="104"/>
        <v>0</v>
      </c>
      <c r="FB22" s="200">
        <f t="shared" si="80"/>
        <v>0</v>
      </c>
      <c r="FD22">
        <f t="shared" si="81"/>
        <v>1</v>
      </c>
      <c r="FE22">
        <v>1</v>
      </c>
      <c r="FF22" s="218">
        <v>1</v>
      </c>
      <c r="FG22">
        <f t="shared" si="125"/>
        <v>1</v>
      </c>
      <c r="FH22">
        <v>1</v>
      </c>
      <c r="FI22">
        <f t="shared" si="123"/>
        <v>1</v>
      </c>
      <c r="FJ22">
        <f t="shared" si="106"/>
        <v>1</v>
      </c>
      <c r="FK22">
        <f t="shared" si="82"/>
        <v>1</v>
      </c>
      <c r="FL22" s="1">
        <v>4.50573457127E-3</v>
      </c>
      <c r="FM22" s="2">
        <v>10</v>
      </c>
      <c r="FN22">
        <v>60</v>
      </c>
      <c r="FO22" t="str">
        <f t="shared" si="83"/>
        <v>TRUE</v>
      </c>
      <c r="FP22">
        <f>VLOOKUP($A22,'FuturesInfo (3)'!$A$2:$V$80,22)</f>
        <v>0</v>
      </c>
      <c r="FQ22" s="96">
        <v>0</v>
      </c>
      <c r="FR22">
        <f t="shared" si="107"/>
        <v>0</v>
      </c>
      <c r="FS22" s="139">
        <f>VLOOKUP($A22,'FuturesInfo (3)'!$A$2:$O$80,15)*FR22</f>
        <v>0</v>
      </c>
      <c r="FT22" s="200">
        <f t="shared" si="84"/>
        <v>0</v>
      </c>
      <c r="FU22" s="200">
        <f t="shared" si="108"/>
        <v>0</v>
      </c>
      <c r="FV22" s="200">
        <f t="shared" si="85"/>
        <v>0</v>
      </c>
      <c r="FX22">
        <f t="shared" si="86"/>
        <v>1</v>
      </c>
      <c r="FY22" s="244">
        <v>1</v>
      </c>
      <c r="FZ22" s="218">
        <v>-1</v>
      </c>
      <c r="GA22" s="245">
        <v>-5</v>
      </c>
      <c r="GB22">
        <f t="shared" si="126"/>
        <v>-1</v>
      </c>
      <c r="GC22">
        <f t="shared" si="110"/>
        <v>1</v>
      </c>
      <c r="GD22" s="218"/>
      <c r="GE22">
        <f t="shared" si="124"/>
        <v>0</v>
      </c>
      <c r="GF22">
        <f t="shared" si="111"/>
        <v>0</v>
      </c>
      <c r="GG22">
        <f t="shared" si="112"/>
        <v>0</v>
      </c>
      <c r="GH22">
        <f t="shared" si="113"/>
        <v>0</v>
      </c>
      <c r="GI22" s="253"/>
      <c r="GJ22" s="2">
        <v>10</v>
      </c>
      <c r="GK22">
        <v>60</v>
      </c>
      <c r="GL22" t="str">
        <f t="shared" si="87"/>
        <v>TRUE</v>
      </c>
      <c r="GM22">
        <f>VLOOKUP($A22,'FuturesInfo (3)'!$A$2:$V$80,22)</f>
        <v>0</v>
      </c>
      <c r="GN22" s="96">
        <v>0</v>
      </c>
      <c r="GO22">
        <f t="shared" si="114"/>
        <v>0</v>
      </c>
      <c r="GP22" s="139">
        <f>VLOOKUP($A22,'FuturesInfo (3)'!$A$2:$O$80,15)*GO22</f>
        <v>0</v>
      </c>
      <c r="GQ22" s="200">
        <f t="shared" si="88"/>
        <v>0</v>
      </c>
      <c r="GR22" s="200">
        <f t="shared" si="115"/>
        <v>0</v>
      </c>
      <c r="GS22" s="200">
        <f t="shared" si="89"/>
        <v>0</v>
      </c>
      <c r="GT22" s="200">
        <f t="shared" si="116"/>
        <v>0</v>
      </c>
    </row>
    <row r="23" spans="1:202"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27">IF(J23="","FALSE","TRUE")</f>
        <v>TRUE</v>
      </c>
      <c r="N23">
        <f>ROUND(VLOOKUP($B23,MARGIN!$A$42:$P$172,16),0)</f>
        <v>2</v>
      </c>
      <c r="P23">
        <f t="shared" ref="P23:P35" si="128">-J23+Q23</f>
        <v>0</v>
      </c>
      <c r="Q23">
        <v>1</v>
      </c>
      <c r="R23">
        <v>1</v>
      </c>
      <c r="S23" t="s">
        <v>939</v>
      </c>
      <c r="T23" t="s">
        <v>30</v>
      </c>
      <c r="U23">
        <v>60</v>
      </c>
      <c r="V23" t="str">
        <f t="shared" ref="V23:V35" si="129">IF(Q23="","FALSE","TRUE")</f>
        <v>TRUE</v>
      </c>
      <c r="W23">
        <f>ROUND(VLOOKUP($B23,MARGIN!$A$42:$P$172,16),0)</f>
        <v>2</v>
      </c>
      <c r="X23">
        <f t="shared" ref="X23:X35" si="130">IF(ABS(Q23+R23)=2,ROUND(W23*(1+$X$13),0),W23)</f>
        <v>3</v>
      </c>
      <c r="Z23">
        <f t="shared" ref="Z23:Z35" si="131">-Q23+AA23</f>
        <v>0</v>
      </c>
      <c r="AA23">
        <v>1</v>
      </c>
      <c r="AB23">
        <v>1</v>
      </c>
      <c r="AC23" t="s">
        <v>939</v>
      </c>
      <c r="AD23" t="s">
        <v>30</v>
      </c>
      <c r="AE23">
        <v>60</v>
      </c>
      <c r="AF23" t="str">
        <f t="shared" ref="AF23:AF35" si="132">IF(AA23="","FALSE","TRUE")</f>
        <v>TRUE</v>
      </c>
      <c r="AG23">
        <f>ROUND(VLOOKUP($B23,MARGIN!$A$42:$P$172,16),0)</f>
        <v>2</v>
      </c>
      <c r="AH23">
        <f t="shared" ref="AH23:AH35" si="133">IF(ABS(AA23+AB23)=2,ROUND(AG23*(1+$X$13),0),IF(AB23="",AG23,ROUND(AG23*(1+-$AH$13),0)))</f>
        <v>3</v>
      </c>
      <c r="AI23" s="139" t="e">
        <f>VLOOKUP($B23,#REF!,2)*AH23</f>
        <v>#REF!</v>
      </c>
      <c r="AK23">
        <f t="shared" ref="AK23:AK35" si="134">-AB23+AL23</f>
        <v>0</v>
      </c>
      <c r="AL23">
        <v>1</v>
      </c>
      <c r="AM23">
        <v>1</v>
      </c>
      <c r="AN23" t="s">
        <v>939</v>
      </c>
      <c r="AO23" t="s">
        <v>30</v>
      </c>
      <c r="AP23">
        <v>60</v>
      </c>
      <c r="AQ23" t="str">
        <f t="shared" ref="AQ23:AQ35" si="135">IF(AL23="","FALSE","TRUE")</f>
        <v>TRUE</v>
      </c>
      <c r="AR23">
        <f>ROUND(VLOOKUP($B23,MARGIN!$A$42:$P$172,16),0)</f>
        <v>2</v>
      </c>
      <c r="AS23">
        <f t="shared" ref="AS23:AS35" si="136">IF(ABS(AL23+AM23)=2,ROUND(AR23*(1+$X$13),0),IF(AM23="",AR23,ROUND(AR23*(1+-$AH$13),0)))</f>
        <v>3</v>
      </c>
      <c r="AT23" s="139" t="e">
        <f>VLOOKUP($B23,#REF!,2)*AS23</f>
        <v>#REF!</v>
      </c>
      <c r="AV23">
        <f t="shared" ref="AV23:AV35" si="137">-AM23+AW23</f>
        <v>0</v>
      </c>
      <c r="AW23">
        <v>1</v>
      </c>
      <c r="AX23" s="3">
        <v>-1</v>
      </c>
      <c r="AY23">
        <v>-1.83299389002E-3</v>
      </c>
      <c r="AZ23" t="s">
        <v>30</v>
      </c>
      <c r="BA23">
        <v>60</v>
      </c>
      <c r="BB23" t="str">
        <f t="shared" ref="BB23:BB35" si="138">IF(AW23="","FALSE","TRUE")</f>
        <v>TRUE</v>
      </c>
      <c r="BC23">
        <f>ROUND(VLOOKUP($B23,MARGIN!$A$42:$P$172,16),0)</f>
        <v>2</v>
      </c>
      <c r="BD23">
        <f t="shared" ref="BD23:BD35" si="139">IF(ABS(AW23+AX23)=2,ROUND(BC23*(1+$X$13),0),IF(AX23="",BC23,ROUND(BC23*(1+-$AH$13),0)))</f>
        <v>2</v>
      </c>
      <c r="BE23" s="139" t="e">
        <f>VLOOKUP($B23,#REF!,2)*BD23</f>
        <v>#REF!</v>
      </c>
      <c r="BG23">
        <f t="shared" si="117"/>
        <v>2</v>
      </c>
      <c r="BH23">
        <v>1</v>
      </c>
      <c r="BI23">
        <v>1</v>
      </c>
      <c r="BJ23">
        <f t="shared" si="90"/>
        <v>1</v>
      </c>
      <c r="BK23" s="1">
        <v>3.2646398694099999E-3</v>
      </c>
      <c r="BL23" s="2">
        <v>10</v>
      </c>
      <c r="BM23">
        <v>60</v>
      </c>
      <c r="BN23" t="str">
        <f t="shared" si="118"/>
        <v>TRUE</v>
      </c>
      <c r="BO23">
        <f>VLOOKUP($A23,'FuturesInfo (3)'!$A$2:$V$80,22)</f>
        <v>2</v>
      </c>
      <c r="BP23">
        <f t="shared" si="57"/>
        <v>2</v>
      </c>
      <c r="BQ23" s="139">
        <f>VLOOKUP($A23,'FuturesInfo (3)'!$A$2:$O$80,15)*BP23</f>
        <v>98140</v>
      </c>
      <c r="BR23" s="145">
        <f t="shared" si="91"/>
        <v>320.39175678389739</v>
      </c>
      <c r="BT23">
        <f t="shared" si="92"/>
        <v>1</v>
      </c>
      <c r="BU23">
        <v>-1</v>
      </c>
      <c r="BV23">
        <v>-1</v>
      </c>
      <c r="BW23">
        <v>-1</v>
      </c>
      <c r="BX23">
        <f t="shared" si="58"/>
        <v>1</v>
      </c>
      <c r="BY23">
        <f t="shared" si="59"/>
        <v>1</v>
      </c>
      <c r="BZ23" s="188">
        <v>-1.1185682326599999E-2</v>
      </c>
      <c r="CA23" s="2">
        <v>10</v>
      </c>
      <c r="CB23">
        <v>60</v>
      </c>
      <c r="CC23" t="str">
        <f t="shared" si="60"/>
        <v>TRUE</v>
      </c>
      <c r="CD23">
        <f>VLOOKUP($A23,'FuturesInfo (3)'!$A$2:$V$80,22)</f>
        <v>2</v>
      </c>
      <c r="CE23">
        <f t="shared" si="61"/>
        <v>2</v>
      </c>
      <c r="CF23">
        <f t="shared" si="61"/>
        <v>2</v>
      </c>
      <c r="CG23" s="139">
        <f>VLOOKUP($A23,'FuturesInfo (3)'!$A$2:$O$80,15)*CE23</f>
        <v>98140</v>
      </c>
      <c r="CH23" s="145">
        <f t="shared" si="62"/>
        <v>1097.7628635325239</v>
      </c>
      <c r="CI23" s="145">
        <f t="shared" si="93"/>
        <v>1097.7628635325239</v>
      </c>
      <c r="CK23">
        <f t="shared" si="63"/>
        <v>-1</v>
      </c>
      <c r="CL23">
        <v>-1</v>
      </c>
      <c r="CM23">
        <v>-1</v>
      </c>
      <c r="CN23">
        <v>1</v>
      </c>
      <c r="CO23">
        <f t="shared" si="119"/>
        <v>0</v>
      </c>
      <c r="CP23">
        <f t="shared" si="64"/>
        <v>0</v>
      </c>
      <c r="CQ23" s="1">
        <v>2.2007404360299999E-2</v>
      </c>
      <c r="CR23" s="2">
        <v>10</v>
      </c>
      <c r="CS23">
        <v>60</v>
      </c>
      <c r="CT23" t="str">
        <f t="shared" si="65"/>
        <v>TRUE</v>
      </c>
      <c r="CU23">
        <f>VLOOKUP($A23,'FuturesInfo (3)'!$A$2:$V$80,22)</f>
        <v>2</v>
      </c>
      <c r="CV23">
        <f t="shared" si="66"/>
        <v>3</v>
      </c>
      <c r="CW23">
        <f t="shared" si="94"/>
        <v>2</v>
      </c>
      <c r="CX23" s="139">
        <f>VLOOKUP($A23,'FuturesInfo (3)'!$A$2:$O$80,15)*CW23</f>
        <v>98140</v>
      </c>
      <c r="CY23" s="200">
        <f t="shared" si="95"/>
        <v>-2159.8066639198419</v>
      </c>
      <c r="CZ23" s="200">
        <f t="shared" si="96"/>
        <v>-2159.8066639198419</v>
      </c>
      <c r="DB23">
        <f t="shared" si="67"/>
        <v>-1</v>
      </c>
      <c r="DC23">
        <v>1</v>
      </c>
      <c r="DD23">
        <v>-1</v>
      </c>
      <c r="DE23">
        <v>1</v>
      </c>
      <c r="DF23">
        <f t="shared" si="120"/>
        <v>1</v>
      </c>
      <c r="DG23">
        <f t="shared" si="68"/>
        <v>0</v>
      </c>
      <c r="DH23" s="1">
        <v>1.34835983095E-2</v>
      </c>
      <c r="DI23" s="2">
        <v>10</v>
      </c>
      <c r="DJ23">
        <v>60</v>
      </c>
      <c r="DK23" t="str">
        <f t="shared" si="69"/>
        <v>TRUE</v>
      </c>
      <c r="DL23">
        <f>VLOOKUP($A23,'FuturesInfo (3)'!$A$2:$V$80,22)</f>
        <v>2</v>
      </c>
      <c r="DM23">
        <f t="shared" si="70"/>
        <v>2</v>
      </c>
      <c r="DN23">
        <f t="shared" si="97"/>
        <v>2</v>
      </c>
      <c r="DO23" s="139">
        <f>VLOOKUP($A23,'FuturesInfo (3)'!$A$2:$O$80,15)*DN23</f>
        <v>98140</v>
      </c>
      <c r="DP23" s="200">
        <f t="shared" si="71"/>
        <v>1323.2803380943299</v>
      </c>
      <c r="DQ23" s="200">
        <f t="shared" si="98"/>
        <v>-1323.2803380943299</v>
      </c>
      <c r="DS23">
        <f t="shared" si="72"/>
        <v>1</v>
      </c>
      <c r="DT23">
        <v>1</v>
      </c>
      <c r="DU23">
        <v>-1</v>
      </c>
      <c r="DV23">
        <v>1</v>
      </c>
      <c r="DW23">
        <f t="shared" si="121"/>
        <v>1</v>
      </c>
      <c r="DX23">
        <f t="shared" si="73"/>
        <v>0</v>
      </c>
      <c r="DY23" s="1">
        <v>1.7275615567899999E-2</v>
      </c>
      <c r="DZ23" s="2">
        <v>10</v>
      </c>
      <c r="EA23">
        <v>60</v>
      </c>
      <c r="EB23" t="str">
        <f t="shared" si="74"/>
        <v>TRUE</v>
      </c>
      <c r="EC23">
        <f>VLOOKUP($A23,'FuturesInfo (3)'!$A$2:$V$80,22)</f>
        <v>2</v>
      </c>
      <c r="ED23" s="96">
        <v>0</v>
      </c>
      <c r="EE23">
        <f t="shared" si="99"/>
        <v>2</v>
      </c>
      <c r="EF23" s="139">
        <f>VLOOKUP($A23,'FuturesInfo (3)'!$A$2:$O$80,15)*EE23</f>
        <v>98140</v>
      </c>
      <c r="EG23" s="200">
        <f t="shared" si="75"/>
        <v>1695.4289118337058</v>
      </c>
      <c r="EH23" s="200">
        <f t="shared" si="100"/>
        <v>-1695.4289118337058</v>
      </c>
      <c r="EJ23">
        <f t="shared" si="76"/>
        <v>1</v>
      </c>
      <c r="EK23">
        <v>1</v>
      </c>
      <c r="EL23" s="218">
        <v>-1</v>
      </c>
      <c r="EM23">
        <f t="shared" si="101"/>
        <v>1</v>
      </c>
      <c r="EN23">
        <v>-1</v>
      </c>
      <c r="EO23">
        <f t="shared" si="122"/>
        <v>0</v>
      </c>
      <c r="EP23">
        <f t="shared" si="102"/>
        <v>1</v>
      </c>
      <c r="EQ23">
        <f t="shared" si="77"/>
        <v>0</v>
      </c>
      <c r="ER23" s="1">
        <v>-1.30782744486E-2</v>
      </c>
      <c r="ES23" s="2">
        <v>10</v>
      </c>
      <c r="ET23">
        <v>60</v>
      </c>
      <c r="EU23" t="str">
        <f t="shared" si="78"/>
        <v>TRUE</v>
      </c>
      <c r="EV23">
        <f>VLOOKUP($A23,'FuturesInfo (3)'!$A$2:$V$80,22)</f>
        <v>2</v>
      </c>
      <c r="EW23" s="96">
        <v>0</v>
      </c>
      <c r="EX23">
        <f t="shared" si="103"/>
        <v>2</v>
      </c>
      <c r="EY23" s="139">
        <f>VLOOKUP($A23,'FuturesInfo (3)'!$A$2:$O$80,15)*EX23</f>
        <v>98140</v>
      </c>
      <c r="EZ23" s="200">
        <f t="shared" si="79"/>
        <v>-1283.501854385604</v>
      </c>
      <c r="FA23" s="200">
        <f t="shared" si="104"/>
        <v>1283.501854385604</v>
      </c>
      <c r="FB23" s="200">
        <f t="shared" si="80"/>
        <v>-1283.501854385604</v>
      </c>
      <c r="FD23">
        <f t="shared" si="81"/>
        <v>-1</v>
      </c>
      <c r="FE23">
        <v>1</v>
      </c>
      <c r="FF23" s="218">
        <v>-1</v>
      </c>
      <c r="FG23">
        <f t="shared" si="125"/>
        <v>-1</v>
      </c>
      <c r="FH23">
        <v>-1</v>
      </c>
      <c r="FI23">
        <f t="shared" si="123"/>
        <v>0</v>
      </c>
      <c r="FJ23">
        <f t="shared" si="106"/>
        <v>1</v>
      </c>
      <c r="FK23">
        <f t="shared" si="82"/>
        <v>1</v>
      </c>
      <c r="FL23" s="1">
        <v>-2.94699367089E-2</v>
      </c>
      <c r="FM23" s="2">
        <v>10</v>
      </c>
      <c r="FN23">
        <v>60</v>
      </c>
      <c r="FO23" t="str">
        <f t="shared" si="83"/>
        <v>TRUE</v>
      </c>
      <c r="FP23">
        <f>VLOOKUP($A23,'FuturesInfo (3)'!$A$2:$V$80,22)</f>
        <v>2</v>
      </c>
      <c r="FQ23" s="96">
        <v>0</v>
      </c>
      <c r="FR23">
        <f t="shared" si="107"/>
        <v>2</v>
      </c>
      <c r="FS23" s="139">
        <f>VLOOKUP($A23,'FuturesInfo (3)'!$A$2:$O$80,15)*FR23</f>
        <v>98140</v>
      </c>
      <c r="FT23" s="200">
        <f t="shared" si="84"/>
        <v>-2892.179588611446</v>
      </c>
      <c r="FU23" s="200">
        <f t="shared" si="108"/>
        <v>2892.179588611446</v>
      </c>
      <c r="FV23" s="200">
        <f t="shared" si="85"/>
        <v>2892.179588611446</v>
      </c>
      <c r="FX23">
        <f t="shared" si="86"/>
        <v>-1</v>
      </c>
      <c r="FY23" s="244">
        <v>-1</v>
      </c>
      <c r="FZ23" s="218">
        <v>-1</v>
      </c>
      <c r="GA23" s="245">
        <v>-30</v>
      </c>
      <c r="GB23">
        <f t="shared" si="126"/>
        <v>-1</v>
      </c>
      <c r="GC23">
        <f t="shared" si="110"/>
        <v>1</v>
      </c>
      <c r="GD23" s="218"/>
      <c r="GE23">
        <f t="shared" si="124"/>
        <v>0</v>
      </c>
      <c r="GF23">
        <f t="shared" si="111"/>
        <v>0</v>
      </c>
      <c r="GG23">
        <f t="shared" si="112"/>
        <v>0</v>
      </c>
      <c r="GH23">
        <f t="shared" si="113"/>
        <v>0</v>
      </c>
      <c r="GI23" s="253"/>
      <c r="GJ23" s="2">
        <v>10</v>
      </c>
      <c r="GK23">
        <v>60</v>
      </c>
      <c r="GL23" t="str">
        <f t="shared" si="87"/>
        <v>TRUE</v>
      </c>
      <c r="GM23">
        <f>VLOOKUP($A23,'FuturesInfo (3)'!$A$2:$V$80,22)</f>
        <v>2</v>
      </c>
      <c r="GN23" s="96">
        <v>0</v>
      </c>
      <c r="GO23">
        <f t="shared" si="114"/>
        <v>2</v>
      </c>
      <c r="GP23" s="139">
        <f>VLOOKUP($A23,'FuturesInfo (3)'!$A$2:$O$80,15)*GO23</f>
        <v>98140</v>
      </c>
      <c r="GQ23" s="200">
        <f t="shared" si="88"/>
        <v>0</v>
      </c>
      <c r="GR23" s="200">
        <f t="shared" si="115"/>
        <v>0</v>
      </c>
      <c r="GS23" s="200">
        <f t="shared" si="89"/>
        <v>0</v>
      </c>
      <c r="GT23" s="200">
        <f t="shared" si="116"/>
        <v>0</v>
      </c>
    </row>
    <row r="24" spans="1:202"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27"/>
        <v>TRUE</v>
      </c>
      <c r="N24">
        <f>ROUND(VLOOKUP($B24,MARGIN!$A$42:$P$172,16),0)</f>
        <v>7</v>
      </c>
      <c r="P24">
        <f t="shared" si="128"/>
        <v>0</v>
      </c>
      <c r="Q24" s="3">
        <v>1</v>
      </c>
      <c r="R24" s="3">
        <v>1</v>
      </c>
      <c r="S24" s="3" t="s">
        <v>945</v>
      </c>
      <c r="T24" s="2" t="s">
        <v>30</v>
      </c>
      <c r="U24">
        <v>60</v>
      </c>
      <c r="V24" t="str">
        <f t="shared" si="129"/>
        <v>TRUE</v>
      </c>
      <c r="W24">
        <f>ROUND(VLOOKUP($B24,MARGIN!$A$42:$P$172,16),0)</f>
        <v>7</v>
      </c>
      <c r="X24">
        <f t="shared" si="130"/>
        <v>9</v>
      </c>
      <c r="Z24">
        <f t="shared" si="131"/>
        <v>0</v>
      </c>
      <c r="AA24" s="3">
        <v>1</v>
      </c>
      <c r="AB24" s="3">
        <v>1</v>
      </c>
      <c r="AC24" s="3" t="s">
        <v>945</v>
      </c>
      <c r="AD24" s="2" t="s">
        <v>30</v>
      </c>
      <c r="AE24">
        <v>60</v>
      </c>
      <c r="AF24" t="str">
        <f t="shared" si="132"/>
        <v>TRUE</v>
      </c>
      <c r="AG24">
        <f>ROUND(VLOOKUP($B24,MARGIN!$A$42:$P$172,16),0)</f>
        <v>7</v>
      </c>
      <c r="AH24">
        <f t="shared" si="133"/>
        <v>9</v>
      </c>
      <c r="AI24" s="139" t="e">
        <f>VLOOKUP($B24,#REF!,2)*AH24</f>
        <v>#REF!</v>
      </c>
      <c r="AK24">
        <f t="shared" si="134"/>
        <v>0</v>
      </c>
      <c r="AL24" s="3">
        <v>1</v>
      </c>
      <c r="AM24" s="3">
        <v>1</v>
      </c>
      <c r="AN24" s="3" t="s">
        <v>945</v>
      </c>
      <c r="AO24" s="2" t="s">
        <v>30</v>
      </c>
      <c r="AP24">
        <v>60</v>
      </c>
      <c r="AQ24" t="str">
        <f t="shared" si="135"/>
        <v>TRUE</v>
      </c>
      <c r="AR24">
        <f>ROUND(VLOOKUP($B24,MARGIN!$A$42:$P$172,16),0)</f>
        <v>7</v>
      </c>
      <c r="AS24">
        <f t="shared" si="136"/>
        <v>9</v>
      </c>
      <c r="AT24" s="139" t="e">
        <f>VLOOKUP($B24,#REF!,2)*AS24</f>
        <v>#REF!</v>
      </c>
      <c r="AV24">
        <f t="shared" si="137"/>
        <v>0</v>
      </c>
      <c r="AW24" s="3">
        <v>1</v>
      </c>
      <c r="AX24">
        <v>-1</v>
      </c>
      <c r="AY24" s="3">
        <v>-1.20425398811E-2</v>
      </c>
      <c r="AZ24" s="2" t="s">
        <v>30</v>
      </c>
      <c r="BA24">
        <v>60</v>
      </c>
      <c r="BB24" t="str">
        <f t="shared" si="138"/>
        <v>TRUE</v>
      </c>
      <c r="BC24">
        <f>ROUND(VLOOKUP($B24,MARGIN!$A$42:$P$172,16),0)</f>
        <v>7</v>
      </c>
      <c r="BD24">
        <f t="shared" si="139"/>
        <v>5</v>
      </c>
      <c r="BE24" s="139" t="e">
        <f>VLOOKUP($B24,#REF!,2)*BD24</f>
        <v>#REF!</v>
      </c>
      <c r="BG24">
        <f t="shared" si="117"/>
        <v>0</v>
      </c>
      <c r="BH24" s="3">
        <v>-1</v>
      </c>
      <c r="BI24" s="3">
        <v>-1</v>
      </c>
      <c r="BJ24">
        <f t="shared" si="90"/>
        <v>1</v>
      </c>
      <c r="BK24" s="5">
        <v>-4.7490897577999996E-3</v>
      </c>
      <c r="BL24" s="2">
        <v>10</v>
      </c>
      <c r="BM24">
        <v>60</v>
      </c>
      <c r="BN24" t="str">
        <f t="shared" si="118"/>
        <v>TRUE</v>
      </c>
      <c r="BO24">
        <f>VLOOKUP($A24,'FuturesInfo (3)'!$A$2:$V$80,22)</f>
        <v>4</v>
      </c>
      <c r="BP24">
        <f t="shared" si="57"/>
        <v>4</v>
      </c>
      <c r="BQ24" s="139">
        <f>VLOOKUP($A24,'FuturesInfo (3)'!$A$2:$O$80,15)*BP24</f>
        <v>130139.99999999999</v>
      </c>
      <c r="BR24" s="145">
        <f t="shared" si="91"/>
        <v>618.04654108009186</v>
      </c>
      <c r="BT24" s="3">
        <f t="shared" si="92"/>
        <v>-1</v>
      </c>
      <c r="BU24" s="3">
        <v>-1</v>
      </c>
      <c r="BV24">
        <v>1</v>
      </c>
      <c r="BW24" s="3">
        <v>1</v>
      </c>
      <c r="BX24">
        <f t="shared" si="58"/>
        <v>0</v>
      </c>
      <c r="BY24">
        <f t="shared" si="59"/>
        <v>1</v>
      </c>
      <c r="BZ24" s="189">
        <v>1.6701129279400002E-2</v>
      </c>
      <c r="CA24" s="2">
        <v>10</v>
      </c>
      <c r="CB24">
        <v>60</v>
      </c>
      <c r="CC24" t="str">
        <f t="shared" si="60"/>
        <v>TRUE</v>
      </c>
      <c r="CD24">
        <f>VLOOKUP($A24,'FuturesInfo (3)'!$A$2:$V$80,22)</f>
        <v>4</v>
      </c>
      <c r="CE24">
        <f t="shared" si="61"/>
        <v>4</v>
      </c>
      <c r="CF24">
        <f t="shared" si="61"/>
        <v>4</v>
      </c>
      <c r="CG24" s="139">
        <f>VLOOKUP($A24,'FuturesInfo (3)'!$A$2:$O$80,15)*CE24</f>
        <v>130139.99999999999</v>
      </c>
      <c r="CH24" s="145">
        <f t="shared" si="62"/>
        <v>-2173.4849644211158</v>
      </c>
      <c r="CI24" s="145">
        <f t="shared" si="93"/>
        <v>2173.4849644211158</v>
      </c>
      <c r="CK24" s="3">
        <f t="shared" si="63"/>
        <v>-1</v>
      </c>
      <c r="CL24" s="3">
        <v>1</v>
      </c>
      <c r="CM24">
        <v>1</v>
      </c>
      <c r="CN24" s="3">
        <v>1</v>
      </c>
      <c r="CO24">
        <f t="shared" si="119"/>
        <v>1</v>
      </c>
      <c r="CP24">
        <f t="shared" si="64"/>
        <v>1</v>
      </c>
      <c r="CQ24" s="5">
        <v>2.5504615866099999E-2</v>
      </c>
      <c r="CR24" s="2">
        <v>10</v>
      </c>
      <c r="CS24">
        <v>60</v>
      </c>
      <c r="CT24" t="str">
        <f t="shared" si="65"/>
        <v>TRUE</v>
      </c>
      <c r="CU24">
        <f>VLOOKUP($A24,'FuturesInfo (3)'!$A$2:$V$80,22)</f>
        <v>4</v>
      </c>
      <c r="CV24">
        <f t="shared" si="66"/>
        <v>5</v>
      </c>
      <c r="CW24">
        <f t="shared" si="94"/>
        <v>4</v>
      </c>
      <c r="CX24" s="139">
        <f>VLOOKUP($A24,'FuturesInfo (3)'!$A$2:$O$80,15)*CW24</f>
        <v>130139.99999999999</v>
      </c>
      <c r="CY24" s="200">
        <f t="shared" si="95"/>
        <v>3319.1707088142534</v>
      </c>
      <c r="CZ24" s="200">
        <f t="shared" si="96"/>
        <v>3319.1707088142534</v>
      </c>
      <c r="DB24" s="3">
        <f t="shared" si="67"/>
        <v>1</v>
      </c>
      <c r="DC24" s="3">
        <v>1</v>
      </c>
      <c r="DD24">
        <v>1</v>
      </c>
      <c r="DE24" s="3">
        <v>1</v>
      </c>
      <c r="DF24">
        <f t="shared" si="120"/>
        <v>1</v>
      </c>
      <c r="DG24">
        <f t="shared" si="68"/>
        <v>1</v>
      </c>
      <c r="DH24" s="5">
        <v>4.57735733903E-3</v>
      </c>
      <c r="DI24" s="2">
        <v>10</v>
      </c>
      <c r="DJ24">
        <v>60</v>
      </c>
      <c r="DK24" t="str">
        <f t="shared" si="69"/>
        <v>TRUE</v>
      </c>
      <c r="DL24">
        <f>VLOOKUP($A24,'FuturesInfo (3)'!$A$2:$V$80,22)</f>
        <v>4</v>
      </c>
      <c r="DM24">
        <f t="shared" si="70"/>
        <v>5</v>
      </c>
      <c r="DN24" s="186">
        <f>DM24</f>
        <v>5</v>
      </c>
      <c r="DO24" s="139">
        <f>VLOOKUP($A24,'FuturesInfo (3)'!$A$2:$O$80,15)*DN24</f>
        <v>162674.99999999997</v>
      </c>
      <c r="DP24" s="200">
        <f t="shared" si="71"/>
        <v>744.62160512670516</v>
      </c>
      <c r="DQ24" s="200">
        <f t="shared" si="98"/>
        <v>744.62160512670516</v>
      </c>
      <c r="DS24" s="3">
        <f t="shared" si="72"/>
        <v>1</v>
      </c>
      <c r="DT24" s="3">
        <v>-1</v>
      </c>
      <c r="DU24">
        <v>1</v>
      </c>
      <c r="DV24" s="3">
        <v>1</v>
      </c>
      <c r="DW24">
        <f t="shared" si="121"/>
        <v>0</v>
      </c>
      <c r="DX24">
        <f t="shared" si="73"/>
        <v>1</v>
      </c>
      <c r="DY24" s="5">
        <v>1.8226002430100001E-3</v>
      </c>
      <c r="DZ24" s="2">
        <v>10</v>
      </c>
      <c r="EA24">
        <v>60</v>
      </c>
      <c r="EB24" t="str">
        <f t="shared" si="74"/>
        <v>TRUE</v>
      </c>
      <c r="EC24">
        <f>VLOOKUP($A24,'FuturesInfo (3)'!$A$2:$V$80,22)</f>
        <v>4</v>
      </c>
      <c r="ED24" s="96">
        <v>0</v>
      </c>
      <c r="EE24">
        <f t="shared" si="99"/>
        <v>4</v>
      </c>
      <c r="EF24" s="139">
        <f>VLOOKUP($A24,'FuturesInfo (3)'!$A$2:$O$80,15)*EE24</f>
        <v>130139.99999999999</v>
      </c>
      <c r="EG24" s="200">
        <f t="shared" si="75"/>
        <v>-237.19319562532138</v>
      </c>
      <c r="EH24" s="200">
        <f t="shared" si="100"/>
        <v>237.19319562532138</v>
      </c>
      <c r="EJ24">
        <f t="shared" si="76"/>
        <v>-1</v>
      </c>
      <c r="EK24" s="3">
        <v>-1</v>
      </c>
      <c r="EL24" s="218">
        <v>-1</v>
      </c>
      <c r="EM24">
        <f t="shared" si="101"/>
        <v>-1</v>
      </c>
      <c r="EN24" s="3">
        <v>-1</v>
      </c>
      <c r="EO24">
        <f t="shared" si="122"/>
        <v>1</v>
      </c>
      <c r="EP24">
        <f t="shared" si="102"/>
        <v>1</v>
      </c>
      <c r="EQ24">
        <f t="shared" si="77"/>
        <v>1</v>
      </c>
      <c r="ER24" s="5">
        <v>-1.0006064281400001E-2</v>
      </c>
      <c r="ES24" s="2">
        <v>10</v>
      </c>
      <c r="ET24">
        <v>60</v>
      </c>
      <c r="EU24" t="str">
        <f t="shared" si="78"/>
        <v>TRUE</v>
      </c>
      <c r="EV24">
        <f>VLOOKUP($A24,'FuturesInfo (3)'!$A$2:$V$80,22)</f>
        <v>4</v>
      </c>
      <c r="EW24" s="96">
        <v>0</v>
      </c>
      <c r="EX24">
        <f t="shared" si="103"/>
        <v>4</v>
      </c>
      <c r="EY24" s="139">
        <f>VLOOKUP($A24,'FuturesInfo (3)'!$A$2:$O$80,15)*EX24</f>
        <v>130139.99999999999</v>
      </c>
      <c r="EZ24" s="200">
        <f t="shared" si="79"/>
        <v>1302.189205581396</v>
      </c>
      <c r="FA24" s="200">
        <f t="shared" si="104"/>
        <v>1302.189205581396</v>
      </c>
      <c r="FB24" s="200">
        <f t="shared" si="80"/>
        <v>1302.189205581396</v>
      </c>
      <c r="FD24">
        <f t="shared" si="81"/>
        <v>-1</v>
      </c>
      <c r="FE24" s="3">
        <v>-1</v>
      </c>
      <c r="FF24" s="218">
        <v>-1</v>
      </c>
      <c r="FG24">
        <f t="shared" si="125"/>
        <v>-1</v>
      </c>
      <c r="FH24" s="3">
        <v>-1</v>
      </c>
      <c r="FI24">
        <f t="shared" si="123"/>
        <v>1</v>
      </c>
      <c r="FJ24">
        <f t="shared" si="106"/>
        <v>1</v>
      </c>
      <c r="FK24">
        <f t="shared" si="82"/>
        <v>1</v>
      </c>
      <c r="FL24" s="5">
        <v>-3.5222052067400002E-3</v>
      </c>
      <c r="FM24" s="2">
        <v>10</v>
      </c>
      <c r="FN24">
        <v>60</v>
      </c>
      <c r="FO24" t="str">
        <f t="shared" si="83"/>
        <v>TRUE</v>
      </c>
      <c r="FP24">
        <f>VLOOKUP($A24,'FuturesInfo (3)'!$A$2:$V$80,22)</f>
        <v>4</v>
      </c>
      <c r="FQ24" s="96">
        <v>0</v>
      </c>
      <c r="FR24">
        <f t="shared" si="107"/>
        <v>4</v>
      </c>
      <c r="FS24" s="139">
        <f>VLOOKUP($A24,'FuturesInfo (3)'!$A$2:$O$80,15)*FR24</f>
        <v>130139.99999999999</v>
      </c>
      <c r="FT24" s="200">
        <f t="shared" si="84"/>
        <v>458.37978560514358</v>
      </c>
      <c r="FU24" s="200">
        <f t="shared" si="108"/>
        <v>458.37978560514358</v>
      </c>
      <c r="FV24" s="200">
        <f t="shared" si="85"/>
        <v>458.37978560514358</v>
      </c>
      <c r="FX24">
        <f t="shared" si="86"/>
        <v>-1</v>
      </c>
      <c r="FY24" s="246">
        <v>-1</v>
      </c>
      <c r="FZ24" s="218">
        <v>1</v>
      </c>
      <c r="GA24" s="245">
        <v>4</v>
      </c>
      <c r="GB24">
        <f t="shared" si="126"/>
        <v>1</v>
      </c>
      <c r="GC24">
        <f t="shared" si="110"/>
        <v>1</v>
      </c>
      <c r="GD24" s="250"/>
      <c r="GE24">
        <f t="shared" si="124"/>
        <v>0</v>
      </c>
      <c r="GF24">
        <f t="shared" si="111"/>
        <v>0</v>
      </c>
      <c r="GG24">
        <f t="shared" si="112"/>
        <v>0</v>
      </c>
      <c r="GH24">
        <f t="shared" si="113"/>
        <v>0</v>
      </c>
      <c r="GI24" s="251"/>
      <c r="GJ24" s="2">
        <v>10</v>
      </c>
      <c r="GK24">
        <v>60</v>
      </c>
      <c r="GL24" t="str">
        <f t="shared" si="87"/>
        <v>TRUE</v>
      </c>
      <c r="GM24">
        <f>VLOOKUP($A24,'FuturesInfo (3)'!$A$2:$V$80,22)</f>
        <v>4</v>
      </c>
      <c r="GN24" s="96">
        <v>0</v>
      </c>
      <c r="GO24">
        <f t="shared" si="114"/>
        <v>4</v>
      </c>
      <c r="GP24" s="139">
        <f>VLOOKUP($A24,'FuturesInfo (3)'!$A$2:$O$80,15)*GO24</f>
        <v>130139.99999999999</v>
      </c>
      <c r="GQ24" s="200">
        <f t="shared" si="88"/>
        <v>0</v>
      </c>
      <c r="GR24" s="200">
        <f t="shared" si="115"/>
        <v>0</v>
      </c>
      <c r="GS24" s="200">
        <f t="shared" si="89"/>
        <v>0</v>
      </c>
      <c r="GT24" s="200">
        <f t="shared" si="116"/>
        <v>0</v>
      </c>
    </row>
    <row r="25" spans="1:202"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27"/>
        <v>TRUE</v>
      </c>
      <c r="N25">
        <f>ROUND(VLOOKUP($B25,MARGIN!$A$42:$P$172,16),0)</f>
        <v>1</v>
      </c>
      <c r="P25">
        <f t="shared" si="128"/>
        <v>0</v>
      </c>
      <c r="Q25">
        <v>-1</v>
      </c>
      <c r="R25">
        <v>-1</v>
      </c>
      <c r="S25" t="s">
        <v>955</v>
      </c>
      <c r="T25" s="2" t="s">
        <v>30</v>
      </c>
      <c r="U25">
        <v>60</v>
      </c>
      <c r="V25" t="str">
        <f t="shared" si="129"/>
        <v>TRUE</v>
      </c>
      <c r="W25">
        <f>ROUND(VLOOKUP($B25,MARGIN!$A$42:$P$172,16),0)</f>
        <v>1</v>
      </c>
      <c r="X25">
        <f t="shared" si="130"/>
        <v>1</v>
      </c>
      <c r="Z25">
        <f t="shared" si="131"/>
        <v>2</v>
      </c>
      <c r="AA25">
        <v>1</v>
      </c>
      <c r="AB25">
        <v>-1</v>
      </c>
      <c r="AC25" t="s">
        <v>955</v>
      </c>
      <c r="AD25" s="2" t="s">
        <v>30</v>
      </c>
      <c r="AE25">
        <v>60</v>
      </c>
      <c r="AF25" t="str">
        <f t="shared" si="132"/>
        <v>TRUE</v>
      </c>
      <c r="AG25">
        <f>ROUND(VLOOKUP($B25,MARGIN!$A$42:$P$172,16),0)</f>
        <v>1</v>
      </c>
      <c r="AH25">
        <f t="shared" si="133"/>
        <v>1</v>
      </c>
      <c r="AI25" s="139" t="e">
        <f>VLOOKUP($B25,#REF!,2)*AH25</f>
        <v>#REF!</v>
      </c>
      <c r="AK25">
        <f t="shared" si="134"/>
        <v>2</v>
      </c>
      <c r="AL25">
        <v>1</v>
      </c>
      <c r="AM25">
        <v>-1</v>
      </c>
      <c r="AN25" t="s">
        <v>955</v>
      </c>
      <c r="AO25" s="2" t="s">
        <v>30</v>
      </c>
      <c r="AP25">
        <v>60</v>
      </c>
      <c r="AQ25" t="str">
        <f t="shared" si="135"/>
        <v>TRUE</v>
      </c>
      <c r="AR25">
        <f>ROUND(VLOOKUP($B25,MARGIN!$A$42:$P$172,16),0)</f>
        <v>1</v>
      </c>
      <c r="AS25">
        <f t="shared" si="136"/>
        <v>1</v>
      </c>
      <c r="AT25" s="139" t="e">
        <f>VLOOKUP($B25,#REF!,2)*AS25</f>
        <v>#REF!</v>
      </c>
      <c r="AV25">
        <f t="shared" si="137"/>
        <v>2</v>
      </c>
      <c r="AW25">
        <v>1</v>
      </c>
      <c r="AX25">
        <v>1</v>
      </c>
      <c r="AY25">
        <v>5.0763701707100001E-3</v>
      </c>
      <c r="AZ25" s="2" t="s">
        <v>30</v>
      </c>
      <c r="BA25">
        <v>60</v>
      </c>
      <c r="BB25" t="str">
        <f t="shared" si="138"/>
        <v>TRUE</v>
      </c>
      <c r="BC25">
        <f>ROUND(VLOOKUP($B25,MARGIN!$A$42:$P$172,16),0)</f>
        <v>1</v>
      </c>
      <c r="BD25">
        <f t="shared" si="139"/>
        <v>1</v>
      </c>
      <c r="BE25" s="139" t="e">
        <f>VLOOKUP($B25,#REF!,2)*BD25</f>
        <v>#REF!</v>
      </c>
      <c r="BG25">
        <f t="shared" si="117"/>
        <v>-2</v>
      </c>
      <c r="BH25">
        <v>-1</v>
      </c>
      <c r="BI25">
        <v>-1</v>
      </c>
      <c r="BJ25">
        <f t="shared" si="90"/>
        <v>1</v>
      </c>
      <c r="BK25" s="1">
        <v>-2.9946810888100001E-3</v>
      </c>
      <c r="BL25" s="2">
        <v>10</v>
      </c>
      <c r="BM25">
        <v>60</v>
      </c>
      <c r="BN25" t="str">
        <f t="shared" si="118"/>
        <v>TRUE</v>
      </c>
      <c r="BO25">
        <f>VLOOKUP($A25,'FuturesInfo (3)'!$A$2:$V$80,22)</f>
        <v>2</v>
      </c>
      <c r="BP25">
        <f t="shared" si="57"/>
        <v>2</v>
      </c>
      <c r="BQ25" s="139">
        <f>VLOOKUP($A25,'FuturesInfo (3)'!$A$2:$O$80,15)*BP25</f>
        <v>281525</v>
      </c>
      <c r="BR25" s="145">
        <f t="shared" si="91"/>
        <v>843.07759352723531</v>
      </c>
      <c r="BT25">
        <f t="shared" si="92"/>
        <v>-1</v>
      </c>
      <c r="BU25">
        <v>1</v>
      </c>
      <c r="BV25">
        <v>1</v>
      </c>
      <c r="BW25">
        <v>1</v>
      </c>
      <c r="BX25">
        <f t="shared" si="58"/>
        <v>1</v>
      </c>
      <c r="BY25">
        <f t="shared" si="59"/>
        <v>1</v>
      </c>
      <c r="BZ25" s="188">
        <v>1.74840849996E-2</v>
      </c>
      <c r="CA25" s="2">
        <v>10</v>
      </c>
      <c r="CB25">
        <v>60</v>
      </c>
      <c r="CC25" t="str">
        <f t="shared" si="60"/>
        <v>TRUE</v>
      </c>
      <c r="CD25">
        <f>VLOOKUP($A25,'FuturesInfo (3)'!$A$2:$V$80,22)</f>
        <v>2</v>
      </c>
      <c r="CE25">
        <f t="shared" si="61"/>
        <v>2</v>
      </c>
      <c r="CF25">
        <f t="shared" si="61"/>
        <v>2</v>
      </c>
      <c r="CG25" s="139">
        <f>VLOOKUP($A25,'FuturesInfo (3)'!$A$2:$O$80,15)*CE25</f>
        <v>281525</v>
      </c>
      <c r="CH25" s="145">
        <f t="shared" si="62"/>
        <v>4922.2070295123904</v>
      </c>
      <c r="CI25" s="145">
        <f t="shared" si="93"/>
        <v>4922.2070295123904</v>
      </c>
      <c r="CK25">
        <f t="shared" si="63"/>
        <v>1</v>
      </c>
      <c r="CL25">
        <v>-1</v>
      </c>
      <c r="CM25">
        <v>1</v>
      </c>
      <c r="CN25">
        <v>1</v>
      </c>
      <c r="CO25">
        <f t="shared" si="119"/>
        <v>0</v>
      </c>
      <c r="CP25">
        <f t="shared" si="64"/>
        <v>1</v>
      </c>
      <c r="CQ25" s="1">
        <v>2.4673951357099999E-3</v>
      </c>
      <c r="CR25" s="2">
        <v>10</v>
      </c>
      <c r="CS25">
        <v>60</v>
      </c>
      <c r="CT25" t="str">
        <f t="shared" si="65"/>
        <v>TRUE</v>
      </c>
      <c r="CU25">
        <f>VLOOKUP($A25,'FuturesInfo (3)'!$A$2:$V$80,22)</f>
        <v>2</v>
      </c>
      <c r="CV25">
        <f t="shared" si="66"/>
        <v>2</v>
      </c>
      <c r="CW25">
        <f t="shared" si="94"/>
        <v>2</v>
      </c>
      <c r="CX25" s="139">
        <f>VLOOKUP($A25,'FuturesInfo (3)'!$A$2:$O$80,15)*CW25</f>
        <v>281525</v>
      </c>
      <c r="CY25" s="200">
        <f t="shared" si="95"/>
        <v>-694.63341558075774</v>
      </c>
      <c r="CZ25" s="200">
        <f t="shared" si="96"/>
        <v>694.63341558075774</v>
      </c>
      <c r="DB25">
        <f t="shared" si="67"/>
        <v>-1</v>
      </c>
      <c r="DC25">
        <v>-1</v>
      </c>
      <c r="DD25">
        <v>1</v>
      </c>
      <c r="DE25">
        <v>-1</v>
      </c>
      <c r="DF25">
        <f t="shared" si="120"/>
        <v>1</v>
      </c>
      <c r="DG25">
        <f t="shared" si="68"/>
        <v>0</v>
      </c>
      <c r="DH25" s="1">
        <v>-1.01090014065E-3</v>
      </c>
      <c r="DI25" s="2">
        <v>10</v>
      </c>
      <c r="DJ25">
        <v>60</v>
      </c>
      <c r="DK25" t="str">
        <f t="shared" si="69"/>
        <v>TRUE</v>
      </c>
      <c r="DL25">
        <f>VLOOKUP($A25,'FuturesInfo (3)'!$A$2:$V$80,22)</f>
        <v>2</v>
      </c>
      <c r="DM25">
        <f t="shared" si="70"/>
        <v>2</v>
      </c>
      <c r="DN25">
        <f t="shared" si="97"/>
        <v>2</v>
      </c>
      <c r="DO25" s="139">
        <f>VLOOKUP($A25,'FuturesInfo (3)'!$A$2:$O$80,15)*DN25</f>
        <v>281525</v>
      </c>
      <c r="DP25" s="200">
        <f t="shared" si="71"/>
        <v>284.59366209649124</v>
      </c>
      <c r="DQ25" s="200">
        <f t="shared" si="98"/>
        <v>-284.59366209649124</v>
      </c>
      <c r="DS25">
        <f t="shared" si="72"/>
        <v>-1</v>
      </c>
      <c r="DT25">
        <v>-1</v>
      </c>
      <c r="DU25">
        <v>1</v>
      </c>
      <c r="DV25">
        <v>1</v>
      </c>
      <c r="DW25">
        <f t="shared" si="121"/>
        <v>0</v>
      </c>
      <c r="DX25">
        <f t="shared" si="73"/>
        <v>1</v>
      </c>
      <c r="DY25" s="1">
        <v>3.0357692815300001E-3</v>
      </c>
      <c r="DZ25" s="2">
        <v>10</v>
      </c>
      <c r="EA25">
        <v>60</v>
      </c>
      <c r="EB25" t="str">
        <f t="shared" si="74"/>
        <v>TRUE</v>
      </c>
      <c r="EC25">
        <f>VLOOKUP($A25,'FuturesInfo (3)'!$A$2:$V$80,22)</f>
        <v>2</v>
      </c>
      <c r="ED25" s="96">
        <v>0</v>
      </c>
      <c r="EE25">
        <f t="shared" si="99"/>
        <v>2</v>
      </c>
      <c r="EF25" s="139">
        <f>VLOOKUP($A25,'FuturesInfo (3)'!$A$2:$O$80,15)*EE25</f>
        <v>281525</v>
      </c>
      <c r="EG25" s="200">
        <f t="shared" si="75"/>
        <v>-854.64494698273325</v>
      </c>
      <c r="EH25" s="200">
        <f t="shared" si="100"/>
        <v>854.64494698273325</v>
      </c>
      <c r="EJ25">
        <f t="shared" si="76"/>
        <v>-1</v>
      </c>
      <c r="EK25">
        <v>1</v>
      </c>
      <c r="EL25" s="218">
        <v>1</v>
      </c>
      <c r="EM25">
        <f t="shared" si="101"/>
        <v>1</v>
      </c>
      <c r="EN25">
        <v>-1</v>
      </c>
      <c r="EO25">
        <f t="shared" si="122"/>
        <v>0</v>
      </c>
      <c r="EP25">
        <f t="shared" si="102"/>
        <v>0</v>
      </c>
      <c r="EQ25">
        <f t="shared" si="77"/>
        <v>0</v>
      </c>
      <c r="ER25" s="1">
        <v>-5.87770857093E-3</v>
      </c>
      <c r="ES25" s="2">
        <v>10</v>
      </c>
      <c r="ET25">
        <v>60</v>
      </c>
      <c r="EU25" t="str">
        <f t="shared" si="78"/>
        <v>TRUE</v>
      </c>
      <c r="EV25">
        <f>VLOOKUP($A25,'FuturesInfo (3)'!$A$2:$V$80,22)</f>
        <v>2</v>
      </c>
      <c r="EW25" s="96">
        <v>0</v>
      </c>
      <c r="EX25">
        <f t="shared" si="103"/>
        <v>2</v>
      </c>
      <c r="EY25" s="139">
        <f>VLOOKUP($A25,'FuturesInfo (3)'!$A$2:$O$80,15)*EX25</f>
        <v>281525</v>
      </c>
      <c r="EZ25" s="200">
        <f t="shared" si="79"/>
        <v>-1654.7219054310683</v>
      </c>
      <c r="FA25" s="200">
        <f t="shared" si="104"/>
        <v>-1654.7219054310683</v>
      </c>
      <c r="FB25" s="200">
        <f t="shared" si="80"/>
        <v>-1654.7219054310683</v>
      </c>
      <c r="FD25">
        <f t="shared" si="81"/>
        <v>-1</v>
      </c>
      <c r="FE25">
        <v>1</v>
      </c>
      <c r="FF25" s="218">
        <v>1</v>
      </c>
      <c r="FG25">
        <f t="shared" si="125"/>
        <v>-1</v>
      </c>
      <c r="FH25">
        <v>-1</v>
      </c>
      <c r="FI25">
        <f t="shared" si="123"/>
        <v>0</v>
      </c>
      <c r="FJ25">
        <f t="shared" si="106"/>
        <v>0</v>
      </c>
      <c r="FK25">
        <f t="shared" si="82"/>
        <v>1</v>
      </c>
      <c r="FL25" s="1">
        <v>-6.2654429932900001E-3</v>
      </c>
      <c r="FM25" s="2">
        <v>10</v>
      </c>
      <c r="FN25">
        <v>60</v>
      </c>
      <c r="FO25" t="str">
        <f t="shared" si="83"/>
        <v>TRUE</v>
      </c>
      <c r="FP25">
        <f>VLOOKUP($A25,'FuturesInfo (3)'!$A$2:$V$80,22)</f>
        <v>2</v>
      </c>
      <c r="FQ25" s="96">
        <v>0</v>
      </c>
      <c r="FR25">
        <f t="shared" si="107"/>
        <v>2</v>
      </c>
      <c r="FS25" s="139">
        <f>VLOOKUP($A25,'FuturesInfo (3)'!$A$2:$O$80,15)*FR25</f>
        <v>281525</v>
      </c>
      <c r="FT25" s="200">
        <f t="shared" si="84"/>
        <v>-1763.8788386859674</v>
      </c>
      <c r="FU25" s="200">
        <f t="shared" si="108"/>
        <v>-1763.8788386859674</v>
      </c>
      <c r="FV25" s="200">
        <f t="shared" si="85"/>
        <v>1763.8788386859674</v>
      </c>
      <c r="FX25">
        <f t="shared" si="86"/>
        <v>-1</v>
      </c>
      <c r="FY25" s="244">
        <v>-1</v>
      </c>
      <c r="FZ25" s="218">
        <v>-1</v>
      </c>
      <c r="GA25" s="245">
        <v>-2</v>
      </c>
      <c r="GB25">
        <f t="shared" si="126"/>
        <v>1</v>
      </c>
      <c r="GC25">
        <f t="shared" si="110"/>
        <v>1</v>
      </c>
      <c r="GD25" s="218"/>
      <c r="GE25">
        <f t="shared" si="124"/>
        <v>0</v>
      </c>
      <c r="GF25">
        <f t="shared" si="111"/>
        <v>0</v>
      </c>
      <c r="GG25">
        <f t="shared" si="112"/>
        <v>0</v>
      </c>
      <c r="GH25">
        <f t="shared" si="113"/>
        <v>0</v>
      </c>
      <c r="GI25" s="253"/>
      <c r="GJ25" s="2">
        <v>10</v>
      </c>
      <c r="GK25">
        <v>60</v>
      </c>
      <c r="GL25" t="str">
        <f t="shared" si="87"/>
        <v>TRUE</v>
      </c>
      <c r="GM25">
        <f>VLOOKUP($A25,'FuturesInfo (3)'!$A$2:$V$80,22)</f>
        <v>2</v>
      </c>
      <c r="GN25" s="96">
        <v>0</v>
      </c>
      <c r="GO25">
        <f t="shared" si="114"/>
        <v>2</v>
      </c>
      <c r="GP25" s="139">
        <f>VLOOKUP($A25,'FuturesInfo (3)'!$A$2:$O$80,15)*GO25</f>
        <v>281525</v>
      </c>
      <c r="GQ25" s="200">
        <f t="shared" si="88"/>
        <v>0</v>
      </c>
      <c r="GR25" s="200">
        <f t="shared" si="115"/>
        <v>0</v>
      </c>
      <c r="GS25" s="200">
        <f t="shared" si="89"/>
        <v>0</v>
      </c>
      <c r="GT25" s="200">
        <f t="shared" si="116"/>
        <v>0</v>
      </c>
    </row>
    <row r="26" spans="1:202" x14ac:dyDescent="0.25">
      <c r="A26" s="1" t="s">
        <v>319</v>
      </c>
      <c r="B26" s="153" t="str">
        <f>'FuturesInfo (3)'!M14</f>
        <v>@DX</v>
      </c>
      <c r="C26" s="204" t="str">
        <f>VLOOKUP(A26,'FuturesInfo (3)'!$A$2:$K$80,11)</f>
        <v>index</v>
      </c>
      <c r="D26" s="2" t="s">
        <v>30</v>
      </c>
      <c r="E26">
        <v>60</v>
      </c>
      <c r="F26" t="e">
        <f>IF(#REF!="","FALSE","TRUE")</f>
        <v>#REF!</v>
      </c>
      <c r="G26">
        <f>ROUND(VLOOKUP($B26,MARGIN!$A$42:$P$172,16),0)</f>
        <v>3</v>
      </c>
      <c r="I26" t="e">
        <f>-#REF!+J26</f>
        <v>#REF!</v>
      </c>
      <c r="J26">
        <v>1</v>
      </c>
      <c r="K26" s="2" t="s">
        <v>30</v>
      </c>
      <c r="L26">
        <v>60</v>
      </c>
      <c r="M26" t="str">
        <f t="shared" si="127"/>
        <v>TRUE</v>
      </c>
      <c r="N26">
        <f>ROUND(VLOOKUP($B26,MARGIN!$A$42:$P$172,16),0)</f>
        <v>3</v>
      </c>
      <c r="P26">
        <f t="shared" si="128"/>
        <v>0</v>
      </c>
      <c r="Q26">
        <v>1</v>
      </c>
      <c r="R26">
        <v>1</v>
      </c>
      <c r="S26" t="s">
        <v>989</v>
      </c>
      <c r="T26" s="2" t="s">
        <v>30</v>
      </c>
      <c r="U26">
        <v>60</v>
      </c>
      <c r="V26" t="str">
        <f t="shared" si="129"/>
        <v>TRUE</v>
      </c>
      <c r="W26">
        <f>ROUND(VLOOKUP($B26,MARGIN!$A$42:$P$172,16),0)</f>
        <v>3</v>
      </c>
      <c r="X26">
        <f t="shared" si="130"/>
        <v>4</v>
      </c>
      <c r="Z26">
        <f t="shared" si="131"/>
        <v>0</v>
      </c>
      <c r="AA26">
        <v>1</v>
      </c>
      <c r="AB26">
        <v>1</v>
      </c>
      <c r="AC26" t="s">
        <v>973</v>
      </c>
      <c r="AD26" s="2" t="s">
        <v>30</v>
      </c>
      <c r="AE26">
        <v>60</v>
      </c>
      <c r="AF26" t="str">
        <f t="shared" si="132"/>
        <v>TRUE</v>
      </c>
      <c r="AG26">
        <f>ROUND(VLOOKUP($B26,MARGIN!$A$42:$P$172,16),0)</f>
        <v>3</v>
      </c>
      <c r="AH26">
        <f t="shared" si="133"/>
        <v>4</v>
      </c>
      <c r="AI26" s="139" t="e">
        <f>VLOOKUP($B26,#REF!,2)*AH26</f>
        <v>#REF!</v>
      </c>
      <c r="AK26">
        <f t="shared" si="134"/>
        <v>0</v>
      </c>
      <c r="AL26">
        <v>1</v>
      </c>
      <c r="AM26">
        <v>1</v>
      </c>
      <c r="AN26" t="s">
        <v>973</v>
      </c>
      <c r="AO26" s="2" t="s">
        <v>30</v>
      </c>
      <c r="AP26">
        <v>60</v>
      </c>
      <c r="AQ26" t="str">
        <f t="shared" si="135"/>
        <v>TRUE</v>
      </c>
      <c r="AR26">
        <f>ROUND(VLOOKUP($B26,MARGIN!$A$42:$P$172,16),0)</f>
        <v>3</v>
      </c>
      <c r="AS26">
        <f t="shared" si="136"/>
        <v>4</v>
      </c>
      <c r="AT26" s="139" t="e">
        <f>VLOOKUP($B26,#REF!,2)*AS26</f>
        <v>#REF!</v>
      </c>
      <c r="AV26">
        <f t="shared" si="137"/>
        <v>0</v>
      </c>
      <c r="AW26">
        <v>1</v>
      </c>
      <c r="AX26">
        <v>-1</v>
      </c>
      <c r="AY26">
        <v>-4.4014268132399996E-3</v>
      </c>
      <c r="AZ26" s="2" t="s">
        <v>30</v>
      </c>
      <c r="BA26">
        <v>60</v>
      </c>
      <c r="BB26" t="str">
        <f t="shared" si="138"/>
        <v>TRUE</v>
      </c>
      <c r="BC26">
        <f>ROUND(VLOOKUP($B26,MARGIN!$A$42:$P$172,16),0)</f>
        <v>3</v>
      </c>
      <c r="BD26">
        <f t="shared" si="139"/>
        <v>2</v>
      </c>
      <c r="BE26" s="139" t="e">
        <f>VLOOKUP($B26,#REF!,2)*BD26</f>
        <v>#REF!</v>
      </c>
      <c r="BG26">
        <f t="shared" si="117"/>
        <v>2</v>
      </c>
      <c r="BH26">
        <v>1</v>
      </c>
      <c r="BI26">
        <v>1</v>
      </c>
      <c r="BJ26">
        <f t="shared" si="90"/>
        <v>1</v>
      </c>
      <c r="BK26" s="1">
        <v>1.1523633925599999E-3</v>
      </c>
      <c r="BL26" s="2">
        <v>10</v>
      </c>
      <c r="BM26">
        <v>60</v>
      </c>
      <c r="BN26" t="str">
        <f t="shared" si="118"/>
        <v>TRUE</v>
      </c>
      <c r="BO26">
        <f>VLOOKUP($A26,'FuturesInfo (3)'!$A$2:$V$80,22)</f>
        <v>4</v>
      </c>
      <c r="BP26">
        <f t="shared" si="57"/>
        <v>4</v>
      </c>
      <c r="BQ26" s="139">
        <f>VLOOKUP($A26,'FuturesInfo (3)'!$A$2:$O$80,15)*BP26</f>
        <v>378244</v>
      </c>
      <c r="BR26" s="145">
        <f t="shared" si="91"/>
        <v>435.8745390554646</v>
      </c>
      <c r="BT26">
        <f t="shared" si="92"/>
        <v>1</v>
      </c>
      <c r="BU26">
        <v>1</v>
      </c>
      <c r="BV26">
        <v>-1</v>
      </c>
      <c r="BW26">
        <v>-1</v>
      </c>
      <c r="BX26">
        <f t="shared" si="58"/>
        <v>0</v>
      </c>
      <c r="BY26">
        <f t="shared" si="59"/>
        <v>1</v>
      </c>
      <c r="BZ26" s="188">
        <v>-1.6093589770399999E-2</v>
      </c>
      <c r="CA26" s="2">
        <v>10</v>
      </c>
      <c r="CB26">
        <v>60</v>
      </c>
      <c r="CC26" t="str">
        <f t="shared" si="60"/>
        <v>TRUE</v>
      </c>
      <c r="CD26">
        <f>VLOOKUP($A26,'FuturesInfo (3)'!$A$2:$V$80,22)</f>
        <v>4</v>
      </c>
      <c r="CE26">
        <f t="shared" si="61"/>
        <v>4</v>
      </c>
      <c r="CF26">
        <f t="shared" si="61"/>
        <v>4</v>
      </c>
      <c r="CG26" s="139">
        <f>VLOOKUP($A26,'FuturesInfo (3)'!$A$2:$O$80,15)*CE26</f>
        <v>378244</v>
      </c>
      <c r="CH26" s="145">
        <f t="shared" si="62"/>
        <v>-6087.3037691151776</v>
      </c>
      <c r="CI26" s="145">
        <f t="shared" si="93"/>
        <v>6087.3037691151776</v>
      </c>
      <c r="CK26">
        <f t="shared" si="63"/>
        <v>1</v>
      </c>
      <c r="CL26">
        <v>1</v>
      </c>
      <c r="CM26">
        <v>-1</v>
      </c>
      <c r="CN26">
        <v>-1</v>
      </c>
      <c r="CO26">
        <f t="shared" si="119"/>
        <v>0</v>
      </c>
      <c r="CP26">
        <f t="shared" si="64"/>
        <v>1</v>
      </c>
      <c r="CQ26" s="1">
        <v>-1.4676479346600001E-3</v>
      </c>
      <c r="CR26" s="2">
        <v>10</v>
      </c>
      <c r="CS26">
        <v>60</v>
      </c>
      <c r="CT26" t="str">
        <f t="shared" si="65"/>
        <v>TRUE</v>
      </c>
      <c r="CU26">
        <f>VLOOKUP($A26,'FuturesInfo (3)'!$A$2:$V$80,22)</f>
        <v>4</v>
      </c>
      <c r="CV26">
        <f t="shared" si="66"/>
        <v>3</v>
      </c>
      <c r="CW26">
        <f t="shared" si="94"/>
        <v>4</v>
      </c>
      <c r="CX26" s="139">
        <f>VLOOKUP($A26,'FuturesInfo (3)'!$A$2:$O$80,15)*CW26</f>
        <v>378244</v>
      </c>
      <c r="CY26" s="200">
        <f t="shared" si="95"/>
        <v>-555.12902539753702</v>
      </c>
      <c r="CZ26" s="200">
        <f t="shared" si="96"/>
        <v>555.12902539753702</v>
      </c>
      <c r="DB26">
        <f t="shared" si="67"/>
        <v>1</v>
      </c>
      <c r="DC26">
        <v>1</v>
      </c>
      <c r="DD26">
        <v>-1</v>
      </c>
      <c r="DE26">
        <v>-1</v>
      </c>
      <c r="DF26">
        <f t="shared" si="120"/>
        <v>0</v>
      </c>
      <c r="DG26">
        <f t="shared" si="68"/>
        <v>1</v>
      </c>
      <c r="DH26" s="1">
        <v>-6.1774416870799998E-4</v>
      </c>
      <c r="DI26" s="2">
        <v>10</v>
      </c>
      <c r="DJ26">
        <v>60</v>
      </c>
      <c r="DK26" t="str">
        <f t="shared" si="69"/>
        <v>TRUE</v>
      </c>
      <c r="DL26">
        <f>VLOOKUP($A26,'FuturesInfo (3)'!$A$2:$V$80,22)</f>
        <v>4</v>
      </c>
      <c r="DM26">
        <f t="shared" si="70"/>
        <v>3</v>
      </c>
      <c r="DN26">
        <f t="shared" si="97"/>
        <v>4</v>
      </c>
      <c r="DO26" s="139">
        <f>VLOOKUP($A26,'FuturesInfo (3)'!$A$2:$O$80,15)*DN26</f>
        <v>378244</v>
      </c>
      <c r="DP26" s="200">
        <f t="shared" si="71"/>
        <v>-233.65802534878875</v>
      </c>
      <c r="DQ26" s="200">
        <f t="shared" si="98"/>
        <v>233.65802534878875</v>
      </c>
      <c r="DS26">
        <f t="shared" si="72"/>
        <v>1</v>
      </c>
      <c r="DT26">
        <v>1</v>
      </c>
      <c r="DU26">
        <v>-1</v>
      </c>
      <c r="DV26">
        <v>-1</v>
      </c>
      <c r="DW26">
        <f t="shared" si="121"/>
        <v>0</v>
      </c>
      <c r="DX26">
        <f t="shared" si="73"/>
        <v>1</v>
      </c>
      <c r="DY26" s="1">
        <v>-2.6856509506399998E-3</v>
      </c>
      <c r="DZ26" s="2">
        <v>10</v>
      </c>
      <c r="EA26">
        <v>60</v>
      </c>
      <c r="EB26" t="str">
        <f t="shared" si="74"/>
        <v>TRUE</v>
      </c>
      <c r="EC26">
        <f>VLOOKUP($A26,'FuturesInfo (3)'!$A$2:$V$80,22)</f>
        <v>4</v>
      </c>
      <c r="ED26" s="96">
        <v>0</v>
      </c>
      <c r="EE26">
        <f t="shared" si="99"/>
        <v>4</v>
      </c>
      <c r="EF26" s="139">
        <f>VLOOKUP($A26,'FuturesInfo (3)'!$A$2:$O$80,15)*EE26</f>
        <v>378244</v>
      </c>
      <c r="EG26" s="200">
        <f t="shared" si="75"/>
        <v>-1015.8313581738761</v>
      </c>
      <c r="EH26" s="200">
        <f t="shared" si="100"/>
        <v>1015.8313581738761</v>
      </c>
      <c r="EJ26">
        <f t="shared" si="76"/>
        <v>1</v>
      </c>
      <c r="EK26">
        <v>-1</v>
      </c>
      <c r="EL26" s="218">
        <v>-1</v>
      </c>
      <c r="EM26">
        <f t="shared" si="101"/>
        <v>-1</v>
      </c>
      <c r="EN26">
        <v>1</v>
      </c>
      <c r="EO26">
        <f t="shared" si="122"/>
        <v>0</v>
      </c>
      <c r="EP26">
        <f t="shared" si="102"/>
        <v>0</v>
      </c>
      <c r="EQ26">
        <f t="shared" si="77"/>
        <v>0</v>
      </c>
      <c r="ER26" s="1">
        <v>3.9752083778600003E-3</v>
      </c>
      <c r="ES26" s="2">
        <v>10</v>
      </c>
      <c r="ET26">
        <v>60</v>
      </c>
      <c r="EU26" t="str">
        <f t="shared" si="78"/>
        <v>TRUE</v>
      </c>
      <c r="EV26">
        <f>VLOOKUP($A26,'FuturesInfo (3)'!$A$2:$V$80,22)</f>
        <v>4</v>
      </c>
      <c r="EW26" s="96">
        <v>0</v>
      </c>
      <c r="EX26">
        <f t="shared" si="103"/>
        <v>4</v>
      </c>
      <c r="EY26" s="139">
        <f>VLOOKUP($A26,'FuturesInfo (3)'!$A$2:$O$80,15)*EX26</f>
        <v>378244</v>
      </c>
      <c r="EZ26" s="200">
        <f t="shared" si="79"/>
        <v>-1503.5987176752778</v>
      </c>
      <c r="FA26" s="200">
        <f t="shared" si="104"/>
        <v>-1503.5987176752778</v>
      </c>
      <c r="FB26" s="200">
        <f t="shared" si="80"/>
        <v>-1503.5987176752778</v>
      </c>
      <c r="FD26">
        <f t="shared" si="81"/>
        <v>1</v>
      </c>
      <c r="FE26">
        <v>1</v>
      </c>
      <c r="FF26" s="218">
        <v>-1</v>
      </c>
      <c r="FG26">
        <f t="shared" si="125"/>
        <v>-1</v>
      </c>
      <c r="FH26">
        <v>1</v>
      </c>
      <c r="FI26">
        <f t="shared" si="123"/>
        <v>1</v>
      </c>
      <c r="FJ26">
        <f t="shared" si="106"/>
        <v>0</v>
      </c>
      <c r="FK26">
        <f t="shared" si="82"/>
        <v>0</v>
      </c>
      <c r="FL26" s="1">
        <v>6.48203337875E-3</v>
      </c>
      <c r="FM26" s="2">
        <v>10</v>
      </c>
      <c r="FN26">
        <v>60</v>
      </c>
      <c r="FO26" t="str">
        <f t="shared" si="83"/>
        <v>TRUE</v>
      </c>
      <c r="FP26">
        <f>VLOOKUP($A26,'FuturesInfo (3)'!$A$2:$V$80,22)</f>
        <v>4</v>
      </c>
      <c r="FQ26" s="96">
        <v>0</v>
      </c>
      <c r="FR26">
        <f t="shared" si="107"/>
        <v>4</v>
      </c>
      <c r="FS26" s="139">
        <f>VLOOKUP($A26,'FuturesInfo (3)'!$A$2:$O$80,15)*FR26</f>
        <v>378244</v>
      </c>
      <c r="FT26" s="200">
        <f t="shared" si="84"/>
        <v>2451.790233311915</v>
      </c>
      <c r="FU26" s="200">
        <f t="shared" si="108"/>
        <v>-2451.790233311915</v>
      </c>
      <c r="FV26" s="200">
        <f t="shared" si="85"/>
        <v>-2451.790233311915</v>
      </c>
      <c r="FX26">
        <f t="shared" si="86"/>
        <v>1</v>
      </c>
      <c r="FY26" s="244">
        <v>1</v>
      </c>
      <c r="FZ26" s="218">
        <v>-1</v>
      </c>
      <c r="GA26" s="245">
        <v>7</v>
      </c>
      <c r="GB26">
        <f t="shared" si="126"/>
        <v>-1</v>
      </c>
      <c r="GC26">
        <f t="shared" si="110"/>
        <v>-1</v>
      </c>
      <c r="GD26" s="218"/>
      <c r="GE26">
        <f t="shared" si="124"/>
        <v>0</v>
      </c>
      <c r="GF26">
        <f t="shared" si="111"/>
        <v>0</v>
      </c>
      <c r="GG26">
        <f t="shared" si="112"/>
        <v>0</v>
      </c>
      <c r="GH26">
        <f t="shared" si="113"/>
        <v>0</v>
      </c>
      <c r="GI26" s="253"/>
      <c r="GJ26" s="2">
        <v>10</v>
      </c>
      <c r="GK26">
        <v>60</v>
      </c>
      <c r="GL26" t="str">
        <f t="shared" si="87"/>
        <v>TRUE</v>
      </c>
      <c r="GM26">
        <f>VLOOKUP($A26,'FuturesInfo (3)'!$A$2:$V$80,22)</f>
        <v>4</v>
      </c>
      <c r="GN26" s="96">
        <v>0</v>
      </c>
      <c r="GO26">
        <f t="shared" si="114"/>
        <v>4</v>
      </c>
      <c r="GP26" s="139">
        <f>VLOOKUP($A26,'FuturesInfo (3)'!$A$2:$O$80,15)*GO26</f>
        <v>378244</v>
      </c>
      <c r="GQ26" s="200">
        <f t="shared" si="88"/>
        <v>0</v>
      </c>
      <c r="GR26" s="200">
        <f t="shared" si="115"/>
        <v>0</v>
      </c>
      <c r="GS26" s="200">
        <f t="shared" si="89"/>
        <v>0</v>
      </c>
      <c r="GT26" s="200">
        <f t="shared" si="116"/>
        <v>0</v>
      </c>
    </row>
    <row r="27" spans="1:202"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27"/>
        <v>TRUE</v>
      </c>
      <c r="N27">
        <f>ROUND(VLOOKUP($B27,MARGIN!$A$42:$P$172,16),0)</f>
        <v>2</v>
      </c>
      <c r="P27">
        <f t="shared" si="128"/>
        <v>0</v>
      </c>
      <c r="Q27">
        <v>1</v>
      </c>
      <c r="R27">
        <v>1</v>
      </c>
      <c r="S27" t="s">
        <v>988</v>
      </c>
      <c r="T27" s="2" t="s">
        <v>30</v>
      </c>
      <c r="U27">
        <v>60</v>
      </c>
      <c r="V27" t="str">
        <f t="shared" si="129"/>
        <v>TRUE</v>
      </c>
      <c r="W27">
        <f>ROUND(VLOOKUP($B27,MARGIN!$A$42:$P$172,16),0)</f>
        <v>2</v>
      </c>
      <c r="X27">
        <f t="shared" si="130"/>
        <v>3</v>
      </c>
      <c r="Z27">
        <f t="shared" si="131"/>
        <v>-2</v>
      </c>
      <c r="AA27">
        <v>-1</v>
      </c>
      <c r="AB27">
        <v>1</v>
      </c>
      <c r="AC27" t="s">
        <v>993</v>
      </c>
      <c r="AD27" s="2" t="s">
        <v>30</v>
      </c>
      <c r="AE27">
        <v>60</v>
      </c>
      <c r="AF27" t="str">
        <f t="shared" si="132"/>
        <v>TRUE</v>
      </c>
      <c r="AG27">
        <f>ROUND(VLOOKUP($B27,MARGIN!$A$42:$P$172,16),0)</f>
        <v>2</v>
      </c>
      <c r="AH27">
        <f t="shared" si="133"/>
        <v>2</v>
      </c>
      <c r="AI27" s="139" t="e">
        <f>VLOOKUP($B27,#REF!,2)*AH27</f>
        <v>#REF!</v>
      </c>
      <c r="AK27">
        <f t="shared" si="134"/>
        <v>-2</v>
      </c>
      <c r="AL27">
        <v>-1</v>
      </c>
      <c r="AM27">
        <v>1</v>
      </c>
      <c r="AN27" t="s">
        <v>993</v>
      </c>
      <c r="AO27" s="2" t="s">
        <v>30</v>
      </c>
      <c r="AP27">
        <v>60</v>
      </c>
      <c r="AQ27" t="str">
        <f t="shared" si="135"/>
        <v>TRUE</v>
      </c>
      <c r="AR27">
        <f>ROUND(VLOOKUP($B27,MARGIN!$A$42:$P$172,16),0)</f>
        <v>2</v>
      </c>
      <c r="AS27">
        <f t="shared" si="136"/>
        <v>2</v>
      </c>
      <c r="AT27" s="139" t="e">
        <f>VLOOKUP($B27,#REF!,2)*AS27</f>
        <v>#REF!</v>
      </c>
      <c r="AV27">
        <f t="shared" si="137"/>
        <v>-2</v>
      </c>
      <c r="AW27">
        <v>-1</v>
      </c>
      <c r="AX27">
        <v>1</v>
      </c>
      <c r="AY27">
        <v>1.0977617856900001E-3</v>
      </c>
      <c r="AZ27" s="2" t="s">
        <v>30</v>
      </c>
      <c r="BA27">
        <v>60</v>
      </c>
      <c r="BB27" t="str">
        <f t="shared" si="138"/>
        <v>TRUE</v>
      </c>
      <c r="BC27">
        <f>ROUND(VLOOKUP($B27,MARGIN!$A$42:$P$172,16),0)</f>
        <v>2</v>
      </c>
      <c r="BD27">
        <f t="shared" si="139"/>
        <v>2</v>
      </c>
      <c r="BE27" s="139" t="e">
        <f>VLOOKUP($B27,#REF!,2)*BD27</f>
        <v>#REF!</v>
      </c>
      <c r="BG27">
        <f t="shared" si="117"/>
        <v>-2</v>
      </c>
      <c r="BH27">
        <v>-1</v>
      </c>
      <c r="BI27">
        <v>1</v>
      </c>
      <c r="BJ27">
        <f t="shared" si="90"/>
        <v>0</v>
      </c>
      <c r="BK27" s="1">
        <v>2.0712762717000001E-3</v>
      </c>
      <c r="BL27" s="2">
        <v>10</v>
      </c>
      <c r="BM27">
        <v>60</v>
      </c>
      <c r="BN27" t="str">
        <f t="shared" si="118"/>
        <v>TRUE</v>
      </c>
      <c r="BO27">
        <f>VLOOKUP($A27,'FuturesInfo (3)'!$A$2:$V$80,22)</f>
        <v>3</v>
      </c>
      <c r="BP27">
        <f t="shared" si="57"/>
        <v>3</v>
      </c>
      <c r="BQ27" s="139">
        <f>VLOOKUP($A27,'FuturesInfo (3)'!$A$2:$O$80,15)*BP27</f>
        <v>559652.56200000003</v>
      </c>
      <c r="BR27" s="145">
        <f t="shared" si="91"/>
        <v>-1159.1950720667132</v>
      </c>
      <c r="BT27">
        <f t="shared" si="92"/>
        <v>-1</v>
      </c>
      <c r="BU27">
        <v>1</v>
      </c>
      <c r="BV27">
        <v>1</v>
      </c>
      <c r="BW27">
        <v>1</v>
      </c>
      <c r="BX27">
        <f t="shared" si="58"/>
        <v>1</v>
      </c>
      <c r="BY27">
        <f t="shared" si="59"/>
        <v>1</v>
      </c>
      <c r="BZ27" s="188">
        <v>3.7084321235299998E-3</v>
      </c>
      <c r="CA27" s="2">
        <v>10</v>
      </c>
      <c r="CB27">
        <v>60</v>
      </c>
      <c r="CC27" t="str">
        <f t="shared" si="60"/>
        <v>TRUE</v>
      </c>
      <c r="CD27">
        <f>VLOOKUP($A27,'FuturesInfo (3)'!$A$2:$V$80,22)</f>
        <v>3</v>
      </c>
      <c r="CE27">
        <f t="shared" si="61"/>
        <v>3</v>
      </c>
      <c r="CF27">
        <f t="shared" si="61"/>
        <v>3</v>
      </c>
      <c r="CG27" s="139">
        <f>VLOOKUP($A27,'FuturesInfo (3)'!$A$2:$O$80,15)*CE27</f>
        <v>559652.56200000003</v>
      </c>
      <c r="CH27" s="145">
        <f t="shared" si="62"/>
        <v>2075.4335389366652</v>
      </c>
      <c r="CI27" s="145">
        <f t="shared" si="93"/>
        <v>2075.4335389366652</v>
      </c>
      <c r="CK27">
        <f t="shared" si="63"/>
        <v>1</v>
      </c>
      <c r="CL27">
        <v>1</v>
      </c>
      <c r="CM27">
        <v>1</v>
      </c>
      <c r="CN27">
        <v>-1</v>
      </c>
      <c r="CO27">
        <f t="shared" si="119"/>
        <v>0</v>
      </c>
      <c r="CP27">
        <f t="shared" si="64"/>
        <v>0</v>
      </c>
      <c r="CQ27" s="1">
        <v>-9.0854027861900005E-4</v>
      </c>
      <c r="CR27" s="2">
        <v>10</v>
      </c>
      <c r="CS27">
        <v>60</v>
      </c>
      <c r="CT27" t="str">
        <f t="shared" si="65"/>
        <v>TRUE</v>
      </c>
      <c r="CU27">
        <f>VLOOKUP($A27,'FuturesInfo (3)'!$A$2:$V$80,22)</f>
        <v>3</v>
      </c>
      <c r="CV27">
        <f t="shared" si="66"/>
        <v>4</v>
      </c>
      <c r="CW27">
        <f t="shared" si="94"/>
        <v>3</v>
      </c>
      <c r="CX27" s="139">
        <f>VLOOKUP($A27,'FuturesInfo (3)'!$A$2:$O$80,15)*CW27</f>
        <v>559652.56200000003</v>
      </c>
      <c r="CY27" s="200">
        <f t="shared" si="95"/>
        <v>-508.46689460931725</v>
      </c>
      <c r="CZ27" s="200">
        <f t="shared" si="96"/>
        <v>-508.46689460931725</v>
      </c>
      <c r="DB27">
        <f t="shared" si="67"/>
        <v>1</v>
      </c>
      <c r="DC27">
        <v>-1</v>
      </c>
      <c r="DD27">
        <v>1</v>
      </c>
      <c r="DE27">
        <v>1</v>
      </c>
      <c r="DF27">
        <f t="shared" si="120"/>
        <v>0</v>
      </c>
      <c r="DG27">
        <f t="shared" si="68"/>
        <v>1</v>
      </c>
      <c r="DH27" s="1">
        <v>2.60685054981E-3</v>
      </c>
      <c r="DI27" s="2">
        <v>10</v>
      </c>
      <c r="DJ27">
        <v>60</v>
      </c>
      <c r="DK27" t="str">
        <f t="shared" si="69"/>
        <v>TRUE</v>
      </c>
      <c r="DL27">
        <f>VLOOKUP($A27,'FuturesInfo (3)'!$A$2:$V$80,22)</f>
        <v>3</v>
      </c>
      <c r="DM27">
        <f t="shared" si="70"/>
        <v>2</v>
      </c>
      <c r="DN27">
        <f t="shared" si="97"/>
        <v>3</v>
      </c>
      <c r="DO27" s="139">
        <f>VLOOKUP($A27,'FuturesInfo (3)'!$A$2:$O$80,15)*DN27</f>
        <v>559652.56200000003</v>
      </c>
      <c r="DP27" s="200">
        <f t="shared" si="71"/>
        <v>-1458.9305889522752</v>
      </c>
      <c r="DQ27" s="200">
        <f t="shared" si="98"/>
        <v>1458.9305889522752</v>
      </c>
      <c r="DS27">
        <f t="shared" si="72"/>
        <v>-1</v>
      </c>
      <c r="DT27">
        <v>1</v>
      </c>
      <c r="DU27">
        <v>1</v>
      </c>
      <c r="DV27">
        <v>-1</v>
      </c>
      <c r="DW27">
        <f t="shared" si="121"/>
        <v>0</v>
      </c>
      <c r="DX27">
        <f t="shared" si="73"/>
        <v>0</v>
      </c>
      <c r="DY27" s="1">
        <v>-4.86499635125E-4</v>
      </c>
      <c r="DZ27" s="2">
        <v>10</v>
      </c>
      <c r="EA27">
        <v>60</v>
      </c>
      <c r="EB27" t="str">
        <f t="shared" si="74"/>
        <v>TRUE</v>
      </c>
      <c r="EC27">
        <f>VLOOKUP($A27,'FuturesInfo (3)'!$A$2:$V$80,22)</f>
        <v>3</v>
      </c>
      <c r="ED27" s="96">
        <v>0</v>
      </c>
      <c r="EE27">
        <f t="shared" si="99"/>
        <v>3</v>
      </c>
      <c r="EF27" s="139">
        <f>VLOOKUP($A27,'FuturesInfo (3)'!$A$2:$O$80,15)*EE27</f>
        <v>559652.56200000003</v>
      </c>
      <c r="EG27" s="200">
        <f t="shared" si="75"/>
        <v>-272.27076720977146</v>
      </c>
      <c r="EH27" s="200">
        <f t="shared" si="100"/>
        <v>-272.27076720977146</v>
      </c>
      <c r="EJ27">
        <f t="shared" si="76"/>
        <v>1</v>
      </c>
      <c r="EK27">
        <v>1</v>
      </c>
      <c r="EL27" s="218">
        <v>1</v>
      </c>
      <c r="EM27">
        <f t="shared" si="101"/>
        <v>1</v>
      </c>
      <c r="EN27">
        <v>1</v>
      </c>
      <c r="EO27">
        <f t="shared" si="122"/>
        <v>1</v>
      </c>
      <c r="EP27">
        <f t="shared" si="102"/>
        <v>1</v>
      </c>
      <c r="EQ27">
        <f t="shared" si="77"/>
        <v>1</v>
      </c>
      <c r="ER27" s="1">
        <v>1.15599902653E-3</v>
      </c>
      <c r="ES27" s="2">
        <v>10</v>
      </c>
      <c r="ET27">
        <v>60</v>
      </c>
      <c r="EU27" t="str">
        <f t="shared" si="78"/>
        <v>TRUE</v>
      </c>
      <c r="EV27">
        <f>VLOOKUP($A27,'FuturesInfo (3)'!$A$2:$V$80,22)</f>
        <v>3</v>
      </c>
      <c r="EW27" s="96">
        <v>0</v>
      </c>
      <c r="EX27">
        <f t="shared" si="103"/>
        <v>3</v>
      </c>
      <c r="EY27" s="139">
        <f>VLOOKUP($A27,'FuturesInfo (3)'!$A$2:$O$80,15)*EX27</f>
        <v>559652.56200000003</v>
      </c>
      <c r="EZ27" s="200">
        <f t="shared" si="79"/>
        <v>646.95781686702048</v>
      </c>
      <c r="FA27" s="200">
        <f t="shared" si="104"/>
        <v>646.95781686702048</v>
      </c>
      <c r="FB27" s="200">
        <f t="shared" si="80"/>
        <v>646.95781686702048</v>
      </c>
      <c r="FD27">
        <f t="shared" si="81"/>
        <v>1</v>
      </c>
      <c r="FE27">
        <v>1</v>
      </c>
      <c r="FF27" s="218">
        <v>1</v>
      </c>
      <c r="FG27">
        <f t="shared" si="125"/>
        <v>1</v>
      </c>
      <c r="FH27">
        <v>1</v>
      </c>
      <c r="FI27">
        <f t="shared" si="123"/>
        <v>1</v>
      </c>
      <c r="FJ27">
        <f t="shared" si="106"/>
        <v>1</v>
      </c>
      <c r="FK27">
        <f t="shared" si="82"/>
        <v>1</v>
      </c>
      <c r="FL27" s="1">
        <v>1.8231540565200001E-3</v>
      </c>
      <c r="FM27" s="2">
        <v>10</v>
      </c>
      <c r="FN27">
        <v>60</v>
      </c>
      <c r="FO27" t="str">
        <f t="shared" si="83"/>
        <v>TRUE</v>
      </c>
      <c r="FP27">
        <f>VLOOKUP($A27,'FuturesInfo (3)'!$A$2:$V$80,22)</f>
        <v>3</v>
      </c>
      <c r="FQ27" s="96">
        <v>0</v>
      </c>
      <c r="FR27">
        <f t="shared" si="107"/>
        <v>3</v>
      </c>
      <c r="FS27" s="139">
        <f>VLOOKUP($A27,'FuturesInfo (3)'!$A$2:$O$80,15)*FR27</f>
        <v>559652.56200000003</v>
      </c>
      <c r="FT27" s="200">
        <f t="shared" si="84"/>
        <v>1020.3328386521109</v>
      </c>
      <c r="FU27" s="200">
        <f t="shared" si="108"/>
        <v>1020.3328386521109</v>
      </c>
      <c r="FV27" s="200">
        <f t="shared" si="85"/>
        <v>1020.3328386521109</v>
      </c>
      <c r="FX27">
        <f t="shared" si="86"/>
        <v>1</v>
      </c>
      <c r="FY27" s="244">
        <v>1</v>
      </c>
      <c r="FZ27" s="218">
        <v>-1</v>
      </c>
      <c r="GA27" s="245">
        <v>31</v>
      </c>
      <c r="GB27">
        <f t="shared" si="126"/>
        <v>-1</v>
      </c>
      <c r="GC27">
        <f t="shared" si="110"/>
        <v>-1</v>
      </c>
      <c r="GD27" s="218"/>
      <c r="GE27">
        <f t="shared" si="124"/>
        <v>0</v>
      </c>
      <c r="GF27">
        <f t="shared" si="111"/>
        <v>0</v>
      </c>
      <c r="GG27">
        <f t="shared" si="112"/>
        <v>0</v>
      </c>
      <c r="GH27">
        <f t="shared" si="113"/>
        <v>0</v>
      </c>
      <c r="GI27" s="253"/>
      <c r="GJ27" s="2">
        <v>10</v>
      </c>
      <c r="GK27">
        <v>60</v>
      </c>
      <c r="GL27" t="str">
        <f t="shared" si="87"/>
        <v>TRUE</v>
      </c>
      <c r="GM27">
        <f>VLOOKUP($A27,'FuturesInfo (3)'!$A$2:$V$80,22)</f>
        <v>3</v>
      </c>
      <c r="GN27" s="96">
        <v>0</v>
      </c>
      <c r="GO27">
        <f t="shared" si="114"/>
        <v>3</v>
      </c>
      <c r="GP27" s="139">
        <f>VLOOKUP($A27,'FuturesInfo (3)'!$A$2:$O$80,15)*GO27</f>
        <v>559652.56200000003</v>
      </c>
      <c r="GQ27" s="200">
        <f t="shared" si="88"/>
        <v>0</v>
      </c>
      <c r="GR27" s="200">
        <f t="shared" si="115"/>
        <v>0</v>
      </c>
      <c r="GS27" s="200">
        <f t="shared" si="89"/>
        <v>0</v>
      </c>
      <c r="GT27" s="200">
        <f t="shared" si="116"/>
        <v>0</v>
      </c>
    </row>
    <row r="28" spans="1:202"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27"/>
        <v>TRUE</v>
      </c>
      <c r="N28">
        <f>ROUND(VLOOKUP($B28,MARGIN!$A$42:$P$172,16),0)</f>
        <v>7</v>
      </c>
      <c r="P28">
        <f t="shared" si="128"/>
        <v>2</v>
      </c>
      <c r="Q28">
        <v>1</v>
      </c>
      <c r="R28">
        <v>1</v>
      </c>
      <c r="S28" t="s">
        <v>940</v>
      </c>
      <c r="T28" s="2" t="s">
        <v>30</v>
      </c>
      <c r="U28">
        <v>60</v>
      </c>
      <c r="V28" t="str">
        <f t="shared" si="129"/>
        <v>TRUE</v>
      </c>
      <c r="W28">
        <f>ROUND(VLOOKUP($B28,MARGIN!$A$42:$P$172,16),0)</f>
        <v>7</v>
      </c>
      <c r="X28">
        <f t="shared" si="130"/>
        <v>9</v>
      </c>
      <c r="Z28">
        <f t="shared" si="131"/>
        <v>0</v>
      </c>
      <c r="AA28">
        <v>1</v>
      </c>
      <c r="AB28">
        <v>1</v>
      </c>
      <c r="AC28" t="s">
        <v>940</v>
      </c>
      <c r="AD28" s="2" t="s">
        <v>30</v>
      </c>
      <c r="AE28">
        <v>60</v>
      </c>
      <c r="AF28" t="str">
        <f t="shared" si="132"/>
        <v>TRUE</v>
      </c>
      <c r="AG28">
        <f>ROUND(VLOOKUP($B28,MARGIN!$A$42:$P$172,16),0)</f>
        <v>7</v>
      </c>
      <c r="AH28">
        <f t="shared" si="133"/>
        <v>9</v>
      </c>
      <c r="AI28" s="139" t="e">
        <f>VLOOKUP($B28,#REF!,2)*AH28</f>
        <v>#REF!</v>
      </c>
      <c r="AK28">
        <f t="shared" si="134"/>
        <v>0</v>
      </c>
      <c r="AL28">
        <v>1</v>
      </c>
      <c r="AM28">
        <v>1</v>
      </c>
      <c r="AN28" t="s">
        <v>940</v>
      </c>
      <c r="AO28" s="2" t="s">
        <v>30</v>
      </c>
      <c r="AP28">
        <v>60</v>
      </c>
      <c r="AQ28" t="str">
        <f t="shared" si="135"/>
        <v>TRUE</v>
      </c>
      <c r="AR28">
        <f>ROUND(VLOOKUP($B28,MARGIN!$A$42:$P$172,16),0)</f>
        <v>7</v>
      </c>
      <c r="AS28">
        <f t="shared" si="136"/>
        <v>9</v>
      </c>
      <c r="AT28" s="139" t="e">
        <f>VLOOKUP($B28,#REF!,2)*AS28</f>
        <v>#REF!</v>
      </c>
      <c r="AV28">
        <f t="shared" si="137"/>
        <v>0</v>
      </c>
      <c r="AW28">
        <v>1</v>
      </c>
      <c r="AX28">
        <v>1</v>
      </c>
      <c r="AY28">
        <v>5.3280560206999999E-4</v>
      </c>
      <c r="AZ28" s="2" t="s">
        <v>30</v>
      </c>
      <c r="BA28">
        <v>60</v>
      </c>
      <c r="BB28" t="str">
        <f t="shared" si="138"/>
        <v>TRUE</v>
      </c>
      <c r="BC28">
        <f>ROUND(VLOOKUP($B28,MARGIN!$A$42:$P$172,16),0)</f>
        <v>7</v>
      </c>
      <c r="BD28">
        <f t="shared" si="139"/>
        <v>9</v>
      </c>
      <c r="BE28" s="139" t="e">
        <f>VLOOKUP($B28,#REF!,2)*BD28</f>
        <v>#REF!</v>
      </c>
      <c r="BG28">
        <f t="shared" si="117"/>
        <v>0</v>
      </c>
      <c r="BH28">
        <v>1</v>
      </c>
      <c r="BI28">
        <v>1</v>
      </c>
      <c r="BJ28">
        <f t="shared" si="90"/>
        <v>1</v>
      </c>
      <c r="BK28" s="174">
        <v>7.60745530621E-5</v>
      </c>
      <c r="BL28" s="2">
        <v>10</v>
      </c>
      <c r="BM28">
        <v>60</v>
      </c>
      <c r="BN28" t="str">
        <f t="shared" si="118"/>
        <v>TRUE</v>
      </c>
      <c r="BO28">
        <f>VLOOKUP($A28,'FuturesInfo (3)'!$A$2:$V$80,22)</f>
        <v>13</v>
      </c>
      <c r="BP28">
        <f t="shared" si="57"/>
        <v>13</v>
      </c>
      <c r="BQ28" s="139">
        <f>VLOOKUP($A28,'FuturesInfo (3)'!$A$2:$O$80,15)*BP28</f>
        <v>1952192.1639999999</v>
      </c>
      <c r="BR28" s="145">
        <f t="shared" si="91"/>
        <v>148.51214636763382</v>
      </c>
      <c r="BT28">
        <f t="shared" si="92"/>
        <v>1</v>
      </c>
      <c r="BU28">
        <v>-1</v>
      </c>
      <c r="BV28">
        <v>1</v>
      </c>
      <c r="BW28">
        <v>1</v>
      </c>
      <c r="BX28">
        <f t="shared" si="58"/>
        <v>0</v>
      </c>
      <c r="BY28">
        <f t="shared" si="59"/>
        <v>1</v>
      </c>
      <c r="BZ28" s="188">
        <v>1.0649627263E-3</v>
      </c>
      <c r="CA28" s="2">
        <v>10</v>
      </c>
      <c r="CB28">
        <v>60</v>
      </c>
      <c r="CC28" t="str">
        <f t="shared" si="60"/>
        <v>TRUE</v>
      </c>
      <c r="CD28">
        <f>VLOOKUP($A28,'FuturesInfo (3)'!$A$2:$V$80,22)</f>
        <v>13</v>
      </c>
      <c r="CE28">
        <f t="shared" si="61"/>
        <v>13</v>
      </c>
      <c r="CF28">
        <f t="shared" si="61"/>
        <v>13</v>
      </c>
      <c r="CG28" s="139">
        <f>VLOOKUP($A28,'FuturesInfo (3)'!$A$2:$O$80,15)*CE28</f>
        <v>1952192.1639999999</v>
      </c>
      <c r="CH28" s="145">
        <f t="shared" si="62"/>
        <v>-2079.0118892349365</v>
      </c>
      <c r="CI28" s="145">
        <f t="shared" si="93"/>
        <v>2079.0118892349365</v>
      </c>
      <c r="CK28">
        <f t="shared" si="63"/>
        <v>-1</v>
      </c>
      <c r="CL28">
        <v>1</v>
      </c>
      <c r="CM28">
        <v>1</v>
      </c>
      <c r="CN28">
        <v>1</v>
      </c>
      <c r="CO28">
        <f t="shared" si="119"/>
        <v>1</v>
      </c>
      <c r="CP28">
        <f t="shared" si="64"/>
        <v>1</v>
      </c>
      <c r="CQ28" s="174">
        <v>0</v>
      </c>
      <c r="CR28" s="2">
        <v>10</v>
      </c>
      <c r="CS28">
        <v>60</v>
      </c>
      <c r="CT28" t="str">
        <f t="shared" si="65"/>
        <v>TRUE</v>
      </c>
      <c r="CU28">
        <f>VLOOKUP($A28,'FuturesInfo (3)'!$A$2:$V$80,22)</f>
        <v>13</v>
      </c>
      <c r="CV28">
        <f t="shared" si="66"/>
        <v>16</v>
      </c>
      <c r="CW28">
        <f t="shared" si="94"/>
        <v>13</v>
      </c>
      <c r="CX28" s="139">
        <f>VLOOKUP($A28,'FuturesInfo (3)'!$A$2:$O$80,15)*CW28</f>
        <v>1952192.1639999999</v>
      </c>
      <c r="CY28" s="200">
        <f t="shared" si="95"/>
        <v>0</v>
      </c>
      <c r="CZ28" s="200">
        <f t="shared" si="96"/>
        <v>0</v>
      </c>
      <c r="DB28">
        <f t="shared" si="67"/>
        <v>1</v>
      </c>
      <c r="DC28">
        <v>1</v>
      </c>
      <c r="DD28">
        <v>-1</v>
      </c>
      <c r="DE28">
        <v>1</v>
      </c>
      <c r="DF28">
        <f t="shared" si="120"/>
        <v>1</v>
      </c>
      <c r="DG28">
        <f t="shared" si="68"/>
        <v>0</v>
      </c>
      <c r="DH28" s="174">
        <v>9.1185409898399995E-4</v>
      </c>
      <c r="DI28" s="2">
        <v>10</v>
      </c>
      <c r="DJ28">
        <v>60</v>
      </c>
      <c r="DK28" t="str">
        <f t="shared" si="69"/>
        <v>TRUE</v>
      </c>
      <c r="DL28">
        <f>VLOOKUP($A28,'FuturesInfo (3)'!$A$2:$V$80,22)</f>
        <v>13</v>
      </c>
      <c r="DM28">
        <f t="shared" si="70"/>
        <v>10</v>
      </c>
      <c r="DN28">
        <f t="shared" si="97"/>
        <v>13</v>
      </c>
      <c r="DO28" s="139">
        <f>VLOOKUP($A28,'FuturesInfo (3)'!$A$2:$O$80,15)*DN28</f>
        <v>1952192.1639999999</v>
      </c>
      <c r="DP28" s="200">
        <f t="shared" si="71"/>
        <v>1780.1144267478448</v>
      </c>
      <c r="DQ28" s="200">
        <f t="shared" si="98"/>
        <v>-1780.1144267478448</v>
      </c>
      <c r="DS28">
        <f t="shared" si="72"/>
        <v>1</v>
      </c>
      <c r="DT28">
        <v>1</v>
      </c>
      <c r="DU28">
        <v>-1</v>
      </c>
      <c r="DV28">
        <v>1</v>
      </c>
      <c r="DW28">
        <f t="shared" si="121"/>
        <v>1</v>
      </c>
      <c r="DX28">
        <f t="shared" si="73"/>
        <v>0</v>
      </c>
      <c r="DY28" s="174">
        <v>0</v>
      </c>
      <c r="DZ28" s="2">
        <v>10</v>
      </c>
      <c r="EA28">
        <v>60</v>
      </c>
      <c r="EB28" t="str">
        <f t="shared" si="74"/>
        <v>TRUE</v>
      </c>
      <c r="EC28">
        <f>VLOOKUP($A28,'FuturesInfo (3)'!$A$2:$V$80,22)</f>
        <v>13</v>
      </c>
      <c r="ED28" s="96">
        <v>0</v>
      </c>
      <c r="EE28">
        <f t="shared" si="99"/>
        <v>13</v>
      </c>
      <c r="EF28" s="139">
        <f>VLOOKUP($A28,'FuturesInfo (3)'!$A$2:$O$80,15)*EE28</f>
        <v>1952192.1639999999</v>
      </c>
      <c r="EG28" s="200">
        <f t="shared" si="75"/>
        <v>0</v>
      </c>
      <c r="EH28" s="200">
        <f t="shared" si="100"/>
        <v>0</v>
      </c>
      <c r="EJ28">
        <f t="shared" si="76"/>
        <v>1</v>
      </c>
      <c r="EK28">
        <v>1</v>
      </c>
      <c r="EL28" s="218">
        <v>-1</v>
      </c>
      <c r="EM28">
        <f t="shared" si="101"/>
        <v>-1</v>
      </c>
      <c r="EN28">
        <v>1</v>
      </c>
      <c r="EO28">
        <f t="shared" si="122"/>
        <v>1</v>
      </c>
      <c r="EP28">
        <f t="shared" si="102"/>
        <v>0</v>
      </c>
      <c r="EQ28">
        <f t="shared" si="77"/>
        <v>0</v>
      </c>
      <c r="ER28" s="174">
        <v>3.7707390648599999E-4</v>
      </c>
      <c r="ES28" s="2">
        <v>10</v>
      </c>
      <c r="ET28">
        <v>60</v>
      </c>
      <c r="EU28" t="str">
        <f t="shared" si="78"/>
        <v>TRUE</v>
      </c>
      <c r="EV28">
        <f>VLOOKUP($A28,'FuturesInfo (3)'!$A$2:$V$80,22)</f>
        <v>13</v>
      </c>
      <c r="EW28" s="96">
        <v>0</v>
      </c>
      <c r="EX28">
        <f t="shared" si="103"/>
        <v>13</v>
      </c>
      <c r="EY28" s="139">
        <f>VLOOKUP($A28,'FuturesInfo (3)'!$A$2:$O$80,15)*EX28</f>
        <v>1952192.1639999999</v>
      </c>
      <c r="EZ28" s="200">
        <f t="shared" si="79"/>
        <v>736.12072549083791</v>
      </c>
      <c r="FA28" s="200">
        <f t="shared" si="104"/>
        <v>-736.12072549083791</v>
      </c>
      <c r="FB28" s="200">
        <f t="shared" si="80"/>
        <v>-736.12072549083791</v>
      </c>
      <c r="FD28">
        <f t="shared" si="81"/>
        <v>1</v>
      </c>
      <c r="FE28">
        <v>1</v>
      </c>
      <c r="FF28" s="218">
        <v>-1</v>
      </c>
      <c r="FG28">
        <f t="shared" si="125"/>
        <v>-1</v>
      </c>
      <c r="FH28">
        <v>1</v>
      </c>
      <c r="FI28">
        <f t="shared" si="123"/>
        <v>1</v>
      </c>
      <c r="FJ28">
        <f t="shared" si="106"/>
        <v>0</v>
      </c>
      <c r="FK28">
        <f t="shared" si="82"/>
        <v>0</v>
      </c>
      <c r="FL28" s="174">
        <v>3.7693177534900001E-4</v>
      </c>
      <c r="FM28" s="2">
        <v>10</v>
      </c>
      <c r="FN28">
        <v>60</v>
      </c>
      <c r="FO28" t="str">
        <f t="shared" si="83"/>
        <v>TRUE</v>
      </c>
      <c r="FP28">
        <f>VLOOKUP($A28,'FuturesInfo (3)'!$A$2:$V$80,22)</f>
        <v>13</v>
      </c>
      <c r="FQ28" s="96">
        <v>0</v>
      </c>
      <c r="FR28">
        <f t="shared" si="107"/>
        <v>13</v>
      </c>
      <c r="FS28" s="139">
        <f>VLOOKUP($A28,'FuturesInfo (3)'!$A$2:$O$80,15)*FR28</f>
        <v>1952192.1639999999</v>
      </c>
      <c r="FT28" s="200">
        <f t="shared" si="84"/>
        <v>735.84325819892615</v>
      </c>
      <c r="FU28" s="200">
        <f t="shared" si="108"/>
        <v>-735.84325819892615</v>
      </c>
      <c r="FV28" s="200">
        <f t="shared" si="85"/>
        <v>-735.84325819892615</v>
      </c>
      <c r="FX28">
        <f t="shared" si="86"/>
        <v>1</v>
      </c>
      <c r="FY28" s="244">
        <v>1</v>
      </c>
      <c r="FZ28" s="218">
        <v>-1</v>
      </c>
      <c r="GA28" s="245">
        <v>15</v>
      </c>
      <c r="GB28">
        <f t="shared" si="126"/>
        <v>-1</v>
      </c>
      <c r="GC28">
        <f t="shared" si="110"/>
        <v>-1</v>
      </c>
      <c r="GD28" s="218"/>
      <c r="GE28">
        <f t="shared" si="124"/>
        <v>0</v>
      </c>
      <c r="GF28">
        <f t="shared" si="111"/>
        <v>0</v>
      </c>
      <c r="GG28">
        <f t="shared" si="112"/>
        <v>0</v>
      </c>
      <c r="GH28">
        <f t="shared" si="113"/>
        <v>0</v>
      </c>
      <c r="GI28" s="254"/>
      <c r="GJ28" s="2">
        <v>10</v>
      </c>
      <c r="GK28">
        <v>60</v>
      </c>
      <c r="GL28" t="str">
        <f t="shared" si="87"/>
        <v>TRUE</v>
      </c>
      <c r="GM28">
        <f>VLOOKUP($A28,'FuturesInfo (3)'!$A$2:$V$80,22)</f>
        <v>13</v>
      </c>
      <c r="GN28" s="96">
        <v>0</v>
      </c>
      <c r="GO28">
        <f t="shared" si="114"/>
        <v>13</v>
      </c>
      <c r="GP28" s="139">
        <f>VLOOKUP($A28,'FuturesInfo (3)'!$A$2:$O$80,15)*GO28</f>
        <v>1952192.1639999999</v>
      </c>
      <c r="GQ28" s="200">
        <f t="shared" si="88"/>
        <v>0</v>
      </c>
      <c r="GR28" s="200">
        <f t="shared" si="115"/>
        <v>0</v>
      </c>
      <c r="GS28" s="200">
        <f t="shared" si="89"/>
        <v>0</v>
      </c>
      <c r="GT28" s="200">
        <f t="shared" si="116"/>
        <v>0</v>
      </c>
    </row>
    <row r="29" spans="1:202" x14ac:dyDescent="0.25">
      <c r="A29" s="1" t="s">
        <v>325</v>
      </c>
      <c r="B29" s="153" t="str">
        <f>'FuturesInfo (3)'!M17</f>
        <v>EZ</v>
      </c>
      <c r="C29" s="204" t="str">
        <f>VLOOKUP(A29,'FuturesInfo (3)'!$A$2:$K$80,11)</f>
        <v>rates</v>
      </c>
      <c r="D29" s="2" t="s">
        <v>30</v>
      </c>
      <c r="E29">
        <v>60</v>
      </c>
      <c r="F29" t="e">
        <f>IF(#REF!="","FALSE","TRUE")</f>
        <v>#REF!</v>
      </c>
      <c r="G29">
        <f>ROUND(VLOOKUP($B29,MARGIN!$A$42:$P$172,16),0)</f>
        <v>18</v>
      </c>
      <c r="I29" t="e">
        <f>-#REF!+J29</f>
        <v>#REF!</v>
      </c>
      <c r="J29">
        <v>-1</v>
      </c>
      <c r="K29" s="2" t="s">
        <v>30</v>
      </c>
      <c r="L29">
        <v>60</v>
      </c>
      <c r="M29" t="str">
        <f t="shared" si="127"/>
        <v>TRUE</v>
      </c>
      <c r="N29">
        <f>ROUND(VLOOKUP($B29,MARGIN!$A$42:$P$172,16),0)</f>
        <v>18</v>
      </c>
      <c r="P29">
        <f t="shared" si="128"/>
        <v>0</v>
      </c>
      <c r="Q29">
        <v>-1</v>
      </c>
      <c r="R29">
        <v>1</v>
      </c>
      <c r="S29" t="s">
        <v>940</v>
      </c>
      <c r="T29" s="2" t="s">
        <v>30</v>
      </c>
      <c r="U29">
        <v>60</v>
      </c>
      <c r="V29" t="str">
        <f t="shared" si="129"/>
        <v>TRUE</v>
      </c>
      <c r="W29">
        <f>ROUND(VLOOKUP($B29,MARGIN!$A$42:$P$172,16),0)</f>
        <v>18</v>
      </c>
      <c r="X29">
        <f t="shared" si="130"/>
        <v>18</v>
      </c>
      <c r="Z29">
        <f t="shared" si="131"/>
        <v>2</v>
      </c>
      <c r="AA29">
        <v>1</v>
      </c>
      <c r="AB29">
        <v>1</v>
      </c>
      <c r="AC29" t="s">
        <v>940</v>
      </c>
      <c r="AD29" s="2" t="s">
        <v>30</v>
      </c>
      <c r="AE29">
        <v>60</v>
      </c>
      <c r="AF29" t="str">
        <f t="shared" si="132"/>
        <v>TRUE</v>
      </c>
      <c r="AG29">
        <f>ROUND(VLOOKUP($B29,MARGIN!$A$42:$P$172,16),0)</f>
        <v>18</v>
      </c>
      <c r="AH29">
        <f t="shared" si="133"/>
        <v>23</v>
      </c>
      <c r="AI29" s="139" t="e">
        <f>VLOOKUP($B29,#REF!,2)*AH29</f>
        <v>#REF!</v>
      </c>
      <c r="AK29">
        <f t="shared" si="134"/>
        <v>0</v>
      </c>
      <c r="AL29">
        <v>1</v>
      </c>
      <c r="AM29">
        <v>1</v>
      </c>
      <c r="AN29" t="s">
        <v>940</v>
      </c>
      <c r="AO29" s="2" t="s">
        <v>30</v>
      </c>
      <c r="AP29">
        <v>60</v>
      </c>
      <c r="AQ29" t="str">
        <f t="shared" si="135"/>
        <v>TRUE</v>
      </c>
      <c r="AR29">
        <f>ROUND(VLOOKUP($B29,MARGIN!$A$42:$P$172,16),0)</f>
        <v>18</v>
      </c>
      <c r="AS29">
        <f t="shared" si="136"/>
        <v>23</v>
      </c>
      <c r="AT29" s="139" t="e">
        <f>VLOOKUP($B29,#REF!,2)*AS29</f>
        <v>#REF!</v>
      </c>
      <c r="AV29">
        <f t="shared" si="137"/>
        <v>0</v>
      </c>
      <c r="AW29">
        <v>1</v>
      </c>
      <c r="AX29">
        <v>1</v>
      </c>
      <c r="AY29">
        <v>1.7884288652400001E-4</v>
      </c>
      <c r="AZ29" s="2" t="s">
        <v>30</v>
      </c>
      <c r="BA29">
        <v>60</v>
      </c>
      <c r="BB29" t="str">
        <f t="shared" si="138"/>
        <v>TRUE</v>
      </c>
      <c r="BC29">
        <f>ROUND(VLOOKUP($B29,MARGIN!$A$42:$P$172,16),0)</f>
        <v>18</v>
      </c>
      <c r="BD29">
        <f t="shared" si="139"/>
        <v>23</v>
      </c>
      <c r="BE29" s="139" t="e">
        <f>VLOOKUP($B29,#REF!,2)*BD29</f>
        <v>#REF!</v>
      </c>
      <c r="BG29">
        <f t="shared" si="117"/>
        <v>0</v>
      </c>
      <c r="BH29">
        <v>1</v>
      </c>
      <c r="BI29">
        <v>-1</v>
      </c>
      <c r="BJ29">
        <f t="shared" si="90"/>
        <v>0</v>
      </c>
      <c r="BK29" s="174">
        <v>-4.4702726866299998E-5</v>
      </c>
      <c r="BL29" s="2">
        <v>10</v>
      </c>
      <c r="BM29">
        <v>60</v>
      </c>
      <c r="BN29" t="str">
        <f t="shared" si="118"/>
        <v>TRUE</v>
      </c>
      <c r="BO29">
        <f>VLOOKUP($A29,'FuturesInfo (3)'!$A$2:$V$80,22)</f>
        <v>0</v>
      </c>
      <c r="BP29">
        <f t="shared" si="57"/>
        <v>0</v>
      </c>
      <c r="BQ29" s="139">
        <f>VLOOKUP($A29,'FuturesInfo (3)'!$A$2:$O$80,15)*BP29</f>
        <v>0</v>
      </c>
      <c r="BR29" s="145">
        <f t="shared" si="91"/>
        <v>0</v>
      </c>
      <c r="BT29">
        <f t="shared" si="92"/>
        <v>1</v>
      </c>
      <c r="BU29">
        <v>-1</v>
      </c>
      <c r="BV29">
        <v>1</v>
      </c>
      <c r="BW29">
        <v>1</v>
      </c>
      <c r="BX29">
        <f t="shared" si="58"/>
        <v>0</v>
      </c>
      <c r="BY29">
        <f t="shared" si="59"/>
        <v>1</v>
      </c>
      <c r="BZ29" s="188">
        <v>2.6822835173700001E-4</v>
      </c>
      <c r="CA29" s="2">
        <v>10</v>
      </c>
      <c r="CB29">
        <v>60</v>
      </c>
      <c r="CC29" t="str">
        <f t="shared" si="60"/>
        <v>TRUE</v>
      </c>
      <c r="CD29">
        <f>VLOOKUP($A29,'FuturesInfo (3)'!$A$2:$V$80,22)</f>
        <v>0</v>
      </c>
      <c r="CE29">
        <f t="shared" si="61"/>
        <v>0</v>
      </c>
      <c r="CF29">
        <f t="shared" si="61"/>
        <v>0</v>
      </c>
      <c r="CG29" s="139">
        <f>VLOOKUP($A29,'FuturesInfo (3)'!$A$2:$O$80,15)*CE29</f>
        <v>0</v>
      </c>
      <c r="CH29" s="145">
        <f t="shared" si="62"/>
        <v>0</v>
      </c>
      <c r="CI29" s="145">
        <f t="shared" si="93"/>
        <v>0</v>
      </c>
      <c r="CK29">
        <f t="shared" si="63"/>
        <v>-1</v>
      </c>
      <c r="CL29">
        <v>-1</v>
      </c>
      <c r="CM29">
        <v>1</v>
      </c>
      <c r="CN29">
        <v>1</v>
      </c>
      <c r="CO29">
        <f t="shared" si="119"/>
        <v>0</v>
      </c>
      <c r="CP29">
        <f t="shared" si="64"/>
        <v>1</v>
      </c>
      <c r="CQ29" s="174">
        <v>2.68156424581E-4</v>
      </c>
      <c r="CR29" s="2">
        <v>10</v>
      </c>
      <c r="CS29">
        <v>60</v>
      </c>
      <c r="CT29" t="str">
        <f t="shared" si="65"/>
        <v>TRUE</v>
      </c>
      <c r="CU29">
        <f>VLOOKUP($A29,'FuturesInfo (3)'!$A$2:$V$80,22)</f>
        <v>0</v>
      </c>
      <c r="CV29">
        <f t="shared" si="66"/>
        <v>0</v>
      </c>
      <c r="CW29">
        <f t="shared" si="94"/>
        <v>0</v>
      </c>
      <c r="CX29" s="139">
        <f>VLOOKUP($A29,'FuturesInfo (3)'!$A$2:$O$80,15)*CW29</f>
        <v>0</v>
      </c>
      <c r="CY29" s="200">
        <f t="shared" si="95"/>
        <v>0</v>
      </c>
      <c r="CZ29" s="200">
        <f t="shared" si="96"/>
        <v>0</v>
      </c>
      <c r="DB29">
        <f t="shared" si="67"/>
        <v>-1</v>
      </c>
      <c r="DC29">
        <v>1</v>
      </c>
      <c r="DD29">
        <v>-1</v>
      </c>
      <c r="DE29">
        <v>1</v>
      </c>
      <c r="DF29">
        <f t="shared" si="120"/>
        <v>1</v>
      </c>
      <c r="DG29">
        <f t="shared" si="68"/>
        <v>0</v>
      </c>
      <c r="DH29" s="174">
        <v>8.93615255413E-5</v>
      </c>
      <c r="DI29" s="2">
        <v>10</v>
      </c>
      <c r="DJ29">
        <v>60</v>
      </c>
      <c r="DK29" t="str">
        <f t="shared" si="69"/>
        <v>TRUE</v>
      </c>
      <c r="DL29">
        <f>VLOOKUP($A29,'FuturesInfo (3)'!$A$2:$V$80,22)</f>
        <v>0</v>
      </c>
      <c r="DM29">
        <f t="shared" si="70"/>
        <v>0</v>
      </c>
      <c r="DN29">
        <f t="shared" si="97"/>
        <v>0</v>
      </c>
      <c r="DO29" s="139">
        <f>VLOOKUP($A29,'FuturesInfo (3)'!$A$2:$O$80,15)*DN29</f>
        <v>0</v>
      </c>
      <c r="DP29" s="200">
        <f t="shared" si="71"/>
        <v>0</v>
      </c>
      <c r="DQ29" s="200">
        <f t="shared" si="98"/>
        <v>0</v>
      </c>
      <c r="DS29">
        <f t="shared" si="72"/>
        <v>1</v>
      </c>
      <c r="DT29">
        <v>1</v>
      </c>
      <c r="DU29">
        <v>-1</v>
      </c>
      <c r="DV29">
        <v>-1</v>
      </c>
      <c r="DW29">
        <f t="shared" si="121"/>
        <v>0</v>
      </c>
      <c r="DX29">
        <f t="shared" si="73"/>
        <v>1</v>
      </c>
      <c r="DY29" s="174">
        <v>-4.47067238913E-5</v>
      </c>
      <c r="DZ29" s="2">
        <v>10</v>
      </c>
      <c r="EA29">
        <v>60</v>
      </c>
      <c r="EB29" t="str">
        <f t="shared" si="74"/>
        <v>TRUE</v>
      </c>
      <c r="EC29">
        <f>VLOOKUP($A29,'FuturesInfo (3)'!$A$2:$V$80,22)</f>
        <v>0</v>
      </c>
      <c r="ED29" s="96">
        <v>0</v>
      </c>
      <c r="EE29">
        <f t="shared" si="99"/>
        <v>0</v>
      </c>
      <c r="EF29" s="139">
        <f>VLOOKUP($A29,'FuturesInfo (3)'!$A$2:$O$80,15)*EE29</f>
        <v>0</v>
      </c>
      <c r="EG29" s="200">
        <f t="shared" si="75"/>
        <v>0</v>
      </c>
      <c r="EH29" s="200">
        <f t="shared" si="100"/>
        <v>0</v>
      </c>
      <c r="EJ29">
        <f t="shared" si="76"/>
        <v>1</v>
      </c>
      <c r="EK29">
        <v>1</v>
      </c>
      <c r="EL29" s="218">
        <v>-1</v>
      </c>
      <c r="EM29">
        <f t="shared" si="101"/>
        <v>-1</v>
      </c>
      <c r="EN29">
        <v>1</v>
      </c>
      <c r="EO29">
        <f t="shared" si="122"/>
        <v>1</v>
      </c>
      <c r="EP29">
        <f t="shared" si="102"/>
        <v>0</v>
      </c>
      <c r="EQ29">
        <f t="shared" si="77"/>
        <v>0</v>
      </c>
      <c r="ER29" s="174">
        <v>1.3412616801500001E-4</v>
      </c>
      <c r="ES29" s="2">
        <v>10</v>
      </c>
      <c r="ET29">
        <v>60</v>
      </c>
      <c r="EU29" t="str">
        <f t="shared" si="78"/>
        <v>TRUE</v>
      </c>
      <c r="EV29">
        <f>VLOOKUP($A29,'FuturesInfo (3)'!$A$2:$V$80,22)</f>
        <v>0</v>
      </c>
      <c r="EW29" s="96">
        <v>0</v>
      </c>
      <c r="EX29">
        <f t="shared" si="103"/>
        <v>0</v>
      </c>
      <c r="EY29" s="139">
        <f>VLOOKUP($A29,'FuturesInfo (3)'!$A$2:$O$80,15)*EX29</f>
        <v>0</v>
      </c>
      <c r="EZ29" s="200">
        <f t="shared" si="79"/>
        <v>0</v>
      </c>
      <c r="FA29" s="200">
        <f t="shared" si="104"/>
        <v>0</v>
      </c>
      <c r="FB29" s="200">
        <f t="shared" si="80"/>
        <v>0</v>
      </c>
      <c r="FD29">
        <f t="shared" si="81"/>
        <v>1</v>
      </c>
      <c r="FE29">
        <v>1</v>
      </c>
      <c r="FF29" s="218">
        <v>-1</v>
      </c>
      <c r="FG29">
        <f t="shared" si="125"/>
        <v>-1</v>
      </c>
      <c r="FH29">
        <v>-1</v>
      </c>
      <c r="FI29">
        <f t="shared" si="123"/>
        <v>0</v>
      </c>
      <c r="FJ29">
        <f t="shared" si="106"/>
        <v>1</v>
      </c>
      <c r="FK29">
        <f t="shared" si="82"/>
        <v>1</v>
      </c>
      <c r="FL29" s="174">
        <v>-4.4702726866299998E-5</v>
      </c>
      <c r="FM29" s="2">
        <v>10</v>
      </c>
      <c r="FN29">
        <v>60</v>
      </c>
      <c r="FO29" t="str">
        <f t="shared" si="83"/>
        <v>TRUE</v>
      </c>
      <c r="FP29">
        <f>VLOOKUP($A29,'FuturesInfo (3)'!$A$2:$V$80,22)</f>
        <v>0</v>
      </c>
      <c r="FQ29" s="96">
        <v>0</v>
      </c>
      <c r="FR29">
        <f t="shared" si="107"/>
        <v>0</v>
      </c>
      <c r="FS29" s="139">
        <f>VLOOKUP($A29,'FuturesInfo (3)'!$A$2:$O$80,15)*FR29</f>
        <v>0</v>
      </c>
      <c r="FT29" s="200">
        <f t="shared" si="84"/>
        <v>0</v>
      </c>
      <c r="FU29" s="200">
        <f t="shared" si="108"/>
        <v>0</v>
      </c>
      <c r="FV29" s="200">
        <f t="shared" si="85"/>
        <v>0</v>
      </c>
      <c r="FX29">
        <f t="shared" si="86"/>
        <v>-1</v>
      </c>
      <c r="FY29" s="244">
        <v>1</v>
      </c>
      <c r="FZ29" s="218">
        <v>1</v>
      </c>
      <c r="GA29" s="245">
        <v>8</v>
      </c>
      <c r="GB29">
        <f t="shared" si="126"/>
        <v>1</v>
      </c>
      <c r="GC29">
        <f t="shared" si="110"/>
        <v>1</v>
      </c>
      <c r="GD29" s="218"/>
      <c r="GE29">
        <f t="shared" si="124"/>
        <v>0</v>
      </c>
      <c r="GF29">
        <f t="shared" si="111"/>
        <v>0</v>
      </c>
      <c r="GG29">
        <f t="shared" si="112"/>
        <v>0</v>
      </c>
      <c r="GH29">
        <f t="shared" si="113"/>
        <v>0</v>
      </c>
      <c r="GI29" s="254"/>
      <c r="GJ29" s="2">
        <v>10</v>
      </c>
      <c r="GK29">
        <v>60</v>
      </c>
      <c r="GL29" t="str">
        <f t="shared" si="87"/>
        <v>TRUE</v>
      </c>
      <c r="GM29">
        <f>VLOOKUP($A29,'FuturesInfo (3)'!$A$2:$V$80,22)</f>
        <v>0</v>
      </c>
      <c r="GN29" s="96">
        <v>0</v>
      </c>
      <c r="GO29">
        <f t="shared" si="114"/>
        <v>0</v>
      </c>
      <c r="GP29" s="139">
        <f>VLOOKUP($A29,'FuturesInfo (3)'!$A$2:$O$80,15)*GO29</f>
        <v>0</v>
      </c>
      <c r="GQ29" s="200">
        <f t="shared" si="88"/>
        <v>0</v>
      </c>
      <c r="GR29" s="200">
        <f t="shared" si="115"/>
        <v>0</v>
      </c>
      <c r="GS29" s="200">
        <f t="shared" si="89"/>
        <v>0</v>
      </c>
      <c r="GT29" s="200">
        <f t="shared" si="116"/>
        <v>0</v>
      </c>
    </row>
    <row r="30" spans="1:202"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27"/>
        <v>TRUE</v>
      </c>
      <c r="N30">
        <f>ROUND(VLOOKUP($B30,MARGIN!$A$42:$P$172,16),0)</f>
        <v>21</v>
      </c>
      <c r="P30">
        <f t="shared" si="128"/>
        <v>0</v>
      </c>
      <c r="Q30">
        <v>1</v>
      </c>
      <c r="R30">
        <v>-1</v>
      </c>
      <c r="S30" s="113" t="s">
        <v>954</v>
      </c>
      <c r="T30" s="2" t="s">
        <v>30</v>
      </c>
      <c r="U30">
        <v>60</v>
      </c>
      <c r="V30" t="str">
        <f t="shared" si="129"/>
        <v>TRUE</v>
      </c>
      <c r="W30">
        <f>ROUND(VLOOKUP($B30,MARGIN!$A$42:$P$172,16),0)</f>
        <v>21</v>
      </c>
      <c r="X30">
        <f t="shared" si="130"/>
        <v>21</v>
      </c>
      <c r="Z30">
        <f t="shared" si="131"/>
        <v>0</v>
      </c>
      <c r="AA30">
        <v>1</v>
      </c>
      <c r="AB30">
        <v>-1</v>
      </c>
      <c r="AC30" s="113" t="s">
        <v>954</v>
      </c>
      <c r="AD30" s="2" t="s">
        <v>30</v>
      </c>
      <c r="AE30">
        <v>60</v>
      </c>
      <c r="AF30" t="str">
        <f t="shared" si="132"/>
        <v>TRUE</v>
      </c>
      <c r="AG30">
        <f>ROUND(VLOOKUP($B30,MARGIN!$A$42:$P$172,16),0)</f>
        <v>21</v>
      </c>
      <c r="AH30">
        <f t="shared" si="133"/>
        <v>16</v>
      </c>
      <c r="AI30" s="139" t="e">
        <f>VLOOKUP($B30,#REF!,2)*AH30</f>
        <v>#REF!</v>
      </c>
      <c r="AK30">
        <f t="shared" si="134"/>
        <v>2</v>
      </c>
      <c r="AL30">
        <v>1</v>
      </c>
      <c r="AM30">
        <v>-1</v>
      </c>
      <c r="AN30" s="113" t="s">
        <v>954</v>
      </c>
      <c r="AO30" s="2" t="s">
        <v>30</v>
      </c>
      <c r="AP30">
        <v>60</v>
      </c>
      <c r="AQ30" t="str">
        <f t="shared" si="135"/>
        <v>TRUE</v>
      </c>
      <c r="AR30">
        <f>ROUND(VLOOKUP($B30,MARGIN!$A$42:$P$172,16),0)</f>
        <v>21</v>
      </c>
      <c r="AS30">
        <f t="shared" si="136"/>
        <v>16</v>
      </c>
      <c r="AT30" s="139" t="e">
        <f>VLOOKUP($B30,#REF!,2)*AS30</f>
        <v>#REF!</v>
      </c>
      <c r="AV30">
        <f t="shared" si="137"/>
        <v>2</v>
      </c>
      <c r="AW30">
        <v>1</v>
      </c>
      <c r="AX30">
        <v>-1</v>
      </c>
      <c r="AY30" s="113">
        <v>-2.5237229961599998E-4</v>
      </c>
      <c r="AZ30" s="2" t="s">
        <v>30</v>
      </c>
      <c r="BA30">
        <v>60</v>
      </c>
      <c r="BB30" t="str">
        <f t="shared" si="138"/>
        <v>TRUE</v>
      </c>
      <c r="BC30">
        <f>ROUND(VLOOKUP($B30,MARGIN!$A$42:$P$172,16),0)</f>
        <v>21</v>
      </c>
      <c r="BD30">
        <f t="shared" si="139"/>
        <v>16</v>
      </c>
      <c r="BE30" s="139" t="e">
        <f>VLOOKUP($B30,#REF!,2)*BD30</f>
        <v>#REF!</v>
      </c>
      <c r="BG30">
        <f t="shared" si="117"/>
        <v>0</v>
      </c>
      <c r="BH30">
        <v>-1</v>
      </c>
      <c r="BI30">
        <v>1</v>
      </c>
      <c r="BJ30">
        <f t="shared" si="90"/>
        <v>0</v>
      </c>
      <c r="BK30" s="174">
        <v>5.0487201494600003E-5</v>
      </c>
      <c r="BL30" s="2">
        <v>10</v>
      </c>
      <c r="BM30">
        <v>60</v>
      </c>
      <c r="BN30" t="str">
        <f t="shared" si="118"/>
        <v>TRUE</v>
      </c>
      <c r="BO30">
        <f>VLOOKUP($A30,'FuturesInfo (3)'!$A$2:$V$80,22)</f>
        <v>0</v>
      </c>
      <c r="BP30">
        <f t="shared" si="57"/>
        <v>0</v>
      </c>
      <c r="BQ30" s="139">
        <f>VLOOKUP($A30,'FuturesInfo (3)'!$A$2:$O$80,15)*BP30</f>
        <v>0</v>
      </c>
      <c r="BR30" s="145">
        <f t="shared" si="91"/>
        <v>0</v>
      </c>
      <c r="BT30">
        <f t="shared" si="92"/>
        <v>-1</v>
      </c>
      <c r="BU30">
        <v>-1</v>
      </c>
      <c r="BV30">
        <v>1</v>
      </c>
      <c r="BW30">
        <v>1</v>
      </c>
      <c r="BX30">
        <f t="shared" si="58"/>
        <v>0</v>
      </c>
      <c r="BY30">
        <f t="shared" si="59"/>
        <v>1</v>
      </c>
      <c r="BZ30" s="188">
        <v>1.00969305331E-3</v>
      </c>
      <c r="CA30" s="2">
        <v>10</v>
      </c>
      <c r="CB30">
        <v>60</v>
      </c>
      <c r="CC30" t="str">
        <f t="shared" si="60"/>
        <v>TRUE</v>
      </c>
      <c r="CD30">
        <f>VLOOKUP($A30,'FuturesInfo (3)'!$A$2:$V$80,22)</f>
        <v>0</v>
      </c>
      <c r="CE30">
        <f t="shared" si="61"/>
        <v>0</v>
      </c>
      <c r="CF30">
        <f t="shared" si="61"/>
        <v>0</v>
      </c>
      <c r="CG30" s="139">
        <f>VLOOKUP($A30,'FuturesInfo (3)'!$A$2:$O$80,15)*CE30</f>
        <v>0</v>
      </c>
      <c r="CH30" s="145">
        <f t="shared" si="62"/>
        <v>0</v>
      </c>
      <c r="CI30" s="145">
        <f t="shared" si="93"/>
        <v>0</v>
      </c>
      <c r="CK30">
        <f t="shared" si="63"/>
        <v>-1</v>
      </c>
      <c r="CL30">
        <v>1</v>
      </c>
      <c r="CM30">
        <v>1</v>
      </c>
      <c r="CN30">
        <v>-1</v>
      </c>
      <c r="CO30">
        <f t="shared" si="119"/>
        <v>0</v>
      </c>
      <c r="CP30">
        <f t="shared" si="64"/>
        <v>0</v>
      </c>
      <c r="CQ30" s="174">
        <v>-1.00867460157E-4</v>
      </c>
      <c r="CR30" s="2">
        <v>10</v>
      </c>
      <c r="CS30">
        <v>60</v>
      </c>
      <c r="CT30" t="str">
        <f t="shared" si="65"/>
        <v>TRUE</v>
      </c>
      <c r="CU30">
        <f>VLOOKUP($A30,'FuturesInfo (3)'!$A$2:$V$80,22)</f>
        <v>0</v>
      </c>
      <c r="CV30">
        <f t="shared" si="66"/>
        <v>0</v>
      </c>
      <c r="CW30">
        <f t="shared" si="94"/>
        <v>0</v>
      </c>
      <c r="CX30" s="139">
        <f>VLOOKUP($A30,'FuturesInfo (3)'!$A$2:$O$80,15)*CW30</f>
        <v>0</v>
      </c>
      <c r="CY30" s="200">
        <f t="shared" si="95"/>
        <v>0</v>
      </c>
      <c r="CZ30" s="200">
        <f t="shared" si="96"/>
        <v>0</v>
      </c>
      <c r="DB30">
        <f t="shared" si="67"/>
        <v>1</v>
      </c>
      <c r="DC30">
        <v>1</v>
      </c>
      <c r="DD30">
        <v>1</v>
      </c>
      <c r="DE30">
        <v>1</v>
      </c>
      <c r="DF30">
        <f t="shared" si="120"/>
        <v>1</v>
      </c>
      <c r="DG30">
        <f t="shared" si="68"/>
        <v>1</v>
      </c>
      <c r="DH30" s="174">
        <v>1.51316453142E-4</v>
      </c>
      <c r="DI30" s="2">
        <v>10</v>
      </c>
      <c r="DJ30">
        <v>60</v>
      </c>
      <c r="DK30" t="str">
        <f t="shared" si="69"/>
        <v>TRUE</v>
      </c>
      <c r="DL30">
        <f>VLOOKUP($A30,'FuturesInfo (3)'!$A$2:$V$80,22)</f>
        <v>0</v>
      </c>
      <c r="DM30">
        <f t="shared" si="70"/>
        <v>0</v>
      </c>
      <c r="DN30">
        <f t="shared" si="97"/>
        <v>0</v>
      </c>
      <c r="DO30" s="139">
        <f>VLOOKUP($A30,'FuturesInfo (3)'!$A$2:$O$80,15)*DN30</f>
        <v>0</v>
      </c>
      <c r="DP30" s="200">
        <f t="shared" si="71"/>
        <v>0</v>
      </c>
      <c r="DQ30" s="200">
        <f t="shared" si="98"/>
        <v>0</v>
      </c>
      <c r="DS30">
        <f t="shared" si="72"/>
        <v>1</v>
      </c>
      <c r="DT30">
        <v>1</v>
      </c>
      <c r="DU30">
        <v>1</v>
      </c>
      <c r="DV30">
        <v>1</v>
      </c>
      <c r="DW30">
        <f t="shared" si="121"/>
        <v>1</v>
      </c>
      <c r="DX30">
        <f t="shared" si="73"/>
        <v>1</v>
      </c>
      <c r="DY30" s="174">
        <v>5.0431186645799997E-5</v>
      </c>
      <c r="DZ30" s="2">
        <v>10</v>
      </c>
      <c r="EA30">
        <v>60</v>
      </c>
      <c r="EB30" t="str">
        <f t="shared" si="74"/>
        <v>TRUE</v>
      </c>
      <c r="EC30">
        <f>VLOOKUP($A30,'FuturesInfo (3)'!$A$2:$V$80,22)</f>
        <v>0</v>
      </c>
      <c r="ED30" s="96">
        <v>0</v>
      </c>
      <c r="EE30">
        <f t="shared" si="99"/>
        <v>0</v>
      </c>
      <c r="EF30" s="139">
        <f>VLOOKUP($A30,'FuturesInfo (3)'!$A$2:$O$80,15)*EE30</f>
        <v>0</v>
      </c>
      <c r="EG30" s="200">
        <f t="shared" si="75"/>
        <v>0</v>
      </c>
      <c r="EH30" s="200">
        <f t="shared" si="100"/>
        <v>0</v>
      </c>
      <c r="EJ30">
        <f t="shared" si="76"/>
        <v>1</v>
      </c>
      <c r="EK30">
        <v>-1</v>
      </c>
      <c r="EL30" s="218">
        <v>1</v>
      </c>
      <c r="EM30">
        <f t="shared" si="101"/>
        <v>1</v>
      </c>
      <c r="EN30">
        <v>1</v>
      </c>
      <c r="EO30">
        <f t="shared" si="122"/>
        <v>0</v>
      </c>
      <c r="EP30">
        <f t="shared" si="102"/>
        <v>1</v>
      </c>
      <c r="EQ30">
        <f t="shared" si="77"/>
        <v>1</v>
      </c>
      <c r="ER30" s="174">
        <v>1.00857286939E-4</v>
      </c>
      <c r="ES30" s="2">
        <v>10</v>
      </c>
      <c r="ET30">
        <v>60</v>
      </c>
      <c r="EU30" t="str">
        <f t="shared" si="78"/>
        <v>TRUE</v>
      </c>
      <c r="EV30">
        <f>VLOOKUP($A30,'FuturesInfo (3)'!$A$2:$V$80,22)</f>
        <v>0</v>
      </c>
      <c r="EW30" s="96">
        <v>0</v>
      </c>
      <c r="EX30">
        <f t="shared" si="103"/>
        <v>0</v>
      </c>
      <c r="EY30" s="139">
        <f>VLOOKUP($A30,'FuturesInfo (3)'!$A$2:$O$80,15)*EX30</f>
        <v>0</v>
      </c>
      <c r="EZ30" s="200">
        <f t="shared" si="79"/>
        <v>0</v>
      </c>
      <c r="FA30" s="200">
        <f t="shared" si="104"/>
        <v>0</v>
      </c>
      <c r="FB30" s="200">
        <f t="shared" si="80"/>
        <v>0</v>
      </c>
      <c r="FD30">
        <f t="shared" si="81"/>
        <v>1</v>
      </c>
      <c r="FE30">
        <v>-1</v>
      </c>
      <c r="FF30" s="218">
        <v>1</v>
      </c>
      <c r="FG30">
        <f t="shared" si="125"/>
        <v>1</v>
      </c>
      <c r="FH30">
        <v>1</v>
      </c>
      <c r="FI30">
        <f t="shared" si="123"/>
        <v>0</v>
      </c>
      <c r="FJ30">
        <f t="shared" si="106"/>
        <v>1</v>
      </c>
      <c r="FK30">
        <f t="shared" si="82"/>
        <v>1</v>
      </c>
      <c r="FL30" s="174">
        <v>2.0169423154500001E-4</v>
      </c>
      <c r="FM30" s="2">
        <v>10</v>
      </c>
      <c r="FN30">
        <v>60</v>
      </c>
      <c r="FO30" t="str">
        <f t="shared" si="83"/>
        <v>TRUE</v>
      </c>
      <c r="FP30">
        <f>VLOOKUP($A30,'FuturesInfo (3)'!$A$2:$V$80,22)</f>
        <v>0</v>
      </c>
      <c r="FQ30" s="96">
        <v>0</v>
      </c>
      <c r="FR30">
        <f t="shared" si="107"/>
        <v>0</v>
      </c>
      <c r="FS30" s="139">
        <f>VLOOKUP($A30,'FuturesInfo (3)'!$A$2:$O$80,15)*FR30</f>
        <v>0</v>
      </c>
      <c r="FT30" s="200">
        <f t="shared" si="84"/>
        <v>0</v>
      </c>
      <c r="FU30" s="200">
        <f t="shared" si="108"/>
        <v>0</v>
      </c>
      <c r="FV30" s="200">
        <f t="shared" si="85"/>
        <v>0</v>
      </c>
      <c r="FX30">
        <f t="shared" si="86"/>
        <v>1</v>
      </c>
      <c r="FY30" s="244">
        <v>1</v>
      </c>
      <c r="FZ30" s="218">
        <v>1</v>
      </c>
      <c r="GA30" s="245">
        <v>12</v>
      </c>
      <c r="GB30">
        <f t="shared" si="126"/>
        <v>1</v>
      </c>
      <c r="GC30">
        <f t="shared" si="110"/>
        <v>1</v>
      </c>
      <c r="GD30" s="218"/>
      <c r="GE30">
        <f t="shared" si="124"/>
        <v>0</v>
      </c>
      <c r="GF30">
        <f t="shared" si="111"/>
        <v>0</v>
      </c>
      <c r="GG30">
        <f t="shared" si="112"/>
        <v>0</v>
      </c>
      <c r="GH30">
        <f t="shared" si="113"/>
        <v>0</v>
      </c>
      <c r="GI30" s="254"/>
      <c r="GJ30" s="2">
        <v>10</v>
      </c>
      <c r="GK30">
        <v>60</v>
      </c>
      <c r="GL30" t="str">
        <f t="shared" si="87"/>
        <v>TRUE</v>
      </c>
      <c r="GM30">
        <f>VLOOKUP($A30,'FuturesInfo (3)'!$A$2:$V$80,22)</f>
        <v>0</v>
      </c>
      <c r="GN30" s="96">
        <v>0</v>
      </c>
      <c r="GO30">
        <f t="shared" si="114"/>
        <v>0</v>
      </c>
      <c r="GP30" s="139">
        <f>VLOOKUP($A30,'FuturesInfo (3)'!$A$2:$O$80,15)*GO30</f>
        <v>0</v>
      </c>
      <c r="GQ30" s="200">
        <f t="shared" si="88"/>
        <v>0</v>
      </c>
      <c r="GR30" s="200">
        <f t="shared" si="115"/>
        <v>0</v>
      </c>
      <c r="GS30" s="200">
        <f t="shared" si="89"/>
        <v>0</v>
      </c>
      <c r="GT30" s="200">
        <f t="shared" si="116"/>
        <v>0</v>
      </c>
    </row>
    <row r="31" spans="1:202"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27"/>
        <v>TRUE</v>
      </c>
      <c r="N31">
        <f>ROUND(VLOOKUP($B31,MARGIN!$A$42:$P$172,16),0)</f>
        <v>1</v>
      </c>
      <c r="P31">
        <f t="shared" si="128"/>
        <v>0</v>
      </c>
      <c r="Q31">
        <v>-1</v>
      </c>
      <c r="R31">
        <v>1</v>
      </c>
      <c r="S31" t="s">
        <v>958</v>
      </c>
      <c r="T31" s="2" t="s">
        <v>433</v>
      </c>
      <c r="U31">
        <v>60</v>
      </c>
      <c r="V31" t="str">
        <f t="shared" si="129"/>
        <v>TRUE</v>
      </c>
      <c r="W31">
        <f>ROUND(VLOOKUP($B31,MARGIN!$A$42:$P$172,16),0)</f>
        <v>1</v>
      </c>
      <c r="X31">
        <f t="shared" si="130"/>
        <v>1</v>
      </c>
      <c r="Z31">
        <f t="shared" si="131"/>
        <v>0</v>
      </c>
      <c r="AA31">
        <v>-1</v>
      </c>
      <c r="AB31">
        <v>-1</v>
      </c>
      <c r="AC31" t="s">
        <v>978</v>
      </c>
      <c r="AD31" s="2" t="s">
        <v>433</v>
      </c>
      <c r="AE31">
        <v>60</v>
      </c>
      <c r="AF31" t="str">
        <f t="shared" si="132"/>
        <v>TRUE</v>
      </c>
      <c r="AG31">
        <f>ROUND(VLOOKUP($B31,MARGIN!$A$42:$P$172,16),0)</f>
        <v>1</v>
      </c>
      <c r="AH31">
        <f t="shared" si="133"/>
        <v>1</v>
      </c>
      <c r="AI31" s="139" t="e">
        <f>VLOOKUP($B31,#REF!,2)*AH31</f>
        <v>#REF!</v>
      </c>
      <c r="AK31">
        <f t="shared" si="134"/>
        <v>0</v>
      </c>
      <c r="AL31">
        <v>-1</v>
      </c>
      <c r="AM31">
        <v>-1</v>
      </c>
      <c r="AN31" t="s">
        <v>978</v>
      </c>
      <c r="AO31" s="2" t="s">
        <v>433</v>
      </c>
      <c r="AP31">
        <v>60</v>
      </c>
      <c r="AQ31" t="str">
        <f t="shared" si="135"/>
        <v>TRUE</v>
      </c>
      <c r="AR31">
        <f>ROUND(VLOOKUP($B31,MARGIN!$A$42:$P$172,16),0)</f>
        <v>1</v>
      </c>
      <c r="AS31">
        <f t="shared" si="136"/>
        <v>1</v>
      </c>
      <c r="AT31" s="139" t="e">
        <f>VLOOKUP($B31,#REF!,2)*AS31</f>
        <v>#REF!</v>
      </c>
      <c r="AV31">
        <f t="shared" si="137"/>
        <v>0</v>
      </c>
      <c r="AW31">
        <v>-1</v>
      </c>
      <c r="AX31">
        <v>1</v>
      </c>
      <c r="AY31">
        <v>4.6252848907400003E-3</v>
      </c>
      <c r="AZ31" s="2" t="s">
        <v>433</v>
      </c>
      <c r="BA31">
        <v>60</v>
      </c>
      <c r="BB31" t="str">
        <f t="shared" si="138"/>
        <v>TRUE</v>
      </c>
      <c r="BC31">
        <f>ROUND(VLOOKUP($B31,MARGIN!$A$42:$P$172,16),0)</f>
        <v>1</v>
      </c>
      <c r="BD31">
        <f t="shared" si="139"/>
        <v>1</v>
      </c>
      <c r="BE31" s="139" t="e">
        <f>VLOOKUP($B31,#REF!,2)*BD31</f>
        <v>#REF!</v>
      </c>
      <c r="BG31">
        <f t="shared" si="117"/>
        <v>0</v>
      </c>
      <c r="BH31">
        <v>1</v>
      </c>
      <c r="BI31">
        <v>1</v>
      </c>
      <c r="BJ31">
        <f t="shared" si="90"/>
        <v>1</v>
      </c>
      <c r="BK31" s="1">
        <v>6.0719290051399998E-3</v>
      </c>
      <c r="BL31" s="2">
        <v>10</v>
      </c>
      <c r="BM31">
        <v>60</v>
      </c>
      <c r="BN31" t="str">
        <f t="shared" si="118"/>
        <v>TRUE</v>
      </c>
      <c r="BO31">
        <f>VLOOKUP($A31,'FuturesInfo (3)'!$A$2:$V$80,22)</f>
        <v>1</v>
      </c>
      <c r="BP31">
        <f t="shared" si="57"/>
        <v>1</v>
      </c>
      <c r="BQ31" s="139">
        <f>VLOOKUP($A31,'FuturesInfo (3)'!$A$2:$O$80,15)*BP31</f>
        <v>149810</v>
      </c>
      <c r="BR31" s="145">
        <f t="shared" si="91"/>
        <v>909.63568426002337</v>
      </c>
      <c r="BT31">
        <f t="shared" si="92"/>
        <v>1</v>
      </c>
      <c r="BU31">
        <v>1</v>
      </c>
      <c r="BV31">
        <v>-1</v>
      </c>
      <c r="BW31">
        <v>-1</v>
      </c>
      <c r="BX31">
        <f t="shared" si="58"/>
        <v>0</v>
      </c>
      <c r="BY31">
        <f t="shared" si="59"/>
        <v>1</v>
      </c>
      <c r="BZ31" s="188">
        <v>-5.8363178140300002E-3</v>
      </c>
      <c r="CA31" s="2">
        <v>10</v>
      </c>
      <c r="CB31">
        <v>60</v>
      </c>
      <c r="CC31" t="str">
        <f t="shared" si="60"/>
        <v>TRUE</v>
      </c>
      <c r="CD31">
        <f>VLOOKUP($A31,'FuturesInfo (3)'!$A$2:$V$80,22)</f>
        <v>1</v>
      </c>
      <c r="CE31">
        <f t="shared" si="61"/>
        <v>1</v>
      </c>
      <c r="CF31">
        <f t="shared" si="61"/>
        <v>1</v>
      </c>
      <c r="CG31" s="139">
        <f>VLOOKUP($A31,'FuturesInfo (3)'!$A$2:$O$80,15)*CE31</f>
        <v>149810</v>
      </c>
      <c r="CH31" s="145">
        <f t="shared" si="62"/>
        <v>-874.33877171983431</v>
      </c>
      <c r="CI31" s="145">
        <f t="shared" si="93"/>
        <v>874.33877171983431</v>
      </c>
      <c r="CK31">
        <f t="shared" si="63"/>
        <v>1</v>
      </c>
      <c r="CL31">
        <v>1</v>
      </c>
      <c r="CM31">
        <v>-1</v>
      </c>
      <c r="CN31">
        <v>1</v>
      </c>
      <c r="CO31">
        <f t="shared" si="119"/>
        <v>1</v>
      </c>
      <c r="CP31">
        <f t="shared" si="64"/>
        <v>0</v>
      </c>
      <c r="CQ31" s="1">
        <v>9.2728485657099999E-3</v>
      </c>
      <c r="CR31" s="2">
        <v>10</v>
      </c>
      <c r="CS31">
        <v>60</v>
      </c>
      <c r="CT31" t="str">
        <f t="shared" si="65"/>
        <v>TRUE</v>
      </c>
      <c r="CU31">
        <f>VLOOKUP($A31,'FuturesInfo (3)'!$A$2:$V$80,22)</f>
        <v>1</v>
      </c>
      <c r="CV31">
        <f t="shared" si="66"/>
        <v>1</v>
      </c>
      <c r="CW31">
        <f t="shared" si="94"/>
        <v>1</v>
      </c>
      <c r="CX31" s="139">
        <f>VLOOKUP($A31,'FuturesInfo (3)'!$A$2:$O$80,15)*CW31</f>
        <v>149810</v>
      </c>
      <c r="CY31" s="200">
        <f t="shared" si="95"/>
        <v>1389.165443629015</v>
      </c>
      <c r="CZ31" s="200">
        <f t="shared" si="96"/>
        <v>-1389.165443629015</v>
      </c>
      <c r="DB31">
        <f t="shared" si="67"/>
        <v>1</v>
      </c>
      <c r="DC31">
        <v>1</v>
      </c>
      <c r="DD31">
        <v>-1</v>
      </c>
      <c r="DE31">
        <v>1</v>
      </c>
      <c r="DF31">
        <f t="shared" si="120"/>
        <v>1</v>
      </c>
      <c r="DG31">
        <f t="shared" si="68"/>
        <v>0</v>
      </c>
      <c r="DH31" s="1">
        <v>3.2388128759300002E-3</v>
      </c>
      <c r="DI31" s="2">
        <v>10</v>
      </c>
      <c r="DJ31">
        <v>60</v>
      </c>
      <c r="DK31" t="str">
        <f t="shared" si="69"/>
        <v>TRUE</v>
      </c>
      <c r="DL31">
        <f>VLOOKUP($A31,'FuturesInfo (3)'!$A$2:$V$80,22)</f>
        <v>1</v>
      </c>
      <c r="DM31">
        <f t="shared" si="70"/>
        <v>1</v>
      </c>
      <c r="DN31">
        <f t="shared" si="97"/>
        <v>1</v>
      </c>
      <c r="DO31" s="139">
        <f>VLOOKUP($A31,'FuturesInfo (3)'!$A$2:$O$80,15)*DN31</f>
        <v>149810</v>
      </c>
      <c r="DP31" s="200">
        <f t="shared" si="71"/>
        <v>485.20655694307334</v>
      </c>
      <c r="DQ31" s="200">
        <f t="shared" si="98"/>
        <v>-485.20655694307334</v>
      </c>
      <c r="DS31">
        <f t="shared" si="72"/>
        <v>1</v>
      </c>
      <c r="DT31">
        <v>1</v>
      </c>
      <c r="DU31">
        <v>-1</v>
      </c>
      <c r="DV31">
        <v>1</v>
      </c>
      <c r="DW31">
        <f t="shared" si="121"/>
        <v>1</v>
      </c>
      <c r="DX31">
        <f t="shared" si="73"/>
        <v>0</v>
      </c>
      <c r="DY31" s="1">
        <v>4.2825141652399999E-3</v>
      </c>
      <c r="DZ31" s="2">
        <v>10</v>
      </c>
      <c r="EA31">
        <v>60</v>
      </c>
      <c r="EB31" t="str">
        <f t="shared" si="74"/>
        <v>TRUE</v>
      </c>
      <c r="EC31">
        <f>VLOOKUP($A31,'FuturesInfo (3)'!$A$2:$V$80,22)</f>
        <v>1</v>
      </c>
      <c r="ED31" s="96">
        <v>0</v>
      </c>
      <c r="EE31">
        <f t="shared" si="99"/>
        <v>1</v>
      </c>
      <c r="EF31" s="139">
        <f>VLOOKUP($A31,'FuturesInfo (3)'!$A$2:$O$80,15)*EE31</f>
        <v>149810</v>
      </c>
      <c r="EG31" s="200">
        <f t="shared" si="75"/>
        <v>641.56344709460438</v>
      </c>
      <c r="EH31" s="200">
        <f t="shared" si="100"/>
        <v>-641.56344709460438</v>
      </c>
      <c r="EJ31">
        <f t="shared" si="76"/>
        <v>1</v>
      </c>
      <c r="EK31">
        <v>1</v>
      </c>
      <c r="EL31" s="218">
        <v>-1</v>
      </c>
      <c r="EM31">
        <f t="shared" si="101"/>
        <v>-1</v>
      </c>
      <c r="EN31">
        <v>-1</v>
      </c>
      <c r="EO31">
        <f t="shared" si="122"/>
        <v>0</v>
      </c>
      <c r="EP31">
        <f t="shared" si="102"/>
        <v>1</v>
      </c>
      <c r="EQ31">
        <f t="shared" si="77"/>
        <v>1</v>
      </c>
      <c r="ER31" s="1">
        <v>-2.8209670012499998E-3</v>
      </c>
      <c r="ES31" s="2">
        <v>10</v>
      </c>
      <c r="ET31">
        <v>60</v>
      </c>
      <c r="EU31" t="str">
        <f t="shared" si="78"/>
        <v>TRUE</v>
      </c>
      <c r="EV31">
        <f>VLOOKUP($A31,'FuturesInfo (3)'!$A$2:$V$80,22)</f>
        <v>1</v>
      </c>
      <c r="EW31" s="96">
        <v>0</v>
      </c>
      <c r="EX31">
        <f t="shared" si="103"/>
        <v>1</v>
      </c>
      <c r="EY31" s="139">
        <f>VLOOKUP($A31,'FuturesInfo (3)'!$A$2:$O$80,15)*EX31</f>
        <v>149810</v>
      </c>
      <c r="EZ31" s="200">
        <f t="shared" si="79"/>
        <v>-422.60906645726249</v>
      </c>
      <c r="FA31" s="200">
        <f t="shared" si="104"/>
        <v>422.60906645726249</v>
      </c>
      <c r="FB31" s="200">
        <f t="shared" si="80"/>
        <v>422.60906645726249</v>
      </c>
      <c r="FD31">
        <f t="shared" si="81"/>
        <v>-1</v>
      </c>
      <c r="FE31">
        <v>1</v>
      </c>
      <c r="FF31" s="218">
        <v>-1</v>
      </c>
      <c r="FG31">
        <f t="shared" si="125"/>
        <v>-1</v>
      </c>
      <c r="FH31">
        <v>-1</v>
      </c>
      <c r="FI31">
        <f t="shared" si="123"/>
        <v>0</v>
      </c>
      <c r="FJ31">
        <f t="shared" si="106"/>
        <v>1</v>
      </c>
      <c r="FK31">
        <f t="shared" si="82"/>
        <v>1</v>
      </c>
      <c r="FL31" s="1">
        <v>-1.44078947368E-2</v>
      </c>
      <c r="FM31" s="2">
        <v>10</v>
      </c>
      <c r="FN31">
        <v>60</v>
      </c>
      <c r="FO31" t="str">
        <f t="shared" si="83"/>
        <v>TRUE</v>
      </c>
      <c r="FP31">
        <f>VLOOKUP($A31,'FuturesInfo (3)'!$A$2:$V$80,22)</f>
        <v>1</v>
      </c>
      <c r="FQ31" s="96">
        <v>0</v>
      </c>
      <c r="FR31">
        <f t="shared" si="107"/>
        <v>1</v>
      </c>
      <c r="FS31" s="139">
        <f>VLOOKUP($A31,'FuturesInfo (3)'!$A$2:$O$80,15)*FR31</f>
        <v>149810</v>
      </c>
      <c r="FT31" s="200">
        <f t="shared" si="84"/>
        <v>-2158.4467105200079</v>
      </c>
      <c r="FU31" s="200">
        <f t="shared" si="108"/>
        <v>2158.4467105200079</v>
      </c>
      <c r="FV31" s="200">
        <f t="shared" si="85"/>
        <v>2158.4467105200079</v>
      </c>
      <c r="FX31">
        <f t="shared" si="86"/>
        <v>-1</v>
      </c>
      <c r="FY31" s="244">
        <v>-1</v>
      </c>
      <c r="FZ31" s="218">
        <v>1</v>
      </c>
      <c r="GA31" s="245">
        <v>-6</v>
      </c>
      <c r="GB31">
        <f t="shared" si="126"/>
        <v>1</v>
      </c>
      <c r="GC31">
        <f t="shared" si="110"/>
        <v>-1</v>
      </c>
      <c r="GD31" s="218"/>
      <c r="GE31">
        <f t="shared" si="124"/>
        <v>0</v>
      </c>
      <c r="GF31">
        <f t="shared" si="111"/>
        <v>0</v>
      </c>
      <c r="GG31">
        <f t="shared" si="112"/>
        <v>0</v>
      </c>
      <c r="GH31">
        <f t="shared" si="113"/>
        <v>0</v>
      </c>
      <c r="GI31" s="253"/>
      <c r="GJ31" s="2">
        <v>10</v>
      </c>
      <c r="GK31">
        <v>60</v>
      </c>
      <c r="GL31" t="str">
        <f t="shared" si="87"/>
        <v>TRUE</v>
      </c>
      <c r="GM31">
        <f>VLOOKUP($A31,'FuturesInfo (3)'!$A$2:$V$80,22)</f>
        <v>1</v>
      </c>
      <c r="GN31" s="96">
        <v>0</v>
      </c>
      <c r="GO31">
        <f t="shared" si="114"/>
        <v>1</v>
      </c>
      <c r="GP31" s="139">
        <f>VLOOKUP($A31,'FuturesInfo (3)'!$A$2:$O$80,15)*GO31</f>
        <v>149810</v>
      </c>
      <c r="GQ31" s="200">
        <f t="shared" si="88"/>
        <v>0</v>
      </c>
      <c r="GR31" s="200">
        <f t="shared" si="115"/>
        <v>0</v>
      </c>
      <c r="GS31" s="200">
        <f t="shared" si="89"/>
        <v>0</v>
      </c>
      <c r="GT31" s="200">
        <f t="shared" si="116"/>
        <v>0</v>
      </c>
    </row>
    <row r="32" spans="1:202"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27"/>
        <v>TRUE</v>
      </c>
      <c r="N32">
        <f>ROUND(VLOOKUP($B32,MARGIN!$A$42:$P$172,16),0)</f>
        <v>2</v>
      </c>
      <c r="P32">
        <f t="shared" si="128"/>
        <v>2</v>
      </c>
      <c r="Q32">
        <v>1</v>
      </c>
      <c r="R32">
        <v>1</v>
      </c>
      <c r="S32" t="s">
        <v>956</v>
      </c>
      <c r="T32" s="2" t="s">
        <v>30</v>
      </c>
      <c r="U32">
        <v>60</v>
      </c>
      <c r="V32" t="str">
        <f t="shared" si="129"/>
        <v>TRUE</v>
      </c>
      <c r="W32">
        <f>ROUND(VLOOKUP($B32,MARGIN!$A$42:$P$172,16),0)</f>
        <v>2</v>
      </c>
      <c r="X32">
        <f t="shared" si="130"/>
        <v>3</v>
      </c>
      <c r="Z32">
        <f t="shared" si="131"/>
        <v>0</v>
      </c>
      <c r="AA32">
        <v>1</v>
      </c>
      <c r="AB32">
        <v>1</v>
      </c>
      <c r="AC32" t="s">
        <v>956</v>
      </c>
      <c r="AD32" s="2" t="s">
        <v>30</v>
      </c>
      <c r="AE32">
        <v>60</v>
      </c>
      <c r="AF32" t="str">
        <f t="shared" si="132"/>
        <v>TRUE</v>
      </c>
      <c r="AG32">
        <f>ROUND(VLOOKUP($B32,MARGIN!$A$42:$P$172,16),0)</f>
        <v>2</v>
      </c>
      <c r="AH32">
        <f t="shared" si="133"/>
        <v>3</v>
      </c>
      <c r="AI32" s="139" t="e">
        <f>VLOOKUP($B32,#REF!,2)*AH32</f>
        <v>#REF!</v>
      </c>
      <c r="AK32">
        <f t="shared" si="134"/>
        <v>0</v>
      </c>
      <c r="AL32">
        <v>1</v>
      </c>
      <c r="AM32">
        <v>1</v>
      </c>
      <c r="AN32" t="s">
        <v>956</v>
      </c>
      <c r="AO32" s="2" t="s">
        <v>30</v>
      </c>
      <c r="AP32">
        <v>60</v>
      </c>
      <c r="AQ32" t="str">
        <f t="shared" si="135"/>
        <v>TRUE</v>
      </c>
      <c r="AR32">
        <f>ROUND(VLOOKUP($B32,MARGIN!$A$42:$P$172,16),0)</f>
        <v>2</v>
      </c>
      <c r="AS32">
        <f t="shared" si="136"/>
        <v>3</v>
      </c>
      <c r="AT32" s="139" t="e">
        <f>VLOOKUP($B32,#REF!,2)*AS32</f>
        <v>#REF!</v>
      </c>
      <c r="AV32">
        <f t="shared" si="137"/>
        <v>0</v>
      </c>
      <c r="AW32">
        <v>1</v>
      </c>
      <c r="AX32" s="5">
        <v>1</v>
      </c>
      <c r="AY32">
        <v>1.4319809069200001E-3</v>
      </c>
      <c r="AZ32" s="2" t="s">
        <v>30</v>
      </c>
      <c r="BA32">
        <v>60</v>
      </c>
      <c r="BB32" t="str">
        <f t="shared" si="138"/>
        <v>TRUE</v>
      </c>
      <c r="BC32">
        <f>ROUND(VLOOKUP($B32,MARGIN!$A$42:$P$172,16),0)</f>
        <v>2</v>
      </c>
      <c r="BD32">
        <f t="shared" si="139"/>
        <v>3</v>
      </c>
      <c r="BE32" s="139" t="e">
        <f>VLOOKUP($B32,#REF!,2)*BD32</f>
        <v>#REF!</v>
      </c>
      <c r="BG32">
        <f t="shared" si="117"/>
        <v>-2</v>
      </c>
      <c r="BH32">
        <v>-1</v>
      </c>
      <c r="BI32">
        <v>1</v>
      </c>
      <c r="BJ32">
        <f t="shared" si="90"/>
        <v>0</v>
      </c>
      <c r="BK32" s="1">
        <v>2.7407054337499999E-3</v>
      </c>
      <c r="BL32" s="2">
        <v>10</v>
      </c>
      <c r="BM32">
        <v>60</v>
      </c>
      <c r="BN32" t="str">
        <f t="shared" si="118"/>
        <v>TRUE</v>
      </c>
      <c r="BO32">
        <f>VLOOKUP($A32,'FuturesInfo (3)'!$A$2:$V$80,22)</f>
        <v>2</v>
      </c>
      <c r="BP32">
        <f t="shared" si="57"/>
        <v>2</v>
      </c>
      <c r="BQ32" s="139">
        <f>VLOOKUP($A32,'FuturesInfo (3)'!$A$2:$O$80,15)*BP32</f>
        <v>209625</v>
      </c>
      <c r="BR32" s="145">
        <f t="shared" si="91"/>
        <v>-574.52037654984372</v>
      </c>
      <c r="BT32">
        <f t="shared" si="92"/>
        <v>-1</v>
      </c>
      <c r="BU32">
        <v>1</v>
      </c>
      <c r="BV32">
        <v>-1</v>
      </c>
      <c r="BW32">
        <v>-1</v>
      </c>
      <c r="BX32">
        <f t="shared" si="58"/>
        <v>0</v>
      </c>
      <c r="BY32">
        <f t="shared" si="59"/>
        <v>1</v>
      </c>
      <c r="BZ32" s="188">
        <v>-2.8520499108699998E-3</v>
      </c>
      <c r="CA32" s="2">
        <v>10</v>
      </c>
      <c r="CB32">
        <v>60</v>
      </c>
      <c r="CC32" t="str">
        <f t="shared" si="60"/>
        <v>TRUE</v>
      </c>
      <c r="CD32">
        <f>VLOOKUP($A32,'FuturesInfo (3)'!$A$2:$V$80,22)</f>
        <v>2</v>
      </c>
      <c r="CE32">
        <f t="shared" si="61"/>
        <v>2</v>
      </c>
      <c r="CF32">
        <f t="shared" si="61"/>
        <v>2</v>
      </c>
      <c r="CG32" s="139">
        <f>VLOOKUP($A32,'FuturesInfo (3)'!$A$2:$O$80,15)*CE32</f>
        <v>209625</v>
      </c>
      <c r="CH32" s="145">
        <f t="shared" si="62"/>
        <v>-597.8609625661237</v>
      </c>
      <c r="CI32" s="145">
        <f t="shared" si="93"/>
        <v>597.8609625661237</v>
      </c>
      <c r="CK32">
        <f t="shared" si="63"/>
        <v>1</v>
      </c>
      <c r="CL32">
        <v>-1</v>
      </c>
      <c r="CM32">
        <v>-1</v>
      </c>
      <c r="CN32">
        <v>1</v>
      </c>
      <c r="CO32">
        <f t="shared" si="119"/>
        <v>0</v>
      </c>
      <c r="CP32">
        <f t="shared" si="64"/>
        <v>0</v>
      </c>
      <c r="CQ32" s="1">
        <v>5.0053628888099997E-3</v>
      </c>
      <c r="CR32" s="2">
        <v>10</v>
      </c>
      <c r="CS32">
        <v>60</v>
      </c>
      <c r="CT32" t="str">
        <f t="shared" si="65"/>
        <v>TRUE</v>
      </c>
      <c r="CU32">
        <f>VLOOKUP($A32,'FuturesInfo (3)'!$A$2:$V$80,22)</f>
        <v>2</v>
      </c>
      <c r="CV32">
        <f t="shared" si="66"/>
        <v>3</v>
      </c>
      <c r="CW32">
        <f t="shared" si="94"/>
        <v>2</v>
      </c>
      <c r="CX32" s="139">
        <f>VLOOKUP($A32,'FuturesInfo (3)'!$A$2:$O$80,15)*CW32</f>
        <v>209625</v>
      </c>
      <c r="CY32" s="200">
        <f t="shared" si="95"/>
        <v>-1049.2491955667963</v>
      </c>
      <c r="CZ32" s="200">
        <f t="shared" si="96"/>
        <v>-1049.2491955667963</v>
      </c>
      <c r="DB32">
        <f t="shared" si="67"/>
        <v>-1</v>
      </c>
      <c r="DC32">
        <v>1</v>
      </c>
      <c r="DD32">
        <v>-1</v>
      </c>
      <c r="DE32">
        <v>1</v>
      </c>
      <c r="DF32">
        <f t="shared" si="120"/>
        <v>1</v>
      </c>
      <c r="DG32">
        <f t="shared" si="68"/>
        <v>0</v>
      </c>
      <c r="DH32" s="1">
        <v>9.4865409699999999E-4</v>
      </c>
      <c r="DI32" s="2">
        <v>10</v>
      </c>
      <c r="DJ32">
        <v>60</v>
      </c>
      <c r="DK32" t="str">
        <f t="shared" si="69"/>
        <v>TRUE</v>
      </c>
      <c r="DL32">
        <f>VLOOKUP($A32,'FuturesInfo (3)'!$A$2:$V$80,22)</f>
        <v>2</v>
      </c>
      <c r="DM32">
        <f t="shared" si="70"/>
        <v>2</v>
      </c>
      <c r="DN32">
        <f t="shared" si="97"/>
        <v>2</v>
      </c>
      <c r="DO32" s="139">
        <f>VLOOKUP($A32,'FuturesInfo (3)'!$A$2:$O$80,15)*DN32</f>
        <v>209625</v>
      </c>
      <c r="DP32" s="200">
        <f t="shared" si="71"/>
        <v>198.861615083625</v>
      </c>
      <c r="DQ32" s="200">
        <f t="shared" si="98"/>
        <v>-198.861615083625</v>
      </c>
      <c r="DS32">
        <f t="shared" si="72"/>
        <v>1</v>
      </c>
      <c r="DT32">
        <v>1</v>
      </c>
      <c r="DU32">
        <v>-1</v>
      </c>
      <c r="DV32">
        <v>1</v>
      </c>
      <c r="DW32">
        <f t="shared" si="121"/>
        <v>1</v>
      </c>
      <c r="DX32">
        <f t="shared" si="73"/>
        <v>0</v>
      </c>
      <c r="DY32" s="1">
        <v>3.67255064566E-3</v>
      </c>
      <c r="DZ32" s="2">
        <v>10</v>
      </c>
      <c r="EA32">
        <v>60</v>
      </c>
      <c r="EB32" t="str">
        <f t="shared" si="74"/>
        <v>TRUE</v>
      </c>
      <c r="EC32">
        <f>VLOOKUP($A32,'FuturesInfo (3)'!$A$2:$V$80,22)</f>
        <v>2</v>
      </c>
      <c r="ED32" s="96">
        <v>0</v>
      </c>
      <c r="EE32">
        <f t="shared" si="99"/>
        <v>2</v>
      </c>
      <c r="EF32" s="139">
        <f>VLOOKUP($A32,'FuturesInfo (3)'!$A$2:$O$80,15)*EE32</f>
        <v>209625</v>
      </c>
      <c r="EG32" s="200">
        <f t="shared" si="75"/>
        <v>769.85842909647749</v>
      </c>
      <c r="EH32" s="200">
        <f t="shared" si="100"/>
        <v>-769.85842909647749</v>
      </c>
      <c r="EJ32">
        <f t="shared" si="76"/>
        <v>1</v>
      </c>
      <c r="EK32">
        <v>1</v>
      </c>
      <c r="EL32" s="218">
        <v>-1</v>
      </c>
      <c r="EM32">
        <f t="shared" si="101"/>
        <v>-1</v>
      </c>
      <c r="EN32">
        <v>-1</v>
      </c>
      <c r="EO32">
        <f t="shared" si="122"/>
        <v>0</v>
      </c>
      <c r="EP32">
        <f t="shared" si="102"/>
        <v>1</v>
      </c>
      <c r="EQ32">
        <f t="shared" si="77"/>
        <v>1</v>
      </c>
      <c r="ER32" s="1">
        <v>-1.77053824363E-3</v>
      </c>
      <c r="ES32" s="2">
        <v>10</v>
      </c>
      <c r="ET32">
        <v>60</v>
      </c>
      <c r="EU32" t="str">
        <f t="shared" si="78"/>
        <v>TRUE</v>
      </c>
      <c r="EV32">
        <f>VLOOKUP($A32,'FuturesInfo (3)'!$A$2:$V$80,22)</f>
        <v>2</v>
      </c>
      <c r="EW32" s="96">
        <v>0</v>
      </c>
      <c r="EX32">
        <f t="shared" si="103"/>
        <v>2</v>
      </c>
      <c r="EY32" s="139">
        <f>VLOOKUP($A32,'FuturesInfo (3)'!$A$2:$O$80,15)*EX32</f>
        <v>209625</v>
      </c>
      <c r="EZ32" s="200">
        <f t="shared" si="79"/>
        <v>-371.14907932093877</v>
      </c>
      <c r="FA32" s="200">
        <f t="shared" si="104"/>
        <v>371.14907932093877</v>
      </c>
      <c r="FB32" s="200">
        <f t="shared" si="80"/>
        <v>371.14907932093877</v>
      </c>
      <c r="FD32">
        <f t="shared" si="81"/>
        <v>-1</v>
      </c>
      <c r="FE32">
        <v>1</v>
      </c>
      <c r="FF32" s="218">
        <v>-1</v>
      </c>
      <c r="FG32">
        <f t="shared" si="125"/>
        <v>-1</v>
      </c>
      <c r="FH32">
        <v>-1</v>
      </c>
      <c r="FI32">
        <f t="shared" si="123"/>
        <v>0</v>
      </c>
      <c r="FJ32">
        <f t="shared" si="106"/>
        <v>1</v>
      </c>
      <c r="FK32">
        <f t="shared" si="82"/>
        <v>1</v>
      </c>
      <c r="FL32" s="1">
        <v>-8.5136573252900007E-3</v>
      </c>
      <c r="FM32" s="2">
        <v>10</v>
      </c>
      <c r="FN32">
        <v>60</v>
      </c>
      <c r="FO32" t="str">
        <f t="shared" si="83"/>
        <v>TRUE</v>
      </c>
      <c r="FP32">
        <f>VLOOKUP($A32,'FuturesInfo (3)'!$A$2:$V$80,22)</f>
        <v>2</v>
      </c>
      <c r="FQ32" s="96">
        <v>0</v>
      </c>
      <c r="FR32">
        <f t="shared" si="107"/>
        <v>2</v>
      </c>
      <c r="FS32" s="139">
        <f>VLOOKUP($A32,'FuturesInfo (3)'!$A$2:$O$80,15)*FR32</f>
        <v>209625</v>
      </c>
      <c r="FT32" s="200">
        <f t="shared" si="84"/>
        <v>-1784.6754168139164</v>
      </c>
      <c r="FU32" s="200">
        <f t="shared" si="108"/>
        <v>1784.6754168139164</v>
      </c>
      <c r="FV32" s="200">
        <f t="shared" si="85"/>
        <v>1784.6754168139164</v>
      </c>
      <c r="FX32">
        <f t="shared" si="86"/>
        <v>-1</v>
      </c>
      <c r="FY32" s="244">
        <v>-1</v>
      </c>
      <c r="FZ32" s="218">
        <v>-1</v>
      </c>
      <c r="GA32" s="245">
        <v>-26</v>
      </c>
      <c r="GB32">
        <f t="shared" si="126"/>
        <v>-1</v>
      </c>
      <c r="GC32">
        <f t="shared" si="110"/>
        <v>1</v>
      </c>
      <c r="GD32" s="218"/>
      <c r="GE32">
        <f t="shared" si="124"/>
        <v>0</v>
      </c>
      <c r="GF32">
        <f t="shared" si="111"/>
        <v>0</v>
      </c>
      <c r="GG32">
        <f t="shared" si="112"/>
        <v>0</v>
      </c>
      <c r="GH32">
        <f t="shared" si="113"/>
        <v>0</v>
      </c>
      <c r="GI32" s="253"/>
      <c r="GJ32" s="2">
        <v>10</v>
      </c>
      <c r="GK32">
        <v>60</v>
      </c>
      <c r="GL32" t="str">
        <f t="shared" si="87"/>
        <v>TRUE</v>
      </c>
      <c r="GM32">
        <f>VLOOKUP($A32,'FuturesInfo (3)'!$A$2:$V$80,22)</f>
        <v>2</v>
      </c>
      <c r="GN32" s="96">
        <v>0</v>
      </c>
      <c r="GO32">
        <f t="shared" si="114"/>
        <v>2</v>
      </c>
      <c r="GP32" s="139">
        <f>VLOOKUP($A32,'FuturesInfo (3)'!$A$2:$O$80,15)*GO32</f>
        <v>209625</v>
      </c>
      <c r="GQ32" s="200">
        <f t="shared" si="88"/>
        <v>0</v>
      </c>
      <c r="GR32" s="200">
        <f t="shared" si="115"/>
        <v>0</v>
      </c>
      <c r="GS32" s="200">
        <f t="shared" si="89"/>
        <v>0</v>
      </c>
      <c r="GT32" s="200">
        <f t="shared" si="116"/>
        <v>0</v>
      </c>
    </row>
    <row r="33" spans="1:202"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27"/>
        <v>TRUE</v>
      </c>
      <c r="N33">
        <f>ROUND(VLOOKUP($B33,MARGIN!$A$42:$P$172,16),0)</f>
        <v>2</v>
      </c>
      <c r="P33">
        <f t="shared" si="128"/>
        <v>0</v>
      </c>
      <c r="Q33" s="5">
        <v>-1</v>
      </c>
      <c r="R33" s="5">
        <v>1</v>
      </c>
      <c r="S33" s="5" t="s">
        <v>952</v>
      </c>
      <c r="T33" s="2" t="s">
        <v>30</v>
      </c>
      <c r="U33">
        <v>60</v>
      </c>
      <c r="V33" t="str">
        <f t="shared" si="129"/>
        <v>TRUE</v>
      </c>
      <c r="W33">
        <f>ROUND(VLOOKUP($B33,MARGIN!$A$42:$P$172,16),0)</f>
        <v>2</v>
      </c>
      <c r="X33">
        <f t="shared" si="130"/>
        <v>2</v>
      </c>
      <c r="Z33">
        <f t="shared" si="131"/>
        <v>2</v>
      </c>
      <c r="AA33" s="5">
        <v>1</v>
      </c>
      <c r="AB33" s="5">
        <v>1</v>
      </c>
      <c r="AC33" s="5" t="s">
        <v>952</v>
      </c>
      <c r="AD33" s="2" t="s">
        <v>30</v>
      </c>
      <c r="AE33">
        <v>60</v>
      </c>
      <c r="AF33" t="str">
        <f t="shared" si="132"/>
        <v>TRUE</v>
      </c>
      <c r="AG33">
        <f>ROUND(VLOOKUP($B33,MARGIN!$A$42:$P$172,16),0)</f>
        <v>2</v>
      </c>
      <c r="AH33">
        <f t="shared" si="133"/>
        <v>3</v>
      </c>
      <c r="AI33" s="139" t="e">
        <f>VLOOKUP($B33,#REF!,2)*AH33</f>
        <v>#REF!</v>
      </c>
      <c r="AK33">
        <f t="shared" si="134"/>
        <v>0</v>
      </c>
      <c r="AL33" s="5">
        <v>1</v>
      </c>
      <c r="AM33" s="5">
        <v>1</v>
      </c>
      <c r="AN33" s="5" t="s">
        <v>952</v>
      </c>
      <c r="AO33" s="2" t="s">
        <v>30</v>
      </c>
      <c r="AP33">
        <v>60</v>
      </c>
      <c r="AQ33" t="str">
        <f t="shared" si="135"/>
        <v>TRUE</v>
      </c>
      <c r="AR33">
        <f>ROUND(VLOOKUP($B33,MARGIN!$A$42:$P$172,16),0)</f>
        <v>2</v>
      </c>
      <c r="AS33">
        <f t="shared" si="136"/>
        <v>3</v>
      </c>
      <c r="AT33" s="139" t="e">
        <f>VLOOKUP($B33,#REF!,2)*AS33</f>
        <v>#REF!</v>
      </c>
      <c r="AV33">
        <f t="shared" si="137"/>
        <v>0</v>
      </c>
      <c r="AW33" s="5">
        <v>1</v>
      </c>
      <c r="AX33">
        <v>-1</v>
      </c>
      <c r="AY33" s="5">
        <v>-4.5887151597599997E-3</v>
      </c>
      <c r="AZ33" s="2" t="s">
        <v>30</v>
      </c>
      <c r="BA33">
        <v>60</v>
      </c>
      <c r="BB33" t="str">
        <f t="shared" si="138"/>
        <v>TRUE</v>
      </c>
      <c r="BC33">
        <f>ROUND(VLOOKUP($B33,MARGIN!$A$42:$P$172,16),0)</f>
        <v>2</v>
      </c>
      <c r="BD33">
        <f t="shared" si="139"/>
        <v>2</v>
      </c>
      <c r="BE33" s="139" t="e">
        <f>VLOOKUP($B33,#REF!,2)*BD33</f>
        <v>#REF!</v>
      </c>
      <c r="BG33">
        <f t="shared" si="117"/>
        <v>2</v>
      </c>
      <c r="BH33" s="5">
        <v>1</v>
      </c>
      <c r="BI33" s="5">
        <v>-1</v>
      </c>
      <c r="BJ33">
        <f t="shared" si="90"/>
        <v>0</v>
      </c>
      <c r="BK33" s="5">
        <v>-1.7073587160699999E-4</v>
      </c>
      <c r="BL33" s="2">
        <v>10</v>
      </c>
      <c r="BM33">
        <v>60</v>
      </c>
      <c r="BN33" t="str">
        <f t="shared" si="118"/>
        <v>TRUE</v>
      </c>
      <c r="BO33">
        <f>VLOOKUP($A33,'FuturesInfo (3)'!$A$2:$V$80,22)</f>
        <v>2</v>
      </c>
      <c r="BP33">
        <f t="shared" si="57"/>
        <v>2</v>
      </c>
      <c r="BQ33" s="139">
        <f>VLOOKUP($A33,'FuturesInfo (3)'!$A$2:$O$80,15)*BP33</f>
        <v>145550</v>
      </c>
      <c r="BR33" s="145">
        <f t="shared" si="91"/>
        <v>-24.85060611239885</v>
      </c>
      <c r="BT33" s="5">
        <f t="shared" si="92"/>
        <v>1</v>
      </c>
      <c r="BU33" s="5">
        <v>-1</v>
      </c>
      <c r="BV33">
        <v>1</v>
      </c>
      <c r="BW33" s="5">
        <v>1</v>
      </c>
      <c r="BX33">
        <f t="shared" si="58"/>
        <v>0</v>
      </c>
      <c r="BY33">
        <f t="shared" si="59"/>
        <v>1</v>
      </c>
      <c r="BZ33" s="189">
        <v>1.8784153005500001E-3</v>
      </c>
      <c r="CA33" s="2">
        <v>10</v>
      </c>
      <c r="CB33">
        <v>60</v>
      </c>
      <c r="CC33" t="str">
        <f t="shared" si="60"/>
        <v>TRUE</v>
      </c>
      <c r="CD33">
        <f>VLOOKUP($A33,'FuturesInfo (3)'!$A$2:$V$80,22)</f>
        <v>2</v>
      </c>
      <c r="CE33">
        <f t="shared" si="61"/>
        <v>2</v>
      </c>
      <c r="CF33">
        <f t="shared" si="61"/>
        <v>2</v>
      </c>
      <c r="CG33" s="139">
        <f>VLOOKUP($A33,'FuturesInfo (3)'!$A$2:$O$80,15)*CE33</f>
        <v>145550</v>
      </c>
      <c r="CH33" s="145">
        <f t="shared" si="62"/>
        <v>-273.40334699505252</v>
      </c>
      <c r="CI33" s="145">
        <f t="shared" si="93"/>
        <v>273.40334699505252</v>
      </c>
      <c r="CK33" s="5">
        <f t="shared" si="63"/>
        <v>-1</v>
      </c>
      <c r="CL33" s="5">
        <v>-1</v>
      </c>
      <c r="CM33">
        <v>1</v>
      </c>
      <c r="CN33" s="5">
        <v>-1</v>
      </c>
      <c r="CO33">
        <f t="shared" si="119"/>
        <v>1</v>
      </c>
      <c r="CP33">
        <f t="shared" si="64"/>
        <v>0</v>
      </c>
      <c r="CQ33" s="5">
        <v>-7.8404636100200004E-3</v>
      </c>
      <c r="CR33" s="2">
        <v>10</v>
      </c>
      <c r="CS33">
        <v>60</v>
      </c>
      <c r="CT33" t="str">
        <f t="shared" si="65"/>
        <v>TRUE</v>
      </c>
      <c r="CU33">
        <f>VLOOKUP($A33,'FuturesInfo (3)'!$A$2:$V$80,22)</f>
        <v>2</v>
      </c>
      <c r="CV33">
        <f t="shared" si="66"/>
        <v>2</v>
      </c>
      <c r="CW33">
        <f t="shared" si="94"/>
        <v>2</v>
      </c>
      <c r="CX33" s="139">
        <f>VLOOKUP($A33,'FuturesInfo (3)'!$A$2:$O$80,15)*CW33</f>
        <v>145550</v>
      </c>
      <c r="CY33" s="200">
        <f t="shared" si="95"/>
        <v>1141.179478438411</v>
      </c>
      <c r="CZ33" s="200">
        <f t="shared" si="96"/>
        <v>-1141.179478438411</v>
      </c>
      <c r="DB33" s="5">
        <f t="shared" si="67"/>
        <v>-1</v>
      </c>
      <c r="DC33" s="5">
        <v>-1</v>
      </c>
      <c r="DD33">
        <v>1</v>
      </c>
      <c r="DE33" s="5">
        <v>-1</v>
      </c>
      <c r="DF33">
        <f t="shared" si="120"/>
        <v>1</v>
      </c>
      <c r="DG33">
        <f t="shared" si="68"/>
        <v>0</v>
      </c>
      <c r="DH33" s="5">
        <v>-5.1537536505799999E-4</v>
      </c>
      <c r="DI33" s="2">
        <v>10</v>
      </c>
      <c r="DJ33">
        <v>60</v>
      </c>
      <c r="DK33" t="str">
        <f t="shared" si="69"/>
        <v>TRUE</v>
      </c>
      <c r="DL33">
        <f>VLOOKUP($A33,'FuturesInfo (3)'!$A$2:$V$80,22)</f>
        <v>2</v>
      </c>
      <c r="DM33">
        <f t="shared" si="70"/>
        <v>2</v>
      </c>
      <c r="DN33">
        <f t="shared" si="97"/>
        <v>2</v>
      </c>
      <c r="DO33" s="139">
        <f>VLOOKUP($A33,'FuturesInfo (3)'!$A$2:$O$80,15)*DN33</f>
        <v>145550</v>
      </c>
      <c r="DP33" s="200">
        <f t="shared" si="71"/>
        <v>75.012884384191892</v>
      </c>
      <c r="DQ33" s="200">
        <f t="shared" si="98"/>
        <v>-75.012884384191892</v>
      </c>
      <c r="DS33" s="5">
        <f t="shared" si="72"/>
        <v>-1</v>
      </c>
      <c r="DT33" s="5">
        <v>-1</v>
      </c>
      <c r="DU33">
        <v>1</v>
      </c>
      <c r="DV33" s="5">
        <v>1</v>
      </c>
      <c r="DW33">
        <f t="shared" si="121"/>
        <v>0</v>
      </c>
      <c r="DX33">
        <f t="shared" si="73"/>
        <v>1</v>
      </c>
      <c r="DY33" s="5">
        <v>1.32347885871E-2</v>
      </c>
      <c r="DZ33" s="2">
        <v>10</v>
      </c>
      <c r="EA33">
        <v>60</v>
      </c>
      <c r="EB33" t="str">
        <f t="shared" si="74"/>
        <v>TRUE</v>
      </c>
      <c r="EC33">
        <f>VLOOKUP($A33,'FuturesInfo (3)'!$A$2:$V$80,22)</f>
        <v>2</v>
      </c>
      <c r="ED33" s="96">
        <v>0</v>
      </c>
      <c r="EE33">
        <f t="shared" si="99"/>
        <v>2</v>
      </c>
      <c r="EF33" s="139">
        <f>VLOOKUP($A33,'FuturesInfo (3)'!$A$2:$O$80,15)*EE33</f>
        <v>145550</v>
      </c>
      <c r="EG33" s="200">
        <f t="shared" si="75"/>
        <v>-1926.3234788524048</v>
      </c>
      <c r="EH33" s="200">
        <f t="shared" si="100"/>
        <v>1926.3234788524048</v>
      </c>
      <c r="EJ33">
        <f t="shared" si="76"/>
        <v>-1</v>
      </c>
      <c r="EK33" s="5">
        <v>1</v>
      </c>
      <c r="EL33" s="218">
        <v>1</v>
      </c>
      <c r="EM33">
        <f t="shared" si="101"/>
        <v>1</v>
      </c>
      <c r="EN33" s="5">
        <v>-1</v>
      </c>
      <c r="EO33">
        <f t="shared" si="122"/>
        <v>0</v>
      </c>
      <c r="EP33">
        <f t="shared" si="102"/>
        <v>0</v>
      </c>
      <c r="EQ33">
        <f t="shared" si="77"/>
        <v>0</v>
      </c>
      <c r="ER33" s="5">
        <v>-5.0890585241699998E-4</v>
      </c>
      <c r="ES33" s="2">
        <v>10</v>
      </c>
      <c r="ET33">
        <v>60</v>
      </c>
      <c r="EU33" t="str">
        <f t="shared" si="78"/>
        <v>TRUE</v>
      </c>
      <c r="EV33">
        <f>VLOOKUP($A33,'FuturesInfo (3)'!$A$2:$V$80,22)</f>
        <v>2</v>
      </c>
      <c r="EW33" s="96">
        <v>0</v>
      </c>
      <c r="EX33">
        <f t="shared" si="103"/>
        <v>2</v>
      </c>
      <c r="EY33" s="139">
        <f>VLOOKUP($A33,'FuturesInfo (3)'!$A$2:$O$80,15)*EX33</f>
        <v>145550</v>
      </c>
      <c r="EZ33" s="200">
        <f t="shared" si="79"/>
        <v>-74.071246819294345</v>
      </c>
      <c r="FA33" s="200">
        <f t="shared" si="104"/>
        <v>-74.071246819294345</v>
      </c>
      <c r="FB33" s="200">
        <f t="shared" si="80"/>
        <v>-74.071246819294345</v>
      </c>
      <c r="FD33">
        <f t="shared" si="81"/>
        <v>-1</v>
      </c>
      <c r="FE33" s="5">
        <v>-1</v>
      </c>
      <c r="FF33" s="218">
        <v>1</v>
      </c>
      <c r="FG33">
        <f t="shared" si="125"/>
        <v>1</v>
      </c>
      <c r="FH33" s="5">
        <v>-1</v>
      </c>
      <c r="FI33">
        <f t="shared" si="123"/>
        <v>1</v>
      </c>
      <c r="FJ33">
        <f t="shared" si="106"/>
        <v>0</v>
      </c>
      <c r="FK33">
        <f t="shared" si="82"/>
        <v>0</v>
      </c>
      <c r="FL33" s="5">
        <v>-1.18805159538E-2</v>
      </c>
      <c r="FM33" s="2">
        <v>10</v>
      </c>
      <c r="FN33">
        <v>60</v>
      </c>
      <c r="FO33" t="str">
        <f t="shared" si="83"/>
        <v>TRUE</v>
      </c>
      <c r="FP33">
        <f>VLOOKUP($A33,'FuturesInfo (3)'!$A$2:$V$80,22)</f>
        <v>2</v>
      </c>
      <c r="FQ33" s="96">
        <v>0</v>
      </c>
      <c r="FR33">
        <f t="shared" si="107"/>
        <v>2</v>
      </c>
      <c r="FS33" s="139">
        <f>VLOOKUP($A33,'FuturesInfo (3)'!$A$2:$O$80,15)*FR33</f>
        <v>145550</v>
      </c>
      <c r="FT33" s="200">
        <f t="shared" si="84"/>
        <v>1729.2090970755901</v>
      </c>
      <c r="FU33" s="200">
        <f t="shared" si="108"/>
        <v>-1729.2090970755901</v>
      </c>
      <c r="FV33" s="200">
        <f t="shared" si="85"/>
        <v>-1729.2090970755901</v>
      </c>
      <c r="FX33">
        <f t="shared" si="86"/>
        <v>-1</v>
      </c>
      <c r="FY33" s="247">
        <v>-1</v>
      </c>
      <c r="FZ33" s="218">
        <v>1</v>
      </c>
      <c r="GA33" s="245">
        <v>-23</v>
      </c>
      <c r="GB33">
        <f t="shared" si="126"/>
        <v>-1</v>
      </c>
      <c r="GC33">
        <f t="shared" si="110"/>
        <v>-1</v>
      </c>
      <c r="GD33" s="251"/>
      <c r="GE33">
        <f t="shared" si="124"/>
        <v>0</v>
      </c>
      <c r="GF33">
        <f t="shared" si="111"/>
        <v>0</v>
      </c>
      <c r="GG33">
        <f t="shared" si="112"/>
        <v>0</v>
      </c>
      <c r="GH33">
        <f t="shared" si="113"/>
        <v>0</v>
      </c>
      <c r="GI33" s="251"/>
      <c r="GJ33" s="2">
        <v>10</v>
      </c>
      <c r="GK33">
        <v>60</v>
      </c>
      <c r="GL33" t="str">
        <f t="shared" si="87"/>
        <v>TRUE</v>
      </c>
      <c r="GM33">
        <f>VLOOKUP($A33,'FuturesInfo (3)'!$A$2:$V$80,22)</f>
        <v>2</v>
      </c>
      <c r="GN33" s="96">
        <v>0</v>
      </c>
      <c r="GO33">
        <f t="shared" si="114"/>
        <v>2</v>
      </c>
      <c r="GP33" s="139">
        <f>VLOOKUP($A33,'FuturesInfo (3)'!$A$2:$O$80,15)*GO33</f>
        <v>145550</v>
      </c>
      <c r="GQ33" s="200">
        <f t="shared" si="88"/>
        <v>0</v>
      </c>
      <c r="GR33" s="200">
        <f t="shared" si="115"/>
        <v>0</v>
      </c>
      <c r="GS33" s="200">
        <f t="shared" si="89"/>
        <v>0</v>
      </c>
      <c r="GT33" s="200">
        <f t="shared" si="116"/>
        <v>0</v>
      </c>
    </row>
    <row r="34" spans="1:202"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27"/>
        <v>TRUE</v>
      </c>
      <c r="N34">
        <f>ROUND(VLOOKUP($B34,MARGIN!$A$42:$P$172,16),0)</f>
        <v>4</v>
      </c>
      <c r="P34">
        <f t="shared" si="128"/>
        <v>0</v>
      </c>
      <c r="Q34">
        <v>-1</v>
      </c>
      <c r="R34">
        <v>1</v>
      </c>
      <c r="S34" s="113" t="s">
        <v>935</v>
      </c>
      <c r="T34" s="2" t="s">
        <v>30</v>
      </c>
      <c r="U34">
        <v>60</v>
      </c>
      <c r="V34" t="str">
        <f t="shared" si="129"/>
        <v>TRUE</v>
      </c>
      <c r="W34">
        <f>ROUND(VLOOKUP($B34,MARGIN!$A$42:$P$172,16),0)</f>
        <v>4</v>
      </c>
      <c r="X34">
        <f t="shared" si="130"/>
        <v>4</v>
      </c>
      <c r="Z34">
        <f t="shared" si="131"/>
        <v>0</v>
      </c>
      <c r="AA34">
        <v>-1</v>
      </c>
      <c r="AB34">
        <v>1</v>
      </c>
      <c r="AC34" s="113" t="s">
        <v>935</v>
      </c>
      <c r="AD34" s="2" t="s">
        <v>30</v>
      </c>
      <c r="AE34">
        <v>60</v>
      </c>
      <c r="AF34" t="str">
        <f t="shared" si="132"/>
        <v>TRUE</v>
      </c>
      <c r="AG34">
        <f>ROUND(VLOOKUP($B34,MARGIN!$A$42:$P$172,16),0)</f>
        <v>4</v>
      </c>
      <c r="AH34">
        <f t="shared" si="133"/>
        <v>3</v>
      </c>
      <c r="AI34" s="139" t="e">
        <f>VLOOKUP($B34,#REF!,2)*AH34</f>
        <v>#REF!</v>
      </c>
      <c r="AK34">
        <f t="shared" si="134"/>
        <v>-2</v>
      </c>
      <c r="AL34">
        <v>-1</v>
      </c>
      <c r="AM34">
        <v>1</v>
      </c>
      <c r="AN34" s="113" t="s">
        <v>935</v>
      </c>
      <c r="AO34" s="2" t="s">
        <v>30</v>
      </c>
      <c r="AP34">
        <v>60</v>
      </c>
      <c r="AQ34" t="str">
        <f t="shared" si="135"/>
        <v>TRUE</v>
      </c>
      <c r="AR34">
        <f>ROUND(VLOOKUP($B34,MARGIN!$A$42:$P$172,16),0)</f>
        <v>4</v>
      </c>
      <c r="AS34">
        <f t="shared" si="136"/>
        <v>3</v>
      </c>
      <c r="AT34" s="139" t="e">
        <f>VLOOKUP($B34,#REF!,2)*AS34</f>
        <v>#REF!</v>
      </c>
      <c r="AV34">
        <f t="shared" si="137"/>
        <v>-2</v>
      </c>
      <c r="AW34">
        <v>-1</v>
      </c>
      <c r="AX34">
        <v>-1</v>
      </c>
      <c r="AY34" s="113">
        <v>-6.6964285714299996E-3</v>
      </c>
      <c r="AZ34" s="2" t="s">
        <v>30</v>
      </c>
      <c r="BA34">
        <v>60</v>
      </c>
      <c r="BB34" t="str">
        <f t="shared" si="138"/>
        <v>TRUE</v>
      </c>
      <c r="BC34">
        <f>ROUND(VLOOKUP($B34,MARGIN!$A$42:$P$172,16),0)</f>
        <v>4</v>
      </c>
      <c r="BD34">
        <f t="shared" si="139"/>
        <v>5</v>
      </c>
      <c r="BE34" s="139" t="e">
        <f>VLOOKUP($B34,#REF!,2)*BD34</f>
        <v>#REF!</v>
      </c>
      <c r="BG34">
        <f t="shared" si="117"/>
        <v>0</v>
      </c>
      <c r="BH34">
        <v>-1</v>
      </c>
      <c r="BI34">
        <v>1</v>
      </c>
      <c r="BJ34">
        <f t="shared" si="90"/>
        <v>0</v>
      </c>
      <c r="BK34" s="1">
        <v>3.37078651685E-4</v>
      </c>
      <c r="BL34" s="2">
        <v>10</v>
      </c>
      <c r="BM34">
        <v>60</v>
      </c>
      <c r="BN34" t="str">
        <f t="shared" si="118"/>
        <v>TRUE</v>
      </c>
      <c r="BO34">
        <f>VLOOKUP($A34,'FuturesInfo (3)'!$A$2:$V$80,22)</f>
        <v>3</v>
      </c>
      <c r="BP34">
        <f t="shared" si="57"/>
        <v>3</v>
      </c>
      <c r="BQ34" s="139">
        <f>VLOOKUP($A34,'FuturesInfo (3)'!$A$2:$O$80,15)*BP34</f>
        <v>146066.43300000002</v>
      </c>
      <c r="BR34" s="145">
        <f t="shared" si="91"/>
        <v>-49.2358762920774</v>
      </c>
      <c r="BT34">
        <f t="shared" si="92"/>
        <v>-1</v>
      </c>
      <c r="BU34">
        <v>-1</v>
      </c>
      <c r="BV34">
        <v>-1</v>
      </c>
      <c r="BW34">
        <v>-1</v>
      </c>
      <c r="BX34">
        <f t="shared" si="58"/>
        <v>1</v>
      </c>
      <c r="BY34">
        <f t="shared" si="59"/>
        <v>1</v>
      </c>
      <c r="BZ34" s="188">
        <v>-9.6596652813699998E-3</v>
      </c>
      <c r="CA34" s="2">
        <v>10</v>
      </c>
      <c r="CB34">
        <v>60</v>
      </c>
      <c r="CC34" t="str">
        <f t="shared" si="60"/>
        <v>TRUE</v>
      </c>
      <c r="CD34">
        <f>VLOOKUP($A34,'FuturesInfo (3)'!$A$2:$V$80,22)</f>
        <v>3</v>
      </c>
      <c r="CE34">
        <f t="shared" si="61"/>
        <v>3</v>
      </c>
      <c r="CF34">
        <f t="shared" si="61"/>
        <v>3</v>
      </c>
      <c r="CG34" s="139">
        <f>VLOOKUP($A34,'FuturesInfo (3)'!$A$2:$O$80,15)*CE34</f>
        <v>146066.43300000002</v>
      </c>
      <c r="CH34" s="145">
        <f t="shared" si="62"/>
        <v>1410.9528516236574</v>
      </c>
      <c r="CI34" s="145">
        <f t="shared" si="93"/>
        <v>1410.9528516236574</v>
      </c>
      <c r="CK34">
        <f t="shared" si="63"/>
        <v>-1</v>
      </c>
      <c r="CL34">
        <v>-1</v>
      </c>
      <c r="CM34">
        <v>-1</v>
      </c>
      <c r="CN34">
        <v>1</v>
      </c>
      <c r="CO34">
        <f t="shared" si="119"/>
        <v>0</v>
      </c>
      <c r="CP34">
        <f t="shared" si="64"/>
        <v>0</v>
      </c>
      <c r="CQ34" s="1">
        <v>2.3817625042500002E-3</v>
      </c>
      <c r="CR34" s="2">
        <v>10</v>
      </c>
      <c r="CS34">
        <v>60</v>
      </c>
      <c r="CT34" t="str">
        <f t="shared" si="65"/>
        <v>TRUE</v>
      </c>
      <c r="CU34">
        <f>VLOOKUP($A34,'FuturesInfo (3)'!$A$2:$V$80,22)</f>
        <v>3</v>
      </c>
      <c r="CV34">
        <f t="shared" si="66"/>
        <v>4</v>
      </c>
      <c r="CW34">
        <f t="shared" si="94"/>
        <v>3</v>
      </c>
      <c r="CX34" s="139">
        <f>VLOOKUP($A34,'FuturesInfo (3)'!$A$2:$O$80,15)*CW34</f>
        <v>146066.43300000002</v>
      </c>
      <c r="CY34" s="200">
        <f t="shared" si="95"/>
        <v>-347.89555324894491</v>
      </c>
      <c r="CZ34" s="200">
        <f t="shared" si="96"/>
        <v>-347.89555324894491</v>
      </c>
      <c r="DB34">
        <f t="shared" si="67"/>
        <v>-1</v>
      </c>
      <c r="DC34">
        <v>1</v>
      </c>
      <c r="DD34">
        <v>-1</v>
      </c>
      <c r="DE34">
        <v>1</v>
      </c>
      <c r="DF34">
        <f t="shared" si="120"/>
        <v>1</v>
      </c>
      <c r="DG34">
        <f t="shared" si="68"/>
        <v>0</v>
      </c>
      <c r="DH34" s="1">
        <v>1.18805159538E-2</v>
      </c>
      <c r="DI34" s="2">
        <v>10</v>
      </c>
      <c r="DJ34">
        <v>60</v>
      </c>
      <c r="DK34" t="str">
        <f t="shared" si="69"/>
        <v>TRUE</v>
      </c>
      <c r="DL34">
        <f>VLOOKUP($A34,'FuturesInfo (3)'!$A$2:$V$80,22)</f>
        <v>3</v>
      </c>
      <c r="DM34">
        <f t="shared" si="70"/>
        <v>2</v>
      </c>
      <c r="DN34">
        <f t="shared" si="97"/>
        <v>3</v>
      </c>
      <c r="DO34" s="139">
        <f>VLOOKUP($A34,'FuturesInfo (3)'!$A$2:$O$80,15)*DN34</f>
        <v>146066.43300000002</v>
      </c>
      <c r="DP34" s="200">
        <f t="shared" si="71"/>
        <v>1735.3445875711591</v>
      </c>
      <c r="DQ34" s="200">
        <f t="shared" si="98"/>
        <v>-1735.3445875711591</v>
      </c>
      <c r="DS34">
        <f t="shared" si="72"/>
        <v>1</v>
      </c>
      <c r="DT34">
        <v>-1</v>
      </c>
      <c r="DU34">
        <v>-1</v>
      </c>
      <c r="DV34">
        <v>-1</v>
      </c>
      <c r="DW34">
        <f t="shared" si="121"/>
        <v>1</v>
      </c>
      <c r="DX34">
        <f t="shared" si="73"/>
        <v>1</v>
      </c>
      <c r="DY34" s="1">
        <v>-6.1500615006200004E-3</v>
      </c>
      <c r="DZ34" s="2">
        <v>10</v>
      </c>
      <c r="EA34">
        <v>60</v>
      </c>
      <c r="EB34" t="str">
        <f t="shared" si="74"/>
        <v>TRUE</v>
      </c>
      <c r="EC34">
        <f>VLOOKUP($A34,'FuturesInfo (3)'!$A$2:$V$80,22)</f>
        <v>3</v>
      </c>
      <c r="ED34" s="96">
        <v>0</v>
      </c>
      <c r="EE34">
        <f t="shared" si="99"/>
        <v>3</v>
      </c>
      <c r="EF34" s="139">
        <f>VLOOKUP($A34,'FuturesInfo (3)'!$A$2:$O$80,15)*EE34</f>
        <v>146066.43300000002</v>
      </c>
      <c r="EG34" s="200">
        <f t="shared" si="75"/>
        <v>898.3175461261909</v>
      </c>
      <c r="EH34" s="200">
        <f t="shared" si="100"/>
        <v>898.3175461261909</v>
      </c>
      <c r="EJ34">
        <f t="shared" si="76"/>
        <v>-1</v>
      </c>
      <c r="EK34">
        <v>-1</v>
      </c>
      <c r="EL34" s="218">
        <v>-1</v>
      </c>
      <c r="EM34">
        <f t="shared" si="101"/>
        <v>-1</v>
      </c>
      <c r="EN34">
        <v>-1</v>
      </c>
      <c r="EO34">
        <f t="shared" si="122"/>
        <v>1</v>
      </c>
      <c r="EP34">
        <f t="shared" si="102"/>
        <v>1</v>
      </c>
      <c r="EQ34">
        <f t="shared" si="77"/>
        <v>1</v>
      </c>
      <c r="ER34" s="1">
        <v>-9.56345634563E-3</v>
      </c>
      <c r="ES34" s="2">
        <v>10</v>
      </c>
      <c r="ET34">
        <v>60</v>
      </c>
      <c r="EU34" t="str">
        <f t="shared" si="78"/>
        <v>TRUE</v>
      </c>
      <c r="EV34">
        <f>VLOOKUP($A34,'FuturesInfo (3)'!$A$2:$V$80,22)</f>
        <v>3</v>
      </c>
      <c r="EW34" s="96">
        <v>0</v>
      </c>
      <c r="EX34">
        <f t="shared" si="103"/>
        <v>3</v>
      </c>
      <c r="EY34" s="139">
        <f>VLOOKUP($A34,'FuturesInfo (3)'!$A$2:$O$80,15)*EX34</f>
        <v>146066.43300000002</v>
      </c>
      <c r="EZ34" s="200">
        <f t="shared" si="79"/>
        <v>1396.8999555573894</v>
      </c>
      <c r="FA34" s="200">
        <f t="shared" si="104"/>
        <v>1396.8999555573894</v>
      </c>
      <c r="FB34" s="200">
        <f t="shared" si="80"/>
        <v>1396.8999555573894</v>
      </c>
      <c r="FD34">
        <f t="shared" si="81"/>
        <v>-1</v>
      </c>
      <c r="FE34">
        <v>-1</v>
      </c>
      <c r="FF34" s="218">
        <v>-1</v>
      </c>
      <c r="FG34">
        <f t="shared" si="125"/>
        <v>-1</v>
      </c>
      <c r="FH34">
        <v>-1</v>
      </c>
      <c r="FI34">
        <f t="shared" si="123"/>
        <v>1</v>
      </c>
      <c r="FJ34">
        <f t="shared" si="106"/>
        <v>1</v>
      </c>
      <c r="FK34">
        <f t="shared" si="82"/>
        <v>1</v>
      </c>
      <c r="FL34" s="1">
        <v>-2.24923321595E-2</v>
      </c>
      <c r="FM34" s="2">
        <v>10</v>
      </c>
      <c r="FN34">
        <v>60</v>
      </c>
      <c r="FO34" t="str">
        <f t="shared" si="83"/>
        <v>TRUE</v>
      </c>
      <c r="FP34">
        <f>VLOOKUP($A34,'FuturesInfo (3)'!$A$2:$V$80,22)</f>
        <v>3</v>
      </c>
      <c r="FQ34" s="96">
        <v>0</v>
      </c>
      <c r="FR34">
        <f t="shared" si="107"/>
        <v>3</v>
      </c>
      <c r="FS34" s="139">
        <f>VLOOKUP($A34,'FuturesInfo (3)'!$A$2:$O$80,15)*FR34</f>
        <v>146066.43300000002</v>
      </c>
      <c r="FT34" s="200">
        <f t="shared" si="84"/>
        <v>3285.3747283893526</v>
      </c>
      <c r="FU34" s="200">
        <f t="shared" si="108"/>
        <v>3285.3747283893526</v>
      </c>
      <c r="FV34" s="200">
        <f t="shared" si="85"/>
        <v>3285.3747283893526</v>
      </c>
      <c r="FX34">
        <f t="shared" si="86"/>
        <v>-1</v>
      </c>
      <c r="FY34" s="244">
        <v>-1</v>
      </c>
      <c r="FZ34" s="218">
        <v>-1</v>
      </c>
      <c r="GA34" s="245">
        <v>-25</v>
      </c>
      <c r="GB34">
        <f t="shared" si="126"/>
        <v>-1</v>
      </c>
      <c r="GC34">
        <f t="shared" si="110"/>
        <v>1</v>
      </c>
      <c r="GD34" s="218"/>
      <c r="GE34">
        <f t="shared" si="124"/>
        <v>0</v>
      </c>
      <c r="GF34">
        <f t="shared" si="111"/>
        <v>0</v>
      </c>
      <c r="GG34">
        <f t="shared" si="112"/>
        <v>0</v>
      </c>
      <c r="GH34">
        <f t="shared" si="113"/>
        <v>0</v>
      </c>
      <c r="GI34" s="253"/>
      <c r="GJ34" s="2">
        <v>10</v>
      </c>
      <c r="GK34">
        <v>60</v>
      </c>
      <c r="GL34" t="str">
        <f t="shared" si="87"/>
        <v>TRUE</v>
      </c>
      <c r="GM34">
        <f>VLOOKUP($A34,'FuturesInfo (3)'!$A$2:$V$80,22)</f>
        <v>3</v>
      </c>
      <c r="GN34" s="96">
        <v>0</v>
      </c>
      <c r="GO34">
        <f t="shared" si="114"/>
        <v>3</v>
      </c>
      <c r="GP34" s="139">
        <f>VLOOKUP($A34,'FuturesInfo (3)'!$A$2:$O$80,15)*GO34</f>
        <v>146066.43300000002</v>
      </c>
      <c r="GQ34" s="200">
        <f t="shared" si="88"/>
        <v>0</v>
      </c>
      <c r="GR34" s="200">
        <f t="shared" si="115"/>
        <v>0</v>
      </c>
      <c r="GS34" s="200">
        <f t="shared" si="89"/>
        <v>0</v>
      </c>
      <c r="GT34" s="200">
        <f t="shared" si="116"/>
        <v>0</v>
      </c>
    </row>
    <row r="35" spans="1:202"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27"/>
        <v>TRUE</v>
      </c>
      <c r="N35">
        <f>ROUND(VLOOKUP($B35,MARGIN!$A$42:$P$172,16),0)</f>
        <v>2</v>
      </c>
      <c r="P35">
        <f t="shared" si="128"/>
        <v>2</v>
      </c>
      <c r="Q35">
        <v>1</v>
      </c>
      <c r="R35">
        <v>1</v>
      </c>
      <c r="S35" s="113" t="s">
        <v>938</v>
      </c>
      <c r="T35" s="2" t="s">
        <v>30</v>
      </c>
      <c r="U35">
        <v>90</v>
      </c>
      <c r="V35" t="str">
        <f t="shared" si="129"/>
        <v>TRUE</v>
      </c>
      <c r="W35">
        <f>ROUND(VLOOKUP($B35,MARGIN!$A$42:$P$172,16),0)</f>
        <v>2</v>
      </c>
      <c r="X35">
        <f t="shared" si="130"/>
        <v>3</v>
      </c>
      <c r="Z35">
        <f t="shared" si="131"/>
        <v>0</v>
      </c>
      <c r="AA35">
        <v>1</v>
      </c>
      <c r="AB35">
        <v>1</v>
      </c>
      <c r="AC35" s="113" t="s">
        <v>938</v>
      </c>
      <c r="AD35" s="2" t="s">
        <v>30</v>
      </c>
      <c r="AE35">
        <v>90</v>
      </c>
      <c r="AF35" t="str">
        <f t="shared" si="132"/>
        <v>TRUE</v>
      </c>
      <c r="AG35">
        <f>ROUND(VLOOKUP($B35,MARGIN!$A$42:$P$172,16),0)</f>
        <v>2</v>
      </c>
      <c r="AH35">
        <f t="shared" si="133"/>
        <v>3</v>
      </c>
      <c r="AI35" s="139" t="e">
        <f>VLOOKUP($B35,#REF!,2)*AH35</f>
        <v>#REF!</v>
      </c>
      <c r="AK35">
        <f t="shared" si="134"/>
        <v>0</v>
      </c>
      <c r="AL35">
        <v>1</v>
      </c>
      <c r="AM35">
        <v>1</v>
      </c>
      <c r="AN35" s="113" t="s">
        <v>938</v>
      </c>
      <c r="AO35" s="2" t="s">
        <v>30</v>
      </c>
      <c r="AP35">
        <v>90</v>
      </c>
      <c r="AQ35" t="str">
        <f t="shared" si="135"/>
        <v>TRUE</v>
      </c>
      <c r="AR35">
        <f>ROUND(VLOOKUP($B35,MARGIN!$A$42:$P$172,16),0)</f>
        <v>2</v>
      </c>
      <c r="AS35">
        <f t="shared" si="136"/>
        <v>3</v>
      </c>
      <c r="AT35" s="139" t="e">
        <f>VLOOKUP($B35,#REF!,2)*AS35</f>
        <v>#REF!</v>
      </c>
      <c r="AV35">
        <f t="shared" si="137"/>
        <v>0</v>
      </c>
      <c r="AW35">
        <v>1</v>
      </c>
      <c r="AX35">
        <v>-1</v>
      </c>
      <c r="AY35" s="113">
        <v>-6.6741365031399999E-3</v>
      </c>
      <c r="AZ35" s="2" t="s">
        <v>30</v>
      </c>
      <c r="BA35">
        <v>90</v>
      </c>
      <c r="BB35" t="str">
        <f t="shared" si="138"/>
        <v>TRUE</v>
      </c>
      <c r="BC35">
        <f>ROUND(VLOOKUP($B35,MARGIN!$A$42:$P$172,16),0)</f>
        <v>2</v>
      </c>
      <c r="BD35">
        <f t="shared" si="139"/>
        <v>2</v>
      </c>
      <c r="BE35" s="139" t="e">
        <f>VLOOKUP($B35,#REF!,2)*BD35</f>
        <v>#REF!</v>
      </c>
      <c r="BG35">
        <f t="shared" si="117"/>
        <v>0</v>
      </c>
      <c r="BH35">
        <v>-1</v>
      </c>
      <c r="BI35">
        <v>1</v>
      </c>
      <c r="BJ35">
        <f t="shared" si="90"/>
        <v>0</v>
      </c>
      <c r="BK35" s="1">
        <v>2.4521824423699998E-3</v>
      </c>
      <c r="BL35" s="2">
        <v>10</v>
      </c>
      <c r="BM35">
        <v>60</v>
      </c>
      <c r="BN35" t="str">
        <f t="shared" si="118"/>
        <v>TRUE</v>
      </c>
      <c r="BO35">
        <f>VLOOKUP($A35,'FuturesInfo (3)'!$A$2:$V$80,22)</f>
        <v>2</v>
      </c>
      <c r="BP35">
        <f t="shared" si="57"/>
        <v>2</v>
      </c>
      <c r="BQ35" s="139">
        <f>VLOOKUP($A35,'FuturesInfo (3)'!$A$2:$O$80,15)*BP35</f>
        <v>111308.11040000001</v>
      </c>
      <c r="BR35" s="145">
        <f t="shared" si="91"/>
        <v>-272.94779401626158</v>
      </c>
      <c r="BT35">
        <f t="shared" si="92"/>
        <v>-1</v>
      </c>
      <c r="BU35">
        <v>-1</v>
      </c>
      <c r="BV35">
        <v>-1</v>
      </c>
      <c r="BW35">
        <v>-1</v>
      </c>
      <c r="BX35">
        <f t="shared" si="58"/>
        <v>1</v>
      </c>
      <c r="BY35">
        <f t="shared" si="59"/>
        <v>1</v>
      </c>
      <c r="BZ35" s="188">
        <v>-1.26712328767E-2</v>
      </c>
      <c r="CA35" s="2">
        <v>10</v>
      </c>
      <c r="CB35">
        <v>60</v>
      </c>
      <c r="CC35" t="str">
        <f t="shared" si="60"/>
        <v>TRUE</v>
      </c>
      <c r="CD35">
        <f>VLOOKUP($A35,'FuturesInfo (3)'!$A$2:$V$80,22)</f>
        <v>2</v>
      </c>
      <c r="CE35">
        <f t="shared" si="61"/>
        <v>2</v>
      </c>
      <c r="CF35">
        <f t="shared" si="61"/>
        <v>2</v>
      </c>
      <c r="CG35" s="139">
        <f>VLOOKUP($A35,'FuturesInfo (3)'!$A$2:$O$80,15)*CE35</f>
        <v>111308.11040000001</v>
      </c>
      <c r="CH35" s="145">
        <f t="shared" si="62"/>
        <v>1410.4109879438333</v>
      </c>
      <c r="CI35" s="145">
        <f t="shared" si="93"/>
        <v>1410.4109879438333</v>
      </c>
      <c r="CK35">
        <f t="shared" si="63"/>
        <v>-1</v>
      </c>
      <c r="CL35">
        <v>-1</v>
      </c>
      <c r="CM35">
        <v>-1</v>
      </c>
      <c r="CN35">
        <v>1</v>
      </c>
      <c r="CO35">
        <f t="shared" si="119"/>
        <v>0</v>
      </c>
      <c r="CP35">
        <f t="shared" si="64"/>
        <v>0</v>
      </c>
      <c r="CQ35" s="1">
        <v>4.1623309053100003E-3</v>
      </c>
      <c r="CR35" s="2">
        <v>10</v>
      </c>
      <c r="CS35">
        <v>60</v>
      </c>
      <c r="CT35" t="str">
        <f t="shared" si="65"/>
        <v>TRUE</v>
      </c>
      <c r="CU35">
        <f>VLOOKUP($A35,'FuturesInfo (3)'!$A$2:$V$80,22)</f>
        <v>2</v>
      </c>
      <c r="CV35">
        <f t="shared" si="66"/>
        <v>3</v>
      </c>
      <c r="CW35">
        <f t="shared" si="94"/>
        <v>2</v>
      </c>
      <c r="CX35" s="139">
        <f>VLOOKUP($A35,'FuturesInfo (3)'!$A$2:$O$80,15)*CW35</f>
        <v>111308.11040000001</v>
      </c>
      <c r="CY35" s="200">
        <f t="shared" si="95"/>
        <v>-463.30118792957745</v>
      </c>
      <c r="CZ35" s="200">
        <f t="shared" si="96"/>
        <v>-463.30118792957745</v>
      </c>
      <c r="DB35">
        <f t="shared" si="67"/>
        <v>-1</v>
      </c>
      <c r="DC35">
        <v>-1</v>
      </c>
      <c r="DD35">
        <v>-1</v>
      </c>
      <c r="DE35">
        <v>1</v>
      </c>
      <c r="DF35">
        <f t="shared" si="120"/>
        <v>0</v>
      </c>
      <c r="DG35">
        <f t="shared" si="68"/>
        <v>0</v>
      </c>
      <c r="DH35" s="1">
        <v>1.5396002960799999E-2</v>
      </c>
      <c r="DI35" s="2">
        <v>10</v>
      </c>
      <c r="DJ35">
        <v>60</v>
      </c>
      <c r="DK35" t="str">
        <f t="shared" si="69"/>
        <v>TRUE</v>
      </c>
      <c r="DL35">
        <f>VLOOKUP($A35,'FuturesInfo (3)'!$A$2:$V$80,22)</f>
        <v>2</v>
      </c>
      <c r="DM35">
        <f t="shared" si="70"/>
        <v>3</v>
      </c>
      <c r="DN35">
        <f t="shared" si="97"/>
        <v>2</v>
      </c>
      <c r="DO35" s="139">
        <f>VLOOKUP($A35,'FuturesInfo (3)'!$A$2:$O$80,15)*DN35</f>
        <v>111308.11040000001</v>
      </c>
      <c r="DP35" s="200">
        <f t="shared" si="71"/>
        <v>-1713.6999972794533</v>
      </c>
      <c r="DQ35" s="200">
        <f t="shared" si="98"/>
        <v>-1713.6999972794533</v>
      </c>
      <c r="DS35">
        <f t="shared" si="72"/>
        <v>-1</v>
      </c>
      <c r="DT35">
        <v>1</v>
      </c>
      <c r="DU35">
        <v>-1</v>
      </c>
      <c r="DV35">
        <v>-1</v>
      </c>
      <c r="DW35">
        <f t="shared" si="121"/>
        <v>0</v>
      </c>
      <c r="DX35">
        <f t="shared" si="73"/>
        <v>1</v>
      </c>
      <c r="DY35" s="1">
        <v>-8.1158575108100008E-3</v>
      </c>
      <c r="DZ35" s="2">
        <v>10</v>
      </c>
      <c r="EA35">
        <v>60</v>
      </c>
      <c r="EB35" t="str">
        <f t="shared" si="74"/>
        <v>TRUE</v>
      </c>
      <c r="EC35">
        <f>VLOOKUP($A35,'FuturesInfo (3)'!$A$2:$V$80,22)</f>
        <v>2</v>
      </c>
      <c r="ED35" s="96">
        <v>0</v>
      </c>
      <c r="EE35">
        <f t="shared" si="99"/>
        <v>2</v>
      </c>
      <c r="EF35" s="139">
        <f>VLOOKUP($A35,'FuturesInfo (3)'!$A$2:$O$80,15)*EE35</f>
        <v>111308.11040000001</v>
      </c>
      <c r="EG35" s="200">
        <f t="shared" si="75"/>
        <v>-903.36076380390875</v>
      </c>
      <c r="EH35" s="200">
        <f t="shared" si="100"/>
        <v>903.36076380390875</v>
      </c>
      <c r="EJ35">
        <f t="shared" si="76"/>
        <v>1</v>
      </c>
      <c r="EK35">
        <v>1</v>
      </c>
      <c r="EL35" s="218">
        <v>-1</v>
      </c>
      <c r="EM35">
        <f t="shared" si="101"/>
        <v>-1</v>
      </c>
      <c r="EN35">
        <v>-1</v>
      </c>
      <c r="EO35">
        <f t="shared" si="122"/>
        <v>0</v>
      </c>
      <c r="EP35">
        <f t="shared" si="102"/>
        <v>1</v>
      </c>
      <c r="EQ35">
        <f t="shared" si="77"/>
        <v>1</v>
      </c>
      <c r="ER35" s="1">
        <v>-1.1562959333699999E-2</v>
      </c>
      <c r="ES35" s="2">
        <v>10</v>
      </c>
      <c r="ET35">
        <v>60</v>
      </c>
      <c r="EU35" t="str">
        <f t="shared" si="78"/>
        <v>TRUE</v>
      </c>
      <c r="EV35">
        <f>VLOOKUP($A35,'FuturesInfo (3)'!$A$2:$V$80,22)</f>
        <v>2</v>
      </c>
      <c r="EW35" s="96">
        <v>0</v>
      </c>
      <c r="EX35">
        <f t="shared" si="103"/>
        <v>2</v>
      </c>
      <c r="EY35" s="139">
        <f>VLOOKUP($A35,'FuturesInfo (3)'!$A$2:$O$80,15)*EX35</f>
        <v>111308.11040000001</v>
      </c>
      <c r="EZ35" s="200">
        <f t="shared" si="79"/>
        <v>-1287.0511540661901</v>
      </c>
      <c r="FA35" s="200">
        <f t="shared" si="104"/>
        <v>1287.0511540661901</v>
      </c>
      <c r="FB35" s="200">
        <f t="shared" si="80"/>
        <v>1287.0511540661901</v>
      </c>
      <c r="FD35">
        <f t="shared" si="81"/>
        <v>-1</v>
      </c>
      <c r="FE35">
        <v>-1</v>
      </c>
      <c r="FF35" s="218">
        <v>-1</v>
      </c>
      <c r="FG35">
        <f t="shared" si="125"/>
        <v>-1</v>
      </c>
      <c r="FH35">
        <v>-1</v>
      </c>
      <c r="FI35">
        <f t="shared" si="123"/>
        <v>1</v>
      </c>
      <c r="FJ35">
        <f t="shared" si="106"/>
        <v>1</v>
      </c>
      <c r="FK35">
        <f t="shared" si="82"/>
        <v>1</v>
      </c>
      <c r="FL35" s="1">
        <v>-2.48835134331E-2</v>
      </c>
      <c r="FM35" s="2">
        <v>10</v>
      </c>
      <c r="FN35">
        <v>60</v>
      </c>
      <c r="FO35" t="str">
        <f t="shared" si="83"/>
        <v>TRUE</v>
      </c>
      <c r="FP35">
        <f>VLOOKUP($A35,'FuturesInfo (3)'!$A$2:$V$80,22)</f>
        <v>2</v>
      </c>
      <c r="FQ35" s="96">
        <v>0</v>
      </c>
      <c r="FR35">
        <f t="shared" si="107"/>
        <v>2</v>
      </c>
      <c r="FS35" s="139">
        <f>VLOOKUP($A35,'FuturesInfo (3)'!$A$2:$O$80,15)*FR35</f>
        <v>111308.11040000001</v>
      </c>
      <c r="FT35" s="200">
        <f t="shared" si="84"/>
        <v>2769.7368603513778</v>
      </c>
      <c r="FU35" s="200">
        <f t="shared" si="108"/>
        <v>2769.7368603513778</v>
      </c>
      <c r="FV35" s="200">
        <f t="shared" si="85"/>
        <v>2769.7368603513778</v>
      </c>
      <c r="FX35">
        <f t="shared" si="86"/>
        <v>-1</v>
      </c>
      <c r="FY35" s="244">
        <v>-1</v>
      </c>
      <c r="FZ35" s="218">
        <v>-1</v>
      </c>
      <c r="GA35" s="245">
        <v>7</v>
      </c>
      <c r="GB35">
        <f t="shared" si="126"/>
        <v>-1</v>
      </c>
      <c r="GC35">
        <f t="shared" si="110"/>
        <v>-1</v>
      </c>
      <c r="GD35" s="218"/>
      <c r="GE35">
        <f t="shared" si="124"/>
        <v>0</v>
      </c>
      <c r="GF35">
        <f t="shared" si="111"/>
        <v>0</v>
      </c>
      <c r="GG35">
        <f t="shared" si="112"/>
        <v>0</v>
      </c>
      <c r="GH35">
        <f t="shared" si="113"/>
        <v>0</v>
      </c>
      <c r="GI35" s="253"/>
      <c r="GJ35" s="2">
        <v>10</v>
      </c>
      <c r="GK35">
        <v>60</v>
      </c>
      <c r="GL35" t="str">
        <f t="shared" si="87"/>
        <v>TRUE</v>
      </c>
      <c r="GM35">
        <f>VLOOKUP($A35,'FuturesInfo (3)'!$A$2:$V$80,22)</f>
        <v>2</v>
      </c>
      <c r="GN35" s="96">
        <v>0</v>
      </c>
      <c r="GO35">
        <f t="shared" si="114"/>
        <v>2</v>
      </c>
      <c r="GP35" s="139">
        <f>VLOOKUP($A35,'FuturesInfo (3)'!$A$2:$O$80,15)*GO35</f>
        <v>111308.11040000001</v>
      </c>
      <c r="GQ35" s="200">
        <f t="shared" si="88"/>
        <v>0</v>
      </c>
      <c r="GR35" s="200">
        <f t="shared" si="115"/>
        <v>0</v>
      </c>
      <c r="GS35" s="200">
        <f t="shared" si="89"/>
        <v>0</v>
      </c>
      <c r="GT35" s="200">
        <f t="shared" si="116"/>
        <v>0</v>
      </c>
    </row>
    <row r="36" spans="1:202"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17"/>
        <v>0</v>
      </c>
      <c r="BH36">
        <v>1</v>
      </c>
      <c r="BI36">
        <v>-1</v>
      </c>
      <c r="BJ36">
        <f t="shared" si="90"/>
        <v>0</v>
      </c>
      <c r="BK36" s="174">
        <v>-4.98554192842E-5</v>
      </c>
      <c r="BL36" s="2">
        <v>10</v>
      </c>
      <c r="BM36">
        <v>60</v>
      </c>
      <c r="BN36" t="str">
        <f t="shared" si="118"/>
        <v>TRUE</v>
      </c>
      <c r="BO36">
        <f>VLOOKUP($A36,'FuturesInfo (3)'!$A$2:$V$80,22)</f>
        <v>0</v>
      </c>
      <c r="BP36">
        <f t="shared" si="57"/>
        <v>0</v>
      </c>
      <c r="BQ36" s="139">
        <f>VLOOKUP($A36,'FuturesInfo (3)'!$A$2:$O$80,15)*BP36</f>
        <v>0</v>
      </c>
      <c r="BR36" s="145">
        <f t="shared" si="91"/>
        <v>0</v>
      </c>
      <c r="BT36">
        <f t="shared" si="92"/>
        <v>1</v>
      </c>
      <c r="BU36">
        <v>-1</v>
      </c>
      <c r="BV36">
        <v>1</v>
      </c>
      <c r="BW36">
        <v>1</v>
      </c>
      <c r="BX36">
        <f t="shared" si="58"/>
        <v>0</v>
      </c>
      <c r="BY36">
        <f t="shared" si="59"/>
        <v>1</v>
      </c>
      <c r="BZ36" s="188">
        <v>0</v>
      </c>
      <c r="CA36" s="2">
        <v>10</v>
      </c>
      <c r="CB36">
        <v>60</v>
      </c>
      <c r="CC36" t="str">
        <f t="shared" si="60"/>
        <v>TRUE</v>
      </c>
      <c r="CD36">
        <f>VLOOKUP($A36,'FuturesInfo (3)'!$A$2:$V$80,22)</f>
        <v>0</v>
      </c>
      <c r="CE36">
        <f t="shared" si="61"/>
        <v>0</v>
      </c>
      <c r="CF36">
        <f t="shared" si="61"/>
        <v>0</v>
      </c>
      <c r="CG36" s="139">
        <f>VLOOKUP($A36,'FuturesInfo (3)'!$A$2:$O$80,15)*CE36</f>
        <v>0</v>
      </c>
      <c r="CH36" s="145">
        <f t="shared" si="62"/>
        <v>0</v>
      </c>
      <c r="CI36" s="145">
        <f t="shared" si="93"/>
        <v>0</v>
      </c>
      <c r="CK36">
        <f t="shared" si="63"/>
        <v>-1</v>
      </c>
      <c r="CL36">
        <v>-1</v>
      </c>
      <c r="CM36">
        <v>1</v>
      </c>
      <c r="CN36">
        <v>1</v>
      </c>
      <c r="CO36">
        <f t="shared" si="119"/>
        <v>0</v>
      </c>
      <c r="CP36">
        <f t="shared" si="64"/>
        <v>1</v>
      </c>
      <c r="CQ36" s="174">
        <v>0</v>
      </c>
      <c r="CR36" s="2">
        <v>10</v>
      </c>
      <c r="CS36">
        <v>60</v>
      </c>
      <c r="CT36" t="str">
        <f t="shared" si="65"/>
        <v>TRUE</v>
      </c>
      <c r="CU36">
        <f>VLOOKUP($A36,'FuturesInfo (3)'!$A$2:$V$80,22)</f>
        <v>0</v>
      </c>
      <c r="CV36">
        <f t="shared" si="66"/>
        <v>0</v>
      </c>
      <c r="CW36">
        <f t="shared" si="94"/>
        <v>0</v>
      </c>
      <c r="CX36" s="139">
        <f>VLOOKUP($A36,'FuturesInfo (3)'!$A$2:$O$80,15)*CW36</f>
        <v>0</v>
      </c>
      <c r="CY36" s="200">
        <f t="shared" si="95"/>
        <v>0</v>
      </c>
      <c r="CZ36" s="200">
        <f t="shared" si="96"/>
        <v>0</v>
      </c>
      <c r="DB36">
        <f t="shared" si="67"/>
        <v>-1</v>
      </c>
      <c r="DC36">
        <v>-1</v>
      </c>
      <c r="DD36">
        <v>1</v>
      </c>
      <c r="DE36">
        <v>1</v>
      </c>
      <c r="DF36">
        <f t="shared" si="120"/>
        <v>0</v>
      </c>
      <c r="DG36">
        <f t="shared" si="68"/>
        <v>1</v>
      </c>
      <c r="DH36" s="174">
        <v>0</v>
      </c>
      <c r="DI36" s="2">
        <v>10</v>
      </c>
      <c r="DJ36">
        <v>60</v>
      </c>
      <c r="DK36" t="str">
        <f t="shared" si="69"/>
        <v>TRUE</v>
      </c>
      <c r="DL36">
        <f>VLOOKUP($A36,'FuturesInfo (3)'!$A$2:$V$80,22)</f>
        <v>0</v>
      </c>
      <c r="DM36">
        <f t="shared" si="70"/>
        <v>0</v>
      </c>
      <c r="DN36">
        <f t="shared" si="97"/>
        <v>0</v>
      </c>
      <c r="DO36" s="139">
        <f>VLOOKUP($A36,'FuturesInfo (3)'!$A$2:$O$80,15)*DN36</f>
        <v>0</v>
      </c>
      <c r="DP36" s="200">
        <f t="shared" si="71"/>
        <v>0</v>
      </c>
      <c r="DQ36" s="200">
        <f t="shared" si="98"/>
        <v>0</v>
      </c>
      <c r="DS36">
        <f t="shared" si="72"/>
        <v>-1</v>
      </c>
      <c r="DT36">
        <v>-1</v>
      </c>
      <c r="DU36">
        <v>1</v>
      </c>
      <c r="DV36">
        <v>-1</v>
      </c>
      <c r="DW36">
        <f t="shared" si="121"/>
        <v>1</v>
      </c>
      <c r="DX36">
        <f t="shared" si="73"/>
        <v>0</v>
      </c>
      <c r="DY36" s="174">
        <v>-4.9857904970799999E-5</v>
      </c>
      <c r="DZ36" s="2">
        <v>10</v>
      </c>
      <c r="EA36">
        <v>60</v>
      </c>
      <c r="EB36" t="str">
        <f t="shared" si="74"/>
        <v>TRUE</v>
      </c>
      <c r="EC36">
        <f>VLOOKUP($A36,'FuturesInfo (3)'!$A$2:$V$80,22)</f>
        <v>0</v>
      </c>
      <c r="ED36" s="96">
        <v>0</v>
      </c>
      <c r="EE36">
        <f t="shared" si="99"/>
        <v>0</v>
      </c>
      <c r="EF36" s="139">
        <f>VLOOKUP($A36,'FuturesInfo (3)'!$A$2:$O$80,15)*EE36</f>
        <v>0</v>
      </c>
      <c r="EG36" s="200">
        <f t="shared" si="75"/>
        <v>0</v>
      </c>
      <c r="EH36" s="200">
        <f t="shared" si="100"/>
        <v>0</v>
      </c>
      <c r="EJ36">
        <f t="shared" si="76"/>
        <v>-1</v>
      </c>
      <c r="EK36">
        <v>-1</v>
      </c>
      <c r="EL36" s="218">
        <v>1</v>
      </c>
      <c r="EM36">
        <f t="shared" si="101"/>
        <v>1</v>
      </c>
      <c r="EN36">
        <v>1</v>
      </c>
      <c r="EO36">
        <f t="shared" si="122"/>
        <v>0</v>
      </c>
      <c r="EP36">
        <f t="shared" si="102"/>
        <v>1</v>
      </c>
      <c r="EQ36">
        <f t="shared" si="77"/>
        <v>1</v>
      </c>
      <c r="ER36" s="174">
        <v>0</v>
      </c>
      <c r="ES36" s="2">
        <v>10</v>
      </c>
      <c r="ET36">
        <v>60</v>
      </c>
      <c r="EU36" t="str">
        <f t="shared" si="78"/>
        <v>TRUE</v>
      </c>
      <c r="EV36">
        <f>VLOOKUP($A36,'FuturesInfo (3)'!$A$2:$V$80,22)</f>
        <v>0</v>
      </c>
      <c r="EW36" s="96">
        <v>0</v>
      </c>
      <c r="EX36">
        <f t="shared" si="103"/>
        <v>0</v>
      </c>
      <c r="EY36" s="139">
        <f>VLOOKUP($A36,'FuturesInfo (3)'!$A$2:$O$80,15)*EX36</f>
        <v>0</v>
      </c>
      <c r="EZ36" s="200">
        <f t="shared" si="79"/>
        <v>0</v>
      </c>
      <c r="FA36" s="200">
        <f t="shared" si="104"/>
        <v>0</v>
      </c>
      <c r="FB36" s="200">
        <f t="shared" si="80"/>
        <v>0</v>
      </c>
      <c r="FD36">
        <f t="shared" si="81"/>
        <v>1</v>
      </c>
      <c r="FE36">
        <v>-1</v>
      </c>
      <c r="FF36" s="218">
        <v>1</v>
      </c>
      <c r="FG36">
        <f t="shared" si="125"/>
        <v>1</v>
      </c>
      <c r="FH36">
        <v>1</v>
      </c>
      <c r="FI36">
        <f t="shared" si="123"/>
        <v>0</v>
      </c>
      <c r="FJ36">
        <f t="shared" si="106"/>
        <v>1</v>
      </c>
      <c r="FK36">
        <f t="shared" si="82"/>
        <v>1</v>
      </c>
      <c r="FL36" s="174">
        <v>0</v>
      </c>
      <c r="FM36" s="2">
        <v>10</v>
      </c>
      <c r="FN36">
        <v>60</v>
      </c>
      <c r="FO36" t="str">
        <f t="shared" si="83"/>
        <v>TRUE</v>
      </c>
      <c r="FP36">
        <f>VLOOKUP($A36,'FuturesInfo (3)'!$A$2:$V$80,22)</f>
        <v>0</v>
      </c>
      <c r="FQ36" s="96">
        <v>0</v>
      </c>
      <c r="FR36">
        <f t="shared" si="107"/>
        <v>0</v>
      </c>
      <c r="FS36" s="139">
        <f>VLOOKUP($A36,'FuturesInfo (3)'!$A$2:$O$80,15)*FR36</f>
        <v>0</v>
      </c>
      <c r="FT36" s="200">
        <f t="shared" si="84"/>
        <v>0</v>
      </c>
      <c r="FU36" s="200">
        <f t="shared" si="108"/>
        <v>0</v>
      </c>
      <c r="FV36" s="200">
        <f t="shared" si="85"/>
        <v>0</v>
      </c>
      <c r="FX36">
        <f t="shared" si="86"/>
        <v>1</v>
      </c>
      <c r="FY36" s="244">
        <v>-1</v>
      </c>
      <c r="FZ36" s="218">
        <v>-1</v>
      </c>
      <c r="GA36" s="245">
        <v>12</v>
      </c>
      <c r="GB36">
        <f t="shared" si="126"/>
        <v>-1</v>
      </c>
      <c r="GC36">
        <f t="shared" si="110"/>
        <v>-1</v>
      </c>
      <c r="GD36" s="218"/>
      <c r="GE36">
        <f t="shared" si="124"/>
        <v>0</v>
      </c>
      <c r="GF36">
        <f t="shared" si="111"/>
        <v>0</v>
      </c>
      <c r="GG36">
        <f t="shared" si="112"/>
        <v>0</v>
      </c>
      <c r="GH36">
        <f t="shared" si="113"/>
        <v>0</v>
      </c>
      <c r="GI36" s="254"/>
      <c r="GJ36" s="2">
        <v>10</v>
      </c>
      <c r="GK36">
        <v>60</v>
      </c>
      <c r="GL36" t="str">
        <f t="shared" si="87"/>
        <v>TRUE</v>
      </c>
      <c r="GM36">
        <f>VLOOKUP($A36,'FuturesInfo (3)'!$A$2:$V$80,22)</f>
        <v>0</v>
      </c>
      <c r="GN36" s="96">
        <v>0</v>
      </c>
      <c r="GO36">
        <f t="shared" si="114"/>
        <v>0</v>
      </c>
      <c r="GP36" s="139">
        <f>VLOOKUP($A36,'FuturesInfo (3)'!$A$2:$O$80,15)*GO36</f>
        <v>0</v>
      </c>
      <c r="GQ36" s="200">
        <f t="shared" si="88"/>
        <v>0</v>
      </c>
      <c r="GR36" s="200">
        <f t="shared" si="115"/>
        <v>0</v>
      </c>
      <c r="GS36" s="200">
        <f t="shared" si="89"/>
        <v>0</v>
      </c>
      <c r="GT36" s="200">
        <f t="shared" si="116"/>
        <v>0</v>
      </c>
    </row>
    <row r="37" spans="1:202"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17"/>
        <v>0</v>
      </c>
      <c r="BH37">
        <v>-1</v>
      </c>
      <c r="BI37">
        <v>1</v>
      </c>
      <c r="BJ37">
        <f t="shared" si="90"/>
        <v>0</v>
      </c>
      <c r="BK37" s="1">
        <v>2.59361322743E-3</v>
      </c>
      <c r="BL37" s="2">
        <v>10</v>
      </c>
      <c r="BM37">
        <v>60</v>
      </c>
      <c r="BN37" t="str">
        <f t="shared" si="118"/>
        <v>TRUE</v>
      </c>
      <c r="BO37">
        <f>VLOOKUP($A37,'FuturesInfo (3)'!$A$2:$V$80,22)</f>
        <v>2</v>
      </c>
      <c r="BP37">
        <f t="shared" si="57"/>
        <v>2</v>
      </c>
      <c r="BQ37" s="139">
        <f>VLOOKUP($A37,'FuturesInfo (3)'!$A$2:$O$80,15)*BP37</f>
        <v>176934.09600000002</v>
      </c>
      <c r="BR37" s="145">
        <f t="shared" si="91"/>
        <v>-458.89861176896949</v>
      </c>
      <c r="BT37">
        <f t="shared" si="92"/>
        <v>-1</v>
      </c>
      <c r="BU37">
        <v>-1</v>
      </c>
      <c r="BV37">
        <v>-1</v>
      </c>
      <c r="BW37">
        <v>1</v>
      </c>
      <c r="BX37">
        <f t="shared" si="58"/>
        <v>0</v>
      </c>
      <c r="BY37">
        <f t="shared" si="59"/>
        <v>0</v>
      </c>
      <c r="BZ37" s="188">
        <v>1.6168148747E-3</v>
      </c>
      <c r="CA37" s="2">
        <v>10</v>
      </c>
      <c r="CB37">
        <v>60</v>
      </c>
      <c r="CC37" t="str">
        <f t="shared" si="60"/>
        <v>TRUE</v>
      </c>
      <c r="CD37">
        <f>VLOOKUP($A37,'FuturesInfo (3)'!$A$2:$V$80,22)</f>
        <v>2</v>
      </c>
      <c r="CE37">
        <f t="shared" si="61"/>
        <v>2</v>
      </c>
      <c r="CF37">
        <f t="shared" si="61"/>
        <v>2</v>
      </c>
      <c r="CG37" s="139">
        <f>VLOOKUP($A37,'FuturesInfo (3)'!$A$2:$O$80,15)*CE37</f>
        <v>176934.09600000002</v>
      </c>
      <c r="CH37" s="145">
        <f t="shared" si="62"/>
        <v>-286.06967825439779</v>
      </c>
      <c r="CI37" s="145">
        <f t="shared" si="93"/>
        <v>-286.06967825439779</v>
      </c>
      <c r="CK37">
        <f t="shared" si="63"/>
        <v>-1</v>
      </c>
      <c r="CL37">
        <v>-1</v>
      </c>
      <c r="CM37">
        <v>-1</v>
      </c>
      <c r="CN37">
        <v>1</v>
      </c>
      <c r="CO37">
        <f t="shared" si="119"/>
        <v>0</v>
      </c>
      <c r="CP37">
        <f t="shared" si="64"/>
        <v>0</v>
      </c>
      <c r="CQ37" s="1">
        <v>1.30750605327E-2</v>
      </c>
      <c r="CR37" s="2">
        <v>10</v>
      </c>
      <c r="CS37">
        <v>60</v>
      </c>
      <c r="CT37" t="str">
        <f t="shared" si="65"/>
        <v>TRUE</v>
      </c>
      <c r="CU37">
        <f>VLOOKUP($A37,'FuturesInfo (3)'!$A$2:$V$80,22)</f>
        <v>2</v>
      </c>
      <c r="CV37">
        <f t="shared" si="66"/>
        <v>3</v>
      </c>
      <c r="CW37">
        <f t="shared" si="94"/>
        <v>2</v>
      </c>
      <c r="CX37" s="139">
        <f>VLOOKUP($A37,'FuturesInfo (3)'!$A$2:$O$80,15)*CW37</f>
        <v>176934.09600000002</v>
      </c>
      <c r="CY37" s="200">
        <f t="shared" si="95"/>
        <v>-2313.4240154985532</v>
      </c>
      <c r="CZ37" s="200">
        <f t="shared" si="96"/>
        <v>-2313.4240154985532</v>
      </c>
      <c r="DB37">
        <f t="shared" si="67"/>
        <v>-1</v>
      </c>
      <c r="DC37">
        <v>1</v>
      </c>
      <c r="DD37">
        <v>-1</v>
      </c>
      <c r="DE37">
        <v>-1</v>
      </c>
      <c r="DF37">
        <f t="shared" si="120"/>
        <v>0</v>
      </c>
      <c r="DG37">
        <f t="shared" si="68"/>
        <v>1</v>
      </c>
      <c r="DH37" s="1">
        <v>-1.2746972593999999E-3</v>
      </c>
      <c r="DI37" s="2">
        <v>10</v>
      </c>
      <c r="DJ37">
        <v>60</v>
      </c>
      <c r="DK37" t="str">
        <f t="shared" si="69"/>
        <v>TRUE</v>
      </c>
      <c r="DL37">
        <f>VLOOKUP($A37,'FuturesInfo (3)'!$A$2:$V$80,22)</f>
        <v>2</v>
      </c>
      <c r="DM37">
        <f t="shared" si="70"/>
        <v>2</v>
      </c>
      <c r="DN37">
        <f t="shared" si="97"/>
        <v>2</v>
      </c>
      <c r="DO37" s="139">
        <f>VLOOKUP($A37,'FuturesInfo (3)'!$A$2:$O$80,15)*DN37</f>
        <v>176934.09600000002</v>
      </c>
      <c r="DP37" s="200">
        <f t="shared" si="71"/>
        <v>-225.53740726561651</v>
      </c>
      <c r="DQ37" s="200">
        <f t="shared" si="98"/>
        <v>225.53740726561651</v>
      </c>
      <c r="DS37">
        <f t="shared" si="72"/>
        <v>1</v>
      </c>
      <c r="DT37">
        <v>1</v>
      </c>
      <c r="DU37">
        <v>-1</v>
      </c>
      <c r="DV37">
        <v>1</v>
      </c>
      <c r="DW37">
        <f t="shared" si="121"/>
        <v>1</v>
      </c>
      <c r="DX37">
        <f t="shared" si="73"/>
        <v>0</v>
      </c>
      <c r="DY37" s="1">
        <v>3.9087428206800003E-3</v>
      </c>
      <c r="DZ37" s="2">
        <v>10</v>
      </c>
      <c r="EA37">
        <v>60</v>
      </c>
      <c r="EB37" t="str">
        <f t="shared" si="74"/>
        <v>TRUE</v>
      </c>
      <c r="EC37">
        <f>VLOOKUP($A37,'FuturesInfo (3)'!$A$2:$V$80,22)</f>
        <v>2</v>
      </c>
      <c r="ED37" s="96">
        <v>0</v>
      </c>
      <c r="EE37">
        <f t="shared" si="99"/>
        <v>2</v>
      </c>
      <c r="EF37" s="139">
        <f>VLOOKUP($A37,'FuturesInfo (3)'!$A$2:$O$80,15)*EE37</f>
        <v>176934.09600000002</v>
      </c>
      <c r="EG37" s="200">
        <f t="shared" si="75"/>
        <v>691.58987747350602</v>
      </c>
      <c r="EH37" s="200">
        <f t="shared" si="100"/>
        <v>-691.58987747350602</v>
      </c>
      <c r="EJ37">
        <f t="shared" si="76"/>
        <v>1</v>
      </c>
      <c r="EK37">
        <v>1</v>
      </c>
      <c r="EL37" s="218">
        <v>-1</v>
      </c>
      <c r="EM37">
        <f t="shared" si="101"/>
        <v>-1</v>
      </c>
      <c r="EN37">
        <v>-1</v>
      </c>
      <c r="EO37">
        <f t="shared" si="122"/>
        <v>0</v>
      </c>
      <c r="EP37">
        <f t="shared" si="102"/>
        <v>1</v>
      </c>
      <c r="EQ37">
        <f t="shared" si="77"/>
        <v>1</v>
      </c>
      <c r="ER37" s="1">
        <v>-1.0091378625300001E-2</v>
      </c>
      <c r="ES37" s="2">
        <v>10</v>
      </c>
      <c r="ET37">
        <v>60</v>
      </c>
      <c r="EU37" t="str">
        <f t="shared" si="78"/>
        <v>TRUE</v>
      </c>
      <c r="EV37">
        <f>VLOOKUP($A37,'FuturesInfo (3)'!$A$2:$V$80,22)</f>
        <v>2</v>
      </c>
      <c r="EW37" s="96">
        <v>0</v>
      </c>
      <c r="EX37">
        <f t="shared" si="103"/>
        <v>2</v>
      </c>
      <c r="EY37" s="139">
        <f>VLOOKUP($A37,'FuturesInfo (3)'!$A$2:$O$80,15)*EX37</f>
        <v>176934.09600000002</v>
      </c>
      <c r="EZ37" s="200">
        <f t="shared" si="79"/>
        <v>-1785.5089544611785</v>
      </c>
      <c r="FA37" s="200">
        <f t="shared" si="104"/>
        <v>1785.5089544611785</v>
      </c>
      <c r="FB37" s="200">
        <f t="shared" si="80"/>
        <v>1785.5089544611785</v>
      </c>
      <c r="FD37">
        <f t="shared" si="81"/>
        <v>-1</v>
      </c>
      <c r="FE37">
        <v>-1</v>
      </c>
      <c r="FF37" s="218">
        <v>-1</v>
      </c>
      <c r="FG37">
        <f t="shared" si="125"/>
        <v>-1</v>
      </c>
      <c r="FH37">
        <v>-1</v>
      </c>
      <c r="FI37">
        <f t="shared" si="123"/>
        <v>1</v>
      </c>
      <c r="FJ37">
        <f t="shared" si="106"/>
        <v>1</v>
      </c>
      <c r="FK37">
        <f t="shared" si="82"/>
        <v>1</v>
      </c>
      <c r="FL37" s="1">
        <v>-1.7498795954400001E-2</v>
      </c>
      <c r="FM37" s="2">
        <v>10</v>
      </c>
      <c r="FN37">
        <v>60</v>
      </c>
      <c r="FO37" t="str">
        <f t="shared" si="83"/>
        <v>TRUE</v>
      </c>
      <c r="FP37">
        <f>VLOOKUP($A37,'FuturesInfo (3)'!$A$2:$V$80,22)</f>
        <v>2</v>
      </c>
      <c r="FQ37" s="96">
        <v>0</v>
      </c>
      <c r="FR37">
        <f t="shared" si="107"/>
        <v>2</v>
      </c>
      <c r="FS37" s="139">
        <f>VLOOKUP($A37,'FuturesInfo (3)'!$A$2:$O$80,15)*FR37</f>
        <v>176934.09600000002</v>
      </c>
      <c r="FT37" s="200">
        <f t="shared" si="84"/>
        <v>3096.1336432802218</v>
      </c>
      <c r="FU37" s="200">
        <f t="shared" si="108"/>
        <v>3096.1336432802218</v>
      </c>
      <c r="FV37" s="200">
        <f t="shared" si="85"/>
        <v>3096.1336432802218</v>
      </c>
      <c r="FX37">
        <f t="shared" si="86"/>
        <v>-1</v>
      </c>
      <c r="FY37" s="244">
        <v>-1</v>
      </c>
      <c r="FZ37" s="218">
        <v>-1</v>
      </c>
      <c r="GA37" s="245">
        <v>-15</v>
      </c>
      <c r="GB37">
        <f t="shared" si="126"/>
        <v>-1</v>
      </c>
      <c r="GC37">
        <f t="shared" si="110"/>
        <v>1</v>
      </c>
      <c r="GD37" s="218"/>
      <c r="GE37">
        <f t="shared" si="124"/>
        <v>0</v>
      </c>
      <c r="GF37">
        <f t="shared" si="111"/>
        <v>0</v>
      </c>
      <c r="GG37">
        <f t="shared" si="112"/>
        <v>0</v>
      </c>
      <c r="GH37">
        <f t="shared" si="113"/>
        <v>0</v>
      </c>
      <c r="GI37" s="253"/>
      <c r="GJ37" s="2">
        <v>10</v>
      </c>
      <c r="GK37">
        <v>60</v>
      </c>
      <c r="GL37" t="str">
        <f t="shared" si="87"/>
        <v>TRUE</v>
      </c>
      <c r="GM37">
        <f>VLOOKUP($A37,'FuturesInfo (3)'!$A$2:$V$80,22)</f>
        <v>2</v>
      </c>
      <c r="GN37" s="96">
        <v>0</v>
      </c>
      <c r="GO37">
        <f t="shared" si="114"/>
        <v>2</v>
      </c>
      <c r="GP37" s="139">
        <f>VLOOKUP($A37,'FuturesInfo (3)'!$A$2:$O$80,15)*GO37</f>
        <v>176934.09600000002</v>
      </c>
      <c r="GQ37" s="200">
        <f t="shared" si="88"/>
        <v>0</v>
      </c>
      <c r="GR37" s="200">
        <f t="shared" si="115"/>
        <v>0</v>
      </c>
      <c r="GS37" s="200">
        <f t="shared" si="89"/>
        <v>0</v>
      </c>
      <c r="GT37" s="200">
        <f t="shared" si="116"/>
        <v>0</v>
      </c>
    </row>
    <row r="38" spans="1:202"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17"/>
        <v>0</v>
      </c>
      <c r="BH38">
        <v>1</v>
      </c>
      <c r="BI38">
        <v>1</v>
      </c>
      <c r="BJ38">
        <f t="shared" si="90"/>
        <v>1</v>
      </c>
      <c r="BK38" s="1">
        <v>2.4305274244499999E-3</v>
      </c>
      <c r="BL38" s="2">
        <v>10</v>
      </c>
      <c r="BM38">
        <v>60</v>
      </c>
      <c r="BN38" t="str">
        <f t="shared" si="118"/>
        <v>TRUE</v>
      </c>
      <c r="BO38">
        <f>VLOOKUP($A38,'FuturesInfo (3)'!$A$2:$V$80,22)</f>
        <v>3</v>
      </c>
      <c r="BP38">
        <f t="shared" si="57"/>
        <v>3</v>
      </c>
      <c r="BQ38" s="139">
        <f>VLOOKUP($A38,'FuturesInfo (3)'!$A$2:$O$80,15)*BP38</f>
        <v>542424.42960000003</v>
      </c>
      <c r="BR38" s="145">
        <f t="shared" si="91"/>
        <v>1318.3774518344485</v>
      </c>
      <c r="BT38">
        <f t="shared" si="92"/>
        <v>1</v>
      </c>
      <c r="BU38">
        <v>1</v>
      </c>
      <c r="BV38">
        <v>1</v>
      </c>
      <c r="BW38">
        <v>1</v>
      </c>
      <c r="BX38">
        <f t="shared" si="58"/>
        <v>1</v>
      </c>
      <c r="BY38">
        <f t="shared" si="59"/>
        <v>1</v>
      </c>
      <c r="BZ38" s="188">
        <v>6.0615857108199996E-3</v>
      </c>
      <c r="CA38" s="2">
        <v>10</v>
      </c>
      <c r="CB38">
        <v>60</v>
      </c>
      <c r="CC38" t="str">
        <f t="shared" si="60"/>
        <v>TRUE</v>
      </c>
      <c r="CD38">
        <f>VLOOKUP($A38,'FuturesInfo (3)'!$A$2:$V$80,22)</f>
        <v>3</v>
      </c>
      <c r="CE38">
        <f t="shared" si="61"/>
        <v>3</v>
      </c>
      <c r="CF38">
        <f t="shared" si="61"/>
        <v>3</v>
      </c>
      <c r="CG38" s="139">
        <f>VLOOKUP($A38,'FuturesInfo (3)'!$A$2:$O$80,15)*CE38</f>
        <v>542424.42960000003</v>
      </c>
      <c r="CH38" s="145">
        <f t="shared" si="62"/>
        <v>3287.9521716630488</v>
      </c>
      <c r="CI38" s="145">
        <f t="shared" si="93"/>
        <v>3287.9521716630488</v>
      </c>
      <c r="CK38">
        <f t="shared" si="63"/>
        <v>1</v>
      </c>
      <c r="CL38">
        <v>1</v>
      </c>
      <c r="CM38">
        <v>1</v>
      </c>
      <c r="CN38">
        <v>-1</v>
      </c>
      <c r="CO38">
        <f t="shared" si="119"/>
        <v>0</v>
      </c>
      <c r="CP38">
        <f t="shared" si="64"/>
        <v>0</v>
      </c>
      <c r="CQ38" s="1">
        <v>-4.8200514138800003E-4</v>
      </c>
      <c r="CR38" s="2">
        <v>10</v>
      </c>
      <c r="CS38">
        <v>60</v>
      </c>
      <c r="CT38" t="str">
        <f t="shared" si="65"/>
        <v>TRUE</v>
      </c>
      <c r="CU38">
        <f>VLOOKUP($A38,'FuturesInfo (3)'!$A$2:$V$80,22)</f>
        <v>3</v>
      </c>
      <c r="CV38">
        <f t="shared" si="66"/>
        <v>4</v>
      </c>
      <c r="CW38">
        <f t="shared" si="94"/>
        <v>3</v>
      </c>
      <c r="CX38" s="139">
        <f>VLOOKUP($A38,'FuturesInfo (3)'!$A$2:$O$80,15)*CW38</f>
        <v>542424.42960000003</v>
      </c>
      <c r="CY38" s="200">
        <f t="shared" si="95"/>
        <v>-261.45136388165326</v>
      </c>
      <c r="CZ38" s="200">
        <f t="shared" si="96"/>
        <v>-261.45136388165326</v>
      </c>
      <c r="DB38">
        <f t="shared" si="67"/>
        <v>1</v>
      </c>
      <c r="DC38">
        <v>-1</v>
      </c>
      <c r="DD38">
        <v>1</v>
      </c>
      <c r="DE38">
        <v>1</v>
      </c>
      <c r="DF38">
        <f t="shared" si="120"/>
        <v>0</v>
      </c>
      <c r="DG38">
        <f t="shared" si="68"/>
        <v>1</v>
      </c>
      <c r="DH38" s="1">
        <v>1.84857739913E-3</v>
      </c>
      <c r="DI38" s="2">
        <v>10</v>
      </c>
      <c r="DJ38">
        <v>60</v>
      </c>
      <c r="DK38" t="str">
        <f t="shared" si="69"/>
        <v>TRUE</v>
      </c>
      <c r="DL38">
        <f>VLOOKUP($A38,'FuturesInfo (3)'!$A$2:$V$80,22)</f>
        <v>3</v>
      </c>
      <c r="DM38">
        <f t="shared" si="70"/>
        <v>2</v>
      </c>
      <c r="DN38">
        <f t="shared" si="97"/>
        <v>3</v>
      </c>
      <c r="DO38" s="139">
        <f>VLOOKUP($A38,'FuturesInfo (3)'!$A$2:$O$80,15)*DN38</f>
        <v>542424.42960000003</v>
      </c>
      <c r="DP38" s="200">
        <f t="shared" si="71"/>
        <v>-1002.7135412945419</v>
      </c>
      <c r="DQ38" s="200">
        <f t="shared" si="98"/>
        <v>1002.7135412945419</v>
      </c>
      <c r="DS38">
        <f t="shared" si="72"/>
        <v>-1</v>
      </c>
      <c r="DT38">
        <v>1</v>
      </c>
      <c r="DU38">
        <v>1</v>
      </c>
      <c r="DV38">
        <v>1</v>
      </c>
      <c r="DW38">
        <f t="shared" si="121"/>
        <v>1</v>
      </c>
      <c r="DX38">
        <f t="shared" si="73"/>
        <v>1</v>
      </c>
      <c r="DY38" s="1">
        <v>8.0224628961099995E-4</v>
      </c>
      <c r="DZ38" s="2">
        <v>10</v>
      </c>
      <c r="EA38">
        <v>60</v>
      </c>
      <c r="EB38" t="str">
        <f t="shared" si="74"/>
        <v>TRUE</v>
      </c>
      <c r="EC38">
        <f>VLOOKUP($A38,'FuturesInfo (3)'!$A$2:$V$80,22)</f>
        <v>3</v>
      </c>
      <c r="ED38" s="96">
        <v>0</v>
      </c>
      <c r="EE38">
        <f t="shared" si="99"/>
        <v>3</v>
      </c>
      <c r="EF38" s="139">
        <f>VLOOKUP($A38,'FuturesInfo (3)'!$A$2:$O$80,15)*EE38</f>
        <v>542424.42960000003</v>
      </c>
      <c r="EG38" s="200">
        <f t="shared" si="75"/>
        <v>435.15798604096307</v>
      </c>
      <c r="EH38" s="200">
        <f t="shared" si="100"/>
        <v>435.15798604096307</v>
      </c>
      <c r="EJ38">
        <f t="shared" si="76"/>
        <v>1</v>
      </c>
      <c r="EK38">
        <v>1</v>
      </c>
      <c r="EL38" s="218">
        <v>1</v>
      </c>
      <c r="EM38">
        <f t="shared" si="101"/>
        <v>1</v>
      </c>
      <c r="EN38">
        <v>1</v>
      </c>
      <c r="EO38">
        <f t="shared" si="122"/>
        <v>1</v>
      </c>
      <c r="EP38">
        <f t="shared" si="102"/>
        <v>1</v>
      </c>
      <c r="EQ38">
        <f t="shared" si="77"/>
        <v>1</v>
      </c>
      <c r="ER38" s="1">
        <v>1.0420841683399999E-3</v>
      </c>
      <c r="ES38" s="2">
        <v>10</v>
      </c>
      <c r="ET38">
        <v>60</v>
      </c>
      <c r="EU38" t="str">
        <f t="shared" si="78"/>
        <v>TRUE</v>
      </c>
      <c r="EV38">
        <f>VLOOKUP($A38,'FuturesInfo (3)'!$A$2:$V$80,22)</f>
        <v>3</v>
      </c>
      <c r="EW38" s="96">
        <v>0</v>
      </c>
      <c r="EX38">
        <f t="shared" si="103"/>
        <v>3</v>
      </c>
      <c r="EY38" s="139">
        <f>VLOOKUP($A38,'FuturesInfo (3)'!$A$2:$O$80,15)*EX38</f>
        <v>542424.42960000003</v>
      </c>
      <c r="EZ38" s="200">
        <f t="shared" si="79"/>
        <v>565.25191060701491</v>
      </c>
      <c r="FA38" s="200">
        <f t="shared" si="104"/>
        <v>565.25191060701491</v>
      </c>
      <c r="FB38" s="200">
        <f t="shared" si="80"/>
        <v>565.25191060701491</v>
      </c>
      <c r="FD38">
        <f t="shared" si="81"/>
        <v>1</v>
      </c>
      <c r="FE38">
        <v>1</v>
      </c>
      <c r="FF38" s="218">
        <v>1</v>
      </c>
      <c r="FG38">
        <f t="shared" si="125"/>
        <v>1</v>
      </c>
      <c r="FH38">
        <v>1</v>
      </c>
      <c r="FI38">
        <f t="shared" si="123"/>
        <v>1</v>
      </c>
      <c r="FJ38">
        <f t="shared" si="106"/>
        <v>1</v>
      </c>
      <c r="FK38">
        <f t="shared" si="82"/>
        <v>1</v>
      </c>
      <c r="FL38" s="1">
        <v>1.6015374759800001E-3</v>
      </c>
      <c r="FM38" s="2">
        <v>10</v>
      </c>
      <c r="FN38">
        <v>60</v>
      </c>
      <c r="FO38" t="str">
        <f t="shared" si="83"/>
        <v>TRUE</v>
      </c>
      <c r="FP38">
        <f>VLOOKUP($A38,'FuturesInfo (3)'!$A$2:$V$80,22)</f>
        <v>3</v>
      </c>
      <c r="FQ38" s="96">
        <v>0</v>
      </c>
      <c r="FR38">
        <f t="shared" si="107"/>
        <v>3</v>
      </c>
      <c r="FS38" s="139">
        <f>VLOOKUP($A38,'FuturesInfo (3)'!$A$2:$O$80,15)*FR38</f>
        <v>542424.42960000003</v>
      </c>
      <c r="FT38" s="200">
        <f t="shared" si="84"/>
        <v>868.71305189147529</v>
      </c>
      <c r="FU38" s="200">
        <f t="shared" si="108"/>
        <v>868.71305189147529</v>
      </c>
      <c r="FV38" s="200">
        <f t="shared" si="85"/>
        <v>868.71305189147529</v>
      </c>
      <c r="FX38">
        <f t="shared" si="86"/>
        <v>1</v>
      </c>
      <c r="FY38" s="244">
        <v>1</v>
      </c>
      <c r="FZ38" s="218">
        <v>1</v>
      </c>
      <c r="GA38" s="245">
        <v>-6</v>
      </c>
      <c r="GB38">
        <f t="shared" si="126"/>
        <v>1</v>
      </c>
      <c r="GC38">
        <f t="shared" si="110"/>
        <v>-1</v>
      </c>
      <c r="GD38" s="218"/>
      <c r="GE38">
        <f t="shared" si="124"/>
        <v>0</v>
      </c>
      <c r="GF38">
        <f t="shared" si="111"/>
        <v>0</v>
      </c>
      <c r="GG38">
        <f t="shared" si="112"/>
        <v>0</v>
      </c>
      <c r="GH38">
        <f t="shared" si="113"/>
        <v>0</v>
      </c>
      <c r="GI38" s="253"/>
      <c r="GJ38" s="2">
        <v>10</v>
      </c>
      <c r="GK38">
        <v>60</v>
      </c>
      <c r="GL38" t="str">
        <f t="shared" si="87"/>
        <v>TRUE</v>
      </c>
      <c r="GM38">
        <f>VLOOKUP($A38,'FuturesInfo (3)'!$A$2:$V$80,22)</f>
        <v>3</v>
      </c>
      <c r="GN38" s="96">
        <v>0</v>
      </c>
      <c r="GO38">
        <f t="shared" si="114"/>
        <v>3</v>
      </c>
      <c r="GP38" s="139">
        <f>VLOOKUP($A38,'FuturesInfo (3)'!$A$2:$O$80,15)*GO38</f>
        <v>542424.42960000003</v>
      </c>
      <c r="GQ38" s="200">
        <f t="shared" si="88"/>
        <v>0</v>
      </c>
      <c r="GR38" s="200">
        <f t="shared" si="115"/>
        <v>0</v>
      </c>
      <c r="GS38" s="200">
        <f t="shared" si="89"/>
        <v>0</v>
      </c>
      <c r="GT38" s="200">
        <f t="shared" si="116"/>
        <v>0</v>
      </c>
    </row>
    <row r="39" spans="1:202"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17"/>
        <v>0</v>
      </c>
      <c r="BH39">
        <v>1</v>
      </c>
      <c r="BI39">
        <v>1</v>
      </c>
      <c r="BJ39">
        <f t="shared" si="90"/>
        <v>1</v>
      </c>
      <c r="BK39" s="1">
        <v>2.0116676724999999E-4</v>
      </c>
      <c r="BL39" s="2">
        <v>10</v>
      </c>
      <c r="BM39">
        <v>60</v>
      </c>
      <c r="BN39" t="str">
        <f t="shared" si="118"/>
        <v>TRUE</v>
      </c>
      <c r="BO39">
        <f>VLOOKUP($A39,'FuturesInfo (3)'!$A$2:$V$80,22)</f>
        <v>0</v>
      </c>
      <c r="BP39">
        <f t="shared" si="57"/>
        <v>0</v>
      </c>
      <c r="BQ39" s="139">
        <f>VLOOKUP($A39,'FuturesInfo (3)'!$A$2:$O$80,15)*BP39</f>
        <v>0</v>
      </c>
      <c r="BR39" s="145">
        <f t="shared" si="91"/>
        <v>0</v>
      </c>
      <c r="BT39">
        <f t="shared" si="92"/>
        <v>1</v>
      </c>
      <c r="BU39">
        <v>1</v>
      </c>
      <c r="BV39">
        <v>1</v>
      </c>
      <c r="BW39">
        <v>1</v>
      </c>
      <c r="BX39">
        <f t="shared" si="58"/>
        <v>1</v>
      </c>
      <c r="BY39">
        <f t="shared" si="59"/>
        <v>1</v>
      </c>
      <c r="BZ39" s="188">
        <v>2.0112630732100001E-4</v>
      </c>
      <c r="CA39" s="2">
        <v>10</v>
      </c>
      <c r="CB39">
        <v>60</v>
      </c>
      <c r="CC39" t="str">
        <f t="shared" si="60"/>
        <v>TRUE</v>
      </c>
      <c r="CD39">
        <f>VLOOKUP($A39,'FuturesInfo (3)'!$A$2:$V$80,22)</f>
        <v>0</v>
      </c>
      <c r="CE39">
        <f t="shared" si="61"/>
        <v>0</v>
      </c>
      <c r="CF39">
        <f t="shared" si="61"/>
        <v>0</v>
      </c>
      <c r="CG39" s="139">
        <f>VLOOKUP($A39,'FuturesInfo (3)'!$A$2:$O$80,15)*CE39</f>
        <v>0</v>
      </c>
      <c r="CH39" s="145">
        <f t="shared" si="62"/>
        <v>0</v>
      </c>
      <c r="CI39" s="145">
        <f t="shared" si="93"/>
        <v>0</v>
      </c>
      <c r="CK39">
        <f t="shared" si="63"/>
        <v>1</v>
      </c>
      <c r="CL39">
        <v>1</v>
      </c>
      <c r="CM39">
        <v>1</v>
      </c>
      <c r="CN39">
        <v>1</v>
      </c>
      <c r="CO39">
        <f t="shared" si="119"/>
        <v>1</v>
      </c>
      <c r="CP39">
        <f t="shared" si="64"/>
        <v>1</v>
      </c>
      <c r="CQ39" s="1">
        <v>1.00542931832E-4</v>
      </c>
      <c r="CR39" s="2">
        <v>10</v>
      </c>
      <c r="CS39">
        <v>60</v>
      </c>
      <c r="CT39" t="str">
        <f t="shared" si="65"/>
        <v>TRUE</v>
      </c>
      <c r="CU39">
        <f>VLOOKUP($A39,'FuturesInfo (3)'!$A$2:$V$80,22)</f>
        <v>0</v>
      </c>
      <c r="CV39">
        <f t="shared" si="66"/>
        <v>0</v>
      </c>
      <c r="CW39">
        <f t="shared" si="94"/>
        <v>0</v>
      </c>
      <c r="CX39" s="139">
        <f>VLOOKUP($A39,'FuturesInfo (3)'!$A$2:$O$80,15)*CW39</f>
        <v>0</v>
      </c>
      <c r="CY39" s="200">
        <f t="shared" si="95"/>
        <v>0</v>
      </c>
      <c r="CZ39" s="200">
        <f t="shared" si="96"/>
        <v>0</v>
      </c>
      <c r="DB39">
        <f t="shared" si="67"/>
        <v>1</v>
      </c>
      <c r="DC39">
        <v>1</v>
      </c>
      <c r="DD39">
        <v>1</v>
      </c>
      <c r="DE39">
        <v>1</v>
      </c>
      <c r="DF39">
        <f t="shared" si="120"/>
        <v>1</v>
      </c>
      <c r="DG39">
        <f t="shared" si="68"/>
        <v>1</v>
      </c>
      <c r="DH39" s="1">
        <v>0</v>
      </c>
      <c r="DI39" s="2">
        <v>10</v>
      </c>
      <c r="DJ39">
        <v>60</v>
      </c>
      <c r="DK39" t="str">
        <f t="shared" si="69"/>
        <v>TRUE</v>
      </c>
      <c r="DL39">
        <f>VLOOKUP($A39,'FuturesInfo (3)'!$A$2:$V$80,22)</f>
        <v>0</v>
      </c>
      <c r="DM39">
        <f t="shared" si="70"/>
        <v>0</v>
      </c>
      <c r="DN39">
        <f t="shared" si="97"/>
        <v>0</v>
      </c>
      <c r="DO39" s="139">
        <f>VLOOKUP($A39,'FuturesInfo (3)'!$A$2:$O$80,15)*DN39</f>
        <v>0</v>
      </c>
      <c r="DP39" s="200">
        <f t="shared" si="71"/>
        <v>0</v>
      </c>
      <c r="DQ39" s="200">
        <f t="shared" si="98"/>
        <v>0</v>
      </c>
      <c r="DS39">
        <f t="shared" si="72"/>
        <v>1</v>
      </c>
      <c r="DT39">
        <v>1</v>
      </c>
      <c r="DU39">
        <v>1</v>
      </c>
      <c r="DV39">
        <v>-1</v>
      </c>
      <c r="DW39">
        <f t="shared" si="121"/>
        <v>0</v>
      </c>
      <c r="DX39">
        <f t="shared" si="73"/>
        <v>0</v>
      </c>
      <c r="DY39" s="1">
        <v>-2.0106564793399999E-4</v>
      </c>
      <c r="DZ39" s="2">
        <v>10</v>
      </c>
      <c r="EA39">
        <v>60</v>
      </c>
      <c r="EB39" t="str">
        <f t="shared" si="74"/>
        <v>TRUE</v>
      </c>
      <c r="EC39">
        <f>VLOOKUP($A39,'FuturesInfo (3)'!$A$2:$V$80,22)</f>
        <v>0</v>
      </c>
      <c r="ED39" s="96">
        <v>0</v>
      </c>
      <c r="EE39">
        <f t="shared" si="99"/>
        <v>0</v>
      </c>
      <c r="EF39" s="139">
        <f>VLOOKUP($A39,'FuturesInfo (3)'!$A$2:$O$80,15)*EE39</f>
        <v>0</v>
      </c>
      <c r="EG39" s="200">
        <f t="shared" si="75"/>
        <v>0</v>
      </c>
      <c r="EH39" s="200">
        <f t="shared" si="100"/>
        <v>0</v>
      </c>
      <c r="EJ39">
        <f t="shared" si="76"/>
        <v>1</v>
      </c>
      <c r="EK39">
        <v>-1</v>
      </c>
      <c r="EL39" s="218">
        <v>1</v>
      </c>
      <c r="EM39">
        <f t="shared" si="101"/>
        <v>1</v>
      </c>
      <c r="EN39">
        <v>1</v>
      </c>
      <c r="EO39">
        <f t="shared" si="122"/>
        <v>0</v>
      </c>
      <c r="EP39">
        <f t="shared" si="102"/>
        <v>1</v>
      </c>
      <c r="EQ39">
        <f t="shared" si="77"/>
        <v>1</v>
      </c>
      <c r="ER39" s="1">
        <v>1.0055304173E-4</v>
      </c>
      <c r="ES39" s="2">
        <v>10</v>
      </c>
      <c r="ET39">
        <v>60</v>
      </c>
      <c r="EU39" t="str">
        <f t="shared" si="78"/>
        <v>TRUE</v>
      </c>
      <c r="EV39">
        <f>VLOOKUP($A39,'FuturesInfo (3)'!$A$2:$V$80,22)</f>
        <v>0</v>
      </c>
      <c r="EW39" s="96">
        <v>0</v>
      </c>
      <c r="EX39">
        <f t="shared" si="103"/>
        <v>0</v>
      </c>
      <c r="EY39" s="139">
        <f>VLOOKUP($A39,'FuturesInfo (3)'!$A$2:$O$80,15)*EX39</f>
        <v>0</v>
      </c>
      <c r="EZ39" s="200">
        <f t="shared" si="79"/>
        <v>0</v>
      </c>
      <c r="FA39" s="200">
        <f t="shared" si="104"/>
        <v>0</v>
      </c>
      <c r="FB39" s="200">
        <f t="shared" si="80"/>
        <v>0</v>
      </c>
      <c r="FD39">
        <f t="shared" si="81"/>
        <v>1</v>
      </c>
      <c r="FE39">
        <v>-1</v>
      </c>
      <c r="FF39" s="218">
        <v>1</v>
      </c>
      <c r="FG39">
        <f t="shared" si="125"/>
        <v>1</v>
      </c>
      <c r="FH39">
        <v>-1</v>
      </c>
      <c r="FI39">
        <f t="shared" si="123"/>
        <v>1</v>
      </c>
      <c r="FJ39">
        <f t="shared" si="106"/>
        <v>0</v>
      </c>
      <c r="FK39">
        <f t="shared" si="82"/>
        <v>0</v>
      </c>
      <c r="FL39" s="1">
        <v>-1.00542931832E-4</v>
      </c>
      <c r="FM39" s="2">
        <v>10</v>
      </c>
      <c r="FN39">
        <v>60</v>
      </c>
      <c r="FO39" t="str">
        <f t="shared" si="83"/>
        <v>TRUE</v>
      </c>
      <c r="FP39">
        <f>VLOOKUP($A39,'FuturesInfo (3)'!$A$2:$V$80,22)</f>
        <v>0</v>
      </c>
      <c r="FQ39" s="96">
        <v>0</v>
      </c>
      <c r="FR39">
        <f t="shared" si="107"/>
        <v>0</v>
      </c>
      <c r="FS39" s="139">
        <f>VLOOKUP($A39,'FuturesInfo (3)'!$A$2:$O$80,15)*FR39</f>
        <v>0</v>
      </c>
      <c r="FT39" s="200">
        <f t="shared" si="84"/>
        <v>0</v>
      </c>
      <c r="FU39" s="200">
        <f t="shared" si="108"/>
        <v>0</v>
      </c>
      <c r="FV39" s="200">
        <f t="shared" si="85"/>
        <v>0</v>
      </c>
      <c r="FX39">
        <f t="shared" si="86"/>
        <v>-1</v>
      </c>
      <c r="FY39" s="244">
        <v>-1</v>
      </c>
      <c r="FZ39" s="218">
        <v>-1</v>
      </c>
      <c r="GA39" s="245">
        <v>-22</v>
      </c>
      <c r="GB39">
        <f t="shared" si="126"/>
        <v>-1</v>
      </c>
      <c r="GC39">
        <f t="shared" si="110"/>
        <v>1</v>
      </c>
      <c r="GD39" s="218"/>
      <c r="GE39">
        <f t="shared" si="124"/>
        <v>0</v>
      </c>
      <c r="GF39">
        <f t="shared" si="111"/>
        <v>0</v>
      </c>
      <c r="GG39">
        <f t="shared" si="112"/>
        <v>0</v>
      </c>
      <c r="GH39">
        <f t="shared" si="113"/>
        <v>0</v>
      </c>
      <c r="GI39" s="253"/>
      <c r="GJ39" s="2">
        <v>10</v>
      </c>
      <c r="GK39">
        <v>60</v>
      </c>
      <c r="GL39" t="str">
        <f t="shared" si="87"/>
        <v>TRUE</v>
      </c>
      <c r="GM39">
        <f>VLOOKUP($A39,'FuturesInfo (3)'!$A$2:$V$80,22)</f>
        <v>0</v>
      </c>
      <c r="GN39" s="96">
        <v>0</v>
      </c>
      <c r="GO39">
        <f t="shared" si="114"/>
        <v>0</v>
      </c>
      <c r="GP39" s="139">
        <f>VLOOKUP($A39,'FuturesInfo (3)'!$A$2:$O$80,15)*GO39</f>
        <v>0</v>
      </c>
      <c r="GQ39" s="200">
        <f t="shared" si="88"/>
        <v>0</v>
      </c>
      <c r="GR39" s="200">
        <f t="shared" si="115"/>
        <v>0</v>
      </c>
      <c r="GS39" s="200">
        <f t="shared" si="89"/>
        <v>0</v>
      </c>
      <c r="GT39" s="200">
        <f t="shared" si="116"/>
        <v>0</v>
      </c>
    </row>
    <row r="40" spans="1:202"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17"/>
        <v>0</v>
      </c>
      <c r="BH40">
        <v>-1</v>
      </c>
      <c r="BI40">
        <v>1</v>
      </c>
      <c r="BJ40">
        <f t="shared" si="90"/>
        <v>0</v>
      </c>
      <c r="BK40" s="1">
        <v>1.36754363115E-3</v>
      </c>
      <c r="BL40" s="2">
        <v>10</v>
      </c>
      <c r="BM40">
        <v>60</v>
      </c>
      <c r="BN40" t="str">
        <f t="shared" si="118"/>
        <v>TRUE</v>
      </c>
      <c r="BO40">
        <f>VLOOKUP($A40,'FuturesInfo (3)'!$A$2:$V$80,22)</f>
        <v>7</v>
      </c>
      <c r="BP40">
        <f t="shared" si="57"/>
        <v>7</v>
      </c>
      <c r="BQ40" s="139">
        <f>VLOOKUP($A40,'FuturesInfo (3)'!$A$2:$O$80,15)*BP40</f>
        <v>848421.875</v>
      </c>
      <c r="BR40" s="145">
        <f t="shared" si="91"/>
        <v>-1160.2539316845914</v>
      </c>
      <c r="BT40">
        <f t="shared" si="92"/>
        <v>-1</v>
      </c>
      <c r="BU40">
        <v>1</v>
      </c>
      <c r="BV40">
        <v>1</v>
      </c>
      <c r="BW40">
        <v>1</v>
      </c>
      <c r="BX40">
        <f t="shared" si="58"/>
        <v>1</v>
      </c>
      <c r="BY40">
        <f t="shared" si="59"/>
        <v>1</v>
      </c>
      <c r="BZ40" s="188">
        <v>5.6578006113000004E-3</v>
      </c>
      <c r="CA40" s="2">
        <v>10</v>
      </c>
      <c r="CB40">
        <v>60</v>
      </c>
      <c r="CC40" t="str">
        <f t="shared" si="60"/>
        <v>TRUE</v>
      </c>
      <c r="CD40">
        <f>VLOOKUP($A40,'FuturesInfo (3)'!$A$2:$V$80,22)</f>
        <v>7</v>
      </c>
      <c r="CE40">
        <f t="shared" si="61"/>
        <v>7</v>
      </c>
      <c r="CF40">
        <f t="shared" si="61"/>
        <v>7</v>
      </c>
      <c r="CG40" s="139">
        <f>VLOOKUP($A40,'FuturesInfo (3)'!$A$2:$O$80,15)*CE40</f>
        <v>848421.875</v>
      </c>
      <c r="CH40" s="145">
        <f t="shared" si="62"/>
        <v>4800.2018030152922</v>
      </c>
      <c r="CI40" s="145">
        <f t="shared" si="93"/>
        <v>4800.2018030152922</v>
      </c>
      <c r="CK40">
        <f t="shared" si="63"/>
        <v>1</v>
      </c>
      <c r="CL40">
        <v>-1</v>
      </c>
      <c r="CM40">
        <v>1</v>
      </c>
      <c r="CN40">
        <v>-1</v>
      </c>
      <c r="CO40">
        <f t="shared" si="119"/>
        <v>1</v>
      </c>
      <c r="CP40">
        <f t="shared" si="64"/>
        <v>0</v>
      </c>
      <c r="CQ40" s="1">
        <v>-1.93998965339E-4</v>
      </c>
      <c r="CR40" s="2">
        <v>10</v>
      </c>
      <c r="CS40">
        <v>60</v>
      </c>
      <c r="CT40" t="str">
        <f t="shared" si="65"/>
        <v>TRUE</v>
      </c>
      <c r="CU40">
        <f>VLOOKUP($A40,'FuturesInfo (3)'!$A$2:$V$80,22)</f>
        <v>7</v>
      </c>
      <c r="CV40">
        <f t="shared" si="66"/>
        <v>5</v>
      </c>
      <c r="CW40">
        <f t="shared" si="94"/>
        <v>7</v>
      </c>
      <c r="CX40" s="139">
        <f>VLOOKUP($A40,'FuturesInfo (3)'!$A$2:$O$80,15)*CW40</f>
        <v>848421.875</v>
      </c>
      <c r="CY40" s="200">
        <f t="shared" si="95"/>
        <v>164.59296592097439</v>
      </c>
      <c r="CZ40" s="200">
        <f t="shared" si="96"/>
        <v>-164.59296592097439</v>
      </c>
      <c r="DB40">
        <f t="shared" si="67"/>
        <v>-1</v>
      </c>
      <c r="DC40">
        <v>1</v>
      </c>
      <c r="DD40">
        <v>1</v>
      </c>
      <c r="DE40">
        <v>1</v>
      </c>
      <c r="DF40">
        <f t="shared" si="120"/>
        <v>1</v>
      </c>
      <c r="DG40">
        <f t="shared" si="68"/>
        <v>1</v>
      </c>
      <c r="DH40" s="1">
        <v>5.1743095530699999E-4</v>
      </c>
      <c r="DI40" s="2">
        <v>10</v>
      </c>
      <c r="DJ40">
        <v>60</v>
      </c>
      <c r="DK40" t="str">
        <f t="shared" si="69"/>
        <v>TRUE</v>
      </c>
      <c r="DL40">
        <f>VLOOKUP($A40,'FuturesInfo (3)'!$A$2:$V$80,22)</f>
        <v>7</v>
      </c>
      <c r="DM40">
        <f t="shared" si="70"/>
        <v>9</v>
      </c>
      <c r="DN40">
        <f t="shared" si="97"/>
        <v>7</v>
      </c>
      <c r="DO40" s="139">
        <f>VLOOKUP($A40,'FuturesInfo (3)'!$A$2:$O$80,15)*DN40</f>
        <v>848421.875</v>
      </c>
      <c r="DP40" s="200">
        <f t="shared" si="71"/>
        <v>438.99974128460616</v>
      </c>
      <c r="DQ40" s="200">
        <f t="shared" si="98"/>
        <v>438.99974128460616</v>
      </c>
      <c r="DS40">
        <f t="shared" si="72"/>
        <v>1</v>
      </c>
      <c r="DT40">
        <v>-1</v>
      </c>
      <c r="DU40">
        <v>1</v>
      </c>
      <c r="DV40">
        <v>-1</v>
      </c>
      <c r="DW40">
        <f t="shared" si="121"/>
        <v>1</v>
      </c>
      <c r="DX40">
        <f t="shared" si="73"/>
        <v>0</v>
      </c>
      <c r="DY40" s="1">
        <v>-1.2929083974400001E-4</v>
      </c>
      <c r="DZ40" s="2">
        <v>10</v>
      </c>
      <c r="EA40">
        <v>60</v>
      </c>
      <c r="EB40" t="str">
        <f t="shared" si="74"/>
        <v>TRUE</v>
      </c>
      <c r="EC40">
        <f>VLOOKUP($A40,'FuturesInfo (3)'!$A$2:$V$80,22)</f>
        <v>7</v>
      </c>
      <c r="ED40" s="96">
        <v>0</v>
      </c>
      <c r="EE40">
        <f t="shared" si="99"/>
        <v>7</v>
      </c>
      <c r="EF40" s="139">
        <f>VLOOKUP($A40,'FuturesInfo (3)'!$A$2:$O$80,15)*EE40</f>
        <v>848421.875</v>
      </c>
      <c r="EG40" s="200">
        <f t="shared" si="75"/>
        <v>109.69317667592901</v>
      </c>
      <c r="EH40" s="200">
        <f t="shared" si="100"/>
        <v>-109.69317667592901</v>
      </c>
      <c r="EJ40">
        <f t="shared" si="76"/>
        <v>-1</v>
      </c>
      <c r="EK40">
        <v>-1</v>
      </c>
      <c r="EL40" s="218">
        <v>1</v>
      </c>
      <c r="EM40">
        <f t="shared" si="101"/>
        <v>1</v>
      </c>
      <c r="EN40">
        <v>1</v>
      </c>
      <c r="EO40">
        <f t="shared" si="122"/>
        <v>0</v>
      </c>
      <c r="EP40">
        <f t="shared" si="102"/>
        <v>1</v>
      </c>
      <c r="EQ40">
        <f t="shared" si="77"/>
        <v>1</v>
      </c>
      <c r="ER40" s="1">
        <v>8.4049912717400004E-4</v>
      </c>
      <c r="ES40" s="2">
        <v>10</v>
      </c>
      <c r="ET40">
        <v>60</v>
      </c>
      <c r="EU40" t="str">
        <f t="shared" si="78"/>
        <v>TRUE</v>
      </c>
      <c r="EV40">
        <f>VLOOKUP($A40,'FuturesInfo (3)'!$A$2:$V$80,22)</f>
        <v>7</v>
      </c>
      <c r="EW40" s="96">
        <v>0</v>
      </c>
      <c r="EX40">
        <f t="shared" si="103"/>
        <v>7</v>
      </c>
      <c r="EY40" s="139">
        <f>VLOOKUP($A40,'FuturesInfo (3)'!$A$2:$O$80,15)*EX40</f>
        <v>848421.875</v>
      </c>
      <c r="EZ40" s="200">
        <f t="shared" si="79"/>
        <v>-713.09784541282852</v>
      </c>
      <c r="FA40" s="200">
        <f t="shared" si="104"/>
        <v>713.09784541282852</v>
      </c>
      <c r="FB40" s="200">
        <f t="shared" si="80"/>
        <v>713.09784541282852</v>
      </c>
      <c r="FD40">
        <f t="shared" si="81"/>
        <v>1</v>
      </c>
      <c r="FE40">
        <v>1</v>
      </c>
      <c r="FF40" s="218">
        <v>1</v>
      </c>
      <c r="FG40">
        <f t="shared" si="125"/>
        <v>1</v>
      </c>
      <c r="FH40">
        <v>1</v>
      </c>
      <c r="FI40">
        <f t="shared" si="123"/>
        <v>1</v>
      </c>
      <c r="FJ40">
        <f t="shared" si="106"/>
        <v>1</v>
      </c>
      <c r="FK40">
        <f t="shared" si="82"/>
        <v>1</v>
      </c>
      <c r="FL40" s="1">
        <v>2.19638242894E-3</v>
      </c>
      <c r="FM40" s="2">
        <v>10</v>
      </c>
      <c r="FN40">
        <v>60</v>
      </c>
      <c r="FO40" t="str">
        <f t="shared" si="83"/>
        <v>TRUE</v>
      </c>
      <c r="FP40">
        <f>VLOOKUP($A40,'FuturesInfo (3)'!$A$2:$V$80,22)</f>
        <v>7</v>
      </c>
      <c r="FQ40" s="96">
        <v>0</v>
      </c>
      <c r="FR40">
        <f t="shared" si="107"/>
        <v>7</v>
      </c>
      <c r="FS40" s="139">
        <f>VLOOKUP($A40,'FuturesInfo (3)'!$A$2:$O$80,15)*FR40</f>
        <v>848421.875</v>
      </c>
      <c r="FT40" s="200">
        <f t="shared" si="84"/>
        <v>1863.4588985783291</v>
      </c>
      <c r="FU40" s="200">
        <f t="shared" si="108"/>
        <v>1863.4588985783291</v>
      </c>
      <c r="FV40" s="200">
        <f t="shared" si="85"/>
        <v>1863.4588985783291</v>
      </c>
      <c r="FX40">
        <f t="shared" si="86"/>
        <v>1</v>
      </c>
      <c r="FY40" s="244">
        <v>1</v>
      </c>
      <c r="FZ40" s="218">
        <v>1</v>
      </c>
      <c r="GA40" s="245">
        <v>16</v>
      </c>
      <c r="GB40">
        <f t="shared" si="126"/>
        <v>1</v>
      </c>
      <c r="GC40">
        <f t="shared" si="110"/>
        <v>1</v>
      </c>
      <c r="GD40" s="218"/>
      <c r="GE40">
        <f t="shared" si="124"/>
        <v>0</v>
      </c>
      <c r="GF40">
        <f t="shared" si="111"/>
        <v>0</v>
      </c>
      <c r="GG40">
        <f t="shared" si="112"/>
        <v>0</v>
      </c>
      <c r="GH40">
        <f t="shared" si="113"/>
        <v>0</v>
      </c>
      <c r="GI40" s="253"/>
      <c r="GJ40" s="2">
        <v>10</v>
      </c>
      <c r="GK40">
        <v>60</v>
      </c>
      <c r="GL40" t="str">
        <f t="shared" si="87"/>
        <v>TRUE</v>
      </c>
      <c r="GM40">
        <f>VLOOKUP($A40,'FuturesInfo (3)'!$A$2:$V$80,22)</f>
        <v>7</v>
      </c>
      <c r="GN40" s="96">
        <v>0</v>
      </c>
      <c r="GO40">
        <f t="shared" si="114"/>
        <v>7</v>
      </c>
      <c r="GP40" s="139">
        <f>VLOOKUP($A40,'FuturesInfo (3)'!$A$2:$O$80,15)*GO40</f>
        <v>848421.875</v>
      </c>
      <c r="GQ40" s="200">
        <f t="shared" si="88"/>
        <v>0</v>
      </c>
      <c r="GR40" s="200">
        <f t="shared" si="115"/>
        <v>0</v>
      </c>
      <c r="GS40" s="200">
        <f t="shared" si="89"/>
        <v>0</v>
      </c>
      <c r="GT40" s="200">
        <f t="shared" si="116"/>
        <v>0</v>
      </c>
    </row>
    <row r="41" spans="1:202"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17"/>
        <v>0</v>
      </c>
      <c r="BH41">
        <v>-1</v>
      </c>
      <c r="BI41">
        <v>-1</v>
      </c>
      <c r="BJ41">
        <f t="shared" si="90"/>
        <v>1</v>
      </c>
      <c r="BK41" s="1">
        <v>-1.7288219313400001E-3</v>
      </c>
      <c r="BL41" s="2">
        <v>10</v>
      </c>
      <c r="BM41">
        <v>60</v>
      </c>
      <c r="BN41" t="str">
        <f t="shared" si="118"/>
        <v>TRUE</v>
      </c>
      <c r="BO41">
        <f>VLOOKUP($A41,'FuturesInfo (3)'!$A$2:$V$80,22)</f>
        <v>1</v>
      </c>
      <c r="BP41">
        <f t="shared" ref="BP41:BP83" si="140">BO41</f>
        <v>1</v>
      </c>
      <c r="BQ41" s="139">
        <f>VLOOKUP($A41,'FuturesInfo (3)'!$A$2:$O$80,15)*BP41</f>
        <v>127590.00000000001</v>
      </c>
      <c r="BR41" s="145">
        <f t="shared" si="91"/>
        <v>220.58039021967065</v>
      </c>
      <c r="BT41">
        <f t="shared" si="92"/>
        <v>-1</v>
      </c>
      <c r="BU41">
        <v>-1</v>
      </c>
      <c r="BV41">
        <v>1</v>
      </c>
      <c r="BW41">
        <v>1</v>
      </c>
      <c r="BX41">
        <f t="shared" si="58"/>
        <v>0</v>
      </c>
      <c r="BY41">
        <f t="shared" si="59"/>
        <v>1</v>
      </c>
      <c r="BZ41" s="188">
        <v>2.49876298862E-2</v>
      </c>
      <c r="CA41" s="2">
        <v>10</v>
      </c>
      <c r="CB41">
        <v>60</v>
      </c>
      <c r="CC41" t="str">
        <f t="shared" si="60"/>
        <v>TRUE</v>
      </c>
      <c r="CD41">
        <f>VLOOKUP($A41,'FuturesInfo (3)'!$A$2:$V$80,22)</f>
        <v>1</v>
      </c>
      <c r="CE41">
        <f t="shared" si="61"/>
        <v>1</v>
      </c>
      <c r="CF41">
        <f t="shared" si="61"/>
        <v>1</v>
      </c>
      <c r="CG41" s="139">
        <f>VLOOKUP($A41,'FuturesInfo (3)'!$A$2:$O$80,15)*CE41</f>
        <v>127590.00000000001</v>
      </c>
      <c r="CH41" s="145">
        <f t="shared" si="62"/>
        <v>-3188.1716971802584</v>
      </c>
      <c r="CI41" s="145">
        <f t="shared" si="93"/>
        <v>3188.1716971802584</v>
      </c>
      <c r="CK41">
        <f t="shared" si="63"/>
        <v>-1</v>
      </c>
      <c r="CL41">
        <v>1</v>
      </c>
      <c r="CM41">
        <v>1</v>
      </c>
      <c r="CN41">
        <v>1</v>
      </c>
      <c r="CO41">
        <f t="shared" si="119"/>
        <v>1</v>
      </c>
      <c r="CP41">
        <f t="shared" si="64"/>
        <v>1</v>
      </c>
      <c r="CQ41" s="1">
        <v>3.6205648081100001E-3</v>
      </c>
      <c r="CR41" s="2">
        <v>10</v>
      </c>
      <c r="CS41">
        <v>60</v>
      </c>
      <c r="CT41" t="str">
        <f t="shared" si="65"/>
        <v>TRUE</v>
      </c>
      <c r="CU41">
        <f>VLOOKUP($A41,'FuturesInfo (3)'!$A$2:$V$80,22)</f>
        <v>1</v>
      </c>
      <c r="CV41">
        <f t="shared" si="66"/>
        <v>1</v>
      </c>
      <c r="CW41">
        <f t="shared" si="94"/>
        <v>1</v>
      </c>
      <c r="CX41" s="139">
        <f>VLOOKUP($A41,'FuturesInfo (3)'!$A$2:$O$80,15)*CW41</f>
        <v>127590.00000000001</v>
      </c>
      <c r="CY41" s="200">
        <f t="shared" si="95"/>
        <v>461.94786386675497</v>
      </c>
      <c r="CZ41" s="200">
        <f t="shared" si="96"/>
        <v>461.94786386675497</v>
      </c>
      <c r="DB41">
        <f t="shared" si="67"/>
        <v>1</v>
      </c>
      <c r="DC41">
        <v>1</v>
      </c>
      <c r="DD41">
        <v>1</v>
      </c>
      <c r="DE41">
        <v>-1</v>
      </c>
      <c r="DF41">
        <f t="shared" si="120"/>
        <v>0</v>
      </c>
      <c r="DG41">
        <f t="shared" si="68"/>
        <v>0</v>
      </c>
      <c r="DH41" s="1">
        <v>-3.2066698733399998E-4</v>
      </c>
      <c r="DI41" s="2">
        <v>10</v>
      </c>
      <c r="DJ41">
        <v>60</v>
      </c>
      <c r="DK41" t="str">
        <f t="shared" si="69"/>
        <v>TRUE</v>
      </c>
      <c r="DL41">
        <f>VLOOKUP($A41,'FuturesInfo (3)'!$A$2:$V$80,22)</f>
        <v>1</v>
      </c>
      <c r="DM41">
        <f t="shared" si="70"/>
        <v>1</v>
      </c>
      <c r="DN41">
        <f t="shared" si="97"/>
        <v>1</v>
      </c>
      <c r="DO41" s="139">
        <f>VLOOKUP($A41,'FuturesInfo (3)'!$A$2:$O$80,15)*DN41</f>
        <v>127590.00000000001</v>
      </c>
      <c r="DP41" s="200">
        <f t="shared" si="71"/>
        <v>-40.913900913945064</v>
      </c>
      <c r="DQ41" s="200">
        <f t="shared" si="98"/>
        <v>-40.913900913945064</v>
      </c>
      <c r="DS41">
        <f t="shared" si="72"/>
        <v>1</v>
      </c>
      <c r="DT41">
        <v>-1</v>
      </c>
      <c r="DU41">
        <v>1</v>
      </c>
      <c r="DV41">
        <v>1</v>
      </c>
      <c r="DW41">
        <f t="shared" si="121"/>
        <v>0</v>
      </c>
      <c r="DX41">
        <f t="shared" si="73"/>
        <v>1</v>
      </c>
      <c r="DY41" s="1">
        <v>1.2269446672000001E-2</v>
      </c>
      <c r="DZ41" s="2">
        <v>10</v>
      </c>
      <c r="EA41">
        <v>60</v>
      </c>
      <c r="EB41" t="str">
        <f t="shared" si="74"/>
        <v>TRUE</v>
      </c>
      <c r="EC41">
        <f>VLOOKUP($A41,'FuturesInfo (3)'!$A$2:$V$80,22)</f>
        <v>1</v>
      </c>
      <c r="ED41" s="96">
        <v>0</v>
      </c>
      <c r="EE41">
        <f t="shared" si="99"/>
        <v>1</v>
      </c>
      <c r="EF41" s="139">
        <f>VLOOKUP($A41,'FuturesInfo (3)'!$A$2:$O$80,15)*EE41</f>
        <v>127590.00000000001</v>
      </c>
      <c r="EG41" s="200">
        <f t="shared" si="75"/>
        <v>-1565.4587008804804</v>
      </c>
      <c r="EH41" s="200">
        <f t="shared" si="100"/>
        <v>1565.4587008804804</v>
      </c>
      <c r="EJ41">
        <f t="shared" si="76"/>
        <v>-1</v>
      </c>
      <c r="EK41">
        <v>1</v>
      </c>
      <c r="EL41" s="218">
        <v>1</v>
      </c>
      <c r="EM41">
        <f t="shared" si="101"/>
        <v>-1</v>
      </c>
      <c r="EN41">
        <v>1</v>
      </c>
      <c r="EO41">
        <f t="shared" si="122"/>
        <v>1</v>
      </c>
      <c r="EP41">
        <f t="shared" si="102"/>
        <v>1</v>
      </c>
      <c r="EQ41">
        <f t="shared" si="77"/>
        <v>0</v>
      </c>
      <c r="ER41" s="1">
        <v>8.2389289392399995E-3</v>
      </c>
      <c r="ES41" s="2">
        <v>10</v>
      </c>
      <c r="ET41">
        <v>60</v>
      </c>
      <c r="EU41" t="str">
        <f t="shared" si="78"/>
        <v>TRUE</v>
      </c>
      <c r="EV41">
        <f>VLOOKUP($A41,'FuturesInfo (3)'!$A$2:$V$80,22)</f>
        <v>1</v>
      </c>
      <c r="EW41" s="96">
        <v>0</v>
      </c>
      <c r="EX41">
        <f t="shared" si="103"/>
        <v>1</v>
      </c>
      <c r="EY41" s="139">
        <f>VLOOKUP($A41,'FuturesInfo (3)'!$A$2:$O$80,15)*EX41</f>
        <v>127590.00000000001</v>
      </c>
      <c r="EZ41" s="200">
        <f t="shared" si="79"/>
        <v>1051.2049433576317</v>
      </c>
      <c r="FA41" s="200">
        <f t="shared" si="104"/>
        <v>1051.2049433576317</v>
      </c>
      <c r="FB41" s="200">
        <f t="shared" si="80"/>
        <v>-1051.2049433576317</v>
      </c>
      <c r="FD41">
        <f t="shared" si="81"/>
        <v>1</v>
      </c>
      <c r="FE41">
        <v>-1</v>
      </c>
      <c r="FF41" s="218">
        <v>1</v>
      </c>
      <c r="FG41">
        <f t="shared" si="125"/>
        <v>1</v>
      </c>
      <c r="FH41">
        <v>1</v>
      </c>
      <c r="FI41">
        <f t="shared" si="123"/>
        <v>0</v>
      </c>
      <c r="FJ41">
        <f t="shared" si="106"/>
        <v>1</v>
      </c>
      <c r="FK41">
        <f t="shared" si="82"/>
        <v>1</v>
      </c>
      <c r="FL41" s="1">
        <v>2.51433959299E-3</v>
      </c>
      <c r="FM41" s="2">
        <v>10</v>
      </c>
      <c r="FN41">
        <v>60</v>
      </c>
      <c r="FO41" t="str">
        <f t="shared" si="83"/>
        <v>TRUE</v>
      </c>
      <c r="FP41">
        <f>VLOOKUP($A41,'FuturesInfo (3)'!$A$2:$V$80,22)</f>
        <v>1</v>
      </c>
      <c r="FQ41" s="96">
        <v>0</v>
      </c>
      <c r="FR41">
        <f t="shared" si="107"/>
        <v>1</v>
      </c>
      <c r="FS41" s="139">
        <f>VLOOKUP($A41,'FuturesInfo (3)'!$A$2:$O$80,15)*FR41</f>
        <v>127590.00000000001</v>
      </c>
      <c r="FT41" s="200">
        <f t="shared" si="84"/>
        <v>-320.80458866959412</v>
      </c>
      <c r="FU41" s="200">
        <f t="shared" si="108"/>
        <v>320.80458866959412</v>
      </c>
      <c r="FV41" s="200">
        <f t="shared" si="85"/>
        <v>320.80458866959412</v>
      </c>
      <c r="FX41">
        <f t="shared" si="86"/>
        <v>1</v>
      </c>
      <c r="FY41" s="244">
        <v>-1</v>
      </c>
      <c r="FZ41" s="218">
        <v>1</v>
      </c>
      <c r="GA41" s="245">
        <v>-6</v>
      </c>
      <c r="GB41">
        <f t="shared" si="126"/>
        <v>1</v>
      </c>
      <c r="GC41">
        <f t="shared" si="110"/>
        <v>-1</v>
      </c>
      <c r="GD41" s="218"/>
      <c r="GE41">
        <f t="shared" si="124"/>
        <v>0</v>
      </c>
      <c r="GF41">
        <f t="shared" si="111"/>
        <v>0</v>
      </c>
      <c r="GG41">
        <f t="shared" si="112"/>
        <v>0</v>
      </c>
      <c r="GH41">
        <f t="shared" si="113"/>
        <v>0</v>
      </c>
      <c r="GI41" s="253"/>
      <c r="GJ41" s="2">
        <v>10</v>
      </c>
      <c r="GK41">
        <v>60</v>
      </c>
      <c r="GL41" t="str">
        <f t="shared" si="87"/>
        <v>TRUE</v>
      </c>
      <c r="GM41">
        <f>VLOOKUP($A41,'FuturesInfo (3)'!$A$2:$V$80,22)</f>
        <v>1</v>
      </c>
      <c r="GN41" s="96">
        <v>0</v>
      </c>
      <c r="GO41">
        <f t="shared" si="114"/>
        <v>1</v>
      </c>
      <c r="GP41" s="139">
        <f>VLOOKUP($A41,'FuturesInfo (3)'!$A$2:$O$80,15)*GO41</f>
        <v>127590.00000000001</v>
      </c>
      <c r="GQ41" s="200">
        <f t="shared" si="88"/>
        <v>0</v>
      </c>
      <c r="GR41" s="200">
        <f t="shared" si="115"/>
        <v>0</v>
      </c>
      <c r="GS41" s="200">
        <f t="shared" si="89"/>
        <v>0</v>
      </c>
      <c r="GT41" s="200">
        <f t="shared" si="116"/>
        <v>0</v>
      </c>
    </row>
    <row r="42" spans="1:202"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17"/>
        <v>0</v>
      </c>
      <c r="BH42">
        <v>1</v>
      </c>
      <c r="BI42">
        <v>-1</v>
      </c>
      <c r="BJ42">
        <f t="shared" si="90"/>
        <v>0</v>
      </c>
      <c r="BK42" s="1">
        <v>-3.5348179568800003E-4</v>
      </c>
      <c r="BL42" s="2">
        <v>10</v>
      </c>
      <c r="BM42">
        <v>60</v>
      </c>
      <c r="BN42" t="str">
        <f t="shared" si="118"/>
        <v>TRUE</v>
      </c>
      <c r="BO42">
        <f>VLOOKUP($A42,'FuturesInfo (3)'!$A$2:$V$80,22)</f>
        <v>2</v>
      </c>
      <c r="BP42">
        <f t="shared" si="140"/>
        <v>2</v>
      </c>
      <c r="BQ42" s="139">
        <f>VLOOKUP($A42,'FuturesInfo (3)'!$A$2:$O$80,15)*BP42</f>
        <v>110347.49034749035</v>
      </c>
      <c r="BR42" s="145">
        <f t="shared" si="91"/>
        <v>-39.005829037695143</v>
      </c>
      <c r="BT42">
        <f t="shared" si="92"/>
        <v>1</v>
      </c>
      <c r="BU42">
        <v>1</v>
      </c>
      <c r="BV42">
        <v>-1</v>
      </c>
      <c r="BW42">
        <v>1</v>
      </c>
      <c r="BX42">
        <f t="shared" si="58"/>
        <v>1</v>
      </c>
      <c r="BY42">
        <f t="shared" si="59"/>
        <v>0</v>
      </c>
      <c r="BZ42" s="188">
        <v>9.5473833097600002E-3</v>
      </c>
      <c r="CA42" s="2">
        <v>10</v>
      </c>
      <c r="CB42">
        <v>60</v>
      </c>
      <c r="CC42" t="str">
        <f t="shared" si="60"/>
        <v>TRUE</v>
      </c>
      <c r="CD42">
        <f>VLOOKUP($A42,'FuturesInfo (3)'!$A$2:$V$80,22)</f>
        <v>2</v>
      </c>
      <c r="CE42">
        <f t="shared" si="61"/>
        <v>2</v>
      </c>
      <c r="CF42">
        <f t="shared" si="61"/>
        <v>2</v>
      </c>
      <c r="CG42" s="139">
        <f>VLOOKUP($A42,'FuturesInfo (3)'!$A$2:$O$80,15)*CE42</f>
        <v>110347.49034749035</v>
      </c>
      <c r="CH42" s="145">
        <f t="shared" si="62"/>
        <v>1053.5297876175321</v>
      </c>
      <c r="CI42" s="145">
        <f t="shared" si="93"/>
        <v>-1053.5297876175321</v>
      </c>
      <c r="CK42">
        <f t="shared" si="63"/>
        <v>1</v>
      </c>
      <c r="CL42">
        <v>1</v>
      </c>
      <c r="CM42">
        <v>-1</v>
      </c>
      <c r="CN42">
        <v>1</v>
      </c>
      <c r="CO42">
        <f t="shared" si="119"/>
        <v>1</v>
      </c>
      <c r="CP42">
        <f t="shared" si="64"/>
        <v>0</v>
      </c>
      <c r="CQ42" s="1">
        <v>6.4214827787500003E-3</v>
      </c>
      <c r="CR42" s="2">
        <v>10</v>
      </c>
      <c r="CS42">
        <v>60</v>
      </c>
      <c r="CT42" t="str">
        <f t="shared" si="65"/>
        <v>TRUE</v>
      </c>
      <c r="CU42">
        <f>VLOOKUP($A42,'FuturesInfo (3)'!$A$2:$V$80,22)</f>
        <v>2</v>
      </c>
      <c r="CV42">
        <f t="shared" si="66"/>
        <v>2</v>
      </c>
      <c r="CW42">
        <f t="shared" si="94"/>
        <v>2</v>
      </c>
      <c r="CX42" s="139">
        <f>VLOOKUP($A42,'FuturesInfo (3)'!$A$2:$O$80,15)*CW42</f>
        <v>110347.49034749035</v>
      </c>
      <c r="CY42" s="200">
        <f t="shared" si="95"/>
        <v>708.59450894469126</v>
      </c>
      <c r="CZ42" s="200">
        <f t="shared" si="96"/>
        <v>-708.59450894469126</v>
      </c>
      <c r="DB42">
        <f t="shared" si="67"/>
        <v>1</v>
      </c>
      <c r="DC42">
        <v>1</v>
      </c>
      <c r="DD42">
        <v>-1</v>
      </c>
      <c r="DE42">
        <v>1</v>
      </c>
      <c r="DF42">
        <f t="shared" si="120"/>
        <v>1</v>
      </c>
      <c r="DG42">
        <f t="shared" si="68"/>
        <v>0</v>
      </c>
      <c r="DH42" s="1">
        <v>1.99535962877E-2</v>
      </c>
      <c r="DI42" s="2">
        <v>10</v>
      </c>
      <c r="DJ42">
        <v>60</v>
      </c>
      <c r="DK42" t="str">
        <f t="shared" si="69"/>
        <v>TRUE</v>
      </c>
      <c r="DL42">
        <f>VLOOKUP($A42,'FuturesInfo (3)'!$A$2:$V$80,22)</f>
        <v>2</v>
      </c>
      <c r="DM42">
        <f t="shared" si="70"/>
        <v>2</v>
      </c>
      <c r="DN42">
        <f t="shared" si="97"/>
        <v>2</v>
      </c>
      <c r="DO42" s="139">
        <f>VLOOKUP($A42,'FuturesInfo (3)'!$A$2:$O$80,15)*DN42</f>
        <v>110347.49034749035</v>
      </c>
      <c r="DP42" s="200">
        <f t="shared" si="71"/>
        <v>2201.8292737546949</v>
      </c>
      <c r="DQ42" s="200">
        <f t="shared" si="98"/>
        <v>-2201.8292737546949</v>
      </c>
      <c r="DS42">
        <f t="shared" si="72"/>
        <v>1</v>
      </c>
      <c r="DT42">
        <v>1</v>
      </c>
      <c r="DU42">
        <v>-1</v>
      </c>
      <c r="DV42">
        <v>1</v>
      </c>
      <c r="DW42">
        <f t="shared" si="121"/>
        <v>1</v>
      </c>
      <c r="DX42">
        <f t="shared" si="73"/>
        <v>0</v>
      </c>
      <c r="DY42" s="1">
        <v>6.8243858052799997E-4</v>
      </c>
      <c r="DZ42" s="2">
        <v>10</v>
      </c>
      <c r="EA42">
        <v>60</v>
      </c>
      <c r="EB42" t="str">
        <f t="shared" si="74"/>
        <v>TRUE</v>
      </c>
      <c r="EC42">
        <f>VLOOKUP($A42,'FuturesInfo (3)'!$A$2:$V$80,22)</f>
        <v>2</v>
      </c>
      <c r="ED42" s="96">
        <v>0</v>
      </c>
      <c r="EE42">
        <f t="shared" si="99"/>
        <v>2</v>
      </c>
      <c r="EF42" s="139">
        <f>VLOOKUP($A42,'FuturesInfo (3)'!$A$2:$O$80,15)*EE42</f>
        <v>110347.49034749035</v>
      </c>
      <c r="EG42" s="200">
        <f t="shared" si="75"/>
        <v>75.305384677568497</v>
      </c>
      <c r="EH42" s="200">
        <f t="shared" si="100"/>
        <v>-75.305384677568497</v>
      </c>
      <c r="EJ42">
        <f t="shared" si="76"/>
        <v>1</v>
      </c>
      <c r="EK42">
        <v>1</v>
      </c>
      <c r="EL42" s="218">
        <v>-1</v>
      </c>
      <c r="EM42">
        <f t="shared" si="101"/>
        <v>-1</v>
      </c>
      <c r="EN42">
        <v>0</v>
      </c>
      <c r="EO42">
        <f t="shared" si="122"/>
        <v>0</v>
      </c>
      <c r="EP42">
        <f t="shared" si="102"/>
        <v>0</v>
      </c>
      <c r="EQ42">
        <f t="shared" si="77"/>
        <v>0</v>
      </c>
      <c r="ER42" s="1">
        <v>0</v>
      </c>
      <c r="ES42" s="2">
        <v>10</v>
      </c>
      <c r="ET42">
        <v>60</v>
      </c>
      <c r="EU42" t="str">
        <f t="shared" si="78"/>
        <v>TRUE</v>
      </c>
      <c r="EV42">
        <f>VLOOKUP($A42,'FuturesInfo (3)'!$A$2:$V$80,22)</f>
        <v>2</v>
      </c>
      <c r="EW42" s="96">
        <v>0</v>
      </c>
      <c r="EX42">
        <f t="shared" si="103"/>
        <v>2</v>
      </c>
      <c r="EY42" s="139">
        <f>VLOOKUP($A42,'FuturesInfo (3)'!$A$2:$O$80,15)*EX42</f>
        <v>110347.49034749035</v>
      </c>
      <c r="EZ42" s="200">
        <f t="shared" si="79"/>
        <v>0</v>
      </c>
      <c r="FA42" s="200">
        <f t="shared" si="104"/>
        <v>0</v>
      </c>
      <c r="FB42" s="200">
        <f t="shared" si="80"/>
        <v>0</v>
      </c>
      <c r="FD42">
        <f t="shared" si="81"/>
        <v>0</v>
      </c>
      <c r="FE42">
        <v>1</v>
      </c>
      <c r="FF42" s="218">
        <v>-1</v>
      </c>
      <c r="FG42">
        <f t="shared" si="125"/>
        <v>-1</v>
      </c>
      <c r="FH42">
        <v>-1</v>
      </c>
      <c r="FI42">
        <f t="shared" si="123"/>
        <v>0</v>
      </c>
      <c r="FJ42">
        <f t="shared" si="106"/>
        <v>1</v>
      </c>
      <c r="FK42">
        <f t="shared" si="82"/>
        <v>1</v>
      </c>
      <c r="FL42" s="1">
        <v>-2.5460331893599999E-2</v>
      </c>
      <c r="FM42" s="2">
        <v>10</v>
      </c>
      <c r="FN42">
        <v>60</v>
      </c>
      <c r="FO42" t="str">
        <f t="shared" si="83"/>
        <v>TRUE</v>
      </c>
      <c r="FP42">
        <f>VLOOKUP($A42,'FuturesInfo (3)'!$A$2:$V$80,22)</f>
        <v>2</v>
      </c>
      <c r="FQ42" s="96">
        <v>0</v>
      </c>
      <c r="FR42">
        <f t="shared" si="107"/>
        <v>2</v>
      </c>
      <c r="FS42" s="139">
        <f>VLOOKUP($A42,'FuturesInfo (3)'!$A$2:$O$80,15)*FR42</f>
        <v>110347.49034749035</v>
      </c>
      <c r="FT42" s="200">
        <f t="shared" si="84"/>
        <v>-2809.4837278729269</v>
      </c>
      <c r="FU42" s="200">
        <f t="shared" si="108"/>
        <v>2809.4837278729269</v>
      </c>
      <c r="FV42" s="200">
        <f t="shared" si="85"/>
        <v>2809.4837278729269</v>
      </c>
      <c r="FX42">
        <f t="shared" si="86"/>
        <v>-1</v>
      </c>
      <c r="FY42" s="244">
        <v>-1</v>
      </c>
      <c r="FZ42" s="218">
        <v>1</v>
      </c>
      <c r="GA42" s="245">
        <v>-4</v>
      </c>
      <c r="GB42">
        <f t="shared" si="126"/>
        <v>1</v>
      </c>
      <c r="GC42">
        <f t="shared" si="110"/>
        <v>-1</v>
      </c>
      <c r="GD42" s="218"/>
      <c r="GE42">
        <f t="shared" si="124"/>
        <v>0</v>
      </c>
      <c r="GF42">
        <f t="shared" si="111"/>
        <v>0</v>
      </c>
      <c r="GG42">
        <f t="shared" si="112"/>
        <v>0</v>
      </c>
      <c r="GH42">
        <f t="shared" si="113"/>
        <v>0</v>
      </c>
      <c r="GI42" s="253"/>
      <c r="GJ42" s="2">
        <v>10</v>
      </c>
      <c r="GK42">
        <v>60</v>
      </c>
      <c r="GL42" t="str">
        <f t="shared" si="87"/>
        <v>TRUE</v>
      </c>
      <c r="GM42">
        <f>VLOOKUP($A42,'FuturesInfo (3)'!$A$2:$V$80,22)</f>
        <v>2</v>
      </c>
      <c r="GN42" s="96">
        <v>0</v>
      </c>
      <c r="GO42">
        <f t="shared" si="114"/>
        <v>2</v>
      </c>
      <c r="GP42" s="139">
        <f>VLOOKUP($A42,'FuturesInfo (3)'!$A$2:$O$80,15)*GO42</f>
        <v>110347.49034749035</v>
      </c>
      <c r="GQ42" s="200">
        <f t="shared" si="88"/>
        <v>0</v>
      </c>
      <c r="GR42" s="200">
        <f t="shared" si="115"/>
        <v>0</v>
      </c>
      <c r="GS42" s="200">
        <f t="shared" si="89"/>
        <v>0</v>
      </c>
      <c r="GT42" s="200">
        <f t="shared" si="116"/>
        <v>0</v>
      </c>
    </row>
    <row r="43" spans="1:202"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17"/>
        <v>0</v>
      </c>
      <c r="BH43">
        <v>-1</v>
      </c>
      <c r="BI43">
        <v>-1</v>
      </c>
      <c r="BJ43">
        <f t="shared" si="90"/>
        <v>1</v>
      </c>
      <c r="BK43" s="1">
        <v>-1.44717800289E-3</v>
      </c>
      <c r="BL43" s="2">
        <v>10</v>
      </c>
      <c r="BM43">
        <v>60</v>
      </c>
      <c r="BN43" t="str">
        <f t="shared" si="118"/>
        <v>TRUE</v>
      </c>
      <c r="BO43">
        <f>VLOOKUP($A43,'FuturesInfo (3)'!$A$2:$V$80,22)</f>
        <v>2</v>
      </c>
      <c r="BP43">
        <f t="shared" si="140"/>
        <v>2</v>
      </c>
      <c r="BQ43" s="139">
        <f>VLOOKUP($A43,'FuturesInfo (3)'!$A$2:$O$80,15)*BP43</f>
        <v>101525</v>
      </c>
      <c r="BR43" s="145">
        <f t="shared" si="91"/>
        <v>146.92474674340724</v>
      </c>
      <c r="BT43">
        <f t="shared" si="92"/>
        <v>-1</v>
      </c>
      <c r="BU43">
        <v>-1</v>
      </c>
      <c r="BV43">
        <v>1</v>
      </c>
      <c r="BW43">
        <v>1</v>
      </c>
      <c r="BX43">
        <f t="shared" si="58"/>
        <v>0</v>
      </c>
      <c r="BY43">
        <f t="shared" si="59"/>
        <v>1</v>
      </c>
      <c r="BZ43" s="188">
        <v>2.0772946859899999E-2</v>
      </c>
      <c r="CA43" s="2">
        <v>10</v>
      </c>
      <c r="CB43">
        <v>60</v>
      </c>
      <c r="CC43" t="str">
        <f t="shared" si="60"/>
        <v>TRUE</v>
      </c>
      <c r="CD43">
        <f>VLOOKUP($A43,'FuturesInfo (3)'!$A$2:$V$80,22)</f>
        <v>2</v>
      </c>
      <c r="CE43">
        <f t="shared" si="61"/>
        <v>2</v>
      </c>
      <c r="CF43">
        <f t="shared" si="61"/>
        <v>2</v>
      </c>
      <c r="CG43" s="139">
        <f>VLOOKUP($A43,'FuturesInfo (3)'!$A$2:$O$80,15)*CE43</f>
        <v>101525</v>
      </c>
      <c r="CH43" s="145">
        <f t="shared" si="62"/>
        <v>-2108.9734299513475</v>
      </c>
      <c r="CI43" s="145">
        <f t="shared" si="93"/>
        <v>2108.9734299513475</v>
      </c>
      <c r="CK43">
        <f t="shared" si="63"/>
        <v>-1</v>
      </c>
      <c r="CL43">
        <v>1</v>
      </c>
      <c r="CM43">
        <v>1</v>
      </c>
      <c r="CN43">
        <v>1</v>
      </c>
      <c r="CO43">
        <f t="shared" si="119"/>
        <v>1</v>
      </c>
      <c r="CP43">
        <f t="shared" si="64"/>
        <v>1</v>
      </c>
      <c r="CQ43" s="1">
        <v>2.1296734500699998E-3</v>
      </c>
      <c r="CR43" s="2">
        <v>10</v>
      </c>
      <c r="CS43">
        <v>60</v>
      </c>
      <c r="CT43" t="str">
        <f t="shared" si="65"/>
        <v>TRUE</v>
      </c>
      <c r="CU43">
        <f>VLOOKUP($A43,'FuturesInfo (3)'!$A$2:$V$80,22)</f>
        <v>2</v>
      </c>
      <c r="CV43">
        <f t="shared" si="66"/>
        <v>3</v>
      </c>
      <c r="CW43">
        <f t="shared" si="94"/>
        <v>2</v>
      </c>
      <c r="CX43" s="139">
        <f>VLOOKUP($A43,'FuturesInfo (3)'!$A$2:$O$80,15)*CW43</f>
        <v>101525</v>
      </c>
      <c r="CY43" s="200">
        <f t="shared" si="95"/>
        <v>216.21509701835674</v>
      </c>
      <c r="CZ43" s="200">
        <f t="shared" si="96"/>
        <v>216.21509701835674</v>
      </c>
      <c r="DB43">
        <f t="shared" si="67"/>
        <v>1</v>
      </c>
      <c r="DC43">
        <v>1</v>
      </c>
      <c r="DD43">
        <v>1</v>
      </c>
      <c r="DE43">
        <v>-1</v>
      </c>
      <c r="DF43">
        <f t="shared" si="120"/>
        <v>0</v>
      </c>
      <c r="DG43">
        <f t="shared" si="68"/>
        <v>0</v>
      </c>
      <c r="DH43" s="1">
        <v>-3.1404958677699997E-2</v>
      </c>
      <c r="DI43" s="2">
        <v>10</v>
      </c>
      <c r="DJ43">
        <v>60</v>
      </c>
      <c r="DK43" t="str">
        <f t="shared" si="69"/>
        <v>TRUE</v>
      </c>
      <c r="DL43">
        <f>VLOOKUP($A43,'FuturesInfo (3)'!$A$2:$V$80,22)</f>
        <v>2</v>
      </c>
      <c r="DM43">
        <f t="shared" si="70"/>
        <v>3</v>
      </c>
      <c r="DN43">
        <f t="shared" si="97"/>
        <v>2</v>
      </c>
      <c r="DO43" s="139">
        <f>VLOOKUP($A43,'FuturesInfo (3)'!$A$2:$O$80,15)*DN43</f>
        <v>101525</v>
      </c>
      <c r="DP43" s="200">
        <f t="shared" si="71"/>
        <v>-3188.3884297534923</v>
      </c>
      <c r="DQ43" s="200">
        <f t="shared" si="98"/>
        <v>-3188.3884297534923</v>
      </c>
      <c r="DS43">
        <f t="shared" si="72"/>
        <v>1</v>
      </c>
      <c r="DT43">
        <v>-1</v>
      </c>
      <c r="DU43">
        <v>1</v>
      </c>
      <c r="DV43">
        <v>1</v>
      </c>
      <c r="DW43">
        <f t="shared" si="121"/>
        <v>0</v>
      </c>
      <c r="DX43">
        <f t="shared" si="73"/>
        <v>1</v>
      </c>
      <c r="DY43" s="1">
        <v>5.1194539249099997E-3</v>
      </c>
      <c r="DZ43" s="2">
        <v>10</v>
      </c>
      <c r="EA43">
        <v>60</v>
      </c>
      <c r="EB43" t="str">
        <f t="shared" si="74"/>
        <v>TRUE</v>
      </c>
      <c r="EC43">
        <f>VLOOKUP($A43,'FuturesInfo (3)'!$A$2:$V$80,22)</f>
        <v>2</v>
      </c>
      <c r="ED43" s="96">
        <v>0</v>
      </c>
      <c r="EE43">
        <f t="shared" si="99"/>
        <v>2</v>
      </c>
      <c r="EF43" s="139">
        <f>VLOOKUP($A43,'FuturesInfo (3)'!$A$2:$O$80,15)*EE43</f>
        <v>101525</v>
      </c>
      <c r="EG43" s="200">
        <f t="shared" si="75"/>
        <v>-519.75255972648768</v>
      </c>
      <c r="EH43" s="200">
        <f t="shared" si="100"/>
        <v>519.75255972648768</v>
      </c>
      <c r="EJ43">
        <f t="shared" si="76"/>
        <v>-1</v>
      </c>
      <c r="EK43">
        <v>1</v>
      </c>
      <c r="EL43" s="218">
        <v>1</v>
      </c>
      <c r="EM43">
        <f t="shared" si="101"/>
        <v>-1</v>
      </c>
      <c r="EN43">
        <v>-1</v>
      </c>
      <c r="EO43">
        <f t="shared" si="122"/>
        <v>0</v>
      </c>
      <c r="EP43">
        <f t="shared" si="102"/>
        <v>0</v>
      </c>
      <c r="EQ43">
        <f t="shared" si="77"/>
        <v>1</v>
      </c>
      <c r="ER43" s="1">
        <v>-1.0914382731E-2</v>
      </c>
      <c r="ES43" s="2">
        <v>10</v>
      </c>
      <c r="ET43">
        <v>60</v>
      </c>
      <c r="EU43" t="str">
        <f t="shared" si="78"/>
        <v>TRUE</v>
      </c>
      <c r="EV43">
        <f>VLOOKUP($A43,'FuturesInfo (3)'!$A$2:$V$80,22)</f>
        <v>2</v>
      </c>
      <c r="EW43" s="96">
        <v>0</v>
      </c>
      <c r="EX43">
        <f t="shared" si="103"/>
        <v>2</v>
      </c>
      <c r="EY43" s="139">
        <f>VLOOKUP($A43,'FuturesInfo (3)'!$A$2:$O$80,15)*EX43</f>
        <v>101525</v>
      </c>
      <c r="EZ43" s="200">
        <f t="shared" si="79"/>
        <v>-1108.0827067647751</v>
      </c>
      <c r="FA43" s="200">
        <f t="shared" si="104"/>
        <v>-1108.0827067647751</v>
      </c>
      <c r="FB43" s="200">
        <f t="shared" si="80"/>
        <v>1108.0827067647751</v>
      </c>
      <c r="FD43">
        <f t="shared" si="81"/>
        <v>-1</v>
      </c>
      <c r="FE43">
        <v>1</v>
      </c>
      <c r="FF43" s="218">
        <v>1</v>
      </c>
      <c r="FG43">
        <f t="shared" si="125"/>
        <v>1</v>
      </c>
      <c r="FH43">
        <v>-1</v>
      </c>
      <c r="FI43">
        <f t="shared" si="123"/>
        <v>0</v>
      </c>
      <c r="FJ43">
        <f t="shared" si="106"/>
        <v>0</v>
      </c>
      <c r="FK43">
        <f t="shared" si="82"/>
        <v>0</v>
      </c>
      <c r="FL43" s="1">
        <v>-4.1687101520400003E-3</v>
      </c>
      <c r="FM43" s="2">
        <v>10</v>
      </c>
      <c r="FN43">
        <v>60</v>
      </c>
      <c r="FO43" t="str">
        <f t="shared" si="83"/>
        <v>TRUE</v>
      </c>
      <c r="FP43">
        <f>VLOOKUP($A43,'FuturesInfo (3)'!$A$2:$V$80,22)</f>
        <v>2</v>
      </c>
      <c r="FQ43" s="96">
        <v>0</v>
      </c>
      <c r="FR43">
        <f t="shared" si="107"/>
        <v>2</v>
      </c>
      <c r="FS43" s="139">
        <f>VLOOKUP($A43,'FuturesInfo (3)'!$A$2:$O$80,15)*FR43</f>
        <v>101525</v>
      </c>
      <c r="FT43" s="200">
        <f t="shared" si="84"/>
        <v>-423.22829818586104</v>
      </c>
      <c r="FU43" s="200">
        <f t="shared" si="108"/>
        <v>-423.22829818586104</v>
      </c>
      <c r="FV43" s="200">
        <f t="shared" si="85"/>
        <v>-423.22829818586104</v>
      </c>
      <c r="FX43">
        <f t="shared" si="86"/>
        <v>-1</v>
      </c>
      <c r="FY43" s="244">
        <v>-1</v>
      </c>
      <c r="FZ43" s="218">
        <v>-1</v>
      </c>
      <c r="GA43" s="245">
        <v>5</v>
      </c>
      <c r="GB43">
        <f t="shared" si="126"/>
        <v>-1</v>
      </c>
      <c r="GC43">
        <f t="shared" si="110"/>
        <v>-1</v>
      </c>
      <c r="GD43" s="218"/>
      <c r="GE43">
        <f t="shared" si="124"/>
        <v>0</v>
      </c>
      <c r="GF43">
        <f t="shared" si="111"/>
        <v>0</v>
      </c>
      <c r="GG43">
        <f t="shared" si="112"/>
        <v>0</v>
      </c>
      <c r="GH43">
        <f t="shared" si="113"/>
        <v>0</v>
      </c>
      <c r="GI43" s="253"/>
      <c r="GJ43" s="2">
        <v>10</v>
      </c>
      <c r="GK43">
        <v>60</v>
      </c>
      <c r="GL43" t="str">
        <f t="shared" si="87"/>
        <v>TRUE</v>
      </c>
      <c r="GM43">
        <f>VLOOKUP($A43,'FuturesInfo (3)'!$A$2:$V$80,22)</f>
        <v>2</v>
      </c>
      <c r="GN43" s="96">
        <v>0</v>
      </c>
      <c r="GO43">
        <f t="shared" si="114"/>
        <v>2</v>
      </c>
      <c r="GP43" s="139">
        <f>VLOOKUP($A43,'FuturesInfo (3)'!$A$2:$O$80,15)*GO43</f>
        <v>101525</v>
      </c>
      <c r="GQ43" s="200">
        <f t="shared" si="88"/>
        <v>0</v>
      </c>
      <c r="GR43" s="200">
        <f t="shared" si="115"/>
        <v>0</v>
      </c>
      <c r="GS43" s="200">
        <f t="shared" si="89"/>
        <v>0</v>
      </c>
      <c r="GT43" s="200">
        <f t="shared" si="116"/>
        <v>0</v>
      </c>
    </row>
    <row r="44" spans="1:202"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17"/>
        <v>0</v>
      </c>
      <c r="BH44">
        <v>1</v>
      </c>
      <c r="BI44">
        <v>1</v>
      </c>
      <c r="BJ44">
        <f t="shared" si="90"/>
        <v>1</v>
      </c>
      <c r="BK44" s="1">
        <v>3.8476524449599999E-3</v>
      </c>
      <c r="BL44" s="2">
        <v>10</v>
      </c>
      <c r="BM44">
        <v>60</v>
      </c>
      <c r="BN44" t="str">
        <f t="shared" si="118"/>
        <v>TRUE</v>
      </c>
      <c r="BO44">
        <f>VLOOKUP($A44,'FuturesInfo (3)'!$A$2:$V$80,22)</f>
        <v>1</v>
      </c>
      <c r="BP44">
        <f t="shared" si="140"/>
        <v>1</v>
      </c>
      <c r="BQ44" s="139">
        <f>VLOOKUP($A44,'FuturesInfo (3)'!$A$2:$O$80,15)*BP44</f>
        <v>133899.61389961391</v>
      </c>
      <c r="BR44" s="145">
        <f t="shared" si="91"/>
        <v>515.19917680004937</v>
      </c>
      <c r="BT44">
        <f t="shared" si="92"/>
        <v>1</v>
      </c>
      <c r="BU44">
        <v>1</v>
      </c>
      <c r="BV44">
        <v>-1</v>
      </c>
      <c r="BW44">
        <v>1</v>
      </c>
      <c r="BX44">
        <f t="shared" si="58"/>
        <v>1</v>
      </c>
      <c r="BY44">
        <f t="shared" si="59"/>
        <v>0</v>
      </c>
      <c r="BZ44" s="188">
        <v>4.8517781767000003E-3</v>
      </c>
      <c r="CA44" s="2">
        <v>10</v>
      </c>
      <c r="CB44">
        <v>60</v>
      </c>
      <c r="CC44" t="str">
        <f t="shared" si="60"/>
        <v>TRUE</v>
      </c>
      <c r="CD44">
        <f>VLOOKUP($A44,'FuturesInfo (3)'!$A$2:$V$80,22)</f>
        <v>1</v>
      </c>
      <c r="CE44">
        <f t="shared" si="61"/>
        <v>1</v>
      </c>
      <c r="CF44">
        <f t="shared" si="61"/>
        <v>1</v>
      </c>
      <c r="CG44" s="139">
        <f>VLOOKUP($A44,'FuturesInfo (3)'!$A$2:$O$80,15)*CE44</f>
        <v>133899.61389961391</v>
      </c>
      <c r="CH44" s="145">
        <f t="shared" si="62"/>
        <v>649.65122458670282</v>
      </c>
      <c r="CI44" s="145">
        <f t="shared" si="93"/>
        <v>-649.65122458670282</v>
      </c>
      <c r="CK44">
        <f t="shared" si="63"/>
        <v>1</v>
      </c>
      <c r="CL44">
        <v>1</v>
      </c>
      <c r="CM44">
        <v>-1</v>
      </c>
      <c r="CN44">
        <v>1</v>
      </c>
      <c r="CO44">
        <f t="shared" si="119"/>
        <v>1</v>
      </c>
      <c r="CP44">
        <f t="shared" si="64"/>
        <v>0</v>
      </c>
      <c r="CQ44" s="1">
        <v>3.1384288542300001E-3</v>
      </c>
      <c r="CR44" s="2">
        <v>10</v>
      </c>
      <c r="CS44">
        <v>60</v>
      </c>
      <c r="CT44" t="str">
        <f t="shared" si="65"/>
        <v>TRUE</v>
      </c>
      <c r="CU44">
        <f>VLOOKUP($A44,'FuturesInfo (3)'!$A$2:$V$80,22)</f>
        <v>1</v>
      </c>
      <c r="CV44">
        <f t="shared" si="66"/>
        <v>1</v>
      </c>
      <c r="CW44">
        <f t="shared" si="94"/>
        <v>1</v>
      </c>
      <c r="CX44" s="139">
        <f>VLOOKUP($A44,'FuturesInfo (3)'!$A$2:$O$80,15)*CW44</f>
        <v>133899.61389961391</v>
      </c>
      <c r="CY44" s="200">
        <f t="shared" si="95"/>
        <v>420.23441183280465</v>
      </c>
      <c r="CZ44" s="200">
        <f t="shared" si="96"/>
        <v>-420.23441183280465</v>
      </c>
      <c r="DB44">
        <f t="shared" si="67"/>
        <v>1</v>
      </c>
      <c r="DC44">
        <v>1</v>
      </c>
      <c r="DD44">
        <v>-1</v>
      </c>
      <c r="DE44">
        <v>1</v>
      </c>
      <c r="DF44">
        <f t="shared" si="120"/>
        <v>1</v>
      </c>
      <c r="DG44">
        <f t="shared" si="68"/>
        <v>0</v>
      </c>
      <c r="DH44" s="1">
        <v>1.57393145938E-2</v>
      </c>
      <c r="DI44" s="2">
        <v>10</v>
      </c>
      <c r="DJ44">
        <v>60</v>
      </c>
      <c r="DK44" t="str">
        <f t="shared" si="69"/>
        <v>TRUE</v>
      </c>
      <c r="DL44">
        <f>VLOOKUP($A44,'FuturesInfo (3)'!$A$2:$V$80,22)</f>
        <v>1</v>
      </c>
      <c r="DM44">
        <f t="shared" si="70"/>
        <v>1</v>
      </c>
      <c r="DN44">
        <f t="shared" si="97"/>
        <v>1</v>
      </c>
      <c r="DO44" s="139">
        <f>VLOOKUP($A44,'FuturesInfo (3)'!$A$2:$O$80,15)*DN44</f>
        <v>133899.61389961391</v>
      </c>
      <c r="DP44" s="200">
        <f t="shared" si="71"/>
        <v>2107.4881471543786</v>
      </c>
      <c r="DQ44" s="200">
        <f t="shared" si="98"/>
        <v>-2107.4881471543786</v>
      </c>
      <c r="DS44">
        <f t="shared" si="72"/>
        <v>1</v>
      </c>
      <c r="DT44">
        <v>1</v>
      </c>
      <c r="DU44">
        <v>-1</v>
      </c>
      <c r="DV44">
        <v>1</v>
      </c>
      <c r="DW44">
        <f t="shared" si="121"/>
        <v>1</v>
      </c>
      <c r="DX44">
        <f t="shared" si="73"/>
        <v>0</v>
      </c>
      <c r="DY44" s="1">
        <v>5.2125290243099998E-4</v>
      </c>
      <c r="DZ44" s="2">
        <v>10</v>
      </c>
      <c r="EA44">
        <v>60</v>
      </c>
      <c r="EB44" t="str">
        <f t="shared" si="74"/>
        <v>TRUE</v>
      </c>
      <c r="EC44">
        <f>VLOOKUP($A44,'FuturesInfo (3)'!$A$2:$V$80,22)</f>
        <v>1</v>
      </c>
      <c r="ED44" s="96">
        <v>0</v>
      </c>
      <c r="EE44">
        <f t="shared" si="99"/>
        <v>1</v>
      </c>
      <c r="EF44" s="139">
        <f>VLOOKUP($A44,'FuturesInfo (3)'!$A$2:$O$80,15)*EE44</f>
        <v>133899.61389961391</v>
      </c>
      <c r="EG44" s="200">
        <f t="shared" si="75"/>
        <v>69.795562379564018</v>
      </c>
      <c r="EH44" s="200">
        <f t="shared" si="100"/>
        <v>-69.795562379564018</v>
      </c>
      <c r="EJ44">
        <f t="shared" si="76"/>
        <v>1</v>
      </c>
      <c r="EK44">
        <v>1</v>
      </c>
      <c r="EL44" s="218">
        <v>-1</v>
      </c>
      <c r="EM44">
        <f t="shared" si="101"/>
        <v>-1</v>
      </c>
      <c r="EN44">
        <v>0</v>
      </c>
      <c r="EO44">
        <f t="shared" si="122"/>
        <v>0</v>
      </c>
      <c r="EP44">
        <f t="shared" si="102"/>
        <v>0</v>
      </c>
      <c r="EQ44">
        <f t="shared" si="77"/>
        <v>0</v>
      </c>
      <c r="ER44" s="1">
        <v>0</v>
      </c>
      <c r="ES44" s="2">
        <v>10</v>
      </c>
      <c r="ET44">
        <v>60</v>
      </c>
      <c r="EU44" t="str">
        <f t="shared" si="78"/>
        <v>TRUE</v>
      </c>
      <c r="EV44">
        <f>VLOOKUP($A44,'FuturesInfo (3)'!$A$2:$V$80,22)</f>
        <v>1</v>
      </c>
      <c r="EW44" s="96">
        <v>0</v>
      </c>
      <c r="EX44">
        <f t="shared" si="103"/>
        <v>1</v>
      </c>
      <c r="EY44" s="139">
        <f>VLOOKUP($A44,'FuturesInfo (3)'!$A$2:$O$80,15)*EX44</f>
        <v>133899.61389961391</v>
      </c>
      <c r="EZ44" s="200">
        <f t="shared" si="79"/>
        <v>0</v>
      </c>
      <c r="FA44" s="200">
        <f t="shared" si="104"/>
        <v>0</v>
      </c>
      <c r="FB44" s="200">
        <f t="shared" si="80"/>
        <v>0</v>
      </c>
      <c r="FD44">
        <f t="shared" si="81"/>
        <v>0</v>
      </c>
      <c r="FE44">
        <v>1</v>
      </c>
      <c r="FF44" s="218">
        <v>-1</v>
      </c>
      <c r="FG44">
        <f t="shared" si="125"/>
        <v>-1</v>
      </c>
      <c r="FH44">
        <v>-1</v>
      </c>
      <c r="FI44">
        <f t="shared" si="123"/>
        <v>0</v>
      </c>
      <c r="FJ44">
        <f t="shared" si="106"/>
        <v>1</v>
      </c>
      <c r="FK44">
        <f t="shared" si="82"/>
        <v>1</v>
      </c>
      <c r="FL44" s="1">
        <v>-1.4492753623200001E-2</v>
      </c>
      <c r="FM44" s="2">
        <v>10</v>
      </c>
      <c r="FN44">
        <v>60</v>
      </c>
      <c r="FO44" t="str">
        <f t="shared" si="83"/>
        <v>TRUE</v>
      </c>
      <c r="FP44">
        <f>VLOOKUP($A44,'FuturesInfo (3)'!$A$2:$V$80,22)</f>
        <v>1</v>
      </c>
      <c r="FQ44" s="96">
        <v>0</v>
      </c>
      <c r="FR44">
        <f t="shared" si="107"/>
        <v>1</v>
      </c>
      <c r="FS44" s="139">
        <f>VLOOKUP($A44,'FuturesInfo (3)'!$A$2:$O$80,15)*FR44</f>
        <v>133899.61389961391</v>
      </c>
      <c r="FT44" s="200">
        <f t="shared" si="84"/>
        <v>-1940.5741144887106</v>
      </c>
      <c r="FU44" s="200">
        <f t="shared" si="108"/>
        <v>1940.5741144887106</v>
      </c>
      <c r="FV44" s="200">
        <f t="shared" si="85"/>
        <v>1940.5741144887106</v>
      </c>
      <c r="FX44">
        <f t="shared" si="86"/>
        <v>-1</v>
      </c>
      <c r="FY44" s="244">
        <v>-1</v>
      </c>
      <c r="FZ44" s="218">
        <v>-1</v>
      </c>
      <c r="GA44" s="245">
        <v>13</v>
      </c>
      <c r="GB44">
        <f t="shared" si="126"/>
        <v>-1</v>
      </c>
      <c r="GC44">
        <f t="shared" si="110"/>
        <v>-1</v>
      </c>
      <c r="GD44" s="218"/>
      <c r="GE44">
        <f t="shared" si="124"/>
        <v>0</v>
      </c>
      <c r="GF44">
        <f t="shared" si="111"/>
        <v>0</v>
      </c>
      <c r="GG44">
        <f t="shared" si="112"/>
        <v>0</v>
      </c>
      <c r="GH44">
        <f t="shared" si="113"/>
        <v>0</v>
      </c>
      <c r="GI44" s="253"/>
      <c r="GJ44" s="2">
        <v>10</v>
      </c>
      <c r="GK44">
        <v>60</v>
      </c>
      <c r="GL44" t="str">
        <f t="shared" si="87"/>
        <v>TRUE</v>
      </c>
      <c r="GM44">
        <f>VLOOKUP($A44,'FuturesInfo (3)'!$A$2:$V$80,22)</f>
        <v>1</v>
      </c>
      <c r="GN44" s="96">
        <v>0</v>
      </c>
      <c r="GO44">
        <f t="shared" si="114"/>
        <v>1</v>
      </c>
      <c r="GP44" s="139">
        <f>VLOOKUP($A44,'FuturesInfo (3)'!$A$2:$O$80,15)*GO44</f>
        <v>133899.61389961391</v>
      </c>
      <c r="GQ44" s="200">
        <f t="shared" si="88"/>
        <v>0</v>
      </c>
      <c r="GR44" s="200">
        <f t="shared" si="115"/>
        <v>0</v>
      </c>
      <c r="GS44" s="200">
        <f t="shared" si="89"/>
        <v>0</v>
      </c>
      <c r="GT44" s="200">
        <f t="shared" si="116"/>
        <v>0</v>
      </c>
    </row>
    <row r="45" spans="1:202"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17"/>
        <v>0</v>
      </c>
      <c r="BH45">
        <v>1</v>
      </c>
      <c r="BI45">
        <v>1</v>
      </c>
      <c r="BJ45">
        <f t="shared" si="90"/>
        <v>1</v>
      </c>
      <c r="BK45" s="1">
        <v>6.6048435519399998E-3</v>
      </c>
      <c r="BL45" s="2">
        <v>10</v>
      </c>
      <c r="BM45">
        <v>60</v>
      </c>
      <c r="BN45" t="str">
        <f t="shared" si="118"/>
        <v>TRUE</v>
      </c>
      <c r="BO45">
        <f>VLOOKUP($A45,'FuturesInfo (3)'!$A$2:$V$80,22)</f>
        <v>1</v>
      </c>
      <c r="BP45">
        <f t="shared" si="140"/>
        <v>1</v>
      </c>
      <c r="BQ45" s="139">
        <f>VLOOKUP($A45,'FuturesInfo (3)'!$A$2:$O$80,15)*BP45</f>
        <v>63672</v>
      </c>
      <c r="BR45" s="145">
        <f t="shared" si="91"/>
        <v>420.54359863912367</v>
      </c>
      <c r="BT45">
        <f t="shared" si="92"/>
        <v>1</v>
      </c>
      <c r="BU45">
        <v>1</v>
      </c>
      <c r="BV45">
        <v>-1</v>
      </c>
      <c r="BW45">
        <v>-1</v>
      </c>
      <c r="BX45">
        <f t="shared" si="58"/>
        <v>0</v>
      </c>
      <c r="BY45">
        <f t="shared" si="59"/>
        <v>1</v>
      </c>
      <c r="BZ45" s="188">
        <v>-1.37195121951E-2</v>
      </c>
      <c r="CA45" s="2">
        <v>10</v>
      </c>
      <c r="CB45">
        <v>60</v>
      </c>
      <c r="CC45" t="str">
        <f t="shared" si="60"/>
        <v>TRUE</v>
      </c>
      <c r="CD45">
        <f>VLOOKUP($A45,'FuturesInfo (3)'!$A$2:$V$80,22)</f>
        <v>1</v>
      </c>
      <c r="CE45">
        <f t="shared" si="61"/>
        <v>1</v>
      </c>
      <c r="CF45">
        <f t="shared" si="61"/>
        <v>1</v>
      </c>
      <c r="CG45" s="139">
        <f>VLOOKUP($A45,'FuturesInfo (3)'!$A$2:$O$80,15)*CE45</f>
        <v>63672</v>
      </c>
      <c r="CH45" s="145">
        <f t="shared" si="62"/>
        <v>-873.54878048640717</v>
      </c>
      <c r="CI45" s="145">
        <f t="shared" si="93"/>
        <v>873.54878048640717</v>
      </c>
      <c r="CK45">
        <f t="shared" si="63"/>
        <v>1</v>
      </c>
      <c r="CL45">
        <v>-1</v>
      </c>
      <c r="CM45">
        <v>-1</v>
      </c>
      <c r="CN45">
        <v>1</v>
      </c>
      <c r="CO45">
        <f t="shared" si="119"/>
        <v>0</v>
      </c>
      <c r="CP45">
        <f t="shared" si="64"/>
        <v>0</v>
      </c>
      <c r="CQ45" s="1">
        <v>1.0079967744100001E-2</v>
      </c>
      <c r="CR45" s="2">
        <v>10</v>
      </c>
      <c r="CS45">
        <v>60</v>
      </c>
      <c r="CT45" t="str">
        <f t="shared" si="65"/>
        <v>TRUE</v>
      </c>
      <c r="CU45">
        <f>VLOOKUP($A45,'FuturesInfo (3)'!$A$2:$V$80,22)</f>
        <v>1</v>
      </c>
      <c r="CV45">
        <f t="shared" si="66"/>
        <v>1</v>
      </c>
      <c r="CW45">
        <f t="shared" si="94"/>
        <v>1</v>
      </c>
      <c r="CX45" s="139">
        <f>VLOOKUP($A45,'FuturesInfo (3)'!$A$2:$O$80,15)*CW45</f>
        <v>63672</v>
      </c>
      <c r="CY45" s="200">
        <f t="shared" si="95"/>
        <v>-641.81170620233524</v>
      </c>
      <c r="CZ45" s="200">
        <f t="shared" si="96"/>
        <v>-641.81170620233524</v>
      </c>
      <c r="DB45">
        <f t="shared" si="67"/>
        <v>-1</v>
      </c>
      <c r="DC45">
        <v>1</v>
      </c>
      <c r="DD45">
        <v>-1</v>
      </c>
      <c r="DE45">
        <v>1</v>
      </c>
      <c r="DF45">
        <f t="shared" si="120"/>
        <v>1</v>
      </c>
      <c r="DG45">
        <f t="shared" si="68"/>
        <v>0</v>
      </c>
      <c r="DH45" s="1">
        <v>2.5547202448299999E-2</v>
      </c>
      <c r="DI45" s="2">
        <v>10</v>
      </c>
      <c r="DJ45">
        <v>60</v>
      </c>
      <c r="DK45" t="str">
        <f t="shared" si="69"/>
        <v>TRUE</v>
      </c>
      <c r="DL45">
        <f>VLOOKUP($A45,'FuturesInfo (3)'!$A$2:$V$80,22)</f>
        <v>1</v>
      </c>
      <c r="DM45">
        <f t="shared" si="70"/>
        <v>1</v>
      </c>
      <c r="DN45">
        <f t="shared" si="97"/>
        <v>1</v>
      </c>
      <c r="DO45" s="139">
        <f>VLOOKUP($A45,'FuturesInfo (3)'!$A$2:$O$80,15)*DN45</f>
        <v>63672</v>
      </c>
      <c r="DP45" s="200">
        <f t="shared" si="71"/>
        <v>1626.6414742881575</v>
      </c>
      <c r="DQ45" s="200">
        <f t="shared" si="98"/>
        <v>-1626.6414742881575</v>
      </c>
      <c r="DS45">
        <f t="shared" si="72"/>
        <v>1</v>
      </c>
      <c r="DT45">
        <v>1</v>
      </c>
      <c r="DU45">
        <v>-1</v>
      </c>
      <c r="DV45">
        <v>1</v>
      </c>
      <c r="DW45">
        <f t="shared" si="121"/>
        <v>1</v>
      </c>
      <c r="DX45">
        <f t="shared" si="73"/>
        <v>0</v>
      </c>
      <c r="DY45" s="1">
        <v>1.88128446319E-2</v>
      </c>
      <c r="DZ45" s="2">
        <v>10</v>
      </c>
      <c r="EA45">
        <v>60</v>
      </c>
      <c r="EB45" t="str">
        <f t="shared" si="74"/>
        <v>TRUE</v>
      </c>
      <c r="EC45">
        <f>VLOOKUP($A45,'FuturesInfo (3)'!$A$2:$V$80,22)</f>
        <v>1</v>
      </c>
      <c r="ED45" s="96">
        <v>0</v>
      </c>
      <c r="EE45">
        <f t="shared" si="99"/>
        <v>1</v>
      </c>
      <c r="EF45" s="139">
        <f>VLOOKUP($A45,'FuturesInfo (3)'!$A$2:$O$80,15)*EE45</f>
        <v>63672</v>
      </c>
      <c r="EG45" s="200">
        <f t="shared" si="75"/>
        <v>1197.8514434023368</v>
      </c>
      <c r="EH45" s="200">
        <f t="shared" si="100"/>
        <v>-1197.8514434023368</v>
      </c>
      <c r="EJ45">
        <f t="shared" si="76"/>
        <v>1</v>
      </c>
      <c r="EK45">
        <v>1</v>
      </c>
      <c r="EL45" s="218">
        <v>-1</v>
      </c>
      <c r="EM45">
        <f t="shared" si="101"/>
        <v>1</v>
      </c>
      <c r="EN45">
        <v>-1</v>
      </c>
      <c r="EO45">
        <f t="shared" si="122"/>
        <v>0</v>
      </c>
      <c r="EP45">
        <f t="shared" si="102"/>
        <v>1</v>
      </c>
      <c r="EQ45">
        <f t="shared" si="77"/>
        <v>0</v>
      </c>
      <c r="ER45" s="1">
        <v>-1.2289079910899999E-2</v>
      </c>
      <c r="ES45" s="2">
        <v>10</v>
      </c>
      <c r="ET45">
        <v>60</v>
      </c>
      <c r="EU45" t="str">
        <f t="shared" si="78"/>
        <v>TRUE</v>
      </c>
      <c r="EV45">
        <f>VLOOKUP($A45,'FuturesInfo (3)'!$A$2:$V$80,22)</f>
        <v>1</v>
      </c>
      <c r="EW45" s="96">
        <v>0</v>
      </c>
      <c r="EX45">
        <f t="shared" si="103"/>
        <v>1</v>
      </c>
      <c r="EY45" s="139">
        <f>VLOOKUP($A45,'FuturesInfo (3)'!$A$2:$O$80,15)*EX45</f>
        <v>63672</v>
      </c>
      <c r="EZ45" s="200">
        <f t="shared" si="79"/>
        <v>-782.47029608682476</v>
      </c>
      <c r="FA45" s="200">
        <f t="shared" si="104"/>
        <v>782.47029608682476</v>
      </c>
      <c r="FB45" s="200">
        <f t="shared" si="80"/>
        <v>-782.47029608682476</v>
      </c>
      <c r="FD45">
        <f t="shared" si="81"/>
        <v>-1</v>
      </c>
      <c r="FE45">
        <v>1</v>
      </c>
      <c r="FF45" s="218">
        <v>-1</v>
      </c>
      <c r="FG45">
        <f t="shared" si="125"/>
        <v>-1</v>
      </c>
      <c r="FH45">
        <v>-1</v>
      </c>
      <c r="FI45">
        <f t="shared" si="123"/>
        <v>0</v>
      </c>
      <c r="FJ45">
        <f t="shared" si="106"/>
        <v>1</v>
      </c>
      <c r="FK45">
        <f t="shared" si="82"/>
        <v>1</v>
      </c>
      <c r="FL45" s="1">
        <v>-2.2692109334699999E-2</v>
      </c>
      <c r="FM45" s="2">
        <v>10</v>
      </c>
      <c r="FN45">
        <v>60</v>
      </c>
      <c r="FO45" t="str">
        <f t="shared" si="83"/>
        <v>TRUE</v>
      </c>
      <c r="FP45">
        <f>VLOOKUP($A45,'FuturesInfo (3)'!$A$2:$V$80,22)</f>
        <v>1</v>
      </c>
      <c r="FQ45" s="96">
        <v>0</v>
      </c>
      <c r="FR45">
        <f t="shared" si="107"/>
        <v>1</v>
      </c>
      <c r="FS45" s="139">
        <f>VLOOKUP($A45,'FuturesInfo (3)'!$A$2:$O$80,15)*FR45</f>
        <v>63672</v>
      </c>
      <c r="FT45" s="200">
        <f t="shared" si="84"/>
        <v>-1444.8519855590184</v>
      </c>
      <c r="FU45" s="200">
        <f t="shared" si="108"/>
        <v>1444.8519855590184</v>
      </c>
      <c r="FV45" s="200">
        <f t="shared" si="85"/>
        <v>1444.8519855590184</v>
      </c>
      <c r="FX45">
        <f t="shared" si="86"/>
        <v>-1</v>
      </c>
      <c r="FY45" s="244">
        <v>1</v>
      </c>
      <c r="FZ45" s="218">
        <v>1</v>
      </c>
      <c r="GA45" s="245">
        <v>-23</v>
      </c>
      <c r="GB45">
        <f t="shared" si="126"/>
        <v>1</v>
      </c>
      <c r="GC45">
        <f t="shared" si="110"/>
        <v>-1</v>
      </c>
      <c r="GD45" s="218"/>
      <c r="GE45">
        <f t="shared" si="124"/>
        <v>0</v>
      </c>
      <c r="GF45">
        <f t="shared" si="111"/>
        <v>0</v>
      </c>
      <c r="GG45">
        <f t="shared" si="112"/>
        <v>0</v>
      </c>
      <c r="GH45">
        <f t="shared" si="113"/>
        <v>0</v>
      </c>
      <c r="GI45" s="253"/>
      <c r="GJ45" s="2">
        <v>10</v>
      </c>
      <c r="GK45">
        <v>60</v>
      </c>
      <c r="GL45" t="str">
        <f t="shared" si="87"/>
        <v>TRUE</v>
      </c>
      <c r="GM45">
        <f>VLOOKUP($A45,'FuturesInfo (3)'!$A$2:$V$80,22)</f>
        <v>1</v>
      </c>
      <c r="GN45" s="96">
        <v>0</v>
      </c>
      <c r="GO45">
        <f t="shared" si="114"/>
        <v>1</v>
      </c>
      <c r="GP45" s="139">
        <f>VLOOKUP($A45,'FuturesInfo (3)'!$A$2:$O$80,15)*GO45</f>
        <v>63672</v>
      </c>
      <c r="GQ45" s="200">
        <f t="shared" si="88"/>
        <v>0</v>
      </c>
      <c r="GR45" s="200">
        <f t="shared" si="115"/>
        <v>0</v>
      </c>
      <c r="GS45" s="200">
        <f t="shared" si="89"/>
        <v>0</v>
      </c>
      <c r="GT45" s="200">
        <f t="shared" si="116"/>
        <v>0</v>
      </c>
    </row>
    <row r="46" spans="1:202"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17"/>
        <v>-2</v>
      </c>
      <c r="BH46">
        <v>-1</v>
      </c>
      <c r="BI46">
        <v>1</v>
      </c>
      <c r="BJ46">
        <f t="shared" si="90"/>
        <v>0</v>
      </c>
      <c r="BK46" s="1">
        <v>6.1894068028700002E-3</v>
      </c>
      <c r="BL46" s="2">
        <v>10</v>
      </c>
      <c r="BM46">
        <v>60</v>
      </c>
      <c r="BN46" t="str">
        <f t="shared" si="118"/>
        <v>TRUE</v>
      </c>
      <c r="BO46">
        <f>VLOOKUP($A46,'FuturesInfo (3)'!$A$2:$V$80,22)</f>
        <v>2</v>
      </c>
      <c r="BP46">
        <f t="shared" si="140"/>
        <v>2</v>
      </c>
      <c r="BQ46" s="139">
        <f>VLOOKUP($A46,'FuturesInfo (3)'!$A$2:$O$80,15)*BP46</f>
        <v>234137.5</v>
      </c>
      <c r="BR46" s="145">
        <f t="shared" si="91"/>
        <v>-1449.1722353069747</v>
      </c>
      <c r="BT46">
        <f t="shared" si="92"/>
        <v>-1</v>
      </c>
      <c r="BU46">
        <v>1</v>
      </c>
      <c r="BV46">
        <v>1</v>
      </c>
      <c r="BW46">
        <v>1</v>
      </c>
      <c r="BX46">
        <f t="shared" ref="BX46:BX77" si="141">IF(BU46=BW46,1,0)</f>
        <v>1</v>
      </c>
      <c r="BY46">
        <f t="shared" ref="BY46:BY77" si="142">IF(BW46=BV46,1,0)</f>
        <v>1</v>
      </c>
      <c r="BZ46" s="188">
        <v>2.0577027762700002E-2</v>
      </c>
      <c r="CA46" s="2">
        <v>10</v>
      </c>
      <c r="CB46">
        <v>60</v>
      </c>
      <c r="CC46" t="str">
        <f t="shared" ref="CC46:CC77" si="143">IF(BU46="","FALSE","TRUE")</f>
        <v>TRUE</v>
      </c>
      <c r="CD46">
        <f>VLOOKUP($A46,'FuturesInfo (3)'!$A$2:$V$80,22)</f>
        <v>2</v>
      </c>
      <c r="CE46">
        <f t="shared" si="61"/>
        <v>2</v>
      </c>
      <c r="CF46">
        <f t="shared" si="61"/>
        <v>2</v>
      </c>
      <c r="CG46" s="139">
        <f>VLOOKUP($A46,'FuturesInfo (3)'!$A$2:$O$80,15)*CE46</f>
        <v>234137.5</v>
      </c>
      <c r="CH46" s="145">
        <f t="shared" ref="CH46:CH77" si="144">IF(BX46=1,ABS(CG46*BZ46),-ABS(CG46*BZ46))</f>
        <v>4817.8538377891718</v>
      </c>
      <c r="CI46" s="145">
        <f t="shared" si="93"/>
        <v>4817.8538377891718</v>
      </c>
      <c r="CK46">
        <f t="shared" ref="CK46:CK77" si="145">BU46</f>
        <v>1</v>
      </c>
      <c r="CL46">
        <v>1</v>
      </c>
      <c r="CM46">
        <v>1</v>
      </c>
      <c r="CN46">
        <v>-1</v>
      </c>
      <c r="CO46">
        <f t="shared" si="119"/>
        <v>0</v>
      </c>
      <c r="CP46">
        <f t="shared" ref="CP46:CP77" si="146">IF(CN46=CM46,1,0)</f>
        <v>0</v>
      </c>
      <c r="CQ46" s="1">
        <v>-6.40068273949E-3</v>
      </c>
      <c r="CR46" s="2">
        <v>10</v>
      </c>
      <c r="CS46">
        <v>60</v>
      </c>
      <c r="CT46" t="str">
        <f t="shared" ref="CT46:CT77" si="147">IF(CL46="","FALSE","TRUE")</f>
        <v>TRUE</v>
      </c>
      <c r="CU46">
        <f>VLOOKUP($A46,'FuturesInfo (3)'!$A$2:$V$80,22)</f>
        <v>2</v>
      </c>
      <c r="CV46">
        <f t="shared" ref="CV46:CV77" si="148">ROUND(IF(CL46=CM46,CU46*(1+$CV$95),CU46*(1-$CV$95)),0)</f>
        <v>3</v>
      </c>
      <c r="CW46">
        <f t="shared" si="94"/>
        <v>2</v>
      </c>
      <c r="CX46" s="139">
        <f>VLOOKUP($A46,'FuturesInfo (3)'!$A$2:$O$80,15)*CW46</f>
        <v>234137.5</v>
      </c>
      <c r="CY46" s="200">
        <f t="shared" ref="CY46:CY77" si="149">IF(CO46=1,ABS(CX46*CQ46),-ABS(CX46*CQ46))</f>
        <v>-1498.6398549173398</v>
      </c>
      <c r="CZ46" s="200">
        <f t="shared" si="96"/>
        <v>-1498.6398549173398</v>
      </c>
      <c r="DB46">
        <f t="shared" si="67"/>
        <v>1</v>
      </c>
      <c r="DC46">
        <v>-1</v>
      </c>
      <c r="DD46">
        <v>1</v>
      </c>
      <c r="DE46">
        <v>1</v>
      </c>
      <c r="DF46">
        <f t="shared" si="120"/>
        <v>0</v>
      </c>
      <c r="DG46">
        <f t="shared" si="68"/>
        <v>1</v>
      </c>
      <c r="DH46" s="1">
        <v>6.9787416791900001E-4</v>
      </c>
      <c r="DI46" s="2">
        <v>10</v>
      </c>
      <c r="DJ46">
        <v>60</v>
      </c>
      <c r="DK46" t="str">
        <f t="shared" si="69"/>
        <v>TRUE</v>
      </c>
      <c r="DL46">
        <f>VLOOKUP($A46,'FuturesInfo (3)'!$A$2:$V$80,22)</f>
        <v>2</v>
      </c>
      <c r="DM46">
        <f t="shared" si="70"/>
        <v>2</v>
      </c>
      <c r="DN46">
        <f t="shared" si="97"/>
        <v>2</v>
      </c>
      <c r="DO46" s="139">
        <f>VLOOKUP($A46,'FuturesInfo (3)'!$A$2:$O$80,15)*DN46</f>
        <v>234137.5</v>
      </c>
      <c r="DP46" s="200">
        <f t="shared" si="71"/>
        <v>-163.39851299113488</v>
      </c>
      <c r="DQ46" s="200">
        <f t="shared" si="98"/>
        <v>163.39851299113488</v>
      </c>
      <c r="DS46">
        <f t="shared" si="72"/>
        <v>-1</v>
      </c>
      <c r="DT46">
        <v>-1</v>
      </c>
      <c r="DU46">
        <v>1</v>
      </c>
      <c r="DV46">
        <v>1</v>
      </c>
      <c r="DW46">
        <f t="shared" si="121"/>
        <v>0</v>
      </c>
      <c r="DX46">
        <f t="shared" si="73"/>
        <v>1</v>
      </c>
      <c r="DY46" s="1">
        <v>3.2187114425200002E-3</v>
      </c>
      <c r="DZ46" s="2">
        <v>10</v>
      </c>
      <c r="EA46">
        <v>60</v>
      </c>
      <c r="EB46" t="str">
        <f t="shared" si="74"/>
        <v>TRUE</v>
      </c>
      <c r="EC46">
        <f>VLOOKUP($A46,'FuturesInfo (3)'!$A$2:$V$80,22)</f>
        <v>2</v>
      </c>
      <c r="ED46" s="96">
        <v>0</v>
      </c>
      <c r="EE46">
        <f t="shared" si="99"/>
        <v>2</v>
      </c>
      <c r="EF46" s="139">
        <f>VLOOKUP($A46,'FuturesInfo (3)'!$A$2:$O$80,15)*EE46</f>
        <v>234137.5</v>
      </c>
      <c r="EG46" s="200">
        <f t="shared" si="75"/>
        <v>-753.62105037302661</v>
      </c>
      <c r="EH46" s="200">
        <f t="shared" si="100"/>
        <v>753.62105037302661</v>
      </c>
      <c r="EJ46">
        <f t="shared" ref="EJ46:EJ77" si="150">DT46</f>
        <v>-1</v>
      </c>
      <c r="EK46">
        <v>-1</v>
      </c>
      <c r="EL46" s="218">
        <v>1</v>
      </c>
      <c r="EM46">
        <f t="shared" si="101"/>
        <v>1</v>
      </c>
      <c r="EN46">
        <v>1</v>
      </c>
      <c r="EO46">
        <f t="shared" si="122"/>
        <v>0</v>
      </c>
      <c r="EP46">
        <f t="shared" si="102"/>
        <v>1</v>
      </c>
      <c r="EQ46">
        <f t="shared" ref="EQ46:EQ77" si="151">IF(EN46=EM46,1,0)</f>
        <v>1</v>
      </c>
      <c r="ER46" s="1">
        <v>7.4862306828499996E-4</v>
      </c>
      <c r="ES46" s="2">
        <v>10</v>
      </c>
      <c r="ET46">
        <v>60</v>
      </c>
      <c r="EU46" t="str">
        <f t="shared" si="78"/>
        <v>TRUE</v>
      </c>
      <c r="EV46">
        <f>VLOOKUP($A46,'FuturesInfo (3)'!$A$2:$V$80,22)</f>
        <v>2</v>
      </c>
      <c r="EW46" s="96">
        <v>0</v>
      </c>
      <c r="EX46">
        <f t="shared" si="103"/>
        <v>2</v>
      </c>
      <c r="EY46" s="139">
        <f>VLOOKUP($A46,'FuturesInfo (3)'!$A$2:$O$80,15)*EX46</f>
        <v>234137.5</v>
      </c>
      <c r="EZ46" s="200">
        <f t="shared" si="79"/>
        <v>-175.28073365057918</v>
      </c>
      <c r="FA46" s="200">
        <f t="shared" si="104"/>
        <v>175.28073365057918</v>
      </c>
      <c r="FB46" s="200">
        <f t="shared" ref="FB46:FB78" si="152">IF(EQ46=1,ABS(EY46*ER46),-ABS(EY46*ER46))</f>
        <v>175.28073365057918</v>
      </c>
      <c r="FD46">
        <f t="shared" si="81"/>
        <v>1</v>
      </c>
      <c r="FE46">
        <v>-1</v>
      </c>
      <c r="FF46" s="218">
        <v>1</v>
      </c>
      <c r="FG46">
        <f t="shared" si="125"/>
        <v>-1</v>
      </c>
      <c r="FH46">
        <v>1</v>
      </c>
      <c r="FI46">
        <f t="shared" si="123"/>
        <v>0</v>
      </c>
      <c r="FJ46">
        <f t="shared" si="106"/>
        <v>1</v>
      </c>
      <c r="FK46">
        <f t="shared" si="82"/>
        <v>0</v>
      </c>
      <c r="FL46" s="1">
        <v>8.5492920117499998E-4</v>
      </c>
      <c r="FM46" s="2">
        <v>10</v>
      </c>
      <c r="FN46">
        <v>60</v>
      </c>
      <c r="FO46" t="str">
        <f t="shared" si="83"/>
        <v>TRUE</v>
      </c>
      <c r="FP46">
        <f>VLOOKUP($A46,'FuturesInfo (3)'!$A$2:$V$80,22)</f>
        <v>2</v>
      </c>
      <c r="FQ46" s="96">
        <v>0</v>
      </c>
      <c r="FR46">
        <f t="shared" si="107"/>
        <v>2</v>
      </c>
      <c r="FS46" s="139">
        <f>VLOOKUP($A46,'FuturesInfo (3)'!$A$2:$O$80,15)*FR46</f>
        <v>234137.5</v>
      </c>
      <c r="FT46" s="200">
        <f t="shared" si="84"/>
        <v>-200.17098584011157</v>
      </c>
      <c r="FU46" s="200">
        <f t="shared" si="108"/>
        <v>200.17098584011157</v>
      </c>
      <c r="FV46" s="200">
        <f t="shared" si="85"/>
        <v>-200.17098584011157</v>
      </c>
      <c r="FX46">
        <f t="shared" si="86"/>
        <v>1</v>
      </c>
      <c r="FY46" s="244">
        <v>-1</v>
      </c>
      <c r="FZ46" s="218">
        <v>-1</v>
      </c>
      <c r="GA46" s="245">
        <v>-2</v>
      </c>
      <c r="GB46">
        <f t="shared" si="126"/>
        <v>1</v>
      </c>
      <c r="GC46">
        <f t="shared" si="110"/>
        <v>1</v>
      </c>
      <c r="GD46" s="218"/>
      <c r="GE46">
        <f t="shared" si="124"/>
        <v>0</v>
      </c>
      <c r="GF46">
        <f t="shared" si="111"/>
        <v>0</v>
      </c>
      <c r="GG46">
        <f t="shared" si="112"/>
        <v>0</v>
      </c>
      <c r="GH46">
        <f t="shared" si="113"/>
        <v>0</v>
      </c>
      <c r="GI46" s="253"/>
      <c r="GJ46" s="2">
        <v>10</v>
      </c>
      <c r="GK46">
        <v>60</v>
      </c>
      <c r="GL46" t="str">
        <f t="shared" si="87"/>
        <v>TRUE</v>
      </c>
      <c r="GM46">
        <f>VLOOKUP($A46,'FuturesInfo (3)'!$A$2:$V$80,22)</f>
        <v>2</v>
      </c>
      <c r="GN46" s="96">
        <v>0</v>
      </c>
      <c r="GO46">
        <f t="shared" si="114"/>
        <v>2</v>
      </c>
      <c r="GP46" s="139">
        <f>VLOOKUP($A46,'FuturesInfo (3)'!$A$2:$O$80,15)*GO46</f>
        <v>234137.5</v>
      </c>
      <c r="GQ46" s="200">
        <f t="shared" si="88"/>
        <v>0</v>
      </c>
      <c r="GR46" s="200">
        <f t="shared" si="115"/>
        <v>0</v>
      </c>
      <c r="GS46" s="200">
        <f t="shared" ref="GS46:GS77" si="153">IF(GG46=1,ABS(GP46*GI46),-ABS(GP46*GI46))</f>
        <v>0</v>
      </c>
      <c r="GT46" s="200">
        <f t="shared" si="116"/>
        <v>0</v>
      </c>
    </row>
    <row r="47" spans="1:202"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17"/>
        <v>-2</v>
      </c>
      <c r="BH47">
        <v>-1</v>
      </c>
      <c r="BI47">
        <v>1</v>
      </c>
      <c r="BJ47">
        <f t="shared" si="90"/>
        <v>0</v>
      </c>
      <c r="BK47" s="1">
        <v>9.0237899918000006E-3</v>
      </c>
      <c r="BL47" s="2">
        <v>10</v>
      </c>
      <c r="BM47">
        <v>60</v>
      </c>
      <c r="BN47" t="str">
        <f t="shared" si="118"/>
        <v>TRUE</v>
      </c>
      <c r="BO47">
        <f>VLOOKUP($A47,'FuturesInfo (3)'!$A$2:$V$80,22)</f>
        <v>1</v>
      </c>
      <c r="BP47">
        <f t="shared" si="140"/>
        <v>1</v>
      </c>
      <c r="BQ47" s="139">
        <f>VLOOKUP($A47,'FuturesInfo (3)'!$A$2:$O$80,15)*BP47</f>
        <v>52068.75</v>
      </c>
      <c r="BR47" s="145">
        <f t="shared" si="91"/>
        <v>-469.8574651355363</v>
      </c>
      <c r="BT47">
        <f t="shared" si="92"/>
        <v>-1</v>
      </c>
      <c r="BU47">
        <v>-1</v>
      </c>
      <c r="BV47">
        <v>-1</v>
      </c>
      <c r="BW47">
        <v>1</v>
      </c>
      <c r="BX47">
        <f t="shared" si="141"/>
        <v>0</v>
      </c>
      <c r="BY47">
        <f t="shared" si="142"/>
        <v>0</v>
      </c>
      <c r="BZ47" s="188">
        <v>3.3333333333299998E-2</v>
      </c>
      <c r="CA47" s="2">
        <v>10</v>
      </c>
      <c r="CB47">
        <v>60</v>
      </c>
      <c r="CC47" t="str">
        <f t="shared" si="143"/>
        <v>TRUE</v>
      </c>
      <c r="CD47">
        <f>VLOOKUP($A47,'FuturesInfo (3)'!$A$2:$V$80,22)</f>
        <v>1</v>
      </c>
      <c r="CE47">
        <f t="shared" si="61"/>
        <v>1</v>
      </c>
      <c r="CF47">
        <f t="shared" si="61"/>
        <v>1</v>
      </c>
      <c r="CG47" s="139">
        <f>VLOOKUP($A47,'FuturesInfo (3)'!$A$2:$O$80,15)*CE47</f>
        <v>52068.75</v>
      </c>
      <c r="CH47" s="145">
        <f t="shared" si="144"/>
        <v>-1735.6249999982642</v>
      </c>
      <c r="CI47" s="145">
        <f t="shared" si="93"/>
        <v>-1735.6249999982642</v>
      </c>
      <c r="CK47">
        <f t="shared" si="145"/>
        <v>-1</v>
      </c>
      <c r="CL47">
        <v>-1</v>
      </c>
      <c r="CM47">
        <v>-1</v>
      </c>
      <c r="CN47">
        <v>1</v>
      </c>
      <c r="CO47">
        <f t="shared" si="119"/>
        <v>0</v>
      </c>
      <c r="CP47">
        <f t="shared" si="146"/>
        <v>0</v>
      </c>
      <c r="CQ47" s="1">
        <v>3.6191974823000003E-2</v>
      </c>
      <c r="CR47" s="2">
        <v>10</v>
      </c>
      <c r="CS47">
        <v>60</v>
      </c>
      <c r="CT47" t="str">
        <f t="shared" si="147"/>
        <v>TRUE</v>
      </c>
      <c r="CU47">
        <f>VLOOKUP($A47,'FuturesInfo (3)'!$A$2:$V$80,22)</f>
        <v>1</v>
      </c>
      <c r="CV47">
        <f t="shared" si="148"/>
        <v>1</v>
      </c>
      <c r="CW47">
        <f t="shared" si="94"/>
        <v>1</v>
      </c>
      <c r="CX47" s="139">
        <f>VLOOKUP($A47,'FuturesInfo (3)'!$A$2:$O$80,15)*CW47</f>
        <v>52068.75</v>
      </c>
      <c r="CY47" s="200">
        <f t="shared" si="149"/>
        <v>-1884.4708890650813</v>
      </c>
      <c r="CZ47" s="200">
        <f t="shared" si="96"/>
        <v>-1884.4708890650813</v>
      </c>
      <c r="DB47">
        <f t="shared" si="67"/>
        <v>-1</v>
      </c>
      <c r="DC47">
        <v>-1</v>
      </c>
      <c r="DD47">
        <v>1</v>
      </c>
      <c r="DE47">
        <v>1</v>
      </c>
      <c r="DF47">
        <f t="shared" si="120"/>
        <v>0</v>
      </c>
      <c r="DG47">
        <f t="shared" si="68"/>
        <v>1</v>
      </c>
      <c r="DH47" s="1">
        <v>3.79650721336E-3</v>
      </c>
      <c r="DI47" s="2">
        <v>10</v>
      </c>
      <c r="DJ47">
        <v>60</v>
      </c>
      <c r="DK47" t="str">
        <f t="shared" si="69"/>
        <v>TRUE</v>
      </c>
      <c r="DL47">
        <f>VLOOKUP($A47,'FuturesInfo (3)'!$A$2:$V$80,22)</f>
        <v>1</v>
      </c>
      <c r="DM47">
        <f t="shared" si="70"/>
        <v>1</v>
      </c>
      <c r="DN47">
        <f t="shared" si="97"/>
        <v>1</v>
      </c>
      <c r="DO47" s="139">
        <f>VLOOKUP($A47,'FuturesInfo (3)'!$A$2:$O$80,15)*DN47</f>
        <v>52068.75</v>
      </c>
      <c r="DP47" s="200">
        <f t="shared" si="71"/>
        <v>-197.67938496563849</v>
      </c>
      <c r="DQ47" s="200">
        <f t="shared" si="98"/>
        <v>197.67938496563849</v>
      </c>
      <c r="DS47">
        <f t="shared" si="72"/>
        <v>-1</v>
      </c>
      <c r="DT47">
        <v>1</v>
      </c>
      <c r="DU47">
        <v>1</v>
      </c>
      <c r="DV47">
        <v>1</v>
      </c>
      <c r="DW47">
        <f t="shared" si="121"/>
        <v>1</v>
      </c>
      <c r="DX47">
        <f t="shared" si="73"/>
        <v>1</v>
      </c>
      <c r="DY47" s="1">
        <v>5.63540090772E-2</v>
      </c>
      <c r="DZ47" s="2">
        <v>10</v>
      </c>
      <c r="EA47">
        <v>60</v>
      </c>
      <c r="EB47" t="str">
        <f t="shared" si="74"/>
        <v>TRUE</v>
      </c>
      <c r="EC47">
        <f>VLOOKUP($A47,'FuturesInfo (3)'!$A$2:$V$80,22)</f>
        <v>1</v>
      </c>
      <c r="ED47" s="96">
        <v>0</v>
      </c>
      <c r="EE47">
        <f t="shared" si="99"/>
        <v>1</v>
      </c>
      <c r="EF47" s="139">
        <f>VLOOKUP($A47,'FuturesInfo (3)'!$A$2:$O$80,15)*EE47</f>
        <v>52068.75</v>
      </c>
      <c r="EG47" s="200">
        <f t="shared" si="75"/>
        <v>2934.2828101384575</v>
      </c>
      <c r="EH47" s="200">
        <f t="shared" si="100"/>
        <v>2934.2828101384575</v>
      </c>
      <c r="EJ47">
        <f t="shared" si="150"/>
        <v>1</v>
      </c>
      <c r="EK47">
        <v>1</v>
      </c>
      <c r="EL47" s="218">
        <v>1</v>
      </c>
      <c r="EM47">
        <f t="shared" si="101"/>
        <v>1</v>
      </c>
      <c r="EN47">
        <v>-1</v>
      </c>
      <c r="EO47">
        <f t="shared" si="122"/>
        <v>0</v>
      </c>
      <c r="EP47">
        <f t="shared" si="102"/>
        <v>0</v>
      </c>
      <c r="EQ47">
        <f t="shared" si="151"/>
        <v>0</v>
      </c>
      <c r="ER47" s="1">
        <v>-4.0816326530600001E-2</v>
      </c>
      <c r="ES47" s="2">
        <v>10</v>
      </c>
      <c r="ET47">
        <v>60</v>
      </c>
      <c r="EU47" t="str">
        <f t="shared" si="78"/>
        <v>TRUE</v>
      </c>
      <c r="EV47">
        <f>VLOOKUP($A47,'FuturesInfo (3)'!$A$2:$V$80,22)</f>
        <v>1</v>
      </c>
      <c r="EW47" s="96">
        <v>0</v>
      </c>
      <c r="EX47">
        <f t="shared" si="103"/>
        <v>1</v>
      </c>
      <c r="EY47" s="139">
        <f>VLOOKUP($A47,'FuturesInfo (3)'!$A$2:$O$80,15)*EX47</f>
        <v>52068.75</v>
      </c>
      <c r="EZ47" s="200">
        <f t="shared" si="79"/>
        <v>-2125.2551020401788</v>
      </c>
      <c r="FA47" s="200">
        <f t="shared" si="104"/>
        <v>-2125.2551020401788</v>
      </c>
      <c r="FB47" s="200">
        <f t="shared" si="152"/>
        <v>-2125.2551020401788</v>
      </c>
      <c r="FD47">
        <f t="shared" si="81"/>
        <v>-1</v>
      </c>
      <c r="FE47">
        <v>1</v>
      </c>
      <c r="FF47" s="218">
        <v>1</v>
      </c>
      <c r="FG47">
        <f t="shared" si="125"/>
        <v>1</v>
      </c>
      <c r="FH47">
        <v>1</v>
      </c>
      <c r="FI47">
        <f t="shared" si="123"/>
        <v>1</v>
      </c>
      <c r="FJ47">
        <f t="shared" si="106"/>
        <v>1</v>
      </c>
      <c r="FK47">
        <f t="shared" si="82"/>
        <v>1</v>
      </c>
      <c r="FL47" s="1">
        <v>2.2396416576599999E-2</v>
      </c>
      <c r="FM47" s="2">
        <v>10</v>
      </c>
      <c r="FN47">
        <v>60</v>
      </c>
      <c r="FO47" t="str">
        <f t="shared" si="83"/>
        <v>TRUE</v>
      </c>
      <c r="FP47">
        <f>VLOOKUP($A47,'FuturesInfo (3)'!$A$2:$V$80,22)</f>
        <v>1</v>
      </c>
      <c r="FQ47" s="96">
        <v>0</v>
      </c>
      <c r="FR47">
        <f t="shared" si="107"/>
        <v>1</v>
      </c>
      <c r="FS47" s="139">
        <f>VLOOKUP($A47,'FuturesInfo (3)'!$A$2:$O$80,15)*FR47</f>
        <v>52068.75</v>
      </c>
      <c r="FT47" s="200">
        <f t="shared" si="84"/>
        <v>1166.1534156228413</v>
      </c>
      <c r="FU47" s="200">
        <f t="shared" si="108"/>
        <v>1166.1534156228413</v>
      </c>
      <c r="FV47" s="200">
        <f t="shared" si="85"/>
        <v>1166.1534156228413</v>
      </c>
      <c r="FX47">
        <f t="shared" si="86"/>
        <v>1</v>
      </c>
      <c r="FY47" s="244">
        <v>1</v>
      </c>
      <c r="FZ47" s="218">
        <v>-1</v>
      </c>
      <c r="GA47" s="245">
        <v>-9</v>
      </c>
      <c r="GB47">
        <f t="shared" si="126"/>
        <v>-1</v>
      </c>
      <c r="GC47">
        <f t="shared" si="110"/>
        <v>1</v>
      </c>
      <c r="GD47" s="218"/>
      <c r="GE47">
        <f t="shared" si="124"/>
        <v>0</v>
      </c>
      <c r="GF47">
        <f t="shared" si="111"/>
        <v>0</v>
      </c>
      <c r="GG47">
        <f t="shared" si="112"/>
        <v>0</v>
      </c>
      <c r="GH47">
        <f t="shared" si="113"/>
        <v>0</v>
      </c>
      <c r="GI47" s="253"/>
      <c r="GJ47" s="2">
        <v>10</v>
      </c>
      <c r="GK47">
        <v>60</v>
      </c>
      <c r="GL47" t="str">
        <f t="shared" si="87"/>
        <v>TRUE</v>
      </c>
      <c r="GM47">
        <f>VLOOKUP($A47,'FuturesInfo (3)'!$A$2:$V$80,22)</f>
        <v>1</v>
      </c>
      <c r="GN47" s="96">
        <v>0</v>
      </c>
      <c r="GO47">
        <f t="shared" si="114"/>
        <v>1</v>
      </c>
      <c r="GP47" s="139">
        <f>VLOOKUP($A47,'FuturesInfo (3)'!$A$2:$O$80,15)*GO47</f>
        <v>52068.75</v>
      </c>
      <c r="GQ47" s="200">
        <f t="shared" si="88"/>
        <v>0</v>
      </c>
      <c r="GR47" s="200">
        <f t="shared" si="115"/>
        <v>0</v>
      </c>
      <c r="GS47" s="200">
        <f t="shared" si="153"/>
        <v>0</v>
      </c>
      <c r="GT47" s="200">
        <f t="shared" si="116"/>
        <v>0</v>
      </c>
    </row>
    <row r="48" spans="1:202"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17"/>
        <v>0</v>
      </c>
      <c r="BH48">
        <v>1</v>
      </c>
      <c r="BI48">
        <v>1</v>
      </c>
      <c r="BJ48">
        <f t="shared" si="90"/>
        <v>1</v>
      </c>
      <c r="BK48" s="1">
        <v>1.86403508772E-2</v>
      </c>
      <c r="BL48" s="2">
        <v>10</v>
      </c>
      <c r="BM48">
        <v>60</v>
      </c>
      <c r="BN48" t="str">
        <f t="shared" si="118"/>
        <v>TRUE</v>
      </c>
      <c r="BO48">
        <f>VLOOKUP($A48,'FuturesInfo (3)'!$A$2:$V$80,22)</f>
        <v>4</v>
      </c>
      <c r="BP48">
        <f t="shared" si="140"/>
        <v>4</v>
      </c>
      <c r="BQ48" s="139">
        <f>VLOOKUP($A48,'FuturesInfo (3)'!$A$2:$O$80,15)*BP48</f>
        <v>93700</v>
      </c>
      <c r="BR48" s="145">
        <f t="shared" si="91"/>
        <v>1746.6008771936399</v>
      </c>
      <c r="BT48">
        <f t="shared" si="92"/>
        <v>1</v>
      </c>
      <c r="BU48">
        <v>1</v>
      </c>
      <c r="BV48">
        <v>-1</v>
      </c>
      <c r="BW48">
        <v>1</v>
      </c>
      <c r="BX48">
        <f t="shared" si="141"/>
        <v>1</v>
      </c>
      <c r="BY48">
        <f t="shared" si="142"/>
        <v>0</v>
      </c>
      <c r="BZ48" s="188">
        <v>2.0452099031199999E-2</v>
      </c>
      <c r="CA48" s="2">
        <v>10</v>
      </c>
      <c r="CB48">
        <v>60</v>
      </c>
      <c r="CC48" t="str">
        <f t="shared" si="143"/>
        <v>TRUE</v>
      </c>
      <c r="CD48">
        <f>VLOOKUP($A48,'FuturesInfo (3)'!$A$2:$V$80,22)</f>
        <v>4</v>
      </c>
      <c r="CE48">
        <f t="shared" si="61"/>
        <v>4</v>
      </c>
      <c r="CF48">
        <f t="shared" si="61"/>
        <v>4</v>
      </c>
      <c r="CG48" s="139">
        <f>VLOOKUP($A48,'FuturesInfo (3)'!$A$2:$O$80,15)*CE48</f>
        <v>93700</v>
      </c>
      <c r="CH48" s="145">
        <f t="shared" si="144"/>
        <v>1916.36167922344</v>
      </c>
      <c r="CI48" s="145">
        <f t="shared" si="93"/>
        <v>-1916.36167922344</v>
      </c>
      <c r="CK48">
        <f t="shared" si="145"/>
        <v>1</v>
      </c>
      <c r="CL48">
        <v>1</v>
      </c>
      <c r="CM48">
        <v>-1</v>
      </c>
      <c r="CN48">
        <v>1</v>
      </c>
      <c r="CO48">
        <f t="shared" si="119"/>
        <v>1</v>
      </c>
      <c r="CP48">
        <f t="shared" si="146"/>
        <v>0</v>
      </c>
      <c r="CQ48" s="1">
        <v>1.52953586498E-2</v>
      </c>
      <c r="CR48" s="2">
        <v>10</v>
      </c>
      <c r="CS48">
        <v>60</v>
      </c>
      <c r="CT48" t="str">
        <f t="shared" si="147"/>
        <v>TRUE</v>
      </c>
      <c r="CU48">
        <f>VLOOKUP($A48,'FuturesInfo (3)'!$A$2:$V$80,22)</f>
        <v>4</v>
      </c>
      <c r="CV48">
        <f t="shared" si="148"/>
        <v>3</v>
      </c>
      <c r="CW48">
        <f t="shared" si="94"/>
        <v>4</v>
      </c>
      <c r="CX48" s="139">
        <f>VLOOKUP($A48,'FuturesInfo (3)'!$A$2:$O$80,15)*CW48</f>
        <v>93700</v>
      </c>
      <c r="CY48" s="200">
        <f t="shared" si="149"/>
        <v>1433.17510548626</v>
      </c>
      <c r="CZ48" s="200">
        <f t="shared" si="96"/>
        <v>-1433.17510548626</v>
      </c>
      <c r="DB48">
        <f t="shared" si="67"/>
        <v>1</v>
      </c>
      <c r="DC48">
        <v>-1</v>
      </c>
      <c r="DD48">
        <v>-1</v>
      </c>
      <c r="DE48">
        <v>1</v>
      </c>
      <c r="DF48">
        <f t="shared" si="120"/>
        <v>0</v>
      </c>
      <c r="DG48">
        <f t="shared" si="68"/>
        <v>0</v>
      </c>
      <c r="DH48" s="1">
        <v>7.7922077922099996E-3</v>
      </c>
      <c r="DI48" s="2">
        <v>10</v>
      </c>
      <c r="DJ48">
        <v>60</v>
      </c>
      <c r="DK48" t="str">
        <f t="shared" si="69"/>
        <v>TRUE</v>
      </c>
      <c r="DL48">
        <f>VLOOKUP($A48,'FuturesInfo (3)'!$A$2:$V$80,22)</f>
        <v>4</v>
      </c>
      <c r="DM48">
        <f t="shared" si="70"/>
        <v>5</v>
      </c>
      <c r="DN48">
        <f t="shared" si="97"/>
        <v>4</v>
      </c>
      <c r="DO48" s="139">
        <f>VLOOKUP($A48,'FuturesInfo (3)'!$A$2:$O$80,15)*DN48</f>
        <v>93700</v>
      </c>
      <c r="DP48" s="200">
        <f t="shared" si="71"/>
        <v>-730.12987013007694</v>
      </c>
      <c r="DQ48" s="200">
        <f t="shared" si="98"/>
        <v>-730.12987013007694</v>
      </c>
      <c r="DS48">
        <f t="shared" si="72"/>
        <v>-1</v>
      </c>
      <c r="DT48">
        <v>1</v>
      </c>
      <c r="DU48">
        <v>-1</v>
      </c>
      <c r="DV48">
        <v>1</v>
      </c>
      <c r="DW48">
        <f t="shared" si="121"/>
        <v>1</v>
      </c>
      <c r="DX48">
        <f t="shared" si="73"/>
        <v>0</v>
      </c>
      <c r="DY48" s="1">
        <v>1.5979381443300002E-2</v>
      </c>
      <c r="DZ48" s="2">
        <v>10</v>
      </c>
      <c r="EA48">
        <v>60</v>
      </c>
      <c r="EB48" t="str">
        <f t="shared" si="74"/>
        <v>TRUE</v>
      </c>
      <c r="EC48">
        <f>VLOOKUP($A48,'FuturesInfo (3)'!$A$2:$V$80,22)</f>
        <v>4</v>
      </c>
      <c r="ED48" s="96">
        <v>0</v>
      </c>
      <c r="EE48">
        <f t="shared" si="99"/>
        <v>4</v>
      </c>
      <c r="EF48" s="139">
        <f>VLOOKUP($A48,'FuturesInfo (3)'!$A$2:$O$80,15)*EE48</f>
        <v>93700</v>
      </c>
      <c r="EG48" s="200">
        <f t="shared" si="75"/>
        <v>1497.2680412372101</v>
      </c>
      <c r="EH48" s="200">
        <f t="shared" si="100"/>
        <v>-1497.2680412372101</v>
      </c>
      <c r="EJ48">
        <f t="shared" si="150"/>
        <v>1</v>
      </c>
      <c r="EK48">
        <v>1</v>
      </c>
      <c r="EL48" s="218">
        <v>-1</v>
      </c>
      <c r="EM48">
        <f t="shared" si="101"/>
        <v>1</v>
      </c>
      <c r="EN48">
        <v>-1</v>
      </c>
      <c r="EO48">
        <f t="shared" si="122"/>
        <v>0</v>
      </c>
      <c r="EP48">
        <f t="shared" si="102"/>
        <v>1</v>
      </c>
      <c r="EQ48">
        <f t="shared" si="151"/>
        <v>0</v>
      </c>
      <c r="ER48" s="1">
        <v>-1.7250126839199999E-2</v>
      </c>
      <c r="ES48" s="2">
        <v>10</v>
      </c>
      <c r="ET48">
        <v>60</v>
      </c>
      <c r="EU48" t="str">
        <f t="shared" si="78"/>
        <v>TRUE</v>
      </c>
      <c r="EV48">
        <f>VLOOKUP($A48,'FuturesInfo (3)'!$A$2:$V$80,22)</f>
        <v>4</v>
      </c>
      <c r="EW48" s="96">
        <v>0</v>
      </c>
      <c r="EX48">
        <f t="shared" si="103"/>
        <v>4</v>
      </c>
      <c r="EY48" s="139">
        <f>VLOOKUP($A48,'FuturesInfo (3)'!$A$2:$O$80,15)*EX48</f>
        <v>93700</v>
      </c>
      <c r="EZ48" s="200">
        <f t="shared" si="79"/>
        <v>-1616.3368848330399</v>
      </c>
      <c r="FA48" s="200">
        <f t="shared" si="104"/>
        <v>1616.3368848330399</v>
      </c>
      <c r="FB48" s="200">
        <f t="shared" si="152"/>
        <v>-1616.3368848330399</v>
      </c>
      <c r="FD48">
        <f t="shared" si="81"/>
        <v>-1</v>
      </c>
      <c r="FE48">
        <v>-1</v>
      </c>
      <c r="FF48" s="218">
        <v>-1</v>
      </c>
      <c r="FG48">
        <f t="shared" si="125"/>
        <v>-1</v>
      </c>
      <c r="FH48">
        <v>-1</v>
      </c>
      <c r="FI48">
        <f t="shared" si="123"/>
        <v>1</v>
      </c>
      <c r="FJ48">
        <f t="shared" si="106"/>
        <v>1</v>
      </c>
      <c r="FK48">
        <f t="shared" si="82"/>
        <v>1</v>
      </c>
      <c r="FL48" s="1">
        <v>-3.25245224574E-2</v>
      </c>
      <c r="FM48" s="2">
        <v>10</v>
      </c>
      <c r="FN48">
        <v>60</v>
      </c>
      <c r="FO48" t="str">
        <f t="shared" si="83"/>
        <v>TRUE</v>
      </c>
      <c r="FP48">
        <f>VLOOKUP($A48,'FuturesInfo (3)'!$A$2:$V$80,22)</f>
        <v>4</v>
      </c>
      <c r="FQ48" s="96">
        <v>0</v>
      </c>
      <c r="FR48">
        <f t="shared" si="107"/>
        <v>4</v>
      </c>
      <c r="FS48" s="139">
        <f>VLOOKUP($A48,'FuturesInfo (3)'!$A$2:$O$80,15)*FR48</f>
        <v>93700</v>
      </c>
      <c r="FT48" s="200">
        <f t="shared" si="84"/>
        <v>3047.5477542583799</v>
      </c>
      <c r="FU48" s="200">
        <f t="shared" si="108"/>
        <v>3047.5477542583799</v>
      </c>
      <c r="FV48" s="200">
        <f t="shared" si="85"/>
        <v>3047.5477542583799</v>
      </c>
      <c r="FX48">
        <f t="shared" si="86"/>
        <v>-1</v>
      </c>
      <c r="FY48" s="244">
        <v>-1</v>
      </c>
      <c r="FZ48" s="218">
        <v>-1</v>
      </c>
      <c r="GA48" s="245">
        <v>2</v>
      </c>
      <c r="GB48">
        <f t="shared" si="126"/>
        <v>-1</v>
      </c>
      <c r="GC48">
        <f t="shared" si="110"/>
        <v>-1</v>
      </c>
      <c r="GD48" s="218"/>
      <c r="GE48">
        <f t="shared" si="124"/>
        <v>0</v>
      </c>
      <c r="GF48">
        <f t="shared" si="111"/>
        <v>0</v>
      </c>
      <c r="GG48">
        <f t="shared" si="112"/>
        <v>0</v>
      </c>
      <c r="GH48">
        <f t="shared" si="113"/>
        <v>0</v>
      </c>
      <c r="GI48" s="253"/>
      <c r="GJ48" s="2">
        <v>10</v>
      </c>
      <c r="GK48">
        <v>60</v>
      </c>
      <c r="GL48" t="str">
        <f t="shared" si="87"/>
        <v>TRUE</v>
      </c>
      <c r="GM48">
        <f>VLOOKUP($A48,'FuturesInfo (3)'!$A$2:$V$80,22)</f>
        <v>4</v>
      </c>
      <c r="GN48" s="96">
        <v>0</v>
      </c>
      <c r="GO48">
        <f t="shared" si="114"/>
        <v>4</v>
      </c>
      <c r="GP48" s="139">
        <f>VLOOKUP($A48,'FuturesInfo (3)'!$A$2:$O$80,15)*GO48</f>
        <v>93700</v>
      </c>
      <c r="GQ48" s="200">
        <f t="shared" si="88"/>
        <v>0</v>
      </c>
      <c r="GR48" s="200">
        <f t="shared" si="115"/>
        <v>0</v>
      </c>
      <c r="GS48" s="200">
        <f t="shared" si="153"/>
        <v>0</v>
      </c>
      <c r="GT48" s="200">
        <f t="shared" si="116"/>
        <v>0</v>
      </c>
    </row>
    <row r="49" spans="1:202"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17"/>
        <v>0</v>
      </c>
      <c r="BH49" s="5">
        <v>-1</v>
      </c>
      <c r="BI49" s="5">
        <v>1</v>
      </c>
      <c r="BJ49">
        <f t="shared" si="90"/>
        <v>0</v>
      </c>
      <c r="BK49" s="5">
        <v>1.01180438449E-3</v>
      </c>
      <c r="BL49" s="170">
        <v>10</v>
      </c>
      <c r="BM49" s="5">
        <v>60</v>
      </c>
      <c r="BN49" t="str">
        <f t="shared" si="118"/>
        <v>TRUE</v>
      </c>
      <c r="BO49">
        <f>VLOOKUP($A49,'FuturesInfo (3)'!$A$2:$V$80,22)</f>
        <v>3</v>
      </c>
      <c r="BP49">
        <f t="shared" si="140"/>
        <v>3</v>
      </c>
      <c r="BQ49" s="139">
        <f>VLOOKUP($A49,'FuturesInfo (3)'!$A$2:$O$80,15)*BP49</f>
        <v>101013</v>
      </c>
      <c r="BR49" s="145">
        <f t="shared" si="91"/>
        <v>-102.20539629048837</v>
      </c>
      <c r="BT49" s="5">
        <f t="shared" si="92"/>
        <v>-1</v>
      </c>
      <c r="BU49" s="5">
        <v>1</v>
      </c>
      <c r="BV49">
        <v>1</v>
      </c>
      <c r="BW49" s="5">
        <v>1</v>
      </c>
      <c r="BX49">
        <f t="shared" si="141"/>
        <v>1</v>
      </c>
      <c r="BY49">
        <f t="shared" si="142"/>
        <v>1</v>
      </c>
      <c r="BZ49" s="189">
        <v>1.6846361186000001E-2</v>
      </c>
      <c r="CA49" s="170">
        <v>10</v>
      </c>
      <c r="CB49" s="5">
        <v>60</v>
      </c>
      <c r="CC49" t="str">
        <f t="shared" si="143"/>
        <v>TRUE</v>
      </c>
      <c r="CD49">
        <f>VLOOKUP($A49,'FuturesInfo (3)'!$A$2:$V$80,22)</f>
        <v>3</v>
      </c>
      <c r="CE49">
        <f t="shared" si="61"/>
        <v>3</v>
      </c>
      <c r="CF49">
        <f t="shared" si="61"/>
        <v>3</v>
      </c>
      <c r="CG49" s="139">
        <f>VLOOKUP($A49,'FuturesInfo (3)'!$A$2:$O$80,15)*CE49</f>
        <v>101013</v>
      </c>
      <c r="CH49" s="145">
        <f t="shared" si="144"/>
        <v>1701.701482481418</v>
      </c>
      <c r="CI49" s="145">
        <f t="shared" si="93"/>
        <v>1701.701482481418</v>
      </c>
      <c r="CK49" s="5">
        <f t="shared" si="145"/>
        <v>1</v>
      </c>
      <c r="CL49" s="5">
        <v>1</v>
      </c>
      <c r="CM49">
        <v>1</v>
      </c>
      <c r="CN49" s="5">
        <v>1</v>
      </c>
      <c r="CO49">
        <f t="shared" si="119"/>
        <v>1</v>
      </c>
      <c r="CP49">
        <f t="shared" si="146"/>
        <v>1</v>
      </c>
      <c r="CQ49" s="5">
        <v>1.4247846255800001E-2</v>
      </c>
      <c r="CR49" s="170">
        <v>10</v>
      </c>
      <c r="CS49" s="5">
        <v>60</v>
      </c>
      <c r="CT49" t="str">
        <f t="shared" si="147"/>
        <v>TRUE</v>
      </c>
      <c r="CU49">
        <f>VLOOKUP($A49,'FuturesInfo (3)'!$A$2:$V$80,22)</f>
        <v>3</v>
      </c>
      <c r="CV49">
        <f t="shared" si="148"/>
        <v>4</v>
      </c>
      <c r="CW49">
        <f t="shared" si="94"/>
        <v>3</v>
      </c>
      <c r="CX49" s="139">
        <f>VLOOKUP($A49,'FuturesInfo (3)'!$A$2:$O$80,15)*CW49</f>
        <v>101013</v>
      </c>
      <c r="CY49" s="200">
        <f t="shared" si="149"/>
        <v>1439.2176938371256</v>
      </c>
      <c r="CZ49" s="200">
        <f t="shared" si="96"/>
        <v>1439.2176938371256</v>
      </c>
      <c r="DB49" s="5">
        <f t="shared" si="67"/>
        <v>1</v>
      </c>
      <c r="DC49" s="5">
        <v>-1</v>
      </c>
      <c r="DD49">
        <v>1</v>
      </c>
      <c r="DE49" s="5">
        <v>-1</v>
      </c>
      <c r="DF49">
        <f t="shared" si="120"/>
        <v>1</v>
      </c>
      <c r="DG49">
        <f t="shared" si="68"/>
        <v>0</v>
      </c>
      <c r="DH49" s="5">
        <v>-2.3521724926499999E-2</v>
      </c>
      <c r="DI49" s="170">
        <v>10</v>
      </c>
      <c r="DJ49" s="5">
        <v>60</v>
      </c>
      <c r="DK49" t="str">
        <f t="shared" si="69"/>
        <v>TRUE</v>
      </c>
      <c r="DL49">
        <f>VLOOKUP($A49,'FuturesInfo (3)'!$A$2:$V$80,22)</f>
        <v>3</v>
      </c>
      <c r="DM49">
        <f t="shared" si="70"/>
        <v>2</v>
      </c>
      <c r="DN49">
        <f t="shared" si="97"/>
        <v>3</v>
      </c>
      <c r="DO49" s="139">
        <f>VLOOKUP($A49,'FuturesInfo (3)'!$A$2:$O$80,15)*DN49</f>
        <v>101013</v>
      </c>
      <c r="DP49" s="200">
        <f t="shared" si="71"/>
        <v>2376.0000000005443</v>
      </c>
      <c r="DQ49" s="200">
        <f t="shared" si="98"/>
        <v>-2376.0000000005443</v>
      </c>
      <c r="DS49" s="5">
        <f t="shared" si="72"/>
        <v>-1</v>
      </c>
      <c r="DT49" s="5">
        <v>-1</v>
      </c>
      <c r="DU49">
        <v>1</v>
      </c>
      <c r="DV49" s="5">
        <v>-1</v>
      </c>
      <c r="DW49">
        <f t="shared" si="121"/>
        <v>1</v>
      </c>
      <c r="DX49">
        <f t="shared" si="73"/>
        <v>0</v>
      </c>
      <c r="DY49" s="5">
        <v>-2.0742723318800001E-2</v>
      </c>
      <c r="DZ49" s="170">
        <v>10</v>
      </c>
      <c r="EA49" s="5">
        <v>60</v>
      </c>
      <c r="EB49" t="str">
        <f t="shared" si="74"/>
        <v>TRUE</v>
      </c>
      <c r="EC49">
        <f>VLOOKUP($A49,'FuturesInfo (3)'!$A$2:$V$80,22)</f>
        <v>3</v>
      </c>
      <c r="ED49" s="96">
        <v>0</v>
      </c>
      <c r="EE49">
        <f t="shared" si="99"/>
        <v>3</v>
      </c>
      <c r="EF49" s="139">
        <f>VLOOKUP($A49,'FuturesInfo (3)'!$A$2:$O$80,15)*EE49</f>
        <v>101013</v>
      </c>
      <c r="EG49" s="200">
        <f t="shared" si="75"/>
        <v>2095.2847106019444</v>
      </c>
      <c r="EH49" s="200">
        <f t="shared" si="100"/>
        <v>-2095.2847106019444</v>
      </c>
      <c r="EJ49">
        <f t="shared" si="150"/>
        <v>-1</v>
      </c>
      <c r="EK49" s="5">
        <v>1</v>
      </c>
      <c r="EL49" s="218">
        <v>1</v>
      </c>
      <c r="EM49">
        <f t="shared" si="101"/>
        <v>1</v>
      </c>
      <c r="EN49" s="5">
        <v>1</v>
      </c>
      <c r="EO49">
        <f t="shared" si="122"/>
        <v>1</v>
      </c>
      <c r="EP49">
        <f t="shared" si="102"/>
        <v>1</v>
      </c>
      <c r="EQ49">
        <f t="shared" si="151"/>
        <v>1</v>
      </c>
      <c r="ER49" s="5">
        <v>3.4164673727400001E-2</v>
      </c>
      <c r="ES49" s="170">
        <v>10</v>
      </c>
      <c r="ET49" s="5">
        <v>60</v>
      </c>
      <c r="EU49" t="str">
        <f t="shared" si="78"/>
        <v>TRUE</v>
      </c>
      <c r="EV49">
        <f>VLOOKUP($A49,'FuturesInfo (3)'!$A$2:$V$80,22)</f>
        <v>3</v>
      </c>
      <c r="EW49" s="96">
        <v>0</v>
      </c>
      <c r="EX49">
        <f t="shared" si="103"/>
        <v>3</v>
      </c>
      <c r="EY49" s="139">
        <f>VLOOKUP($A49,'FuturesInfo (3)'!$A$2:$O$80,15)*EX49</f>
        <v>101013</v>
      </c>
      <c r="EZ49" s="200">
        <f t="shared" si="79"/>
        <v>3451.0761872258563</v>
      </c>
      <c r="FA49" s="200">
        <f t="shared" si="104"/>
        <v>3451.0761872258563</v>
      </c>
      <c r="FB49" s="200">
        <f t="shared" si="152"/>
        <v>3451.0761872258563</v>
      </c>
      <c r="FD49">
        <f t="shared" si="81"/>
        <v>1</v>
      </c>
      <c r="FE49" s="5">
        <v>1</v>
      </c>
      <c r="FF49" s="218">
        <v>1</v>
      </c>
      <c r="FG49">
        <f t="shared" si="125"/>
        <v>1</v>
      </c>
      <c r="FH49" s="5">
        <v>1</v>
      </c>
      <c r="FI49">
        <f t="shared" si="123"/>
        <v>1</v>
      </c>
      <c r="FJ49">
        <f t="shared" si="106"/>
        <v>1</v>
      </c>
      <c r="FK49">
        <f t="shared" si="82"/>
        <v>1</v>
      </c>
      <c r="FL49" s="5">
        <v>1.1232243144999999E-2</v>
      </c>
      <c r="FM49" s="170">
        <v>10</v>
      </c>
      <c r="FN49" s="5">
        <v>60</v>
      </c>
      <c r="FO49" t="str">
        <f t="shared" si="83"/>
        <v>TRUE</v>
      </c>
      <c r="FP49">
        <f>VLOOKUP($A49,'FuturesInfo (3)'!$A$2:$V$80,22)</f>
        <v>3</v>
      </c>
      <c r="FQ49" s="96">
        <v>0</v>
      </c>
      <c r="FR49">
        <f t="shared" si="107"/>
        <v>3</v>
      </c>
      <c r="FS49" s="139">
        <f>VLOOKUP($A49,'FuturesInfo (3)'!$A$2:$O$80,15)*FR49</f>
        <v>101013</v>
      </c>
      <c r="FT49" s="200">
        <f t="shared" si="84"/>
        <v>1134.6025768058848</v>
      </c>
      <c r="FU49" s="200">
        <f t="shared" si="108"/>
        <v>1134.6025768058848</v>
      </c>
      <c r="FV49" s="200">
        <f t="shared" si="85"/>
        <v>1134.6025768058848</v>
      </c>
      <c r="FX49">
        <f t="shared" si="86"/>
        <v>1</v>
      </c>
      <c r="FY49" s="247">
        <v>1</v>
      </c>
      <c r="FZ49" s="218">
        <v>-1</v>
      </c>
      <c r="GA49" s="245">
        <v>-16</v>
      </c>
      <c r="GB49">
        <f t="shared" si="126"/>
        <v>-1</v>
      </c>
      <c r="GC49">
        <f t="shared" si="110"/>
        <v>1</v>
      </c>
      <c r="GD49" s="251"/>
      <c r="GE49">
        <f t="shared" si="124"/>
        <v>0</v>
      </c>
      <c r="GF49">
        <f t="shared" si="111"/>
        <v>0</v>
      </c>
      <c r="GG49">
        <f t="shared" si="112"/>
        <v>0</v>
      </c>
      <c r="GH49">
        <f t="shared" si="113"/>
        <v>0</v>
      </c>
      <c r="GI49" s="251"/>
      <c r="GJ49" s="170">
        <v>10</v>
      </c>
      <c r="GK49" s="5">
        <v>60</v>
      </c>
      <c r="GL49" t="str">
        <f t="shared" si="87"/>
        <v>TRUE</v>
      </c>
      <c r="GM49">
        <f>VLOOKUP($A49,'FuturesInfo (3)'!$A$2:$V$80,22)</f>
        <v>3</v>
      </c>
      <c r="GN49" s="96">
        <v>0</v>
      </c>
      <c r="GO49">
        <f t="shared" si="114"/>
        <v>3</v>
      </c>
      <c r="GP49" s="139">
        <f>VLOOKUP($A49,'FuturesInfo (3)'!$A$2:$O$80,15)*GO49</f>
        <v>101013</v>
      </c>
      <c r="GQ49" s="200">
        <f t="shared" si="88"/>
        <v>0</v>
      </c>
      <c r="GR49" s="200">
        <f t="shared" si="115"/>
        <v>0</v>
      </c>
      <c r="GS49" s="200">
        <f t="shared" si="153"/>
        <v>0</v>
      </c>
      <c r="GT49" s="200">
        <f t="shared" si="116"/>
        <v>0</v>
      </c>
    </row>
    <row r="50" spans="1:202"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17"/>
        <v>2</v>
      </c>
      <c r="BH50">
        <v>1</v>
      </c>
      <c r="BI50">
        <v>1</v>
      </c>
      <c r="BJ50">
        <f t="shared" si="90"/>
        <v>1</v>
      </c>
      <c r="BK50" s="1">
        <v>1.7028522775600001E-3</v>
      </c>
      <c r="BL50" s="2">
        <v>10</v>
      </c>
      <c r="BM50">
        <v>60</v>
      </c>
      <c r="BN50" t="str">
        <f t="shared" si="118"/>
        <v>TRUE</v>
      </c>
      <c r="BO50">
        <f>VLOOKUP($A50,'FuturesInfo (3)'!$A$2:$V$80,22)</f>
        <v>3</v>
      </c>
      <c r="BP50">
        <f t="shared" si="140"/>
        <v>3</v>
      </c>
      <c r="BQ50" s="139">
        <f>VLOOKUP($A50,'FuturesInfo (3)'!$A$2:$O$80,15)*BP50</f>
        <v>140820</v>
      </c>
      <c r="BR50" s="145">
        <f t="shared" si="91"/>
        <v>239.79565772599921</v>
      </c>
      <c r="BT50">
        <f t="shared" si="92"/>
        <v>1</v>
      </c>
      <c r="BU50">
        <v>-1</v>
      </c>
      <c r="BV50">
        <v>1</v>
      </c>
      <c r="BW50">
        <v>1</v>
      </c>
      <c r="BX50">
        <f t="shared" si="141"/>
        <v>0</v>
      </c>
      <c r="BY50">
        <f t="shared" si="142"/>
        <v>1</v>
      </c>
      <c r="BZ50" s="188">
        <v>1.2749681258E-3</v>
      </c>
      <c r="CA50" s="2">
        <v>10</v>
      </c>
      <c r="CB50">
        <v>60</v>
      </c>
      <c r="CC50" t="str">
        <f t="shared" si="143"/>
        <v>TRUE</v>
      </c>
      <c r="CD50">
        <f>VLOOKUP($A50,'FuturesInfo (3)'!$A$2:$V$80,22)</f>
        <v>3</v>
      </c>
      <c r="CE50">
        <f t="shared" si="61"/>
        <v>3</v>
      </c>
      <c r="CF50">
        <f t="shared" si="61"/>
        <v>3</v>
      </c>
      <c r="CG50" s="139">
        <f>VLOOKUP($A50,'FuturesInfo (3)'!$A$2:$O$80,15)*CE50</f>
        <v>140820</v>
      </c>
      <c r="CH50" s="145">
        <f t="shared" si="144"/>
        <v>-179.54101147515601</v>
      </c>
      <c r="CI50" s="145">
        <f t="shared" si="93"/>
        <v>179.54101147515601</v>
      </c>
      <c r="CK50">
        <f t="shared" si="145"/>
        <v>-1</v>
      </c>
      <c r="CL50">
        <v>-1</v>
      </c>
      <c r="CM50">
        <v>1</v>
      </c>
      <c r="CN50">
        <v>-1</v>
      </c>
      <c r="CO50">
        <f t="shared" si="119"/>
        <v>1</v>
      </c>
      <c r="CP50">
        <f t="shared" si="146"/>
        <v>0</v>
      </c>
      <c r="CQ50" s="1">
        <v>-1.0611205432900001E-2</v>
      </c>
      <c r="CR50" s="2">
        <v>10</v>
      </c>
      <c r="CS50">
        <v>60</v>
      </c>
      <c r="CT50" t="str">
        <f t="shared" si="147"/>
        <v>TRUE</v>
      </c>
      <c r="CU50">
        <f>VLOOKUP($A50,'FuturesInfo (3)'!$A$2:$V$80,22)</f>
        <v>3</v>
      </c>
      <c r="CV50">
        <f t="shared" si="148"/>
        <v>2</v>
      </c>
      <c r="CW50">
        <f t="shared" si="94"/>
        <v>3</v>
      </c>
      <c r="CX50" s="139">
        <f>VLOOKUP($A50,'FuturesInfo (3)'!$A$2:$O$80,15)*CW50</f>
        <v>140820</v>
      </c>
      <c r="CY50" s="200">
        <f t="shared" si="149"/>
        <v>1494.2699490609782</v>
      </c>
      <c r="CZ50" s="200">
        <f t="shared" si="96"/>
        <v>-1494.2699490609782</v>
      </c>
      <c r="DB50">
        <f t="shared" si="67"/>
        <v>-1</v>
      </c>
      <c r="DC50">
        <v>-1</v>
      </c>
      <c r="DD50">
        <v>1</v>
      </c>
      <c r="DE50">
        <v>-1</v>
      </c>
      <c r="DF50">
        <f t="shared" si="120"/>
        <v>1</v>
      </c>
      <c r="DG50">
        <f t="shared" si="68"/>
        <v>0</v>
      </c>
      <c r="DH50" s="1">
        <v>-4.7190047189999999E-3</v>
      </c>
      <c r="DI50" s="2">
        <v>10</v>
      </c>
      <c r="DJ50">
        <v>60</v>
      </c>
      <c r="DK50" t="str">
        <f t="shared" si="69"/>
        <v>TRUE</v>
      </c>
      <c r="DL50">
        <f>VLOOKUP($A50,'FuturesInfo (3)'!$A$2:$V$80,22)</f>
        <v>3</v>
      </c>
      <c r="DM50">
        <f t="shared" si="70"/>
        <v>2</v>
      </c>
      <c r="DN50">
        <f t="shared" si="97"/>
        <v>3</v>
      </c>
      <c r="DO50" s="139">
        <f>VLOOKUP($A50,'FuturesInfo (3)'!$A$2:$O$80,15)*DN50</f>
        <v>140820</v>
      </c>
      <c r="DP50" s="200">
        <f t="shared" si="71"/>
        <v>664.53024452957993</v>
      </c>
      <c r="DQ50" s="200">
        <f t="shared" si="98"/>
        <v>-664.53024452957993</v>
      </c>
      <c r="DS50">
        <f t="shared" si="72"/>
        <v>-1</v>
      </c>
      <c r="DT50">
        <v>-1</v>
      </c>
      <c r="DU50">
        <v>1</v>
      </c>
      <c r="DV50">
        <v>1</v>
      </c>
      <c r="DW50">
        <f t="shared" si="121"/>
        <v>0</v>
      </c>
      <c r="DX50">
        <f t="shared" si="73"/>
        <v>1</v>
      </c>
      <c r="DY50" s="1">
        <v>2.3491379310300001E-2</v>
      </c>
      <c r="DZ50" s="2">
        <v>10</v>
      </c>
      <c r="EA50">
        <v>60</v>
      </c>
      <c r="EB50" t="str">
        <f t="shared" si="74"/>
        <v>TRUE</v>
      </c>
      <c r="EC50">
        <f>VLOOKUP($A50,'FuturesInfo (3)'!$A$2:$V$80,22)</f>
        <v>3</v>
      </c>
      <c r="ED50" s="96">
        <v>0</v>
      </c>
      <c r="EE50">
        <f t="shared" si="99"/>
        <v>3</v>
      </c>
      <c r="EF50" s="139">
        <f>VLOOKUP($A50,'FuturesInfo (3)'!$A$2:$O$80,15)*EE50</f>
        <v>140820</v>
      </c>
      <c r="EG50" s="200">
        <f t="shared" si="75"/>
        <v>-3308.0560344764463</v>
      </c>
      <c r="EH50" s="200">
        <f t="shared" si="100"/>
        <v>3308.0560344764463</v>
      </c>
      <c r="EJ50">
        <f t="shared" si="150"/>
        <v>-1</v>
      </c>
      <c r="EK50">
        <v>1</v>
      </c>
      <c r="EL50" s="218">
        <v>1</v>
      </c>
      <c r="EM50">
        <f t="shared" si="101"/>
        <v>1</v>
      </c>
      <c r="EN50">
        <v>1</v>
      </c>
      <c r="EO50">
        <f t="shared" si="122"/>
        <v>1</v>
      </c>
      <c r="EP50">
        <f t="shared" si="102"/>
        <v>1</v>
      </c>
      <c r="EQ50">
        <f t="shared" si="151"/>
        <v>1</v>
      </c>
      <c r="ER50" s="1">
        <v>1.0528532322599999E-3</v>
      </c>
      <c r="ES50" s="2">
        <v>10</v>
      </c>
      <c r="ET50">
        <v>60</v>
      </c>
      <c r="EU50" t="str">
        <f t="shared" si="78"/>
        <v>TRUE</v>
      </c>
      <c r="EV50">
        <f>VLOOKUP($A50,'FuturesInfo (3)'!$A$2:$V$80,22)</f>
        <v>3</v>
      </c>
      <c r="EW50" s="96">
        <v>0</v>
      </c>
      <c r="EX50">
        <f t="shared" si="103"/>
        <v>3</v>
      </c>
      <c r="EY50" s="139">
        <f>VLOOKUP($A50,'FuturesInfo (3)'!$A$2:$O$80,15)*EX50</f>
        <v>140820</v>
      </c>
      <c r="EZ50" s="200">
        <f t="shared" si="79"/>
        <v>148.26279216685319</v>
      </c>
      <c r="FA50" s="200">
        <f t="shared" si="104"/>
        <v>148.26279216685319</v>
      </c>
      <c r="FB50" s="200">
        <f t="shared" si="152"/>
        <v>148.26279216685319</v>
      </c>
      <c r="FD50">
        <f t="shared" si="81"/>
        <v>1</v>
      </c>
      <c r="FE50">
        <v>1</v>
      </c>
      <c r="FF50" s="218">
        <v>1</v>
      </c>
      <c r="FG50">
        <f t="shared" si="125"/>
        <v>1</v>
      </c>
      <c r="FH50">
        <v>-1</v>
      </c>
      <c r="FI50">
        <f t="shared" si="123"/>
        <v>0</v>
      </c>
      <c r="FJ50">
        <f t="shared" si="106"/>
        <v>0</v>
      </c>
      <c r="FK50">
        <f t="shared" si="82"/>
        <v>0</v>
      </c>
      <c r="FL50" s="1">
        <v>-1.26209507783E-2</v>
      </c>
      <c r="FM50" s="2">
        <v>10</v>
      </c>
      <c r="FN50">
        <v>60</v>
      </c>
      <c r="FO50" t="str">
        <f t="shared" si="83"/>
        <v>TRUE</v>
      </c>
      <c r="FP50">
        <f>VLOOKUP($A50,'FuturesInfo (3)'!$A$2:$V$80,22)</f>
        <v>3</v>
      </c>
      <c r="FQ50" s="96">
        <v>0</v>
      </c>
      <c r="FR50">
        <f t="shared" si="107"/>
        <v>3</v>
      </c>
      <c r="FS50" s="139">
        <f>VLOOKUP($A50,'FuturesInfo (3)'!$A$2:$O$80,15)*FR50</f>
        <v>140820</v>
      </c>
      <c r="FT50" s="200">
        <f t="shared" si="84"/>
        <v>-1777.2822886002059</v>
      </c>
      <c r="FU50" s="200">
        <f t="shared" si="108"/>
        <v>-1777.2822886002059</v>
      </c>
      <c r="FV50" s="200">
        <f t="shared" si="85"/>
        <v>-1777.2822886002059</v>
      </c>
      <c r="FX50">
        <f t="shared" si="86"/>
        <v>-1</v>
      </c>
      <c r="FY50" s="244">
        <v>-1</v>
      </c>
      <c r="FZ50" s="218">
        <v>1</v>
      </c>
      <c r="GA50" s="245">
        <v>16</v>
      </c>
      <c r="GB50">
        <f t="shared" si="126"/>
        <v>-1</v>
      </c>
      <c r="GC50">
        <f t="shared" si="110"/>
        <v>1</v>
      </c>
      <c r="GD50" s="218"/>
      <c r="GE50">
        <f t="shared" si="124"/>
        <v>0</v>
      </c>
      <c r="GF50">
        <f t="shared" si="111"/>
        <v>0</v>
      </c>
      <c r="GG50">
        <f t="shared" si="112"/>
        <v>0</v>
      </c>
      <c r="GH50">
        <f t="shared" si="113"/>
        <v>0</v>
      </c>
      <c r="GI50" s="253"/>
      <c r="GJ50" s="2">
        <v>10</v>
      </c>
      <c r="GK50">
        <v>60</v>
      </c>
      <c r="GL50" t="str">
        <f t="shared" si="87"/>
        <v>TRUE</v>
      </c>
      <c r="GM50">
        <f>VLOOKUP($A50,'FuturesInfo (3)'!$A$2:$V$80,22)</f>
        <v>3</v>
      </c>
      <c r="GN50" s="96">
        <v>0</v>
      </c>
      <c r="GO50">
        <f t="shared" si="114"/>
        <v>3</v>
      </c>
      <c r="GP50" s="139">
        <f>VLOOKUP($A50,'FuturesInfo (3)'!$A$2:$O$80,15)*GO50</f>
        <v>140820</v>
      </c>
      <c r="GQ50" s="200">
        <f t="shared" si="88"/>
        <v>0</v>
      </c>
      <c r="GR50" s="200">
        <f t="shared" si="115"/>
        <v>0</v>
      </c>
      <c r="GS50" s="200">
        <f t="shared" si="153"/>
        <v>0</v>
      </c>
      <c r="GT50" s="200">
        <f t="shared" si="116"/>
        <v>0</v>
      </c>
    </row>
    <row r="51" spans="1:202"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17"/>
        <v>0</v>
      </c>
      <c r="BH51">
        <v>-1</v>
      </c>
      <c r="BI51">
        <v>1</v>
      </c>
      <c r="BJ51">
        <f t="shared" si="90"/>
        <v>0</v>
      </c>
      <c r="BK51" s="1">
        <v>6.4360418342700003E-3</v>
      </c>
      <c r="BL51" s="2">
        <v>10</v>
      </c>
      <c r="BM51">
        <v>60</v>
      </c>
      <c r="BN51" t="str">
        <f t="shared" si="118"/>
        <v>TRUE</v>
      </c>
      <c r="BO51">
        <f>VLOOKUP($A51,'FuturesInfo (3)'!$A$2:$V$80,22)</f>
        <v>2</v>
      </c>
      <c r="BP51">
        <f t="shared" si="140"/>
        <v>2</v>
      </c>
      <c r="BQ51" s="139">
        <f>VLOOKUP($A51,'FuturesInfo (3)'!$A$2:$O$80,15)*BP51</f>
        <v>103940</v>
      </c>
      <c r="BR51" s="145">
        <f t="shared" si="91"/>
        <v>-668.96218825402389</v>
      </c>
      <c r="BT51">
        <f t="shared" si="92"/>
        <v>-1</v>
      </c>
      <c r="BU51">
        <v>-1</v>
      </c>
      <c r="BV51">
        <v>-1</v>
      </c>
      <c r="BW51">
        <v>-1</v>
      </c>
      <c r="BX51">
        <f t="shared" si="141"/>
        <v>1</v>
      </c>
      <c r="BY51">
        <f t="shared" si="142"/>
        <v>1</v>
      </c>
      <c r="BZ51" s="188">
        <v>-7.9936051159099995E-3</v>
      </c>
      <c r="CA51" s="2">
        <v>10</v>
      </c>
      <c r="CB51">
        <v>60</v>
      </c>
      <c r="CC51" t="str">
        <f t="shared" si="143"/>
        <v>TRUE</v>
      </c>
      <c r="CD51">
        <f>VLOOKUP($A51,'FuturesInfo (3)'!$A$2:$V$80,22)</f>
        <v>2</v>
      </c>
      <c r="CE51">
        <f t="shared" si="61"/>
        <v>2</v>
      </c>
      <c r="CF51">
        <f t="shared" si="61"/>
        <v>2</v>
      </c>
      <c r="CG51" s="139">
        <f>VLOOKUP($A51,'FuturesInfo (3)'!$A$2:$O$80,15)*CE51</f>
        <v>103940</v>
      </c>
      <c r="CH51" s="145">
        <f t="shared" si="144"/>
        <v>830.85531574768538</v>
      </c>
      <c r="CI51" s="145">
        <f t="shared" si="93"/>
        <v>830.85531574768538</v>
      </c>
      <c r="CK51">
        <f t="shared" si="145"/>
        <v>-1</v>
      </c>
      <c r="CL51">
        <v>-1</v>
      </c>
      <c r="CM51">
        <v>-1</v>
      </c>
      <c r="CN51">
        <v>1</v>
      </c>
      <c r="CO51">
        <f t="shared" si="119"/>
        <v>0</v>
      </c>
      <c r="CP51">
        <f t="shared" si="146"/>
        <v>0</v>
      </c>
      <c r="CQ51" s="1">
        <v>1.8331990330399998E-2</v>
      </c>
      <c r="CR51" s="2">
        <v>10</v>
      </c>
      <c r="CS51">
        <v>60</v>
      </c>
      <c r="CT51" t="str">
        <f t="shared" si="147"/>
        <v>TRUE</v>
      </c>
      <c r="CU51">
        <f>VLOOKUP($A51,'FuturesInfo (3)'!$A$2:$V$80,22)</f>
        <v>2</v>
      </c>
      <c r="CV51">
        <f t="shared" si="148"/>
        <v>3</v>
      </c>
      <c r="CW51">
        <f t="shared" si="94"/>
        <v>2</v>
      </c>
      <c r="CX51" s="139">
        <f>VLOOKUP($A51,'FuturesInfo (3)'!$A$2:$O$80,15)*CW51</f>
        <v>103940</v>
      </c>
      <c r="CY51" s="200">
        <f t="shared" si="149"/>
        <v>-1905.4270749417758</v>
      </c>
      <c r="CZ51" s="200">
        <f t="shared" si="96"/>
        <v>-1905.4270749417758</v>
      </c>
      <c r="DB51">
        <f t="shared" si="67"/>
        <v>-1</v>
      </c>
      <c r="DC51">
        <v>1</v>
      </c>
      <c r="DD51">
        <v>-1</v>
      </c>
      <c r="DE51">
        <v>1</v>
      </c>
      <c r="DF51">
        <f t="shared" si="120"/>
        <v>1</v>
      </c>
      <c r="DG51">
        <f t="shared" si="68"/>
        <v>0</v>
      </c>
      <c r="DH51" s="1">
        <v>1.7606330366000001E-2</v>
      </c>
      <c r="DI51" s="2">
        <v>10</v>
      </c>
      <c r="DJ51">
        <v>60</v>
      </c>
      <c r="DK51" t="str">
        <f t="shared" si="69"/>
        <v>TRUE</v>
      </c>
      <c r="DL51">
        <f>VLOOKUP($A51,'FuturesInfo (3)'!$A$2:$V$80,22)</f>
        <v>2</v>
      </c>
      <c r="DM51">
        <f t="shared" si="70"/>
        <v>2</v>
      </c>
      <c r="DN51">
        <f t="shared" si="97"/>
        <v>2</v>
      </c>
      <c r="DO51" s="139">
        <f>VLOOKUP($A51,'FuturesInfo (3)'!$A$2:$O$80,15)*DN51</f>
        <v>103940</v>
      </c>
      <c r="DP51" s="200">
        <f t="shared" si="71"/>
        <v>1830.0019782420402</v>
      </c>
      <c r="DQ51" s="200">
        <f t="shared" si="98"/>
        <v>-1830.0019782420402</v>
      </c>
      <c r="DS51">
        <f t="shared" si="72"/>
        <v>1</v>
      </c>
      <c r="DT51">
        <v>1</v>
      </c>
      <c r="DU51">
        <v>-1</v>
      </c>
      <c r="DV51">
        <v>1</v>
      </c>
      <c r="DW51">
        <f t="shared" si="121"/>
        <v>1</v>
      </c>
      <c r="DX51">
        <f t="shared" si="73"/>
        <v>0</v>
      </c>
      <c r="DY51" s="1">
        <v>2.0800933125999999E-2</v>
      </c>
      <c r="DZ51" s="2">
        <v>10</v>
      </c>
      <c r="EA51">
        <v>60</v>
      </c>
      <c r="EB51" t="str">
        <f t="shared" si="74"/>
        <v>TRUE</v>
      </c>
      <c r="EC51">
        <f>VLOOKUP($A51,'FuturesInfo (3)'!$A$2:$V$80,22)</f>
        <v>2</v>
      </c>
      <c r="ED51" s="96">
        <v>0</v>
      </c>
      <c r="EE51">
        <f t="shared" si="99"/>
        <v>2</v>
      </c>
      <c r="EF51" s="139">
        <f>VLOOKUP($A51,'FuturesInfo (3)'!$A$2:$O$80,15)*EE51</f>
        <v>103940</v>
      </c>
      <c r="EG51" s="200">
        <f t="shared" si="75"/>
        <v>2162.0489891164398</v>
      </c>
      <c r="EH51" s="200">
        <f t="shared" si="100"/>
        <v>-2162.0489891164398</v>
      </c>
      <c r="EJ51">
        <f t="shared" si="150"/>
        <v>1</v>
      </c>
      <c r="EK51">
        <v>1</v>
      </c>
      <c r="EL51" s="218">
        <v>-1</v>
      </c>
      <c r="EM51">
        <f t="shared" si="101"/>
        <v>1</v>
      </c>
      <c r="EN51">
        <v>-1</v>
      </c>
      <c r="EO51">
        <f t="shared" si="122"/>
        <v>0</v>
      </c>
      <c r="EP51">
        <f t="shared" si="102"/>
        <v>1</v>
      </c>
      <c r="EQ51">
        <f t="shared" si="151"/>
        <v>0</v>
      </c>
      <c r="ER51" s="1">
        <v>-1.06646353076E-2</v>
      </c>
      <c r="ES51" s="2">
        <v>10</v>
      </c>
      <c r="ET51">
        <v>60</v>
      </c>
      <c r="EU51" t="str">
        <f t="shared" si="78"/>
        <v>TRUE</v>
      </c>
      <c r="EV51">
        <f>VLOOKUP($A51,'FuturesInfo (3)'!$A$2:$V$80,22)</f>
        <v>2</v>
      </c>
      <c r="EW51" s="96">
        <v>0</v>
      </c>
      <c r="EX51">
        <f t="shared" si="103"/>
        <v>2</v>
      </c>
      <c r="EY51" s="139">
        <f>VLOOKUP($A51,'FuturesInfo (3)'!$A$2:$O$80,15)*EX51</f>
        <v>103940</v>
      </c>
      <c r="EZ51" s="200">
        <f t="shared" si="79"/>
        <v>-1108.482193871944</v>
      </c>
      <c r="FA51" s="200">
        <f t="shared" si="104"/>
        <v>1108.482193871944</v>
      </c>
      <c r="FB51" s="200">
        <f t="shared" si="152"/>
        <v>-1108.482193871944</v>
      </c>
      <c r="FD51">
        <f t="shared" si="81"/>
        <v>-1</v>
      </c>
      <c r="FE51">
        <v>-1</v>
      </c>
      <c r="FF51" s="218">
        <v>-1</v>
      </c>
      <c r="FG51">
        <f t="shared" si="125"/>
        <v>-1</v>
      </c>
      <c r="FH51">
        <v>-1</v>
      </c>
      <c r="FI51">
        <f t="shared" si="123"/>
        <v>1</v>
      </c>
      <c r="FJ51">
        <f t="shared" si="106"/>
        <v>1</v>
      </c>
      <c r="FK51">
        <f t="shared" si="82"/>
        <v>1</v>
      </c>
      <c r="FL51" s="1">
        <v>-2.5318829707400001E-2</v>
      </c>
      <c r="FM51" s="2">
        <v>10</v>
      </c>
      <c r="FN51">
        <v>60</v>
      </c>
      <c r="FO51" t="str">
        <f t="shared" si="83"/>
        <v>TRUE</v>
      </c>
      <c r="FP51">
        <f>VLOOKUP($A51,'FuturesInfo (3)'!$A$2:$V$80,22)</f>
        <v>2</v>
      </c>
      <c r="FQ51" s="96">
        <v>0</v>
      </c>
      <c r="FR51">
        <f t="shared" si="107"/>
        <v>2</v>
      </c>
      <c r="FS51" s="139">
        <f>VLOOKUP($A51,'FuturesInfo (3)'!$A$2:$O$80,15)*FR51</f>
        <v>103940</v>
      </c>
      <c r="FT51" s="200">
        <f t="shared" si="84"/>
        <v>2631.6391597871561</v>
      </c>
      <c r="FU51" s="200">
        <f t="shared" si="108"/>
        <v>2631.6391597871561</v>
      </c>
      <c r="FV51" s="200">
        <f t="shared" si="85"/>
        <v>2631.6391597871561</v>
      </c>
      <c r="FX51">
        <f t="shared" si="86"/>
        <v>-1</v>
      </c>
      <c r="FY51" s="244">
        <v>1</v>
      </c>
      <c r="FZ51" s="218">
        <v>-1</v>
      </c>
      <c r="GA51" s="245">
        <v>4</v>
      </c>
      <c r="GB51">
        <f t="shared" si="126"/>
        <v>-1</v>
      </c>
      <c r="GC51">
        <f t="shared" si="110"/>
        <v>-1</v>
      </c>
      <c r="GD51" s="218"/>
      <c r="GE51">
        <f t="shared" si="124"/>
        <v>0</v>
      </c>
      <c r="GF51">
        <f t="shared" si="111"/>
        <v>0</v>
      </c>
      <c r="GG51">
        <f t="shared" si="112"/>
        <v>0</v>
      </c>
      <c r="GH51">
        <f t="shared" si="113"/>
        <v>0</v>
      </c>
      <c r="GI51" s="253"/>
      <c r="GJ51" s="2">
        <v>10</v>
      </c>
      <c r="GK51">
        <v>60</v>
      </c>
      <c r="GL51" t="str">
        <f t="shared" si="87"/>
        <v>TRUE</v>
      </c>
      <c r="GM51">
        <f>VLOOKUP($A51,'FuturesInfo (3)'!$A$2:$V$80,22)</f>
        <v>2</v>
      </c>
      <c r="GN51" s="96">
        <v>0</v>
      </c>
      <c r="GO51">
        <f t="shared" si="114"/>
        <v>2</v>
      </c>
      <c r="GP51" s="139">
        <f>VLOOKUP($A51,'FuturesInfo (3)'!$A$2:$O$80,15)*GO51</f>
        <v>103940</v>
      </c>
      <c r="GQ51" s="200">
        <f t="shared" si="88"/>
        <v>0</v>
      </c>
      <c r="GR51" s="200">
        <f t="shared" si="115"/>
        <v>0</v>
      </c>
      <c r="GS51" s="200">
        <f t="shared" si="153"/>
        <v>0</v>
      </c>
      <c r="GT51" s="200">
        <f t="shared" si="116"/>
        <v>0</v>
      </c>
    </row>
    <row r="52" spans="1:202" x14ac:dyDescent="0.25">
      <c r="A52" s="1" t="s">
        <v>370</v>
      </c>
      <c r="B52" s="153" t="s">
        <v>1196</v>
      </c>
      <c r="C52" s="204" t="str">
        <f>VLOOKUP(A52,'FuturesInfo (3)'!$A$2:$K$80,11)</f>
        <v>energy</v>
      </c>
      <c r="D52" s="2"/>
      <c r="K52" s="2"/>
      <c r="T52" s="2"/>
      <c r="AD52" s="2"/>
      <c r="AI52" s="139"/>
      <c r="AO52" s="2"/>
      <c r="AT52" s="139"/>
      <c r="AX52">
        <v>-1</v>
      </c>
      <c r="AY52">
        <v>-2.0936639118500001E-2</v>
      </c>
      <c r="AZ52" s="2"/>
      <c r="BE52" s="139"/>
      <c r="BG52">
        <f t="shared" si="117"/>
        <v>0</v>
      </c>
      <c r="BH52">
        <v>-1</v>
      </c>
      <c r="BI52">
        <v>1</v>
      </c>
      <c r="BJ52">
        <f t="shared" si="90"/>
        <v>0</v>
      </c>
      <c r="BK52" s="1">
        <v>1.23804164322E-2</v>
      </c>
      <c r="BL52" s="2">
        <v>10</v>
      </c>
      <c r="BM52">
        <v>60</v>
      </c>
      <c r="BN52" t="str">
        <f t="shared" si="118"/>
        <v>TRUE</v>
      </c>
      <c r="BO52">
        <f>VLOOKUP($A52,'FuturesInfo (3)'!$A$2:$V$80,22)</f>
        <v>2</v>
      </c>
      <c r="BP52">
        <f t="shared" si="140"/>
        <v>2</v>
      </c>
      <c r="BQ52" s="139">
        <f>VLOOKUP($A52,'FuturesInfo (3)'!$A$2:$O$80,15)*BP52</f>
        <v>90300</v>
      </c>
      <c r="BR52" s="145">
        <f t="shared" si="91"/>
        <v>-1117.9516038276599</v>
      </c>
      <c r="BT52">
        <f t="shared" si="92"/>
        <v>-1</v>
      </c>
      <c r="BU52">
        <v>1</v>
      </c>
      <c r="BV52">
        <v>-1</v>
      </c>
      <c r="BW52">
        <v>-1</v>
      </c>
      <c r="BX52">
        <f t="shared" si="141"/>
        <v>0</v>
      </c>
      <c r="BY52">
        <f t="shared" si="142"/>
        <v>1</v>
      </c>
      <c r="BZ52" s="188">
        <v>-1.4452473596399999E-2</v>
      </c>
      <c r="CA52" s="2">
        <v>10</v>
      </c>
      <c r="CB52">
        <v>60</v>
      </c>
      <c r="CC52" t="str">
        <f t="shared" si="143"/>
        <v>TRUE</v>
      </c>
      <c r="CD52">
        <f>VLOOKUP($A52,'FuturesInfo (3)'!$A$2:$V$80,22)</f>
        <v>2</v>
      </c>
      <c r="CE52">
        <f t="shared" si="61"/>
        <v>2</v>
      </c>
      <c r="CF52">
        <f t="shared" si="61"/>
        <v>2</v>
      </c>
      <c r="CG52" s="139">
        <f>VLOOKUP($A52,'FuturesInfo (3)'!$A$2:$O$80,15)*CE52</f>
        <v>90300</v>
      </c>
      <c r="CH52" s="145">
        <f t="shared" si="144"/>
        <v>-1305.05836575492</v>
      </c>
      <c r="CI52" s="145">
        <f t="shared" si="93"/>
        <v>1305.05836575492</v>
      </c>
      <c r="CK52">
        <f t="shared" si="145"/>
        <v>1</v>
      </c>
      <c r="CL52">
        <v>-1</v>
      </c>
      <c r="CM52">
        <v>-1</v>
      </c>
      <c r="CN52">
        <v>1</v>
      </c>
      <c r="CO52">
        <f t="shared" si="119"/>
        <v>0</v>
      </c>
      <c r="CP52">
        <f t="shared" si="146"/>
        <v>0</v>
      </c>
      <c r="CQ52" s="1">
        <v>5.6401579244200004E-3</v>
      </c>
      <c r="CR52" s="2">
        <v>10</v>
      </c>
      <c r="CS52">
        <v>60</v>
      </c>
      <c r="CT52" t="str">
        <f t="shared" si="147"/>
        <v>TRUE</v>
      </c>
      <c r="CU52">
        <f>VLOOKUP($A52,'FuturesInfo (3)'!$A$2:$V$80,22)</f>
        <v>2</v>
      </c>
      <c r="CV52">
        <f t="shared" si="148"/>
        <v>3</v>
      </c>
      <c r="CW52">
        <f t="shared" si="94"/>
        <v>2</v>
      </c>
      <c r="CX52" s="139">
        <f>VLOOKUP($A52,'FuturesInfo (3)'!$A$2:$O$80,15)*CW52</f>
        <v>90300</v>
      </c>
      <c r="CY52" s="200">
        <f t="shared" si="149"/>
        <v>-509.30626057512603</v>
      </c>
      <c r="CZ52" s="200">
        <f t="shared" si="96"/>
        <v>-509.30626057512603</v>
      </c>
      <c r="DB52">
        <f t="shared" si="67"/>
        <v>-1</v>
      </c>
      <c r="DC52">
        <v>-1</v>
      </c>
      <c r="DD52">
        <v>1</v>
      </c>
      <c r="DE52">
        <v>1</v>
      </c>
      <c r="DF52">
        <f t="shared" si="120"/>
        <v>0</v>
      </c>
      <c r="DG52">
        <f t="shared" si="68"/>
        <v>1</v>
      </c>
      <c r="DH52" s="1">
        <v>2.41166573191E-2</v>
      </c>
      <c r="DI52" s="2">
        <v>10</v>
      </c>
      <c r="DJ52">
        <v>60</v>
      </c>
      <c r="DK52" t="str">
        <f t="shared" si="69"/>
        <v>TRUE</v>
      </c>
      <c r="DL52">
        <f>VLOOKUP($A52,'FuturesInfo (3)'!$A$2:$V$80,22)</f>
        <v>2</v>
      </c>
      <c r="DM52">
        <f t="shared" si="70"/>
        <v>2</v>
      </c>
      <c r="DN52">
        <f t="shared" si="97"/>
        <v>2</v>
      </c>
      <c r="DO52" s="139">
        <f>VLOOKUP($A52,'FuturesInfo (3)'!$A$2:$O$80,15)*DN52</f>
        <v>90300</v>
      </c>
      <c r="DP52" s="200">
        <f t="shared" si="71"/>
        <v>-2177.7341559147299</v>
      </c>
      <c r="DQ52" s="200">
        <f t="shared" si="98"/>
        <v>2177.7341559147299</v>
      </c>
      <c r="DS52">
        <f t="shared" si="72"/>
        <v>-1</v>
      </c>
      <c r="DT52">
        <v>1</v>
      </c>
      <c r="DU52">
        <v>1</v>
      </c>
      <c r="DV52">
        <v>1</v>
      </c>
      <c r="DW52">
        <f t="shared" si="121"/>
        <v>1</v>
      </c>
      <c r="DX52">
        <f t="shared" si="73"/>
        <v>1</v>
      </c>
      <c r="DY52" s="1">
        <v>1.7524644030700001E-2</v>
      </c>
      <c r="DZ52" s="2">
        <v>10</v>
      </c>
      <c r="EA52">
        <v>60</v>
      </c>
      <c r="EB52" t="str">
        <f t="shared" si="74"/>
        <v>TRUE</v>
      </c>
      <c r="EC52">
        <f>VLOOKUP($A52,'FuturesInfo (3)'!$A$2:$V$80,22)</f>
        <v>2</v>
      </c>
      <c r="ED52" s="96">
        <v>0</v>
      </c>
      <c r="EE52">
        <f t="shared" si="99"/>
        <v>2</v>
      </c>
      <c r="EF52" s="139">
        <f>VLOOKUP($A52,'FuturesInfo (3)'!$A$2:$O$80,15)*EE52</f>
        <v>90300</v>
      </c>
      <c r="EG52" s="200">
        <f t="shared" si="75"/>
        <v>1582.4753559722101</v>
      </c>
      <c r="EH52" s="200">
        <f t="shared" si="100"/>
        <v>1582.4753559722101</v>
      </c>
      <c r="EJ52">
        <f t="shared" si="150"/>
        <v>1</v>
      </c>
      <c r="EK52">
        <v>1</v>
      </c>
      <c r="EL52" s="218">
        <v>1</v>
      </c>
      <c r="EM52">
        <f t="shared" si="101"/>
        <v>-1</v>
      </c>
      <c r="EN52">
        <v>-1</v>
      </c>
      <c r="EO52">
        <f t="shared" si="122"/>
        <v>0</v>
      </c>
      <c r="EP52">
        <f t="shared" si="102"/>
        <v>0</v>
      </c>
      <c r="EQ52">
        <f t="shared" si="151"/>
        <v>1</v>
      </c>
      <c r="ER52" s="1">
        <v>-8.6114101184100005E-3</v>
      </c>
      <c r="ES52" s="2">
        <v>10</v>
      </c>
      <c r="ET52">
        <v>60</v>
      </c>
      <c r="EU52" t="str">
        <f t="shared" si="78"/>
        <v>TRUE</v>
      </c>
      <c r="EV52">
        <f>VLOOKUP($A52,'FuturesInfo (3)'!$A$2:$V$80,22)</f>
        <v>2</v>
      </c>
      <c r="EW52" s="96">
        <v>0</v>
      </c>
      <c r="EX52">
        <f t="shared" si="103"/>
        <v>2</v>
      </c>
      <c r="EY52" s="139">
        <f>VLOOKUP($A52,'FuturesInfo (3)'!$A$2:$O$80,15)*EX52</f>
        <v>90300</v>
      </c>
      <c r="EZ52" s="200">
        <f t="shared" si="79"/>
        <v>-777.61033369242307</v>
      </c>
      <c r="FA52" s="200">
        <f t="shared" si="104"/>
        <v>-777.61033369242307</v>
      </c>
      <c r="FB52" s="200">
        <f t="shared" si="152"/>
        <v>777.61033369242307</v>
      </c>
      <c r="FD52">
        <f t="shared" si="81"/>
        <v>-1</v>
      </c>
      <c r="FE52">
        <v>1</v>
      </c>
      <c r="FF52" s="218">
        <v>1</v>
      </c>
      <c r="FG52">
        <f t="shared" si="125"/>
        <v>1</v>
      </c>
      <c r="FH52">
        <v>-1</v>
      </c>
      <c r="FI52">
        <f t="shared" si="123"/>
        <v>0</v>
      </c>
      <c r="FJ52">
        <f t="shared" si="106"/>
        <v>0</v>
      </c>
      <c r="FK52">
        <f t="shared" si="82"/>
        <v>0</v>
      </c>
      <c r="FL52" s="1">
        <v>-1.9543973941399999E-2</v>
      </c>
      <c r="FM52" s="2">
        <v>10</v>
      </c>
      <c r="FN52">
        <v>60</v>
      </c>
      <c r="FO52" t="str">
        <f t="shared" si="83"/>
        <v>TRUE</v>
      </c>
      <c r="FP52">
        <f>VLOOKUP($A52,'FuturesInfo (3)'!$A$2:$V$80,22)</f>
        <v>2</v>
      </c>
      <c r="FQ52" s="96">
        <v>0</v>
      </c>
      <c r="FR52">
        <f t="shared" si="107"/>
        <v>2</v>
      </c>
      <c r="FS52" s="139">
        <f>VLOOKUP($A52,'FuturesInfo (3)'!$A$2:$O$80,15)*FR52</f>
        <v>90300</v>
      </c>
      <c r="FT52" s="200">
        <f t="shared" si="84"/>
        <v>-1764.82084690842</v>
      </c>
      <c r="FU52" s="200">
        <f t="shared" si="108"/>
        <v>-1764.82084690842</v>
      </c>
      <c r="FV52" s="200">
        <f t="shared" si="85"/>
        <v>-1764.82084690842</v>
      </c>
      <c r="FX52">
        <f t="shared" si="86"/>
        <v>-1</v>
      </c>
      <c r="FY52" s="244">
        <v>-1</v>
      </c>
      <c r="FZ52" s="218">
        <v>-1</v>
      </c>
      <c r="GA52" s="245">
        <v>-24</v>
      </c>
      <c r="GB52">
        <f t="shared" si="126"/>
        <v>-1</v>
      </c>
      <c r="GC52">
        <f t="shared" si="110"/>
        <v>1</v>
      </c>
      <c r="GD52" s="218"/>
      <c r="GE52">
        <f t="shared" si="124"/>
        <v>0</v>
      </c>
      <c r="GF52">
        <f t="shared" si="111"/>
        <v>0</v>
      </c>
      <c r="GG52">
        <f t="shared" si="112"/>
        <v>0</v>
      </c>
      <c r="GH52">
        <f t="shared" si="113"/>
        <v>0</v>
      </c>
      <c r="GI52" s="253"/>
      <c r="GJ52" s="2">
        <v>10</v>
      </c>
      <c r="GK52">
        <v>60</v>
      </c>
      <c r="GL52" t="str">
        <f t="shared" si="87"/>
        <v>TRUE</v>
      </c>
      <c r="GM52">
        <f>VLOOKUP($A52,'FuturesInfo (3)'!$A$2:$V$80,22)</f>
        <v>2</v>
      </c>
      <c r="GN52" s="96">
        <v>0</v>
      </c>
      <c r="GO52">
        <f t="shared" si="114"/>
        <v>2</v>
      </c>
      <c r="GP52" s="139">
        <f>VLOOKUP($A52,'FuturesInfo (3)'!$A$2:$O$80,15)*GO52</f>
        <v>90300</v>
      </c>
      <c r="GQ52" s="200">
        <f t="shared" si="88"/>
        <v>0</v>
      </c>
      <c r="GR52" s="200">
        <f t="shared" si="115"/>
        <v>0</v>
      </c>
      <c r="GS52" s="200">
        <f t="shared" si="153"/>
        <v>0</v>
      </c>
      <c r="GT52" s="200">
        <f t="shared" si="116"/>
        <v>0</v>
      </c>
    </row>
    <row r="53" spans="1:202"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17"/>
        <v>0</v>
      </c>
      <c r="BH53">
        <v>1</v>
      </c>
      <c r="BI53">
        <v>1</v>
      </c>
      <c r="BJ53">
        <f t="shared" si="90"/>
        <v>1</v>
      </c>
      <c r="BK53" s="1">
        <v>1.9927536231899998E-2</v>
      </c>
      <c r="BL53" s="2">
        <v>10</v>
      </c>
      <c r="BM53">
        <v>60</v>
      </c>
      <c r="BN53" t="str">
        <f t="shared" si="118"/>
        <v>TRUE</v>
      </c>
      <c r="BO53">
        <f>VLOOKUP($A53,'FuturesInfo (3)'!$A$2:$V$80,22)</f>
        <v>4</v>
      </c>
      <c r="BP53">
        <f t="shared" si="140"/>
        <v>4</v>
      </c>
      <c r="BQ53" s="139">
        <f>VLOOKUP($A53,'FuturesInfo (3)'!$A$2:$O$80,15)*BP53</f>
        <v>138600</v>
      </c>
      <c r="BR53" s="145">
        <f t="shared" si="91"/>
        <v>2761.9565217413397</v>
      </c>
      <c r="BT53">
        <f t="shared" si="92"/>
        <v>1</v>
      </c>
      <c r="BU53">
        <v>1</v>
      </c>
      <c r="BV53">
        <v>-1</v>
      </c>
      <c r="BW53">
        <v>1</v>
      </c>
      <c r="BX53">
        <f t="shared" si="141"/>
        <v>1</v>
      </c>
      <c r="BY53">
        <f t="shared" si="142"/>
        <v>0</v>
      </c>
      <c r="BZ53" s="188">
        <v>1.8058022498500002E-2</v>
      </c>
      <c r="CA53" s="2">
        <v>10</v>
      </c>
      <c r="CB53">
        <v>60</v>
      </c>
      <c r="CC53" t="str">
        <f t="shared" si="143"/>
        <v>TRUE</v>
      </c>
      <c r="CD53">
        <f>VLOOKUP($A53,'FuturesInfo (3)'!$A$2:$V$80,22)</f>
        <v>4</v>
      </c>
      <c r="CE53">
        <f t="shared" si="61"/>
        <v>4</v>
      </c>
      <c r="CF53">
        <f t="shared" si="61"/>
        <v>4</v>
      </c>
      <c r="CG53" s="139">
        <f>VLOOKUP($A53,'FuturesInfo (3)'!$A$2:$O$80,15)*CE53</f>
        <v>138600</v>
      </c>
      <c r="CH53" s="145">
        <f t="shared" si="144"/>
        <v>2502.8419182921002</v>
      </c>
      <c r="CI53" s="145">
        <f t="shared" si="93"/>
        <v>-2502.8419182921002</v>
      </c>
      <c r="CK53">
        <f t="shared" si="145"/>
        <v>1</v>
      </c>
      <c r="CL53">
        <v>1</v>
      </c>
      <c r="CM53">
        <v>-1</v>
      </c>
      <c r="CN53">
        <v>1</v>
      </c>
      <c r="CO53">
        <f t="shared" si="119"/>
        <v>1</v>
      </c>
      <c r="CP53">
        <f t="shared" si="146"/>
        <v>0</v>
      </c>
      <c r="CQ53" s="1">
        <v>9.5958127362599996E-3</v>
      </c>
      <c r="CR53" s="2">
        <v>10</v>
      </c>
      <c r="CS53">
        <v>60</v>
      </c>
      <c r="CT53" t="str">
        <f t="shared" si="147"/>
        <v>TRUE</v>
      </c>
      <c r="CU53">
        <f>VLOOKUP($A53,'FuturesInfo (3)'!$A$2:$V$80,22)</f>
        <v>4</v>
      </c>
      <c r="CV53">
        <f t="shared" si="148"/>
        <v>3</v>
      </c>
      <c r="CW53">
        <f t="shared" si="94"/>
        <v>4</v>
      </c>
      <c r="CX53" s="139">
        <f>VLOOKUP($A53,'FuturesInfo (3)'!$A$2:$O$80,15)*CW53</f>
        <v>138600</v>
      </c>
      <c r="CY53" s="200">
        <f t="shared" si="149"/>
        <v>1329.979645245636</v>
      </c>
      <c r="CZ53" s="200">
        <f t="shared" si="96"/>
        <v>-1329.979645245636</v>
      </c>
      <c r="DB53">
        <f t="shared" si="67"/>
        <v>1</v>
      </c>
      <c r="DC53">
        <v>1</v>
      </c>
      <c r="DD53">
        <v>-1</v>
      </c>
      <c r="DE53">
        <v>-1</v>
      </c>
      <c r="DF53">
        <f t="shared" si="120"/>
        <v>0</v>
      </c>
      <c r="DG53">
        <f t="shared" si="68"/>
        <v>1</v>
      </c>
      <c r="DH53" s="1">
        <v>-6.0483870967699997E-3</v>
      </c>
      <c r="DI53" s="2">
        <v>10</v>
      </c>
      <c r="DJ53">
        <v>60</v>
      </c>
      <c r="DK53" t="str">
        <f t="shared" si="69"/>
        <v>TRUE</v>
      </c>
      <c r="DL53">
        <f>VLOOKUP($A53,'FuturesInfo (3)'!$A$2:$V$80,22)</f>
        <v>4</v>
      </c>
      <c r="DM53">
        <f t="shared" si="70"/>
        <v>3</v>
      </c>
      <c r="DN53">
        <f t="shared" si="97"/>
        <v>4</v>
      </c>
      <c r="DO53" s="139">
        <f>VLOOKUP($A53,'FuturesInfo (3)'!$A$2:$O$80,15)*DN53</f>
        <v>138600</v>
      </c>
      <c r="DP53" s="200">
        <f t="shared" si="71"/>
        <v>-838.30645161232201</v>
      </c>
      <c r="DQ53" s="200">
        <f t="shared" si="98"/>
        <v>838.30645161232201</v>
      </c>
      <c r="DS53">
        <f t="shared" si="72"/>
        <v>1</v>
      </c>
      <c r="DT53">
        <v>1</v>
      </c>
      <c r="DU53">
        <v>-1</v>
      </c>
      <c r="DV53">
        <v>1</v>
      </c>
      <c r="DW53">
        <f t="shared" si="121"/>
        <v>1</v>
      </c>
      <c r="DX53">
        <f t="shared" si="73"/>
        <v>0</v>
      </c>
      <c r="DY53" s="1">
        <v>8.6931323793899996E-3</v>
      </c>
      <c r="DZ53" s="2">
        <v>10</v>
      </c>
      <c r="EA53">
        <v>60</v>
      </c>
      <c r="EB53" t="str">
        <f t="shared" si="74"/>
        <v>TRUE</v>
      </c>
      <c r="EC53">
        <f>VLOOKUP($A53,'FuturesInfo (3)'!$A$2:$V$80,22)</f>
        <v>4</v>
      </c>
      <c r="ED53" s="96">
        <v>0</v>
      </c>
      <c r="EE53">
        <f t="shared" si="99"/>
        <v>4</v>
      </c>
      <c r="EF53" s="139">
        <f>VLOOKUP($A53,'FuturesInfo (3)'!$A$2:$O$80,15)*EE53</f>
        <v>138600</v>
      </c>
      <c r="EG53" s="200">
        <f t="shared" si="75"/>
        <v>1204.8681477834539</v>
      </c>
      <c r="EH53" s="200">
        <f t="shared" si="100"/>
        <v>-1204.8681477834539</v>
      </c>
      <c r="EJ53">
        <f t="shared" si="150"/>
        <v>1</v>
      </c>
      <c r="EK53">
        <v>1</v>
      </c>
      <c r="EL53" s="218">
        <v>-1</v>
      </c>
      <c r="EM53">
        <f t="shared" si="101"/>
        <v>-1</v>
      </c>
      <c r="EN53">
        <v>-1</v>
      </c>
      <c r="EO53">
        <f t="shared" si="122"/>
        <v>0</v>
      </c>
      <c r="EP53">
        <f t="shared" si="102"/>
        <v>1</v>
      </c>
      <c r="EQ53">
        <f t="shared" si="151"/>
        <v>1</v>
      </c>
      <c r="ER53" s="1">
        <v>-9.7337532207299998E-3</v>
      </c>
      <c r="ES53" s="2">
        <v>10</v>
      </c>
      <c r="ET53">
        <v>60</v>
      </c>
      <c r="EU53" t="str">
        <f t="shared" si="78"/>
        <v>TRUE</v>
      </c>
      <c r="EV53">
        <f>VLOOKUP($A53,'FuturesInfo (3)'!$A$2:$V$80,22)</f>
        <v>4</v>
      </c>
      <c r="EW53" s="96">
        <v>0</v>
      </c>
      <c r="EX53">
        <f t="shared" si="103"/>
        <v>4</v>
      </c>
      <c r="EY53" s="139">
        <f>VLOOKUP($A53,'FuturesInfo (3)'!$A$2:$O$80,15)*EX53</f>
        <v>138600</v>
      </c>
      <c r="EZ53" s="200">
        <f t="shared" si="79"/>
        <v>-1349.0981963931779</v>
      </c>
      <c r="FA53" s="200">
        <f t="shared" si="104"/>
        <v>1349.0981963931779</v>
      </c>
      <c r="FB53" s="200">
        <f t="shared" si="152"/>
        <v>1349.0981963931779</v>
      </c>
      <c r="FD53">
        <f t="shared" si="81"/>
        <v>-1</v>
      </c>
      <c r="FE53">
        <v>1</v>
      </c>
      <c r="FF53" s="218">
        <v>-1</v>
      </c>
      <c r="FG53">
        <f t="shared" si="125"/>
        <v>-1</v>
      </c>
      <c r="FH53">
        <v>1</v>
      </c>
      <c r="FI53">
        <f t="shared" si="123"/>
        <v>1</v>
      </c>
      <c r="FJ53">
        <f t="shared" si="106"/>
        <v>0</v>
      </c>
      <c r="FK53">
        <f t="shared" si="82"/>
        <v>0</v>
      </c>
      <c r="FL53" s="1">
        <v>1.73460537728E-3</v>
      </c>
      <c r="FM53" s="2">
        <v>10</v>
      </c>
      <c r="FN53">
        <v>60</v>
      </c>
      <c r="FO53" t="str">
        <f t="shared" si="83"/>
        <v>TRUE</v>
      </c>
      <c r="FP53">
        <f>VLOOKUP($A53,'FuturesInfo (3)'!$A$2:$V$80,22)</f>
        <v>4</v>
      </c>
      <c r="FQ53" s="96">
        <v>0</v>
      </c>
      <c r="FR53">
        <f t="shared" si="107"/>
        <v>4</v>
      </c>
      <c r="FS53" s="139">
        <f>VLOOKUP($A53,'FuturesInfo (3)'!$A$2:$O$80,15)*FR53</f>
        <v>138600</v>
      </c>
      <c r="FT53" s="200">
        <f t="shared" si="84"/>
        <v>240.416305291008</v>
      </c>
      <c r="FU53" s="200">
        <f t="shared" si="108"/>
        <v>-240.416305291008</v>
      </c>
      <c r="FV53" s="200">
        <f t="shared" si="85"/>
        <v>-240.416305291008</v>
      </c>
      <c r="FX53">
        <f t="shared" si="86"/>
        <v>1</v>
      </c>
      <c r="FY53" s="244">
        <v>1</v>
      </c>
      <c r="FZ53" s="218">
        <v>-1</v>
      </c>
      <c r="GA53" s="245">
        <v>10</v>
      </c>
      <c r="GB53">
        <f t="shared" si="126"/>
        <v>1</v>
      </c>
      <c r="GC53">
        <f t="shared" si="110"/>
        <v>-1</v>
      </c>
      <c r="GD53" s="218"/>
      <c r="GE53">
        <f t="shared" si="124"/>
        <v>0</v>
      </c>
      <c r="GF53">
        <f t="shared" si="111"/>
        <v>0</v>
      </c>
      <c r="GG53">
        <f t="shared" si="112"/>
        <v>0</v>
      </c>
      <c r="GH53">
        <f t="shared" si="113"/>
        <v>0</v>
      </c>
      <c r="GI53" s="253"/>
      <c r="GJ53" s="2">
        <v>10</v>
      </c>
      <c r="GK53">
        <v>60</v>
      </c>
      <c r="GL53" t="str">
        <f t="shared" si="87"/>
        <v>TRUE</v>
      </c>
      <c r="GM53">
        <f>VLOOKUP($A53,'FuturesInfo (3)'!$A$2:$V$80,22)</f>
        <v>4</v>
      </c>
      <c r="GN53" s="96">
        <v>0</v>
      </c>
      <c r="GO53">
        <f t="shared" si="114"/>
        <v>4</v>
      </c>
      <c r="GP53" s="139">
        <f>VLOOKUP($A53,'FuturesInfo (3)'!$A$2:$O$80,15)*GO53</f>
        <v>138600</v>
      </c>
      <c r="GQ53" s="200">
        <f t="shared" si="88"/>
        <v>0</v>
      </c>
      <c r="GR53" s="200">
        <f t="shared" si="115"/>
        <v>0</v>
      </c>
      <c r="GS53" s="200">
        <f t="shared" si="153"/>
        <v>0</v>
      </c>
      <c r="GT53" s="200">
        <f t="shared" si="116"/>
        <v>0</v>
      </c>
    </row>
    <row r="54" spans="1:202"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17"/>
        <v>2</v>
      </c>
      <c r="BH54">
        <v>1</v>
      </c>
      <c r="BI54">
        <v>-1</v>
      </c>
      <c r="BJ54">
        <f t="shared" si="90"/>
        <v>0</v>
      </c>
      <c r="BK54" s="1">
        <v>-8.5054678007300006E-3</v>
      </c>
      <c r="BL54" s="2">
        <v>10</v>
      </c>
      <c r="BM54">
        <v>60</v>
      </c>
      <c r="BN54" t="str">
        <f t="shared" si="118"/>
        <v>TRUE</v>
      </c>
      <c r="BO54">
        <f>VLOOKUP($A54,'FuturesInfo (3)'!$A$2:$V$80,22)</f>
        <v>8</v>
      </c>
      <c r="BP54">
        <f t="shared" si="140"/>
        <v>8</v>
      </c>
      <c r="BQ54" s="139">
        <f>VLOOKUP($A54,'FuturesInfo (3)'!$A$2:$O$80,15)*BP54</f>
        <v>131440</v>
      </c>
      <c r="BR54" s="145">
        <f t="shared" si="91"/>
        <v>-1117.9586877279512</v>
      </c>
      <c r="BT54">
        <f t="shared" si="92"/>
        <v>1</v>
      </c>
      <c r="BU54">
        <v>1</v>
      </c>
      <c r="BV54">
        <v>-1</v>
      </c>
      <c r="BW54">
        <v>1</v>
      </c>
      <c r="BX54">
        <f t="shared" si="141"/>
        <v>1</v>
      </c>
      <c r="BY54">
        <f t="shared" si="142"/>
        <v>0</v>
      </c>
      <c r="BZ54" s="188">
        <v>5.5147058823500003E-3</v>
      </c>
      <c r="CA54" s="2">
        <v>10</v>
      </c>
      <c r="CB54">
        <v>60</v>
      </c>
      <c r="CC54" t="str">
        <f t="shared" si="143"/>
        <v>TRUE</v>
      </c>
      <c r="CD54">
        <f>VLOOKUP($A54,'FuturesInfo (3)'!$A$2:$V$80,22)</f>
        <v>8</v>
      </c>
      <c r="CE54">
        <f t="shared" si="61"/>
        <v>8</v>
      </c>
      <c r="CF54">
        <f t="shared" si="61"/>
        <v>8</v>
      </c>
      <c r="CG54" s="139">
        <f>VLOOKUP($A54,'FuturesInfo (3)'!$A$2:$O$80,15)*CE54</f>
        <v>131440</v>
      </c>
      <c r="CH54" s="145">
        <f t="shared" si="144"/>
        <v>724.85294117608407</v>
      </c>
      <c r="CI54" s="145">
        <f t="shared" si="93"/>
        <v>-724.85294117608407</v>
      </c>
      <c r="CK54">
        <f t="shared" si="145"/>
        <v>1</v>
      </c>
      <c r="CL54">
        <v>-1</v>
      </c>
      <c r="CM54">
        <v>-1</v>
      </c>
      <c r="CN54">
        <v>1</v>
      </c>
      <c r="CO54">
        <f t="shared" si="119"/>
        <v>0</v>
      </c>
      <c r="CP54">
        <f t="shared" si="146"/>
        <v>0</v>
      </c>
      <c r="CQ54" s="1">
        <v>1.4625228519199999E-2</v>
      </c>
      <c r="CR54" s="2">
        <v>10</v>
      </c>
      <c r="CS54">
        <v>60</v>
      </c>
      <c r="CT54" t="str">
        <f t="shared" si="147"/>
        <v>TRUE</v>
      </c>
      <c r="CU54">
        <f>VLOOKUP($A54,'FuturesInfo (3)'!$A$2:$V$80,22)</f>
        <v>8</v>
      </c>
      <c r="CV54">
        <f t="shared" si="148"/>
        <v>10</v>
      </c>
      <c r="CW54">
        <f t="shared" si="94"/>
        <v>8</v>
      </c>
      <c r="CX54" s="139">
        <f>VLOOKUP($A54,'FuturesInfo (3)'!$A$2:$O$80,15)*CW54</f>
        <v>131440</v>
      </c>
      <c r="CY54" s="200">
        <f t="shared" si="149"/>
        <v>-1922.340036563648</v>
      </c>
      <c r="CZ54" s="200">
        <f t="shared" si="96"/>
        <v>-1922.340036563648</v>
      </c>
      <c r="DB54">
        <f t="shared" si="67"/>
        <v>-1</v>
      </c>
      <c r="DC54">
        <v>1</v>
      </c>
      <c r="DD54">
        <v>-1</v>
      </c>
      <c r="DE54">
        <v>1</v>
      </c>
      <c r="DF54">
        <f t="shared" si="120"/>
        <v>1</v>
      </c>
      <c r="DG54">
        <f t="shared" si="68"/>
        <v>0</v>
      </c>
      <c r="DH54" s="1">
        <v>1.4414414414400001E-2</v>
      </c>
      <c r="DI54" s="2">
        <v>10</v>
      </c>
      <c r="DJ54">
        <v>60</v>
      </c>
      <c r="DK54" t="str">
        <f t="shared" si="69"/>
        <v>TRUE</v>
      </c>
      <c r="DL54">
        <f>VLOOKUP($A54,'FuturesInfo (3)'!$A$2:$V$80,22)</f>
        <v>8</v>
      </c>
      <c r="DM54">
        <f t="shared" si="70"/>
        <v>6</v>
      </c>
      <c r="DN54">
        <f t="shared" si="97"/>
        <v>8</v>
      </c>
      <c r="DO54" s="139">
        <f>VLOOKUP($A54,'FuturesInfo (3)'!$A$2:$O$80,15)*DN54</f>
        <v>131440</v>
      </c>
      <c r="DP54" s="200">
        <f t="shared" si="71"/>
        <v>1894.6306306287361</v>
      </c>
      <c r="DQ54" s="200">
        <f t="shared" si="98"/>
        <v>-1894.6306306287361</v>
      </c>
      <c r="DS54">
        <f t="shared" si="72"/>
        <v>1</v>
      </c>
      <c r="DT54">
        <v>1</v>
      </c>
      <c r="DU54">
        <v>-1</v>
      </c>
      <c r="DV54">
        <v>1</v>
      </c>
      <c r="DW54">
        <f t="shared" si="121"/>
        <v>1</v>
      </c>
      <c r="DX54">
        <f t="shared" si="73"/>
        <v>0</v>
      </c>
      <c r="DY54" s="1">
        <v>4.7365304914200003E-3</v>
      </c>
      <c r="DZ54" s="2">
        <v>10</v>
      </c>
      <c r="EA54">
        <v>60</v>
      </c>
      <c r="EB54" t="str">
        <f t="shared" si="74"/>
        <v>TRUE</v>
      </c>
      <c r="EC54">
        <f>VLOOKUP($A54,'FuturesInfo (3)'!$A$2:$V$80,22)</f>
        <v>8</v>
      </c>
      <c r="ED54" s="96">
        <v>0</v>
      </c>
      <c r="EE54">
        <f t="shared" si="99"/>
        <v>8</v>
      </c>
      <c r="EF54" s="139">
        <f>VLOOKUP($A54,'FuturesInfo (3)'!$A$2:$O$80,15)*EE54</f>
        <v>131440</v>
      </c>
      <c r="EG54" s="200">
        <f t="shared" si="75"/>
        <v>622.56956779224481</v>
      </c>
      <c r="EH54" s="200">
        <f t="shared" si="100"/>
        <v>-622.56956779224481</v>
      </c>
      <c r="EJ54">
        <f t="shared" si="150"/>
        <v>1</v>
      </c>
      <c r="EK54">
        <v>1</v>
      </c>
      <c r="EL54" s="218">
        <v>-1</v>
      </c>
      <c r="EM54">
        <f t="shared" si="101"/>
        <v>-1</v>
      </c>
      <c r="EN54">
        <v>-1</v>
      </c>
      <c r="EO54">
        <f t="shared" si="122"/>
        <v>0</v>
      </c>
      <c r="EP54">
        <f t="shared" si="102"/>
        <v>1</v>
      </c>
      <c r="EQ54">
        <f t="shared" si="151"/>
        <v>1</v>
      </c>
      <c r="ER54" s="1">
        <v>-7.0713022981699998E-3</v>
      </c>
      <c r="ES54" s="2">
        <v>10</v>
      </c>
      <c r="ET54">
        <v>60</v>
      </c>
      <c r="EU54" t="str">
        <f t="shared" si="78"/>
        <v>TRUE</v>
      </c>
      <c r="EV54">
        <f>VLOOKUP($A54,'FuturesInfo (3)'!$A$2:$V$80,22)</f>
        <v>8</v>
      </c>
      <c r="EW54" s="96">
        <v>0</v>
      </c>
      <c r="EX54">
        <f t="shared" si="103"/>
        <v>8</v>
      </c>
      <c r="EY54" s="139">
        <f>VLOOKUP($A54,'FuturesInfo (3)'!$A$2:$O$80,15)*EX54</f>
        <v>131440</v>
      </c>
      <c r="EZ54" s="200">
        <f t="shared" si="79"/>
        <v>-929.45197407146475</v>
      </c>
      <c r="FA54" s="200">
        <f t="shared" si="104"/>
        <v>929.45197407146475</v>
      </c>
      <c r="FB54" s="200">
        <f t="shared" si="152"/>
        <v>929.45197407146475</v>
      </c>
      <c r="FD54">
        <f t="shared" si="81"/>
        <v>-1</v>
      </c>
      <c r="FE54">
        <v>1</v>
      </c>
      <c r="FF54" s="218">
        <v>-1</v>
      </c>
      <c r="FG54">
        <f t="shared" si="125"/>
        <v>-1</v>
      </c>
      <c r="FH54">
        <v>-1</v>
      </c>
      <c r="FI54">
        <f t="shared" si="123"/>
        <v>0</v>
      </c>
      <c r="FJ54">
        <f t="shared" si="106"/>
        <v>1</v>
      </c>
      <c r="FK54">
        <f t="shared" si="82"/>
        <v>1</v>
      </c>
      <c r="FL54" s="1">
        <v>-2.49258160237E-2</v>
      </c>
      <c r="FM54" s="2">
        <v>10</v>
      </c>
      <c r="FN54">
        <v>60</v>
      </c>
      <c r="FO54" t="str">
        <f t="shared" si="83"/>
        <v>TRUE</v>
      </c>
      <c r="FP54">
        <f>VLOOKUP($A54,'FuturesInfo (3)'!$A$2:$V$80,22)</f>
        <v>8</v>
      </c>
      <c r="FQ54" s="96">
        <v>0</v>
      </c>
      <c r="FR54">
        <f t="shared" si="107"/>
        <v>8</v>
      </c>
      <c r="FS54" s="139">
        <f>VLOOKUP($A54,'FuturesInfo (3)'!$A$2:$O$80,15)*FR54</f>
        <v>131440</v>
      </c>
      <c r="FT54" s="200">
        <f t="shared" si="84"/>
        <v>-3276.2492581551282</v>
      </c>
      <c r="FU54" s="200">
        <f t="shared" si="108"/>
        <v>3276.2492581551282</v>
      </c>
      <c r="FV54" s="200">
        <f t="shared" si="85"/>
        <v>3276.2492581551282</v>
      </c>
      <c r="FX54">
        <f t="shared" si="86"/>
        <v>-1</v>
      </c>
      <c r="FY54" s="244">
        <v>-1</v>
      </c>
      <c r="FZ54" s="218">
        <v>-1</v>
      </c>
      <c r="GA54" s="245">
        <v>-16</v>
      </c>
      <c r="GB54">
        <f t="shared" si="126"/>
        <v>-1</v>
      </c>
      <c r="GC54">
        <f t="shared" si="110"/>
        <v>1</v>
      </c>
      <c r="GD54" s="218"/>
      <c r="GE54">
        <f t="shared" si="124"/>
        <v>0</v>
      </c>
      <c r="GF54">
        <f t="shared" si="111"/>
        <v>0</v>
      </c>
      <c r="GG54">
        <f t="shared" si="112"/>
        <v>0</v>
      </c>
      <c r="GH54">
        <f t="shared" si="113"/>
        <v>0</v>
      </c>
      <c r="GI54" s="253"/>
      <c r="GJ54" s="2">
        <v>10</v>
      </c>
      <c r="GK54">
        <v>60</v>
      </c>
      <c r="GL54" t="str">
        <f t="shared" si="87"/>
        <v>TRUE</v>
      </c>
      <c r="GM54">
        <f>VLOOKUP($A54,'FuturesInfo (3)'!$A$2:$V$80,22)</f>
        <v>8</v>
      </c>
      <c r="GN54" s="96">
        <v>0</v>
      </c>
      <c r="GO54">
        <f t="shared" si="114"/>
        <v>8</v>
      </c>
      <c r="GP54" s="139">
        <f>VLOOKUP($A54,'FuturesInfo (3)'!$A$2:$O$80,15)*GO54</f>
        <v>131440</v>
      </c>
      <c r="GQ54" s="200">
        <f t="shared" si="88"/>
        <v>0</v>
      </c>
      <c r="GR54" s="200">
        <f t="shared" si="115"/>
        <v>0</v>
      </c>
      <c r="GS54" s="200">
        <f t="shared" si="153"/>
        <v>0</v>
      </c>
      <c r="GT54" s="200">
        <f t="shared" si="116"/>
        <v>0</v>
      </c>
    </row>
    <row r="55" spans="1:202"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17"/>
        <v>0</v>
      </c>
      <c r="BH55">
        <v>-1</v>
      </c>
      <c r="BI55">
        <v>1</v>
      </c>
      <c r="BJ55">
        <f t="shared" si="90"/>
        <v>0</v>
      </c>
      <c r="BK55" s="1">
        <v>2.7408637873800001E-2</v>
      </c>
      <c r="BL55" s="2">
        <v>10</v>
      </c>
      <c r="BM55">
        <v>60</v>
      </c>
      <c r="BN55" t="str">
        <f t="shared" si="118"/>
        <v>TRUE</v>
      </c>
      <c r="BO55">
        <f>VLOOKUP($A55,'FuturesInfo (3)'!$A$2:$V$80,22)</f>
        <v>4</v>
      </c>
      <c r="BP55">
        <f t="shared" si="140"/>
        <v>4</v>
      </c>
      <c r="BQ55" s="139">
        <f>VLOOKUP($A55,'FuturesInfo (3)'!$A$2:$O$80,15)*BP55</f>
        <v>105800</v>
      </c>
      <c r="BR55" s="145">
        <f t="shared" si="91"/>
        <v>-2899.8338870480402</v>
      </c>
      <c r="BT55">
        <f t="shared" si="92"/>
        <v>-1</v>
      </c>
      <c r="BU55">
        <v>-1</v>
      </c>
      <c r="BV55">
        <v>1</v>
      </c>
      <c r="BW55">
        <v>1</v>
      </c>
      <c r="BX55">
        <f t="shared" si="141"/>
        <v>0</v>
      </c>
      <c r="BY55">
        <f t="shared" si="142"/>
        <v>1</v>
      </c>
      <c r="BZ55" s="188">
        <v>2.52627324171E-2</v>
      </c>
      <c r="CA55" s="2">
        <v>10</v>
      </c>
      <c r="CB55">
        <v>60</v>
      </c>
      <c r="CC55" t="str">
        <f t="shared" si="143"/>
        <v>TRUE</v>
      </c>
      <c r="CD55">
        <f>VLOOKUP($A55,'FuturesInfo (3)'!$A$2:$V$80,22)</f>
        <v>4</v>
      </c>
      <c r="CE55">
        <f t="shared" si="61"/>
        <v>4</v>
      </c>
      <c r="CF55">
        <f t="shared" si="61"/>
        <v>4</v>
      </c>
      <c r="CG55" s="139">
        <f>VLOOKUP($A55,'FuturesInfo (3)'!$A$2:$O$80,15)*CE55</f>
        <v>105800</v>
      </c>
      <c r="CH55" s="145">
        <f t="shared" si="144"/>
        <v>-2672.7970897291798</v>
      </c>
      <c r="CI55" s="145">
        <f t="shared" si="93"/>
        <v>2672.7970897291798</v>
      </c>
      <c r="CK55">
        <f t="shared" si="145"/>
        <v>-1</v>
      </c>
      <c r="CL55">
        <v>1</v>
      </c>
      <c r="CM55">
        <v>1</v>
      </c>
      <c r="CN55">
        <v>1</v>
      </c>
      <c r="CO55">
        <f t="shared" si="119"/>
        <v>1</v>
      </c>
      <c r="CP55">
        <f t="shared" si="146"/>
        <v>1</v>
      </c>
      <c r="CQ55" s="1">
        <v>7.8848807411799999E-4</v>
      </c>
      <c r="CR55" s="2">
        <v>10</v>
      </c>
      <c r="CS55">
        <v>60</v>
      </c>
      <c r="CT55" t="str">
        <f t="shared" si="147"/>
        <v>TRUE</v>
      </c>
      <c r="CU55">
        <f>VLOOKUP($A55,'FuturesInfo (3)'!$A$2:$V$80,22)</f>
        <v>4</v>
      </c>
      <c r="CV55">
        <f t="shared" si="148"/>
        <v>5</v>
      </c>
      <c r="CW55">
        <f t="shared" si="94"/>
        <v>4</v>
      </c>
      <c r="CX55" s="139">
        <f>VLOOKUP($A55,'FuturesInfo (3)'!$A$2:$O$80,15)*CW55</f>
        <v>105800</v>
      </c>
      <c r="CY55" s="200">
        <f t="shared" si="149"/>
        <v>83.422038241684405</v>
      </c>
      <c r="CZ55" s="200">
        <f t="shared" si="96"/>
        <v>83.422038241684405</v>
      </c>
      <c r="DB55">
        <f t="shared" si="67"/>
        <v>1</v>
      </c>
      <c r="DC55">
        <v>1</v>
      </c>
      <c r="DD55">
        <v>1</v>
      </c>
      <c r="DE55">
        <v>1</v>
      </c>
      <c r="DF55">
        <f t="shared" si="120"/>
        <v>1</v>
      </c>
      <c r="DG55">
        <f t="shared" si="68"/>
        <v>1</v>
      </c>
      <c r="DH55" s="1">
        <v>1.22119361828E-2</v>
      </c>
      <c r="DI55" s="2">
        <v>10</v>
      </c>
      <c r="DJ55">
        <v>60</v>
      </c>
      <c r="DK55" t="str">
        <f t="shared" si="69"/>
        <v>TRUE</v>
      </c>
      <c r="DL55">
        <f>VLOOKUP($A55,'FuturesInfo (3)'!$A$2:$V$80,22)</f>
        <v>4</v>
      </c>
      <c r="DM55">
        <f t="shared" si="70"/>
        <v>5</v>
      </c>
      <c r="DN55">
        <f t="shared" si="97"/>
        <v>4</v>
      </c>
      <c r="DO55" s="139">
        <f>VLOOKUP($A55,'FuturesInfo (3)'!$A$2:$O$80,15)*DN55</f>
        <v>105800</v>
      </c>
      <c r="DP55" s="200">
        <f t="shared" si="71"/>
        <v>1292.0228481402401</v>
      </c>
      <c r="DQ55" s="200">
        <f t="shared" si="98"/>
        <v>1292.0228481402401</v>
      </c>
      <c r="DS55">
        <f t="shared" si="72"/>
        <v>1</v>
      </c>
      <c r="DT55">
        <v>1</v>
      </c>
      <c r="DU55">
        <v>1</v>
      </c>
      <c r="DV55">
        <v>1</v>
      </c>
      <c r="DW55">
        <f t="shared" si="121"/>
        <v>1</v>
      </c>
      <c r="DX55">
        <f t="shared" si="73"/>
        <v>1</v>
      </c>
      <c r="DY55" s="1">
        <v>2.68534734384E-2</v>
      </c>
      <c r="DZ55" s="2">
        <v>10</v>
      </c>
      <c r="EA55">
        <v>60</v>
      </c>
      <c r="EB55" t="str">
        <f t="shared" si="74"/>
        <v>TRUE</v>
      </c>
      <c r="EC55">
        <f>VLOOKUP($A55,'FuturesInfo (3)'!$A$2:$V$80,22)</f>
        <v>4</v>
      </c>
      <c r="ED55" s="96">
        <v>0</v>
      </c>
      <c r="EE55">
        <f t="shared" si="99"/>
        <v>4</v>
      </c>
      <c r="EF55" s="139">
        <f>VLOOKUP($A55,'FuturesInfo (3)'!$A$2:$O$80,15)*EE55</f>
        <v>105800</v>
      </c>
      <c r="EG55" s="200">
        <f t="shared" si="75"/>
        <v>2841.09748978272</v>
      </c>
      <c r="EH55" s="200">
        <f t="shared" si="100"/>
        <v>2841.09748978272</v>
      </c>
      <c r="EJ55">
        <f t="shared" si="150"/>
        <v>1</v>
      </c>
      <c r="EK55">
        <v>1</v>
      </c>
      <c r="EL55" s="218">
        <v>1</v>
      </c>
      <c r="EM55">
        <f t="shared" si="101"/>
        <v>1</v>
      </c>
      <c r="EN55">
        <v>1</v>
      </c>
      <c r="EO55">
        <f t="shared" si="122"/>
        <v>1</v>
      </c>
      <c r="EP55">
        <f t="shared" si="102"/>
        <v>1</v>
      </c>
      <c r="EQ55">
        <f t="shared" si="151"/>
        <v>1</v>
      </c>
      <c r="ER55" s="1">
        <v>1.89501610764E-3</v>
      </c>
      <c r="ES55" s="2">
        <v>10</v>
      </c>
      <c r="ET55">
        <v>60</v>
      </c>
      <c r="EU55" t="str">
        <f t="shared" si="78"/>
        <v>TRUE</v>
      </c>
      <c r="EV55">
        <f>VLOOKUP($A55,'FuturesInfo (3)'!$A$2:$V$80,22)</f>
        <v>4</v>
      </c>
      <c r="EW55" s="96">
        <v>0</v>
      </c>
      <c r="EX55">
        <f t="shared" si="103"/>
        <v>4</v>
      </c>
      <c r="EY55" s="139">
        <f>VLOOKUP($A55,'FuturesInfo (3)'!$A$2:$O$80,15)*EX55</f>
        <v>105800</v>
      </c>
      <c r="EZ55" s="200">
        <f t="shared" si="79"/>
        <v>200.49270418831199</v>
      </c>
      <c r="FA55" s="200">
        <f t="shared" si="104"/>
        <v>200.49270418831199</v>
      </c>
      <c r="FB55" s="200">
        <f t="shared" si="152"/>
        <v>200.49270418831199</v>
      </c>
      <c r="FD55">
        <f t="shared" si="81"/>
        <v>1</v>
      </c>
      <c r="FE55">
        <v>1</v>
      </c>
      <c r="FF55" s="218">
        <v>1</v>
      </c>
      <c r="FG55">
        <f t="shared" si="125"/>
        <v>1</v>
      </c>
      <c r="FH55">
        <v>1</v>
      </c>
      <c r="FI55">
        <f t="shared" si="123"/>
        <v>1</v>
      </c>
      <c r="FJ55">
        <f t="shared" si="106"/>
        <v>1</v>
      </c>
      <c r="FK55">
        <f t="shared" si="82"/>
        <v>1</v>
      </c>
      <c r="FL55" s="1">
        <v>5.67429544165E-4</v>
      </c>
      <c r="FM55" s="2">
        <v>10</v>
      </c>
      <c r="FN55">
        <v>60</v>
      </c>
      <c r="FO55" t="str">
        <f t="shared" si="83"/>
        <v>TRUE</v>
      </c>
      <c r="FP55">
        <f>VLOOKUP($A55,'FuturesInfo (3)'!$A$2:$V$80,22)</f>
        <v>4</v>
      </c>
      <c r="FQ55" s="96">
        <v>0</v>
      </c>
      <c r="FR55">
        <f t="shared" si="107"/>
        <v>4</v>
      </c>
      <c r="FS55" s="139">
        <f>VLOOKUP($A55,'FuturesInfo (3)'!$A$2:$O$80,15)*FR55</f>
        <v>105800</v>
      </c>
      <c r="FT55" s="200">
        <f t="shared" si="84"/>
        <v>60.034045772657002</v>
      </c>
      <c r="FU55" s="200">
        <f t="shared" si="108"/>
        <v>60.034045772657002</v>
      </c>
      <c r="FV55" s="200">
        <f t="shared" si="85"/>
        <v>60.034045772657002</v>
      </c>
      <c r="FX55">
        <f t="shared" si="86"/>
        <v>1</v>
      </c>
      <c r="FY55" s="244">
        <v>1</v>
      </c>
      <c r="FZ55" s="218">
        <v>1</v>
      </c>
      <c r="GA55" s="245">
        <v>-1</v>
      </c>
      <c r="GB55">
        <f t="shared" si="126"/>
        <v>1</v>
      </c>
      <c r="GC55">
        <f t="shared" si="110"/>
        <v>-1</v>
      </c>
      <c r="GD55" s="218"/>
      <c r="GE55">
        <f t="shared" si="124"/>
        <v>0</v>
      </c>
      <c r="GF55">
        <f t="shared" si="111"/>
        <v>0</v>
      </c>
      <c r="GG55">
        <f t="shared" si="112"/>
        <v>0</v>
      </c>
      <c r="GH55">
        <f t="shared" si="113"/>
        <v>0</v>
      </c>
      <c r="GI55" s="253"/>
      <c r="GJ55" s="2">
        <v>10</v>
      </c>
      <c r="GK55">
        <v>60</v>
      </c>
      <c r="GL55" t="str">
        <f t="shared" si="87"/>
        <v>TRUE</v>
      </c>
      <c r="GM55">
        <f>VLOOKUP($A55,'FuturesInfo (3)'!$A$2:$V$80,22)</f>
        <v>4</v>
      </c>
      <c r="GN55" s="96">
        <v>0</v>
      </c>
      <c r="GO55">
        <f t="shared" si="114"/>
        <v>4</v>
      </c>
      <c r="GP55" s="139">
        <f>VLOOKUP($A55,'FuturesInfo (3)'!$A$2:$O$80,15)*GO55</f>
        <v>105800</v>
      </c>
      <c r="GQ55" s="200">
        <f t="shared" si="88"/>
        <v>0</v>
      </c>
      <c r="GR55" s="200">
        <f t="shared" si="115"/>
        <v>0</v>
      </c>
      <c r="GS55" s="200">
        <f t="shared" si="153"/>
        <v>0</v>
      </c>
      <c r="GT55" s="200">
        <f t="shared" si="116"/>
        <v>0</v>
      </c>
    </row>
    <row r="56" spans="1:202"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17"/>
        <v>0</v>
      </c>
      <c r="BH56">
        <v>-1</v>
      </c>
      <c r="BI56">
        <v>1</v>
      </c>
      <c r="BJ56">
        <f t="shared" si="90"/>
        <v>0</v>
      </c>
      <c r="BK56" s="1">
        <v>8.9452105851699996E-3</v>
      </c>
      <c r="BL56" s="2">
        <v>10</v>
      </c>
      <c r="BM56">
        <v>60</v>
      </c>
      <c r="BN56" t="str">
        <f t="shared" si="118"/>
        <v>TRUE</v>
      </c>
      <c r="BO56">
        <f>VLOOKUP($A56,'FuturesInfo (3)'!$A$2:$V$80,22)</f>
        <v>4</v>
      </c>
      <c r="BP56">
        <f t="shared" si="140"/>
        <v>4</v>
      </c>
      <c r="BQ56" s="139">
        <f>VLOOKUP($A56,'FuturesInfo (3)'!$A$2:$O$80,15)*BP56</f>
        <v>163120</v>
      </c>
      <c r="BR56" s="145">
        <f t="shared" si="91"/>
        <v>-1459.1427506529303</v>
      </c>
      <c r="BT56">
        <f t="shared" si="92"/>
        <v>-1</v>
      </c>
      <c r="BU56">
        <v>1</v>
      </c>
      <c r="BV56">
        <v>-1</v>
      </c>
      <c r="BW56">
        <v>1</v>
      </c>
      <c r="BX56">
        <f t="shared" si="141"/>
        <v>1</v>
      </c>
      <c r="BY56">
        <f t="shared" si="142"/>
        <v>0</v>
      </c>
      <c r="BZ56" s="188">
        <v>1.51459179904E-2</v>
      </c>
      <c r="CA56" s="2">
        <v>10</v>
      </c>
      <c r="CB56">
        <v>60</v>
      </c>
      <c r="CC56" t="str">
        <f t="shared" si="143"/>
        <v>TRUE</v>
      </c>
      <c r="CD56">
        <f>VLOOKUP($A56,'FuturesInfo (3)'!$A$2:$V$80,22)</f>
        <v>4</v>
      </c>
      <c r="CE56">
        <f t="shared" si="61"/>
        <v>4</v>
      </c>
      <c r="CF56">
        <f t="shared" si="61"/>
        <v>4</v>
      </c>
      <c r="CG56" s="139">
        <f>VLOOKUP($A56,'FuturesInfo (3)'!$A$2:$O$80,15)*CE56</f>
        <v>163120</v>
      </c>
      <c r="CH56" s="145">
        <f t="shared" si="144"/>
        <v>2470.602142594048</v>
      </c>
      <c r="CI56" s="145">
        <f t="shared" si="93"/>
        <v>-2470.602142594048</v>
      </c>
      <c r="CK56">
        <f t="shared" si="145"/>
        <v>1</v>
      </c>
      <c r="CL56">
        <v>1</v>
      </c>
      <c r="CM56">
        <v>-1</v>
      </c>
      <c r="CN56">
        <v>1</v>
      </c>
      <c r="CO56">
        <f t="shared" si="119"/>
        <v>1</v>
      </c>
      <c r="CP56">
        <f t="shared" si="146"/>
        <v>0</v>
      </c>
      <c r="CQ56" s="1">
        <v>1.00679281902E-2</v>
      </c>
      <c r="CR56" s="2">
        <v>10</v>
      </c>
      <c r="CS56">
        <v>60</v>
      </c>
      <c r="CT56" t="str">
        <f t="shared" si="147"/>
        <v>TRUE</v>
      </c>
      <c r="CU56">
        <f>VLOOKUP($A56,'FuturesInfo (3)'!$A$2:$V$80,22)</f>
        <v>4</v>
      </c>
      <c r="CV56">
        <f t="shared" si="148"/>
        <v>3</v>
      </c>
      <c r="CW56">
        <f t="shared" si="94"/>
        <v>4</v>
      </c>
      <c r="CX56" s="139">
        <f>VLOOKUP($A56,'FuturesInfo (3)'!$A$2:$O$80,15)*CW56</f>
        <v>163120</v>
      </c>
      <c r="CY56" s="200">
        <f t="shared" si="149"/>
        <v>1642.2804463854241</v>
      </c>
      <c r="CZ56" s="200">
        <f t="shared" si="96"/>
        <v>-1642.2804463854241</v>
      </c>
      <c r="DB56">
        <f t="shared" si="67"/>
        <v>1</v>
      </c>
      <c r="DC56">
        <v>1</v>
      </c>
      <c r="DD56">
        <v>-1</v>
      </c>
      <c r="DE56">
        <v>1</v>
      </c>
      <c r="DF56">
        <f t="shared" si="120"/>
        <v>1</v>
      </c>
      <c r="DG56">
        <f t="shared" si="68"/>
        <v>0</v>
      </c>
      <c r="DH56" s="1">
        <v>9.7273928185399993E-3</v>
      </c>
      <c r="DI56" s="2">
        <v>10</v>
      </c>
      <c r="DJ56">
        <v>60</v>
      </c>
      <c r="DK56" t="str">
        <f t="shared" si="69"/>
        <v>TRUE</v>
      </c>
      <c r="DL56">
        <f>VLOOKUP($A56,'FuturesInfo (3)'!$A$2:$V$80,22)</f>
        <v>4</v>
      </c>
      <c r="DM56">
        <f t="shared" si="70"/>
        <v>3</v>
      </c>
      <c r="DN56">
        <f t="shared" si="97"/>
        <v>4</v>
      </c>
      <c r="DO56" s="139">
        <f>VLOOKUP($A56,'FuturesInfo (3)'!$A$2:$O$80,15)*DN56</f>
        <v>163120</v>
      </c>
      <c r="DP56" s="200">
        <f t="shared" si="71"/>
        <v>1586.7323165602447</v>
      </c>
      <c r="DQ56" s="200">
        <f t="shared" si="98"/>
        <v>-1586.7323165602447</v>
      </c>
      <c r="DS56">
        <f t="shared" si="72"/>
        <v>1</v>
      </c>
      <c r="DT56">
        <v>1</v>
      </c>
      <c r="DU56">
        <v>-1</v>
      </c>
      <c r="DV56">
        <v>1</v>
      </c>
      <c r="DW56">
        <f t="shared" si="121"/>
        <v>1</v>
      </c>
      <c r="DX56">
        <f t="shared" si="73"/>
        <v>0</v>
      </c>
      <c r="DY56" s="1">
        <v>6.6603235014300001E-3</v>
      </c>
      <c r="DZ56" s="2">
        <v>10</v>
      </c>
      <c r="EA56">
        <v>60</v>
      </c>
      <c r="EB56" t="str">
        <f t="shared" si="74"/>
        <v>TRUE</v>
      </c>
      <c r="EC56">
        <f>VLOOKUP($A56,'FuturesInfo (3)'!$A$2:$V$80,22)</f>
        <v>4</v>
      </c>
      <c r="ED56" s="96">
        <v>0</v>
      </c>
      <c r="EE56">
        <f t="shared" si="99"/>
        <v>4</v>
      </c>
      <c r="EF56" s="139">
        <f>VLOOKUP($A56,'FuturesInfo (3)'!$A$2:$O$80,15)*EE56</f>
        <v>163120</v>
      </c>
      <c r="EG56" s="200">
        <f t="shared" si="75"/>
        <v>1086.4319695532615</v>
      </c>
      <c r="EH56" s="200">
        <f t="shared" si="100"/>
        <v>-1086.4319695532615</v>
      </c>
      <c r="EJ56">
        <f t="shared" si="150"/>
        <v>1</v>
      </c>
      <c r="EK56">
        <v>1</v>
      </c>
      <c r="EL56" s="218">
        <v>-1</v>
      </c>
      <c r="EM56">
        <f t="shared" si="101"/>
        <v>-1</v>
      </c>
      <c r="EN56">
        <v>-1</v>
      </c>
      <c r="EO56">
        <f t="shared" si="122"/>
        <v>0</v>
      </c>
      <c r="EP56">
        <f t="shared" si="102"/>
        <v>1</v>
      </c>
      <c r="EQ56">
        <f t="shared" si="151"/>
        <v>1</v>
      </c>
      <c r="ER56" s="1">
        <v>-1.1224007561400001E-2</v>
      </c>
      <c r="ES56" s="2">
        <v>10</v>
      </c>
      <c r="ET56">
        <v>60</v>
      </c>
      <c r="EU56" t="str">
        <f t="shared" si="78"/>
        <v>TRUE</v>
      </c>
      <c r="EV56">
        <f>VLOOKUP($A56,'FuturesInfo (3)'!$A$2:$V$80,22)</f>
        <v>4</v>
      </c>
      <c r="EW56" s="96">
        <v>0</v>
      </c>
      <c r="EX56">
        <f t="shared" si="103"/>
        <v>4</v>
      </c>
      <c r="EY56" s="139">
        <f>VLOOKUP($A56,'FuturesInfo (3)'!$A$2:$O$80,15)*EX56</f>
        <v>163120</v>
      </c>
      <c r="EZ56" s="200">
        <f t="shared" si="79"/>
        <v>-1830.8601134155681</v>
      </c>
      <c r="FA56" s="200">
        <f t="shared" si="104"/>
        <v>1830.8601134155681</v>
      </c>
      <c r="FB56" s="200">
        <f t="shared" si="152"/>
        <v>1830.8601134155681</v>
      </c>
      <c r="FD56">
        <f t="shared" si="81"/>
        <v>-1</v>
      </c>
      <c r="FE56">
        <v>1</v>
      </c>
      <c r="FF56" s="218">
        <v>-1</v>
      </c>
      <c r="FG56">
        <f t="shared" si="125"/>
        <v>-1</v>
      </c>
      <c r="FH56">
        <v>-1</v>
      </c>
      <c r="FI56">
        <f t="shared" si="123"/>
        <v>0</v>
      </c>
      <c r="FJ56">
        <f t="shared" si="106"/>
        <v>1</v>
      </c>
      <c r="FK56">
        <f t="shared" si="82"/>
        <v>1</v>
      </c>
      <c r="FL56" s="1">
        <v>-2.54510694229E-2</v>
      </c>
      <c r="FM56" s="2">
        <v>10</v>
      </c>
      <c r="FN56">
        <v>60</v>
      </c>
      <c r="FO56" t="str">
        <f t="shared" si="83"/>
        <v>TRUE</v>
      </c>
      <c r="FP56">
        <f>VLOOKUP($A56,'FuturesInfo (3)'!$A$2:$V$80,22)</f>
        <v>4</v>
      </c>
      <c r="FQ56" s="96">
        <v>0</v>
      </c>
      <c r="FR56">
        <f t="shared" si="107"/>
        <v>4</v>
      </c>
      <c r="FS56" s="139">
        <f>VLOOKUP($A56,'FuturesInfo (3)'!$A$2:$O$80,15)*FR56</f>
        <v>163120</v>
      </c>
      <c r="FT56" s="200">
        <f t="shared" si="84"/>
        <v>-4151.5784442634476</v>
      </c>
      <c r="FU56" s="200">
        <f t="shared" si="108"/>
        <v>4151.5784442634476</v>
      </c>
      <c r="FV56" s="200">
        <f t="shared" si="85"/>
        <v>4151.5784442634476</v>
      </c>
      <c r="FX56">
        <f t="shared" si="86"/>
        <v>-1</v>
      </c>
      <c r="FY56" s="244">
        <v>-1</v>
      </c>
      <c r="FZ56" s="218">
        <v>-1</v>
      </c>
      <c r="GA56" s="245">
        <v>-16</v>
      </c>
      <c r="GB56">
        <f t="shared" si="126"/>
        <v>-1</v>
      </c>
      <c r="GC56">
        <f t="shared" si="110"/>
        <v>1</v>
      </c>
      <c r="GD56" s="218"/>
      <c r="GE56">
        <f t="shared" si="124"/>
        <v>0</v>
      </c>
      <c r="GF56">
        <f t="shared" si="111"/>
        <v>0</v>
      </c>
      <c r="GG56">
        <f t="shared" si="112"/>
        <v>0</v>
      </c>
      <c r="GH56">
        <f t="shared" si="113"/>
        <v>0</v>
      </c>
      <c r="GI56" s="253"/>
      <c r="GJ56" s="2">
        <v>10</v>
      </c>
      <c r="GK56">
        <v>60</v>
      </c>
      <c r="GL56" t="str">
        <f t="shared" si="87"/>
        <v>TRUE</v>
      </c>
      <c r="GM56">
        <f>VLOOKUP($A56,'FuturesInfo (3)'!$A$2:$V$80,22)</f>
        <v>4</v>
      </c>
      <c r="GN56" s="96">
        <v>0</v>
      </c>
      <c r="GO56">
        <f t="shared" si="114"/>
        <v>4</v>
      </c>
      <c r="GP56" s="139">
        <f>VLOOKUP($A56,'FuturesInfo (3)'!$A$2:$O$80,15)*GO56</f>
        <v>163120</v>
      </c>
      <c r="GQ56" s="200">
        <f t="shared" si="88"/>
        <v>0</v>
      </c>
      <c r="GR56" s="200">
        <f t="shared" si="115"/>
        <v>0</v>
      </c>
      <c r="GS56" s="200">
        <f t="shared" si="153"/>
        <v>0</v>
      </c>
      <c r="GT56" s="200">
        <f t="shared" si="116"/>
        <v>0</v>
      </c>
    </row>
    <row r="57" spans="1:202"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17"/>
        <v>0</v>
      </c>
      <c r="BH57">
        <v>-1</v>
      </c>
      <c r="BI57">
        <v>1</v>
      </c>
      <c r="BJ57">
        <f t="shared" si="90"/>
        <v>0</v>
      </c>
      <c r="BK57" s="1">
        <v>5.8595065442399999E-3</v>
      </c>
      <c r="BL57" s="2">
        <v>10</v>
      </c>
      <c r="BM57">
        <v>60</v>
      </c>
      <c r="BN57" t="str">
        <f t="shared" si="118"/>
        <v>TRUE</v>
      </c>
      <c r="BO57">
        <f>VLOOKUP($A57,'FuturesInfo (3)'!$A$2:$V$80,22)</f>
        <v>1</v>
      </c>
      <c r="BP57">
        <f t="shared" si="140"/>
        <v>1</v>
      </c>
      <c r="BQ57" s="139">
        <f>VLOOKUP($A57,'FuturesInfo (3)'!$A$2:$O$80,15)*BP57</f>
        <v>96071.709440000006</v>
      </c>
      <c r="BR57" s="145">
        <f t="shared" si="91"/>
        <v>-562.9328101800038</v>
      </c>
      <c r="BT57">
        <f t="shared" si="92"/>
        <v>-1</v>
      </c>
      <c r="BU57">
        <v>-1</v>
      </c>
      <c r="BV57">
        <v>-1</v>
      </c>
      <c r="BW57">
        <v>-1</v>
      </c>
      <c r="BX57">
        <f t="shared" si="141"/>
        <v>1</v>
      </c>
      <c r="BY57">
        <f t="shared" si="142"/>
        <v>1</v>
      </c>
      <c r="BZ57" s="188">
        <v>-2.02548879564E-2</v>
      </c>
      <c r="CA57" s="2">
        <v>10</v>
      </c>
      <c r="CB57">
        <v>60</v>
      </c>
      <c r="CC57" t="str">
        <f t="shared" si="143"/>
        <v>TRUE</v>
      </c>
      <c r="CD57">
        <f>VLOOKUP($A57,'FuturesInfo (3)'!$A$2:$V$80,22)</f>
        <v>1</v>
      </c>
      <c r="CE57">
        <f t="shared" si="61"/>
        <v>1</v>
      </c>
      <c r="CF57">
        <f t="shared" si="61"/>
        <v>1</v>
      </c>
      <c r="CG57" s="139">
        <f>VLOOKUP($A57,'FuturesInfo (3)'!$A$2:$O$80,15)*CE57</f>
        <v>96071.709440000006</v>
      </c>
      <c r="CH57" s="145">
        <f t="shared" si="144"/>
        <v>1945.9217104870163</v>
      </c>
      <c r="CI57" s="145">
        <f t="shared" si="93"/>
        <v>1945.9217104870163</v>
      </c>
      <c r="CK57">
        <f t="shared" si="145"/>
        <v>-1</v>
      </c>
      <c r="CL57">
        <v>-1</v>
      </c>
      <c r="CM57">
        <v>-1</v>
      </c>
      <c r="CN57">
        <v>1</v>
      </c>
      <c r="CO57">
        <f t="shared" si="119"/>
        <v>0</v>
      </c>
      <c r="CP57">
        <f t="shared" si="146"/>
        <v>0</v>
      </c>
      <c r="CQ57" s="1">
        <v>4.9092752269499999E-3</v>
      </c>
      <c r="CR57" s="2">
        <v>10</v>
      </c>
      <c r="CS57">
        <v>60</v>
      </c>
      <c r="CT57" t="str">
        <f t="shared" si="147"/>
        <v>TRUE</v>
      </c>
      <c r="CU57">
        <f>VLOOKUP($A57,'FuturesInfo (3)'!$A$2:$V$80,22)</f>
        <v>1</v>
      </c>
      <c r="CV57">
        <f t="shared" si="148"/>
        <v>1</v>
      </c>
      <c r="CW57">
        <f t="shared" si="94"/>
        <v>1</v>
      </c>
      <c r="CX57" s="139">
        <f>VLOOKUP($A57,'FuturesInfo (3)'!$A$2:$O$80,15)*CW57</f>
        <v>96071.709440000006</v>
      </c>
      <c r="CY57" s="200">
        <f t="shared" si="149"/>
        <v>-471.64246316453045</v>
      </c>
      <c r="CZ57" s="200">
        <f t="shared" si="96"/>
        <v>-471.64246316453045</v>
      </c>
      <c r="DB57">
        <f t="shared" si="67"/>
        <v>-1</v>
      </c>
      <c r="DC57">
        <v>-1</v>
      </c>
      <c r="DD57">
        <v>-1</v>
      </c>
      <c r="DE57">
        <v>1</v>
      </c>
      <c r="DF57">
        <f t="shared" si="120"/>
        <v>0</v>
      </c>
      <c r="DG57">
        <f t="shared" si="68"/>
        <v>0</v>
      </c>
      <c r="DH57" s="1">
        <v>6.7895357272400002E-3</v>
      </c>
      <c r="DI57" s="2">
        <v>10</v>
      </c>
      <c r="DJ57">
        <v>60</v>
      </c>
      <c r="DK57" t="str">
        <f t="shared" si="69"/>
        <v>TRUE</v>
      </c>
      <c r="DL57">
        <f>VLOOKUP($A57,'FuturesInfo (3)'!$A$2:$V$80,22)</f>
        <v>1</v>
      </c>
      <c r="DM57">
        <f t="shared" si="70"/>
        <v>1</v>
      </c>
      <c r="DN57">
        <f t="shared" si="97"/>
        <v>1</v>
      </c>
      <c r="DO57" s="139">
        <f>VLOOKUP($A57,'FuturesInfo (3)'!$A$2:$O$80,15)*DN57</f>
        <v>96071.709440000006</v>
      </c>
      <c r="DP57" s="200">
        <f t="shared" si="71"/>
        <v>-652.2823036199004</v>
      </c>
      <c r="DQ57" s="200">
        <f t="shared" si="98"/>
        <v>-652.2823036199004</v>
      </c>
      <c r="DS57">
        <f t="shared" si="72"/>
        <v>-1</v>
      </c>
      <c r="DT57">
        <v>1</v>
      </c>
      <c r="DU57">
        <v>-1</v>
      </c>
      <c r="DV57">
        <v>-1</v>
      </c>
      <c r="DW57">
        <f t="shared" si="121"/>
        <v>0</v>
      </c>
      <c r="DX57">
        <f t="shared" si="73"/>
        <v>1</v>
      </c>
      <c r="DY57" s="1">
        <v>-8.1397836146000005E-3</v>
      </c>
      <c r="DZ57" s="2">
        <v>10</v>
      </c>
      <c r="EA57">
        <v>60</v>
      </c>
      <c r="EB57" t="str">
        <f t="shared" si="74"/>
        <v>TRUE</v>
      </c>
      <c r="EC57">
        <f>VLOOKUP($A57,'FuturesInfo (3)'!$A$2:$V$80,22)</f>
        <v>1</v>
      </c>
      <c r="ED57" s="96">
        <v>0</v>
      </c>
      <c r="EE57">
        <f t="shared" si="99"/>
        <v>1</v>
      </c>
      <c r="EF57" s="139">
        <f>VLOOKUP($A57,'FuturesInfo (3)'!$A$2:$O$80,15)*EE57</f>
        <v>96071.709440000006</v>
      </c>
      <c r="EG57" s="200">
        <f t="shared" si="75"/>
        <v>-782.0029263263242</v>
      </c>
      <c r="EH57" s="200">
        <f t="shared" si="100"/>
        <v>782.0029263263242</v>
      </c>
      <c r="EJ57">
        <f t="shared" si="150"/>
        <v>1</v>
      </c>
      <c r="EK57">
        <v>1</v>
      </c>
      <c r="EL57" s="218">
        <v>-1</v>
      </c>
      <c r="EM57">
        <f t="shared" si="101"/>
        <v>-1</v>
      </c>
      <c r="EN57">
        <v>-1</v>
      </c>
      <c r="EO57">
        <f t="shared" si="122"/>
        <v>0</v>
      </c>
      <c r="EP57">
        <f t="shared" si="102"/>
        <v>1</v>
      </c>
      <c r="EQ57">
        <f t="shared" si="151"/>
        <v>1</v>
      </c>
      <c r="ER57" s="1">
        <v>-4.9262202043099997E-3</v>
      </c>
      <c r="ES57" s="2">
        <v>10</v>
      </c>
      <c r="ET57">
        <v>60</v>
      </c>
      <c r="EU57" t="str">
        <f t="shared" si="78"/>
        <v>TRUE</v>
      </c>
      <c r="EV57">
        <f>VLOOKUP($A57,'FuturesInfo (3)'!$A$2:$V$80,22)</f>
        <v>1</v>
      </c>
      <c r="EW57" s="96">
        <v>0</v>
      </c>
      <c r="EX57">
        <f t="shared" si="103"/>
        <v>1</v>
      </c>
      <c r="EY57" s="139">
        <f>VLOOKUP($A57,'FuturesInfo (3)'!$A$2:$O$80,15)*EX57</f>
        <v>96071.709440000006</v>
      </c>
      <c r="EZ57" s="200">
        <f t="shared" si="79"/>
        <v>-473.27039610592777</v>
      </c>
      <c r="FA57" s="200">
        <f t="shared" si="104"/>
        <v>473.27039610592777</v>
      </c>
      <c r="FB57" s="200">
        <f t="shared" si="152"/>
        <v>473.27039610592777</v>
      </c>
      <c r="FD57">
        <f t="shared" si="81"/>
        <v>-1</v>
      </c>
      <c r="FE57">
        <v>-1</v>
      </c>
      <c r="FF57" s="218">
        <v>-1</v>
      </c>
      <c r="FG57">
        <f t="shared" si="125"/>
        <v>-1</v>
      </c>
      <c r="FH57">
        <v>-1</v>
      </c>
      <c r="FI57">
        <f t="shared" si="123"/>
        <v>1</v>
      </c>
      <c r="FJ57">
        <f t="shared" si="106"/>
        <v>1</v>
      </c>
      <c r="FK57">
        <f t="shared" si="82"/>
        <v>1</v>
      </c>
      <c r="FL57" s="1">
        <v>-3.1597198457799999E-2</v>
      </c>
      <c r="FM57" s="2">
        <v>10</v>
      </c>
      <c r="FN57">
        <v>60</v>
      </c>
      <c r="FO57" t="str">
        <f t="shared" si="83"/>
        <v>TRUE</v>
      </c>
      <c r="FP57">
        <f>VLOOKUP($A57,'FuturesInfo (3)'!$A$2:$V$80,22)</f>
        <v>1</v>
      </c>
      <c r="FQ57" s="96">
        <v>0</v>
      </c>
      <c r="FR57">
        <f t="shared" si="107"/>
        <v>1</v>
      </c>
      <c r="FS57" s="139">
        <f>VLOOKUP($A57,'FuturesInfo (3)'!$A$2:$O$80,15)*FR57</f>
        <v>96071.709440000006</v>
      </c>
      <c r="FT57" s="200">
        <f t="shared" si="84"/>
        <v>3035.5968693557779</v>
      </c>
      <c r="FU57" s="200">
        <f t="shared" si="108"/>
        <v>3035.5968693557779</v>
      </c>
      <c r="FV57" s="200">
        <f t="shared" si="85"/>
        <v>3035.5968693557779</v>
      </c>
      <c r="FX57">
        <f t="shared" si="86"/>
        <v>-1</v>
      </c>
      <c r="FY57" s="244">
        <v>-1</v>
      </c>
      <c r="FZ57" s="218">
        <v>1</v>
      </c>
      <c r="GA57" s="245">
        <v>8</v>
      </c>
      <c r="GB57">
        <f t="shared" si="126"/>
        <v>1</v>
      </c>
      <c r="GC57">
        <f t="shared" si="110"/>
        <v>1</v>
      </c>
      <c r="GD57" s="218"/>
      <c r="GE57">
        <f t="shared" si="124"/>
        <v>0</v>
      </c>
      <c r="GF57">
        <f t="shared" si="111"/>
        <v>0</v>
      </c>
      <c r="GG57">
        <f t="shared" si="112"/>
        <v>0</v>
      </c>
      <c r="GH57">
        <f t="shared" si="113"/>
        <v>0</v>
      </c>
      <c r="GI57" s="253"/>
      <c r="GJ57" s="2">
        <v>10</v>
      </c>
      <c r="GK57">
        <v>60</v>
      </c>
      <c r="GL57" t="str">
        <f t="shared" si="87"/>
        <v>TRUE</v>
      </c>
      <c r="GM57">
        <f>VLOOKUP($A57,'FuturesInfo (3)'!$A$2:$V$80,22)</f>
        <v>1</v>
      </c>
      <c r="GN57" s="96">
        <v>0</v>
      </c>
      <c r="GO57">
        <f t="shared" si="114"/>
        <v>1</v>
      </c>
      <c r="GP57" s="139">
        <f>VLOOKUP($A57,'FuturesInfo (3)'!$A$2:$O$80,15)*GO57</f>
        <v>96071.709440000006</v>
      </c>
      <c r="GQ57" s="200">
        <f t="shared" si="88"/>
        <v>0</v>
      </c>
      <c r="GR57" s="200">
        <f t="shared" si="115"/>
        <v>0</v>
      </c>
      <c r="GS57" s="200">
        <f t="shared" si="153"/>
        <v>0</v>
      </c>
      <c r="GT57" s="200">
        <f t="shared" si="116"/>
        <v>0</v>
      </c>
    </row>
    <row r="58" spans="1:202"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17"/>
        <v>2</v>
      </c>
      <c r="BH58">
        <v>1</v>
      </c>
      <c r="BI58">
        <v>-1</v>
      </c>
      <c r="BJ58">
        <f t="shared" si="90"/>
        <v>0</v>
      </c>
      <c r="BK58" s="1">
        <v>-9.0707145501700004E-3</v>
      </c>
      <c r="BL58" s="2">
        <v>10</v>
      </c>
      <c r="BM58">
        <v>60</v>
      </c>
      <c r="BN58" t="str">
        <f t="shared" si="118"/>
        <v>TRUE</v>
      </c>
      <c r="BO58">
        <f>VLOOKUP($A58,'FuturesInfo (3)'!$A$2:$V$80,22)</f>
        <v>7</v>
      </c>
      <c r="BP58">
        <f t="shared" si="140"/>
        <v>7</v>
      </c>
      <c r="BQ58" s="139">
        <f>VLOOKUP($A58,'FuturesInfo (3)'!$A$2:$O$80,15)*BP58</f>
        <v>185990</v>
      </c>
      <c r="BR58" s="145">
        <f t="shared" si="91"/>
        <v>-1687.0621991861183</v>
      </c>
      <c r="BT58">
        <f t="shared" si="92"/>
        <v>1</v>
      </c>
      <c r="BU58">
        <v>-1</v>
      </c>
      <c r="BV58">
        <v>1</v>
      </c>
      <c r="BW58">
        <v>1</v>
      </c>
      <c r="BX58">
        <f t="shared" si="141"/>
        <v>0</v>
      </c>
      <c r="BY58">
        <f t="shared" si="142"/>
        <v>1</v>
      </c>
      <c r="BZ58" s="188">
        <v>3.1757892770399999E-3</v>
      </c>
      <c r="CA58" s="2">
        <v>10</v>
      </c>
      <c r="CB58">
        <v>60</v>
      </c>
      <c r="CC58" t="str">
        <f t="shared" si="143"/>
        <v>TRUE</v>
      </c>
      <c r="CD58">
        <f>VLOOKUP($A58,'FuturesInfo (3)'!$A$2:$V$80,22)</f>
        <v>7</v>
      </c>
      <c r="CE58">
        <f t="shared" si="61"/>
        <v>7</v>
      </c>
      <c r="CF58">
        <f t="shared" si="61"/>
        <v>7</v>
      </c>
      <c r="CG58" s="139">
        <f>VLOOKUP($A58,'FuturesInfo (3)'!$A$2:$O$80,15)*CE58</f>
        <v>185990</v>
      </c>
      <c r="CH58" s="145">
        <f t="shared" si="144"/>
        <v>-590.66504763666956</v>
      </c>
      <c r="CI58" s="145">
        <f t="shared" si="93"/>
        <v>590.66504763666956</v>
      </c>
      <c r="CK58">
        <f t="shared" si="145"/>
        <v>-1</v>
      </c>
      <c r="CL58">
        <v>-1</v>
      </c>
      <c r="CM58">
        <v>1</v>
      </c>
      <c r="CN58">
        <v>-1</v>
      </c>
      <c r="CO58">
        <f t="shared" si="119"/>
        <v>1</v>
      </c>
      <c r="CP58">
        <f t="shared" si="146"/>
        <v>0</v>
      </c>
      <c r="CQ58" s="1">
        <v>-7.4487895716900002E-4</v>
      </c>
      <c r="CR58" s="2">
        <v>10</v>
      </c>
      <c r="CS58">
        <v>60</v>
      </c>
      <c r="CT58" t="str">
        <f t="shared" si="147"/>
        <v>TRUE</v>
      </c>
      <c r="CU58">
        <f>VLOOKUP($A58,'FuturesInfo (3)'!$A$2:$V$80,22)</f>
        <v>7</v>
      </c>
      <c r="CV58">
        <f t="shared" si="148"/>
        <v>5</v>
      </c>
      <c r="CW58">
        <f t="shared" si="94"/>
        <v>7</v>
      </c>
      <c r="CX58" s="139">
        <f>VLOOKUP($A58,'FuturesInfo (3)'!$A$2:$O$80,15)*CW58</f>
        <v>185990</v>
      </c>
      <c r="CY58" s="200">
        <f t="shared" si="149"/>
        <v>138.54003724386232</v>
      </c>
      <c r="CZ58" s="200">
        <f t="shared" si="96"/>
        <v>-138.54003724386232</v>
      </c>
      <c r="DB58">
        <f t="shared" si="67"/>
        <v>-1</v>
      </c>
      <c r="DC58">
        <v>-1</v>
      </c>
      <c r="DD58">
        <v>1</v>
      </c>
      <c r="DE58">
        <v>1</v>
      </c>
      <c r="DF58">
        <f t="shared" si="120"/>
        <v>0</v>
      </c>
      <c r="DG58">
        <f t="shared" si="68"/>
        <v>1</v>
      </c>
      <c r="DH58" s="1">
        <v>1.39768915393E-2</v>
      </c>
      <c r="DI58" s="2">
        <v>10</v>
      </c>
      <c r="DJ58">
        <v>60</v>
      </c>
      <c r="DK58" t="str">
        <f t="shared" si="69"/>
        <v>TRUE</v>
      </c>
      <c r="DL58">
        <f>VLOOKUP($A58,'FuturesInfo (3)'!$A$2:$V$80,22)</f>
        <v>7</v>
      </c>
      <c r="DM58">
        <f t="shared" si="70"/>
        <v>5</v>
      </c>
      <c r="DN58">
        <f t="shared" si="97"/>
        <v>7</v>
      </c>
      <c r="DO58" s="139">
        <f>VLOOKUP($A58,'FuturesInfo (3)'!$A$2:$O$80,15)*DN58</f>
        <v>185990</v>
      </c>
      <c r="DP58" s="200">
        <f t="shared" si="71"/>
        <v>-2599.562057394407</v>
      </c>
      <c r="DQ58" s="200">
        <f t="shared" si="98"/>
        <v>2599.562057394407</v>
      </c>
      <c r="DS58">
        <f t="shared" si="72"/>
        <v>-1</v>
      </c>
      <c r="DT58">
        <v>1</v>
      </c>
      <c r="DU58">
        <v>1</v>
      </c>
      <c r="DV58">
        <v>1</v>
      </c>
      <c r="DW58">
        <f t="shared" si="121"/>
        <v>1</v>
      </c>
      <c r="DX58">
        <f t="shared" si="73"/>
        <v>1</v>
      </c>
      <c r="DY58" s="1">
        <v>1.50707590516E-2</v>
      </c>
      <c r="DZ58" s="2">
        <v>10</v>
      </c>
      <c r="EA58">
        <v>60</v>
      </c>
      <c r="EB58" t="str">
        <f t="shared" si="74"/>
        <v>TRUE</v>
      </c>
      <c r="EC58">
        <f>VLOOKUP($A58,'FuturesInfo (3)'!$A$2:$V$80,22)</f>
        <v>7</v>
      </c>
      <c r="ED58" s="96">
        <v>0</v>
      </c>
      <c r="EE58">
        <f t="shared" si="99"/>
        <v>7</v>
      </c>
      <c r="EF58" s="139">
        <f>VLOOKUP($A58,'FuturesInfo (3)'!$A$2:$O$80,15)*EE58</f>
        <v>185990</v>
      </c>
      <c r="EG58" s="200">
        <f t="shared" si="75"/>
        <v>2803.010476007084</v>
      </c>
      <c r="EH58" s="200">
        <f t="shared" si="100"/>
        <v>2803.010476007084</v>
      </c>
      <c r="EJ58">
        <f t="shared" si="150"/>
        <v>1</v>
      </c>
      <c r="EK58">
        <v>1</v>
      </c>
      <c r="EL58" s="218">
        <v>1</v>
      </c>
      <c r="EM58">
        <f t="shared" si="101"/>
        <v>1</v>
      </c>
      <c r="EN58">
        <v>-1</v>
      </c>
      <c r="EO58">
        <f t="shared" si="122"/>
        <v>0</v>
      </c>
      <c r="EP58">
        <f t="shared" si="102"/>
        <v>0</v>
      </c>
      <c r="EQ58">
        <f t="shared" si="151"/>
        <v>0</v>
      </c>
      <c r="ER58" s="1">
        <v>-8.3288068078900008E-3</v>
      </c>
      <c r="ES58" s="2">
        <v>10</v>
      </c>
      <c r="ET58">
        <v>60</v>
      </c>
      <c r="EU58" t="str">
        <f t="shared" si="78"/>
        <v>TRUE</v>
      </c>
      <c r="EV58">
        <f>VLOOKUP($A58,'FuturesInfo (3)'!$A$2:$V$80,22)</f>
        <v>7</v>
      </c>
      <c r="EW58" s="96">
        <v>0</v>
      </c>
      <c r="EX58">
        <f t="shared" si="103"/>
        <v>7</v>
      </c>
      <c r="EY58" s="139">
        <f>VLOOKUP($A58,'FuturesInfo (3)'!$A$2:$O$80,15)*EX58</f>
        <v>185990</v>
      </c>
      <c r="EZ58" s="200">
        <f t="shared" si="79"/>
        <v>-1549.0747781994612</v>
      </c>
      <c r="FA58" s="200">
        <f t="shared" si="104"/>
        <v>-1549.0747781994612</v>
      </c>
      <c r="FB58" s="200">
        <f t="shared" si="152"/>
        <v>-1549.0747781994612</v>
      </c>
      <c r="FD58">
        <f t="shared" si="81"/>
        <v>-1</v>
      </c>
      <c r="FE58">
        <v>1</v>
      </c>
      <c r="FF58" s="218">
        <v>1</v>
      </c>
      <c r="FG58">
        <f t="shared" si="125"/>
        <v>-1</v>
      </c>
      <c r="FH58">
        <v>-1</v>
      </c>
      <c r="FI58">
        <f t="shared" si="123"/>
        <v>0</v>
      </c>
      <c r="FJ58">
        <f t="shared" si="106"/>
        <v>0</v>
      </c>
      <c r="FK58">
        <f t="shared" si="82"/>
        <v>1</v>
      </c>
      <c r="FL58" s="1">
        <v>-2.0631790174099999E-2</v>
      </c>
      <c r="FM58" s="2">
        <v>10</v>
      </c>
      <c r="FN58">
        <v>60</v>
      </c>
      <c r="FO58" t="str">
        <f t="shared" si="83"/>
        <v>TRUE</v>
      </c>
      <c r="FP58">
        <f>VLOOKUP($A58,'FuturesInfo (3)'!$A$2:$V$80,22)</f>
        <v>7</v>
      </c>
      <c r="FQ58" s="96">
        <v>0</v>
      </c>
      <c r="FR58">
        <f t="shared" si="107"/>
        <v>7</v>
      </c>
      <c r="FS58" s="139">
        <f>VLOOKUP($A58,'FuturesInfo (3)'!$A$2:$O$80,15)*FR58</f>
        <v>185990</v>
      </c>
      <c r="FT58" s="200">
        <f t="shared" si="84"/>
        <v>-3837.3066544808589</v>
      </c>
      <c r="FU58" s="200">
        <f t="shared" si="108"/>
        <v>-3837.3066544808589</v>
      </c>
      <c r="FV58" s="200">
        <f t="shared" si="85"/>
        <v>3837.3066544808589</v>
      </c>
      <c r="FX58">
        <f t="shared" si="86"/>
        <v>-1</v>
      </c>
      <c r="FY58" s="244">
        <v>-1</v>
      </c>
      <c r="FZ58" s="218">
        <v>1</v>
      </c>
      <c r="GA58" s="245">
        <v>2</v>
      </c>
      <c r="GB58">
        <f t="shared" si="126"/>
        <v>-1</v>
      </c>
      <c r="GC58">
        <f t="shared" si="110"/>
        <v>1</v>
      </c>
      <c r="GD58" s="218"/>
      <c r="GE58">
        <f t="shared" si="124"/>
        <v>0</v>
      </c>
      <c r="GF58">
        <f t="shared" si="111"/>
        <v>0</v>
      </c>
      <c r="GG58">
        <f t="shared" si="112"/>
        <v>0</v>
      </c>
      <c r="GH58">
        <f t="shared" si="113"/>
        <v>0</v>
      </c>
      <c r="GI58" s="253"/>
      <c r="GJ58" s="2">
        <v>10</v>
      </c>
      <c r="GK58">
        <v>60</v>
      </c>
      <c r="GL58" t="str">
        <f t="shared" si="87"/>
        <v>TRUE</v>
      </c>
      <c r="GM58">
        <f>VLOOKUP($A58,'FuturesInfo (3)'!$A$2:$V$80,22)</f>
        <v>7</v>
      </c>
      <c r="GN58" s="96">
        <v>0</v>
      </c>
      <c r="GO58">
        <f t="shared" si="114"/>
        <v>7</v>
      </c>
      <c r="GP58" s="139">
        <f>VLOOKUP($A58,'FuturesInfo (3)'!$A$2:$O$80,15)*GO58</f>
        <v>185990</v>
      </c>
      <c r="GQ58" s="200">
        <f t="shared" si="88"/>
        <v>0</v>
      </c>
      <c r="GR58" s="200">
        <f t="shared" si="115"/>
        <v>0</v>
      </c>
      <c r="GS58" s="200">
        <f t="shared" si="153"/>
        <v>0</v>
      </c>
      <c r="GT58" s="200">
        <f t="shared" si="116"/>
        <v>0</v>
      </c>
    </row>
    <row r="59" spans="1:202"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17"/>
        <v>0</v>
      </c>
      <c r="BH59">
        <v>1</v>
      </c>
      <c r="BI59">
        <v>1</v>
      </c>
      <c r="BJ59">
        <f t="shared" si="90"/>
        <v>1</v>
      </c>
      <c r="BK59" s="1">
        <v>6.6193853427899997E-3</v>
      </c>
      <c r="BL59" s="2">
        <v>10</v>
      </c>
      <c r="BM59">
        <v>60</v>
      </c>
      <c r="BN59" t="str">
        <f t="shared" si="118"/>
        <v>TRUE</v>
      </c>
      <c r="BO59">
        <f>VLOOKUP($A59,'FuturesInfo (3)'!$A$2:$V$80,22)</f>
        <v>5</v>
      </c>
      <c r="BP59">
        <f t="shared" si="140"/>
        <v>5</v>
      </c>
      <c r="BQ59" s="139">
        <f>VLOOKUP($A59,'FuturesInfo (3)'!$A$2:$O$80,15)*BP59</f>
        <v>134625</v>
      </c>
      <c r="BR59" s="145">
        <f t="shared" si="91"/>
        <v>891.13475177310374</v>
      </c>
      <c r="BT59">
        <f t="shared" si="92"/>
        <v>1</v>
      </c>
      <c r="BU59">
        <v>-1</v>
      </c>
      <c r="BV59">
        <v>-1</v>
      </c>
      <c r="BW59">
        <v>1</v>
      </c>
      <c r="BX59">
        <f t="shared" si="141"/>
        <v>0</v>
      </c>
      <c r="BY59">
        <f t="shared" si="142"/>
        <v>0</v>
      </c>
      <c r="BZ59" s="188">
        <v>1.36214185063E-2</v>
      </c>
      <c r="CA59" s="2">
        <v>10</v>
      </c>
      <c r="CB59">
        <v>60</v>
      </c>
      <c r="CC59" t="str">
        <f t="shared" si="143"/>
        <v>TRUE</v>
      </c>
      <c r="CD59">
        <f>VLOOKUP($A59,'FuturesInfo (3)'!$A$2:$V$80,22)</f>
        <v>5</v>
      </c>
      <c r="CE59">
        <f t="shared" si="61"/>
        <v>5</v>
      </c>
      <c r="CF59">
        <f t="shared" si="61"/>
        <v>5</v>
      </c>
      <c r="CG59" s="139">
        <f>VLOOKUP($A59,'FuturesInfo (3)'!$A$2:$O$80,15)*CE59</f>
        <v>134625</v>
      </c>
      <c r="CH59" s="145">
        <f t="shared" si="144"/>
        <v>-1833.7834664106374</v>
      </c>
      <c r="CI59" s="145">
        <f t="shared" si="93"/>
        <v>-1833.7834664106374</v>
      </c>
      <c r="CK59">
        <f t="shared" si="145"/>
        <v>-1</v>
      </c>
      <c r="CL59">
        <v>-1</v>
      </c>
      <c r="CM59">
        <v>-1</v>
      </c>
      <c r="CN59">
        <v>1</v>
      </c>
      <c r="CO59">
        <f t="shared" si="119"/>
        <v>0</v>
      </c>
      <c r="CP59">
        <f t="shared" si="146"/>
        <v>0</v>
      </c>
      <c r="CQ59" s="1">
        <v>1.25115848007E-2</v>
      </c>
      <c r="CR59" s="2">
        <v>10</v>
      </c>
      <c r="CS59">
        <v>60</v>
      </c>
      <c r="CT59" t="str">
        <f t="shared" si="147"/>
        <v>TRUE</v>
      </c>
      <c r="CU59">
        <f>VLOOKUP($A59,'FuturesInfo (3)'!$A$2:$V$80,22)</f>
        <v>5</v>
      </c>
      <c r="CV59">
        <f t="shared" si="148"/>
        <v>6</v>
      </c>
      <c r="CW59">
        <f t="shared" si="94"/>
        <v>5</v>
      </c>
      <c r="CX59" s="139">
        <f>VLOOKUP($A59,'FuturesInfo (3)'!$A$2:$O$80,15)*CW59</f>
        <v>134625</v>
      </c>
      <c r="CY59" s="200">
        <f t="shared" si="149"/>
        <v>-1684.3721037942375</v>
      </c>
      <c r="CZ59" s="200">
        <f t="shared" si="96"/>
        <v>-1684.3721037942375</v>
      </c>
      <c r="DB59">
        <f t="shared" si="67"/>
        <v>-1</v>
      </c>
      <c r="DC59">
        <v>-1</v>
      </c>
      <c r="DD59">
        <v>-1</v>
      </c>
      <c r="DE59">
        <v>1</v>
      </c>
      <c r="DF59">
        <f t="shared" si="120"/>
        <v>0</v>
      </c>
      <c r="DG59">
        <f t="shared" si="68"/>
        <v>0</v>
      </c>
      <c r="DH59" s="1">
        <v>0</v>
      </c>
      <c r="DI59" s="2">
        <v>10</v>
      </c>
      <c r="DJ59">
        <v>60</v>
      </c>
      <c r="DK59" t="str">
        <f t="shared" si="69"/>
        <v>TRUE</v>
      </c>
      <c r="DL59">
        <f>VLOOKUP($A59,'FuturesInfo (3)'!$A$2:$V$80,22)</f>
        <v>5</v>
      </c>
      <c r="DM59">
        <f t="shared" si="70"/>
        <v>6</v>
      </c>
      <c r="DN59">
        <f t="shared" si="97"/>
        <v>5</v>
      </c>
      <c r="DO59" s="139">
        <f>VLOOKUP($A59,'FuturesInfo (3)'!$A$2:$O$80,15)*DN59</f>
        <v>134625</v>
      </c>
      <c r="DP59" s="200">
        <f t="shared" si="71"/>
        <v>0</v>
      </c>
      <c r="DQ59" s="200">
        <f t="shared" si="98"/>
        <v>0</v>
      </c>
      <c r="DS59">
        <f t="shared" si="72"/>
        <v>-1</v>
      </c>
      <c r="DT59">
        <v>-1</v>
      </c>
      <c r="DU59">
        <v>-1</v>
      </c>
      <c r="DV59">
        <v>1</v>
      </c>
      <c r="DW59">
        <f t="shared" si="121"/>
        <v>0</v>
      </c>
      <c r="DX59">
        <f t="shared" si="73"/>
        <v>0</v>
      </c>
      <c r="DY59" s="1">
        <v>1.6933638443900001E-2</v>
      </c>
      <c r="DZ59" s="2">
        <v>10</v>
      </c>
      <c r="EA59">
        <v>60</v>
      </c>
      <c r="EB59" t="str">
        <f t="shared" si="74"/>
        <v>TRUE</v>
      </c>
      <c r="EC59">
        <f>VLOOKUP($A59,'FuturesInfo (3)'!$A$2:$V$80,22)</f>
        <v>5</v>
      </c>
      <c r="ED59" s="96">
        <v>0</v>
      </c>
      <c r="EE59">
        <f t="shared" si="99"/>
        <v>5</v>
      </c>
      <c r="EF59" s="139">
        <f>VLOOKUP($A59,'FuturesInfo (3)'!$A$2:$O$80,15)*EE59</f>
        <v>134625</v>
      </c>
      <c r="EG59" s="200">
        <f t="shared" si="75"/>
        <v>-2279.6910755100375</v>
      </c>
      <c r="EH59" s="200">
        <f t="shared" si="100"/>
        <v>-2279.6910755100375</v>
      </c>
      <c r="EJ59">
        <f t="shared" si="150"/>
        <v>-1</v>
      </c>
      <c r="EK59">
        <v>-1</v>
      </c>
      <c r="EL59" s="218">
        <v>-1</v>
      </c>
      <c r="EM59">
        <f t="shared" si="101"/>
        <v>1</v>
      </c>
      <c r="EN59">
        <v>-1</v>
      </c>
      <c r="EO59">
        <f t="shared" si="122"/>
        <v>1</v>
      </c>
      <c r="EP59">
        <f t="shared" si="102"/>
        <v>1</v>
      </c>
      <c r="EQ59">
        <f t="shared" si="151"/>
        <v>0</v>
      </c>
      <c r="ER59" s="1">
        <v>-2.7002700270000002E-3</v>
      </c>
      <c r="ES59" s="2">
        <v>10</v>
      </c>
      <c r="ET59">
        <v>60</v>
      </c>
      <c r="EU59" t="str">
        <f t="shared" si="78"/>
        <v>TRUE</v>
      </c>
      <c r="EV59">
        <f>VLOOKUP($A59,'FuturesInfo (3)'!$A$2:$V$80,22)</f>
        <v>5</v>
      </c>
      <c r="EW59" s="96">
        <v>0</v>
      </c>
      <c r="EX59">
        <f t="shared" si="103"/>
        <v>5</v>
      </c>
      <c r="EY59" s="139">
        <f>VLOOKUP($A59,'FuturesInfo (3)'!$A$2:$O$80,15)*EX59</f>
        <v>134625</v>
      </c>
      <c r="EZ59" s="200">
        <f t="shared" si="79"/>
        <v>363.523852384875</v>
      </c>
      <c r="FA59" s="200">
        <f t="shared" si="104"/>
        <v>363.523852384875</v>
      </c>
      <c r="FB59" s="200">
        <f t="shared" si="152"/>
        <v>-363.523852384875</v>
      </c>
      <c r="FD59">
        <f t="shared" si="81"/>
        <v>-1</v>
      </c>
      <c r="FE59">
        <v>1</v>
      </c>
      <c r="FF59" s="218">
        <v>-1</v>
      </c>
      <c r="FG59">
        <f t="shared" si="125"/>
        <v>-1</v>
      </c>
      <c r="FH59">
        <v>-1</v>
      </c>
      <c r="FI59">
        <f t="shared" si="123"/>
        <v>0</v>
      </c>
      <c r="FJ59">
        <f t="shared" si="106"/>
        <v>1</v>
      </c>
      <c r="FK59">
        <f t="shared" si="82"/>
        <v>1</v>
      </c>
      <c r="FL59" s="1">
        <v>-2.7978339350199999E-2</v>
      </c>
      <c r="FM59" s="2">
        <v>10</v>
      </c>
      <c r="FN59">
        <v>60</v>
      </c>
      <c r="FO59" t="str">
        <f t="shared" si="83"/>
        <v>TRUE</v>
      </c>
      <c r="FP59">
        <f>VLOOKUP($A59,'FuturesInfo (3)'!$A$2:$V$80,22)</f>
        <v>5</v>
      </c>
      <c r="FQ59" s="96">
        <v>0</v>
      </c>
      <c r="FR59">
        <f t="shared" si="107"/>
        <v>5</v>
      </c>
      <c r="FS59" s="139">
        <f>VLOOKUP($A59,'FuturesInfo (3)'!$A$2:$O$80,15)*FR59</f>
        <v>134625</v>
      </c>
      <c r="FT59" s="200">
        <f t="shared" si="84"/>
        <v>-3766.5839350206747</v>
      </c>
      <c r="FU59" s="200">
        <f t="shared" si="108"/>
        <v>3766.5839350206747</v>
      </c>
      <c r="FV59" s="200">
        <f t="shared" si="85"/>
        <v>3766.5839350206747</v>
      </c>
      <c r="FX59">
        <f t="shared" si="86"/>
        <v>-1</v>
      </c>
      <c r="FY59" s="244">
        <v>-1</v>
      </c>
      <c r="FZ59" s="218">
        <v>-1</v>
      </c>
      <c r="GA59" s="245">
        <v>-8</v>
      </c>
      <c r="GB59">
        <f t="shared" si="126"/>
        <v>-1</v>
      </c>
      <c r="GC59">
        <f t="shared" si="110"/>
        <v>1</v>
      </c>
      <c r="GD59" s="218"/>
      <c r="GE59">
        <f t="shared" si="124"/>
        <v>0</v>
      </c>
      <c r="GF59">
        <f t="shared" si="111"/>
        <v>0</v>
      </c>
      <c r="GG59">
        <f t="shared" si="112"/>
        <v>0</v>
      </c>
      <c r="GH59">
        <f t="shared" si="113"/>
        <v>0</v>
      </c>
      <c r="GI59" s="253"/>
      <c r="GJ59" s="2">
        <v>10</v>
      </c>
      <c r="GK59">
        <v>60</v>
      </c>
      <c r="GL59" t="str">
        <f t="shared" si="87"/>
        <v>TRUE</v>
      </c>
      <c r="GM59">
        <f>VLOOKUP($A59,'FuturesInfo (3)'!$A$2:$V$80,22)</f>
        <v>5</v>
      </c>
      <c r="GN59" s="96">
        <v>0</v>
      </c>
      <c r="GO59">
        <f t="shared" si="114"/>
        <v>5</v>
      </c>
      <c r="GP59" s="139">
        <f>VLOOKUP($A59,'FuturesInfo (3)'!$A$2:$O$80,15)*GO59</f>
        <v>134625</v>
      </c>
      <c r="GQ59" s="200">
        <f t="shared" si="88"/>
        <v>0</v>
      </c>
      <c r="GR59" s="200">
        <f t="shared" si="115"/>
        <v>0</v>
      </c>
      <c r="GS59" s="200">
        <f t="shared" si="153"/>
        <v>0</v>
      </c>
      <c r="GT59" s="200">
        <f t="shared" si="116"/>
        <v>0</v>
      </c>
    </row>
    <row r="60" spans="1:202"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17"/>
        <v>0</v>
      </c>
      <c r="BH60">
        <v>1</v>
      </c>
      <c r="BI60">
        <v>-1</v>
      </c>
      <c r="BJ60">
        <f t="shared" si="90"/>
        <v>0</v>
      </c>
      <c r="BK60" s="1">
        <v>-1.61408657373E-3</v>
      </c>
      <c r="BL60" s="2">
        <v>10</v>
      </c>
      <c r="BM60">
        <v>60</v>
      </c>
      <c r="BN60" t="str">
        <f t="shared" si="118"/>
        <v>TRUE</v>
      </c>
      <c r="BO60">
        <f>VLOOKUP($A60,'FuturesInfo (3)'!$A$2:$V$80,22)</f>
        <v>3</v>
      </c>
      <c r="BP60">
        <f t="shared" si="140"/>
        <v>3</v>
      </c>
      <c r="BQ60" s="139">
        <f>VLOOKUP($A60,'FuturesInfo (3)'!$A$2:$O$80,15)*BP60</f>
        <v>211680</v>
      </c>
      <c r="BR60" s="145">
        <f t="shared" si="91"/>
        <v>-341.66984592716636</v>
      </c>
      <c r="BT60">
        <f t="shared" si="92"/>
        <v>1</v>
      </c>
      <c r="BU60">
        <v>1</v>
      </c>
      <c r="BV60">
        <v>1</v>
      </c>
      <c r="BW60">
        <v>1</v>
      </c>
      <c r="BX60">
        <f t="shared" si="141"/>
        <v>1</v>
      </c>
      <c r="BY60">
        <f t="shared" si="142"/>
        <v>1</v>
      </c>
      <c r="BZ60" s="188">
        <v>2.16049382716E-2</v>
      </c>
      <c r="CA60" s="2">
        <v>10</v>
      </c>
      <c r="CB60">
        <v>60</v>
      </c>
      <c r="CC60" t="str">
        <f t="shared" si="143"/>
        <v>TRUE</v>
      </c>
      <c r="CD60">
        <f>VLOOKUP($A60,'FuturesInfo (3)'!$A$2:$V$80,22)</f>
        <v>3</v>
      </c>
      <c r="CE60">
        <f t="shared" si="61"/>
        <v>3</v>
      </c>
      <c r="CF60">
        <f t="shared" si="61"/>
        <v>3</v>
      </c>
      <c r="CG60" s="139">
        <f>VLOOKUP($A60,'FuturesInfo (3)'!$A$2:$O$80,15)*CE60</f>
        <v>211680</v>
      </c>
      <c r="CH60" s="145">
        <f t="shared" si="144"/>
        <v>4573.333333332288</v>
      </c>
      <c r="CI60" s="145">
        <f t="shared" si="93"/>
        <v>4573.333333332288</v>
      </c>
      <c r="CK60">
        <f t="shared" si="145"/>
        <v>1</v>
      </c>
      <c r="CL60">
        <v>-1</v>
      </c>
      <c r="CM60">
        <v>1</v>
      </c>
      <c r="CN60">
        <v>-1</v>
      </c>
      <c r="CO60">
        <f t="shared" si="119"/>
        <v>1</v>
      </c>
      <c r="CP60">
        <f t="shared" si="146"/>
        <v>0</v>
      </c>
      <c r="CQ60" s="1">
        <v>-2.5895554596499998E-3</v>
      </c>
      <c r="CR60" s="2">
        <v>10</v>
      </c>
      <c r="CS60">
        <v>60</v>
      </c>
      <c r="CT60" t="str">
        <f t="shared" si="147"/>
        <v>TRUE</v>
      </c>
      <c r="CU60">
        <f>VLOOKUP($A60,'FuturesInfo (3)'!$A$2:$V$80,22)</f>
        <v>3</v>
      </c>
      <c r="CV60">
        <f t="shared" si="148"/>
        <v>2</v>
      </c>
      <c r="CW60">
        <f t="shared" si="94"/>
        <v>3</v>
      </c>
      <c r="CX60" s="139">
        <f>VLOOKUP($A60,'FuturesInfo (3)'!$A$2:$O$80,15)*CW60</f>
        <v>211680</v>
      </c>
      <c r="CY60" s="200">
        <f t="shared" si="149"/>
        <v>548.15709969871193</v>
      </c>
      <c r="CZ60" s="200">
        <f t="shared" si="96"/>
        <v>-548.15709969871193</v>
      </c>
      <c r="DB60">
        <f t="shared" si="67"/>
        <v>-1</v>
      </c>
      <c r="DC60">
        <v>-1</v>
      </c>
      <c r="DD60">
        <v>1</v>
      </c>
      <c r="DE60">
        <v>1</v>
      </c>
      <c r="DF60">
        <f t="shared" si="120"/>
        <v>0</v>
      </c>
      <c r="DG60">
        <f t="shared" si="68"/>
        <v>1</v>
      </c>
      <c r="DH60" s="1">
        <v>5.1925573344900004E-3</v>
      </c>
      <c r="DI60" s="2">
        <v>10</v>
      </c>
      <c r="DJ60">
        <v>60</v>
      </c>
      <c r="DK60" t="str">
        <f t="shared" si="69"/>
        <v>TRUE</v>
      </c>
      <c r="DL60">
        <f>VLOOKUP($A60,'FuturesInfo (3)'!$A$2:$V$80,22)</f>
        <v>3</v>
      </c>
      <c r="DM60">
        <f t="shared" si="70"/>
        <v>2</v>
      </c>
      <c r="DN60">
        <f t="shared" si="97"/>
        <v>3</v>
      </c>
      <c r="DO60" s="139">
        <f>VLOOKUP($A60,'FuturesInfo (3)'!$A$2:$O$80,15)*DN60</f>
        <v>211680</v>
      </c>
      <c r="DP60" s="200">
        <f t="shared" si="71"/>
        <v>-1099.1605365648434</v>
      </c>
      <c r="DQ60" s="200">
        <f t="shared" si="98"/>
        <v>1099.1605365648434</v>
      </c>
      <c r="DS60">
        <f t="shared" si="72"/>
        <v>-1</v>
      </c>
      <c r="DT60">
        <v>1</v>
      </c>
      <c r="DU60">
        <v>1</v>
      </c>
      <c r="DV60">
        <v>1</v>
      </c>
      <c r="DW60">
        <f t="shared" si="121"/>
        <v>1</v>
      </c>
      <c r="DX60">
        <f t="shared" si="73"/>
        <v>1</v>
      </c>
      <c r="DY60" s="1">
        <v>6.7441526761399997E-3</v>
      </c>
      <c r="DZ60" s="2">
        <v>10</v>
      </c>
      <c r="EA60">
        <v>60</v>
      </c>
      <c r="EB60" t="str">
        <f t="shared" si="74"/>
        <v>TRUE</v>
      </c>
      <c r="EC60">
        <f>VLOOKUP($A60,'FuturesInfo (3)'!$A$2:$V$80,22)</f>
        <v>3</v>
      </c>
      <c r="ED60" s="96">
        <v>0</v>
      </c>
      <c r="EE60">
        <f t="shared" si="99"/>
        <v>3</v>
      </c>
      <c r="EF60" s="139">
        <f>VLOOKUP($A60,'FuturesInfo (3)'!$A$2:$O$80,15)*EE60</f>
        <v>211680</v>
      </c>
      <c r="EG60" s="200">
        <f t="shared" si="75"/>
        <v>1427.6022384853152</v>
      </c>
      <c r="EH60" s="200">
        <f t="shared" si="100"/>
        <v>1427.6022384853152</v>
      </c>
      <c r="EJ60">
        <f t="shared" si="150"/>
        <v>1</v>
      </c>
      <c r="EK60">
        <v>1</v>
      </c>
      <c r="EL60" s="218">
        <v>1</v>
      </c>
      <c r="EM60">
        <f t="shared" si="101"/>
        <v>1</v>
      </c>
      <c r="EN60">
        <v>1</v>
      </c>
      <c r="EO60">
        <f t="shared" si="122"/>
        <v>1</v>
      </c>
      <c r="EP60">
        <f t="shared" si="102"/>
        <v>1</v>
      </c>
      <c r="EQ60">
        <f t="shared" si="151"/>
        <v>1</v>
      </c>
      <c r="ER60" s="1">
        <v>1.69612314709E-2</v>
      </c>
      <c r="ES60" s="2">
        <v>10</v>
      </c>
      <c r="ET60">
        <v>60</v>
      </c>
      <c r="EU60" t="str">
        <f t="shared" si="78"/>
        <v>TRUE</v>
      </c>
      <c r="EV60">
        <f>VLOOKUP($A60,'FuturesInfo (3)'!$A$2:$V$80,22)</f>
        <v>3</v>
      </c>
      <c r="EW60" s="96">
        <v>0</v>
      </c>
      <c r="EX60">
        <f t="shared" si="103"/>
        <v>3</v>
      </c>
      <c r="EY60" s="139">
        <f>VLOOKUP($A60,'FuturesInfo (3)'!$A$2:$O$80,15)*EX60</f>
        <v>211680</v>
      </c>
      <c r="EZ60" s="200">
        <f t="shared" si="79"/>
        <v>3590.3534777601121</v>
      </c>
      <c r="FA60" s="200">
        <f t="shared" si="104"/>
        <v>3590.3534777601121</v>
      </c>
      <c r="FB60" s="200">
        <f t="shared" si="152"/>
        <v>3590.3534777601121</v>
      </c>
      <c r="FD60">
        <f t="shared" si="81"/>
        <v>1</v>
      </c>
      <c r="FE60">
        <v>1</v>
      </c>
      <c r="FF60" s="218">
        <v>1</v>
      </c>
      <c r="FG60">
        <f t="shared" si="125"/>
        <v>-1</v>
      </c>
      <c r="FH60">
        <v>-1</v>
      </c>
      <c r="FI60">
        <f t="shared" si="123"/>
        <v>0</v>
      </c>
      <c r="FJ60">
        <f t="shared" si="106"/>
        <v>0</v>
      </c>
      <c r="FK60">
        <f t="shared" si="82"/>
        <v>1</v>
      </c>
      <c r="FL60" s="1">
        <v>-1.10721793973E-2</v>
      </c>
      <c r="FM60" s="2">
        <v>10</v>
      </c>
      <c r="FN60">
        <v>60</v>
      </c>
      <c r="FO60" t="str">
        <f t="shared" si="83"/>
        <v>TRUE</v>
      </c>
      <c r="FP60">
        <f>VLOOKUP($A60,'FuturesInfo (3)'!$A$2:$V$80,22)</f>
        <v>3</v>
      </c>
      <c r="FQ60" s="96">
        <v>0</v>
      </c>
      <c r="FR60">
        <f t="shared" si="107"/>
        <v>3</v>
      </c>
      <c r="FS60" s="139">
        <f>VLOOKUP($A60,'FuturesInfo (3)'!$A$2:$O$80,15)*FR60</f>
        <v>211680</v>
      </c>
      <c r="FT60" s="200">
        <f t="shared" si="84"/>
        <v>-2343.7589348204638</v>
      </c>
      <c r="FU60" s="200">
        <f t="shared" si="108"/>
        <v>-2343.7589348204638</v>
      </c>
      <c r="FV60" s="200">
        <f t="shared" si="85"/>
        <v>2343.7589348204638</v>
      </c>
      <c r="FX60">
        <f t="shared" si="86"/>
        <v>-1</v>
      </c>
      <c r="FY60" s="244">
        <v>1</v>
      </c>
      <c r="FZ60" s="218">
        <v>1</v>
      </c>
      <c r="GA60" s="245">
        <v>7</v>
      </c>
      <c r="GB60">
        <f t="shared" si="126"/>
        <v>-1</v>
      </c>
      <c r="GC60">
        <f t="shared" si="110"/>
        <v>1</v>
      </c>
      <c r="GD60" s="218"/>
      <c r="GE60">
        <f t="shared" si="124"/>
        <v>0</v>
      </c>
      <c r="GF60">
        <f t="shared" si="111"/>
        <v>0</v>
      </c>
      <c r="GG60">
        <f t="shared" si="112"/>
        <v>0</v>
      </c>
      <c r="GH60">
        <f t="shared" si="113"/>
        <v>0</v>
      </c>
      <c r="GI60" s="253"/>
      <c r="GJ60" s="2">
        <v>10</v>
      </c>
      <c r="GK60">
        <v>60</v>
      </c>
      <c r="GL60" t="str">
        <f t="shared" si="87"/>
        <v>TRUE</v>
      </c>
      <c r="GM60">
        <f>VLOOKUP($A60,'FuturesInfo (3)'!$A$2:$V$80,22)</f>
        <v>3</v>
      </c>
      <c r="GN60" s="96">
        <v>0</v>
      </c>
      <c r="GO60">
        <f t="shared" si="114"/>
        <v>3</v>
      </c>
      <c r="GP60" s="139">
        <f>VLOOKUP($A60,'FuturesInfo (3)'!$A$2:$O$80,15)*GO60</f>
        <v>211680</v>
      </c>
      <c r="GQ60" s="200">
        <f t="shared" si="88"/>
        <v>0</v>
      </c>
      <c r="GR60" s="200">
        <f t="shared" si="115"/>
        <v>0</v>
      </c>
      <c r="GS60" s="200">
        <f t="shared" si="153"/>
        <v>0</v>
      </c>
      <c r="GT60" s="200">
        <f t="shared" si="116"/>
        <v>0</v>
      </c>
    </row>
    <row r="61" spans="1:202"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17"/>
        <v>0</v>
      </c>
      <c r="BH61">
        <v>1</v>
      </c>
      <c r="BI61">
        <v>1</v>
      </c>
      <c r="BJ61">
        <f t="shared" si="90"/>
        <v>1</v>
      </c>
      <c r="BK61" s="1">
        <v>1.0079798403999999E-2</v>
      </c>
      <c r="BL61" s="2">
        <v>10</v>
      </c>
      <c r="BM61">
        <v>60</v>
      </c>
      <c r="BN61" t="str">
        <f t="shared" si="118"/>
        <v>TRUE</v>
      </c>
      <c r="BO61">
        <f>VLOOKUP($A61,'FuturesInfo (3)'!$A$2:$V$80,22)</f>
        <v>3</v>
      </c>
      <c r="BP61">
        <f t="shared" si="140"/>
        <v>3</v>
      </c>
      <c r="BQ61" s="139">
        <f>VLOOKUP($A61,'FuturesInfo (3)'!$A$2:$O$80,15)*BP61</f>
        <v>76680</v>
      </c>
      <c r="BR61" s="145">
        <f t="shared" si="91"/>
        <v>772.91894161871994</v>
      </c>
      <c r="BT61">
        <f t="shared" si="92"/>
        <v>1</v>
      </c>
      <c r="BU61">
        <v>1</v>
      </c>
      <c r="BV61">
        <v>-1</v>
      </c>
      <c r="BW61">
        <v>-1</v>
      </c>
      <c r="BX61">
        <f t="shared" si="141"/>
        <v>0</v>
      </c>
      <c r="BY61">
        <f t="shared" si="142"/>
        <v>1</v>
      </c>
      <c r="BZ61" s="188">
        <v>-2.9106029105999999E-3</v>
      </c>
      <c r="CA61" s="2">
        <v>10</v>
      </c>
      <c r="CB61">
        <v>60</v>
      </c>
      <c r="CC61" t="str">
        <f t="shared" si="143"/>
        <v>TRUE</v>
      </c>
      <c r="CD61">
        <f>VLOOKUP($A61,'FuturesInfo (3)'!$A$2:$V$80,22)</f>
        <v>3</v>
      </c>
      <c r="CE61">
        <f t="shared" si="61"/>
        <v>3</v>
      </c>
      <c r="CF61">
        <f t="shared" si="61"/>
        <v>3</v>
      </c>
      <c r="CG61" s="139">
        <f>VLOOKUP($A61,'FuturesInfo (3)'!$A$2:$O$80,15)*CE61</f>
        <v>76680</v>
      </c>
      <c r="CH61" s="145">
        <f t="shared" si="144"/>
        <v>-223.185031184808</v>
      </c>
      <c r="CI61" s="145">
        <f t="shared" si="93"/>
        <v>223.185031184808</v>
      </c>
      <c r="CK61">
        <f t="shared" si="145"/>
        <v>1</v>
      </c>
      <c r="CL61">
        <v>1</v>
      </c>
      <c r="CM61">
        <v>-1</v>
      </c>
      <c r="CN61">
        <v>1</v>
      </c>
      <c r="CO61">
        <f t="shared" si="119"/>
        <v>1</v>
      </c>
      <c r="CP61">
        <f t="shared" si="146"/>
        <v>0</v>
      </c>
      <c r="CQ61" s="1">
        <v>2.83569641368E-2</v>
      </c>
      <c r="CR61" s="2">
        <v>10</v>
      </c>
      <c r="CS61">
        <v>60</v>
      </c>
      <c r="CT61" t="str">
        <f t="shared" si="147"/>
        <v>TRUE</v>
      </c>
      <c r="CU61">
        <f>VLOOKUP($A61,'FuturesInfo (3)'!$A$2:$V$80,22)</f>
        <v>3</v>
      </c>
      <c r="CV61">
        <f t="shared" si="148"/>
        <v>2</v>
      </c>
      <c r="CW61">
        <f t="shared" si="94"/>
        <v>3</v>
      </c>
      <c r="CX61" s="139">
        <f>VLOOKUP($A61,'FuturesInfo (3)'!$A$2:$O$80,15)*CW61</f>
        <v>76680</v>
      </c>
      <c r="CY61" s="200">
        <f t="shared" si="149"/>
        <v>2174.4120100098239</v>
      </c>
      <c r="CZ61" s="200">
        <f t="shared" si="96"/>
        <v>-2174.4120100098239</v>
      </c>
      <c r="DB61">
        <f t="shared" si="67"/>
        <v>1</v>
      </c>
      <c r="DC61">
        <v>1</v>
      </c>
      <c r="DD61">
        <v>-1</v>
      </c>
      <c r="DE61">
        <v>1</v>
      </c>
      <c r="DF61">
        <f t="shared" si="120"/>
        <v>1</v>
      </c>
      <c r="DG61">
        <f t="shared" si="68"/>
        <v>0</v>
      </c>
      <c r="DH61" s="1">
        <v>3.24412003244E-3</v>
      </c>
      <c r="DI61" s="2">
        <v>10</v>
      </c>
      <c r="DJ61">
        <v>60</v>
      </c>
      <c r="DK61" t="str">
        <f t="shared" si="69"/>
        <v>TRUE</v>
      </c>
      <c r="DL61">
        <f>VLOOKUP($A61,'FuturesInfo (3)'!$A$2:$V$80,22)</f>
        <v>3</v>
      </c>
      <c r="DM61">
        <f t="shared" si="70"/>
        <v>2</v>
      </c>
      <c r="DN61">
        <f t="shared" si="97"/>
        <v>3</v>
      </c>
      <c r="DO61" s="139">
        <f>VLOOKUP($A61,'FuturesInfo (3)'!$A$2:$O$80,15)*DN61</f>
        <v>76680</v>
      </c>
      <c r="DP61" s="200">
        <f t="shared" si="71"/>
        <v>248.7591240874992</v>
      </c>
      <c r="DQ61" s="200">
        <f t="shared" si="98"/>
        <v>-248.7591240874992</v>
      </c>
      <c r="DS61">
        <f t="shared" si="72"/>
        <v>1</v>
      </c>
      <c r="DT61">
        <v>1</v>
      </c>
      <c r="DU61">
        <v>-1</v>
      </c>
      <c r="DV61">
        <v>-1</v>
      </c>
      <c r="DW61">
        <f t="shared" si="121"/>
        <v>0</v>
      </c>
      <c r="DX61">
        <f t="shared" si="73"/>
        <v>1</v>
      </c>
      <c r="DY61" s="1">
        <v>-2.4252223120499999E-3</v>
      </c>
      <c r="DZ61" s="2">
        <v>10</v>
      </c>
      <c r="EA61">
        <v>60</v>
      </c>
      <c r="EB61" t="str">
        <f t="shared" si="74"/>
        <v>TRUE</v>
      </c>
      <c r="EC61">
        <f>VLOOKUP($A61,'FuturesInfo (3)'!$A$2:$V$80,22)</f>
        <v>3</v>
      </c>
      <c r="ED61" s="96">
        <v>0</v>
      </c>
      <c r="EE61">
        <f t="shared" si="99"/>
        <v>3</v>
      </c>
      <c r="EF61" s="139">
        <f>VLOOKUP($A61,'FuturesInfo (3)'!$A$2:$O$80,15)*EE61</f>
        <v>76680</v>
      </c>
      <c r="EG61" s="200">
        <f t="shared" si="75"/>
        <v>-185.966046887994</v>
      </c>
      <c r="EH61" s="200">
        <f t="shared" si="100"/>
        <v>185.966046887994</v>
      </c>
      <c r="EJ61">
        <f t="shared" si="150"/>
        <v>1</v>
      </c>
      <c r="EK61">
        <v>1</v>
      </c>
      <c r="EL61" s="218">
        <v>-1</v>
      </c>
      <c r="EM61">
        <f t="shared" si="101"/>
        <v>1</v>
      </c>
      <c r="EN61">
        <v>1</v>
      </c>
      <c r="EO61">
        <f t="shared" si="122"/>
        <v>1</v>
      </c>
      <c r="EP61">
        <f t="shared" si="102"/>
        <v>0</v>
      </c>
      <c r="EQ61">
        <f t="shared" si="151"/>
        <v>1</v>
      </c>
      <c r="ER61" s="1">
        <v>6.03727714749E-2</v>
      </c>
      <c r="ES61" s="2">
        <v>10</v>
      </c>
      <c r="ET61">
        <v>60</v>
      </c>
      <c r="EU61" t="str">
        <f t="shared" si="78"/>
        <v>TRUE</v>
      </c>
      <c r="EV61">
        <f>VLOOKUP($A61,'FuturesInfo (3)'!$A$2:$V$80,22)</f>
        <v>3</v>
      </c>
      <c r="EW61" s="96">
        <v>0</v>
      </c>
      <c r="EX61">
        <f t="shared" si="103"/>
        <v>3</v>
      </c>
      <c r="EY61" s="139">
        <f>VLOOKUP($A61,'FuturesInfo (3)'!$A$2:$O$80,15)*EX61</f>
        <v>76680</v>
      </c>
      <c r="EZ61" s="200">
        <f t="shared" si="79"/>
        <v>4629.3841166953316</v>
      </c>
      <c r="FA61" s="200">
        <f t="shared" si="104"/>
        <v>-4629.3841166953316</v>
      </c>
      <c r="FB61" s="200">
        <f t="shared" si="152"/>
        <v>4629.3841166953316</v>
      </c>
      <c r="FD61">
        <f t="shared" si="81"/>
        <v>1</v>
      </c>
      <c r="FE61">
        <v>-1</v>
      </c>
      <c r="FF61" s="218">
        <v>-1</v>
      </c>
      <c r="FG61">
        <f t="shared" si="125"/>
        <v>-1</v>
      </c>
      <c r="FH61">
        <v>-1</v>
      </c>
      <c r="FI61">
        <f t="shared" si="123"/>
        <v>1</v>
      </c>
      <c r="FJ61">
        <f t="shared" si="106"/>
        <v>1</v>
      </c>
      <c r="FK61">
        <f t="shared" si="82"/>
        <v>1</v>
      </c>
      <c r="FL61" s="1">
        <v>-2.3309132594600001E-2</v>
      </c>
      <c r="FM61" s="2">
        <v>10</v>
      </c>
      <c r="FN61">
        <v>60</v>
      </c>
      <c r="FO61" t="str">
        <f t="shared" si="83"/>
        <v>TRUE</v>
      </c>
      <c r="FP61">
        <f>VLOOKUP($A61,'FuturesInfo (3)'!$A$2:$V$80,22)</f>
        <v>3</v>
      </c>
      <c r="FQ61" s="96">
        <v>0</v>
      </c>
      <c r="FR61">
        <f t="shared" si="107"/>
        <v>3</v>
      </c>
      <c r="FS61" s="139">
        <f>VLOOKUP($A61,'FuturesInfo (3)'!$A$2:$O$80,15)*FR61</f>
        <v>76680</v>
      </c>
      <c r="FT61" s="200">
        <f t="shared" si="84"/>
        <v>1787.3442873539282</v>
      </c>
      <c r="FU61" s="200">
        <f t="shared" si="108"/>
        <v>1787.3442873539282</v>
      </c>
      <c r="FV61" s="200">
        <f t="shared" si="85"/>
        <v>1787.3442873539282</v>
      </c>
      <c r="FX61">
        <f t="shared" si="86"/>
        <v>-1</v>
      </c>
      <c r="FY61" s="244">
        <v>1</v>
      </c>
      <c r="FZ61" s="218">
        <v>1</v>
      </c>
      <c r="GA61" s="245">
        <v>-16</v>
      </c>
      <c r="GB61">
        <f t="shared" si="126"/>
        <v>1</v>
      </c>
      <c r="GC61">
        <f t="shared" si="110"/>
        <v>-1</v>
      </c>
      <c r="GD61" s="218"/>
      <c r="GE61">
        <f t="shared" si="124"/>
        <v>0</v>
      </c>
      <c r="GF61">
        <f t="shared" si="111"/>
        <v>0</v>
      </c>
      <c r="GG61">
        <f t="shared" si="112"/>
        <v>0</v>
      </c>
      <c r="GH61">
        <f t="shared" si="113"/>
        <v>0</v>
      </c>
      <c r="GI61" s="253"/>
      <c r="GJ61" s="2">
        <v>10</v>
      </c>
      <c r="GK61">
        <v>60</v>
      </c>
      <c r="GL61" t="str">
        <f t="shared" si="87"/>
        <v>TRUE</v>
      </c>
      <c r="GM61">
        <f>VLOOKUP($A61,'FuturesInfo (3)'!$A$2:$V$80,22)</f>
        <v>3</v>
      </c>
      <c r="GN61" s="96">
        <v>0</v>
      </c>
      <c r="GO61">
        <f t="shared" si="114"/>
        <v>3</v>
      </c>
      <c r="GP61" s="139">
        <f>VLOOKUP($A61,'FuturesInfo (3)'!$A$2:$O$80,15)*GO61</f>
        <v>76680</v>
      </c>
      <c r="GQ61" s="200">
        <f t="shared" si="88"/>
        <v>0</v>
      </c>
      <c r="GR61" s="200">
        <f t="shared" si="115"/>
        <v>0</v>
      </c>
      <c r="GS61" s="200">
        <f t="shared" si="153"/>
        <v>0</v>
      </c>
      <c r="GT61" s="200">
        <f t="shared" si="116"/>
        <v>0</v>
      </c>
    </row>
    <row r="62" spans="1:202"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17"/>
        <v>2</v>
      </c>
      <c r="BH62">
        <v>1</v>
      </c>
      <c r="BI62">
        <v>-1</v>
      </c>
      <c r="BJ62">
        <f t="shared" si="90"/>
        <v>0</v>
      </c>
      <c r="BK62" s="1">
        <v>-1.48323939484E-2</v>
      </c>
      <c r="BL62" s="2">
        <v>10</v>
      </c>
      <c r="BM62">
        <v>60</v>
      </c>
      <c r="BN62" t="str">
        <f t="shared" si="118"/>
        <v>TRUE</v>
      </c>
      <c r="BO62">
        <f>VLOOKUP($A62,'FuturesInfo (3)'!$A$2:$V$80,22)</f>
        <v>1</v>
      </c>
      <c r="BP62">
        <f t="shared" si="140"/>
        <v>1</v>
      </c>
      <c r="BQ62" s="139">
        <f>VLOOKUP($A62,'FuturesInfo (3)'!$A$2:$O$80,15)*BP62</f>
        <v>76064.62457975345</v>
      </c>
      <c r="BR62" s="145">
        <f t="shared" si="91"/>
        <v>-1128.220477304053</v>
      </c>
      <c r="BT62">
        <f t="shared" si="92"/>
        <v>1</v>
      </c>
      <c r="BU62">
        <v>-1</v>
      </c>
      <c r="BV62">
        <v>-1</v>
      </c>
      <c r="BW62">
        <v>-1</v>
      </c>
      <c r="BX62">
        <f t="shared" si="141"/>
        <v>1</v>
      </c>
      <c r="BY62">
        <f t="shared" si="142"/>
        <v>1</v>
      </c>
      <c r="BZ62" s="188">
        <v>-1.6561276723899999E-2</v>
      </c>
      <c r="CA62" s="2">
        <v>10</v>
      </c>
      <c r="CB62">
        <v>60</v>
      </c>
      <c r="CC62" t="str">
        <f t="shared" si="143"/>
        <v>TRUE</v>
      </c>
      <c r="CD62">
        <f>VLOOKUP($A62,'FuturesInfo (3)'!$A$2:$V$80,22)</f>
        <v>1</v>
      </c>
      <c r="CE62">
        <f t="shared" si="61"/>
        <v>1</v>
      </c>
      <c r="CF62">
        <f t="shared" si="61"/>
        <v>1</v>
      </c>
      <c r="CG62" s="139">
        <f>VLOOKUP($A62,'FuturesInfo (3)'!$A$2:$O$80,15)*CE62</f>
        <v>76064.62457975345</v>
      </c>
      <c r="CH62" s="145">
        <f t="shared" si="144"/>
        <v>1259.7272965648626</v>
      </c>
      <c r="CI62" s="145">
        <f t="shared" si="93"/>
        <v>1259.7272965648626</v>
      </c>
      <c r="CK62">
        <f t="shared" si="145"/>
        <v>-1</v>
      </c>
      <c r="CL62">
        <v>-1</v>
      </c>
      <c r="CM62">
        <v>-1</v>
      </c>
      <c r="CN62">
        <v>1</v>
      </c>
      <c r="CO62">
        <f t="shared" si="119"/>
        <v>0</v>
      </c>
      <c r="CP62">
        <f t="shared" si="146"/>
        <v>0</v>
      </c>
      <c r="CQ62" s="1">
        <v>1.9902020820600001E-2</v>
      </c>
      <c r="CR62" s="2">
        <v>10</v>
      </c>
      <c r="CS62">
        <v>60</v>
      </c>
      <c r="CT62" t="str">
        <f t="shared" si="147"/>
        <v>TRUE</v>
      </c>
      <c r="CU62">
        <f>VLOOKUP($A62,'FuturesInfo (3)'!$A$2:$V$80,22)</f>
        <v>1</v>
      </c>
      <c r="CV62">
        <f t="shared" si="148"/>
        <v>1</v>
      </c>
      <c r="CW62">
        <f t="shared" si="94"/>
        <v>1</v>
      </c>
      <c r="CX62" s="139">
        <f>VLOOKUP($A62,'FuturesInfo (3)'!$A$2:$O$80,15)*CW62</f>
        <v>76064.62457975345</v>
      </c>
      <c r="CY62" s="200">
        <f t="shared" si="149"/>
        <v>-1513.8397420973758</v>
      </c>
      <c r="CZ62" s="200">
        <f t="shared" si="96"/>
        <v>-1513.8397420973758</v>
      </c>
      <c r="DB62">
        <f t="shared" si="67"/>
        <v>-1</v>
      </c>
      <c r="DC62">
        <v>-1</v>
      </c>
      <c r="DD62">
        <v>1</v>
      </c>
      <c r="DE62">
        <v>1</v>
      </c>
      <c r="DF62">
        <f t="shared" si="120"/>
        <v>0</v>
      </c>
      <c r="DG62">
        <f t="shared" si="68"/>
        <v>1</v>
      </c>
      <c r="DH62" s="1">
        <v>3.3023116181299999E-3</v>
      </c>
      <c r="DI62" s="2">
        <v>10</v>
      </c>
      <c r="DJ62">
        <v>60</v>
      </c>
      <c r="DK62" t="str">
        <f t="shared" si="69"/>
        <v>TRUE</v>
      </c>
      <c r="DL62">
        <f>VLOOKUP($A62,'FuturesInfo (3)'!$A$2:$V$80,22)</f>
        <v>1</v>
      </c>
      <c r="DM62">
        <f t="shared" si="70"/>
        <v>1</v>
      </c>
      <c r="DN62">
        <f t="shared" si="97"/>
        <v>1</v>
      </c>
      <c r="DO62" s="139">
        <f>VLOOKUP($A62,'FuturesInfo (3)'!$A$2:$O$80,15)*DN62</f>
        <v>76064.62457975345</v>
      </c>
      <c r="DP62" s="200">
        <f t="shared" si="71"/>
        <v>-251.18909347841659</v>
      </c>
      <c r="DQ62" s="200">
        <f t="shared" si="98"/>
        <v>251.18909347841659</v>
      </c>
      <c r="DS62">
        <f t="shared" si="72"/>
        <v>-1</v>
      </c>
      <c r="DT62">
        <v>1</v>
      </c>
      <c r="DU62">
        <v>1</v>
      </c>
      <c r="DV62">
        <v>1</v>
      </c>
      <c r="DW62">
        <f t="shared" si="121"/>
        <v>1</v>
      </c>
      <c r="DX62">
        <f t="shared" si="73"/>
        <v>1</v>
      </c>
      <c r="DY62" s="1">
        <v>6.28366247756E-3</v>
      </c>
      <c r="DZ62" s="2">
        <v>10</v>
      </c>
      <c r="EA62">
        <v>60</v>
      </c>
      <c r="EB62" t="str">
        <f t="shared" si="74"/>
        <v>TRUE</v>
      </c>
      <c r="EC62">
        <f>VLOOKUP($A62,'FuturesInfo (3)'!$A$2:$V$80,22)</f>
        <v>1</v>
      </c>
      <c r="ED62" s="96">
        <v>0</v>
      </c>
      <c r="EE62">
        <f t="shared" si="99"/>
        <v>1</v>
      </c>
      <c r="EF62" s="139">
        <f>VLOOKUP($A62,'FuturesInfo (3)'!$A$2:$O$80,15)*EE62</f>
        <v>76064.62457975345</v>
      </c>
      <c r="EG62" s="200">
        <f t="shared" si="75"/>
        <v>477.96442734148485</v>
      </c>
      <c r="EH62" s="200">
        <f t="shared" si="100"/>
        <v>477.96442734148485</v>
      </c>
      <c r="EJ62">
        <f t="shared" si="150"/>
        <v>1</v>
      </c>
      <c r="EK62">
        <v>1</v>
      </c>
      <c r="EL62" s="218">
        <v>1</v>
      </c>
      <c r="EM62">
        <f t="shared" si="101"/>
        <v>1</v>
      </c>
      <c r="EN62">
        <v>-1</v>
      </c>
      <c r="EO62">
        <f t="shared" si="122"/>
        <v>0</v>
      </c>
      <c r="EP62">
        <f t="shared" si="102"/>
        <v>0</v>
      </c>
      <c r="EQ62">
        <f t="shared" si="151"/>
        <v>0</v>
      </c>
      <c r="ER62" s="1">
        <v>-1.07047279215E-2</v>
      </c>
      <c r="ES62" s="2">
        <v>10</v>
      </c>
      <c r="ET62">
        <v>60</v>
      </c>
      <c r="EU62" t="str">
        <f t="shared" si="78"/>
        <v>TRUE</v>
      </c>
      <c r="EV62">
        <f>VLOOKUP($A62,'FuturesInfo (3)'!$A$2:$V$80,22)</f>
        <v>1</v>
      </c>
      <c r="EW62" s="96">
        <v>0</v>
      </c>
      <c r="EX62">
        <f t="shared" si="103"/>
        <v>1</v>
      </c>
      <c r="EY62" s="139">
        <f>VLOOKUP($A62,'FuturesInfo (3)'!$A$2:$O$80,15)*EX62</f>
        <v>76064.62457975345</v>
      </c>
      <c r="EZ62" s="200">
        <f t="shared" si="79"/>
        <v>-814.25111057730203</v>
      </c>
      <c r="FA62" s="200">
        <f t="shared" si="104"/>
        <v>-814.25111057730203</v>
      </c>
      <c r="FB62" s="200">
        <f t="shared" si="152"/>
        <v>-814.25111057730203</v>
      </c>
      <c r="FD62">
        <f t="shared" si="81"/>
        <v>-1</v>
      </c>
      <c r="FE62">
        <v>1</v>
      </c>
      <c r="FF62" s="218">
        <v>1</v>
      </c>
      <c r="FG62">
        <f t="shared" si="125"/>
        <v>1</v>
      </c>
      <c r="FH62">
        <v>1</v>
      </c>
      <c r="FI62">
        <f t="shared" si="123"/>
        <v>1</v>
      </c>
      <c r="FJ62">
        <f t="shared" si="106"/>
        <v>1</v>
      </c>
      <c r="FK62">
        <f t="shared" si="82"/>
        <v>1</v>
      </c>
      <c r="FL62" s="1">
        <v>2.4045686822100001E-4</v>
      </c>
      <c r="FM62" s="2">
        <v>10</v>
      </c>
      <c r="FN62">
        <v>60</v>
      </c>
      <c r="FO62" t="str">
        <f t="shared" si="83"/>
        <v>TRUE</v>
      </c>
      <c r="FP62">
        <f>VLOOKUP($A62,'FuturesInfo (3)'!$A$2:$V$80,22)</f>
        <v>1</v>
      </c>
      <c r="FQ62" s="96">
        <v>0</v>
      </c>
      <c r="FR62">
        <f t="shared" si="107"/>
        <v>1</v>
      </c>
      <c r="FS62" s="139">
        <f>VLOOKUP($A62,'FuturesInfo (3)'!$A$2:$O$80,15)*FR62</f>
        <v>76064.62457975345</v>
      </c>
      <c r="FT62" s="200">
        <f t="shared" si="84"/>
        <v>18.290261408853613</v>
      </c>
      <c r="FU62" s="200">
        <f t="shared" si="108"/>
        <v>18.290261408853613</v>
      </c>
      <c r="FV62" s="200">
        <f t="shared" si="85"/>
        <v>18.290261408853613</v>
      </c>
      <c r="FX62">
        <f t="shared" si="86"/>
        <v>1</v>
      </c>
      <c r="FY62" s="244">
        <v>-1</v>
      </c>
      <c r="FZ62" s="218">
        <v>1</v>
      </c>
      <c r="GA62" s="245">
        <v>-29</v>
      </c>
      <c r="GB62">
        <f t="shared" si="126"/>
        <v>1</v>
      </c>
      <c r="GC62">
        <f t="shared" si="110"/>
        <v>-1</v>
      </c>
      <c r="GD62" s="218"/>
      <c r="GE62">
        <f t="shared" si="124"/>
        <v>0</v>
      </c>
      <c r="GF62">
        <f t="shared" si="111"/>
        <v>0</v>
      </c>
      <c r="GG62">
        <f t="shared" si="112"/>
        <v>0</v>
      </c>
      <c r="GH62">
        <f t="shared" si="113"/>
        <v>0</v>
      </c>
      <c r="GI62" s="253"/>
      <c r="GJ62" s="2">
        <v>10</v>
      </c>
      <c r="GK62">
        <v>60</v>
      </c>
      <c r="GL62" t="str">
        <f t="shared" si="87"/>
        <v>TRUE</v>
      </c>
      <c r="GM62">
        <f>VLOOKUP($A62,'FuturesInfo (3)'!$A$2:$V$80,22)</f>
        <v>1</v>
      </c>
      <c r="GN62" s="96">
        <v>0</v>
      </c>
      <c r="GO62">
        <f t="shared" si="114"/>
        <v>1</v>
      </c>
      <c r="GP62" s="139">
        <f>VLOOKUP($A62,'FuturesInfo (3)'!$A$2:$O$80,15)*GO62</f>
        <v>76064.62457975345</v>
      </c>
      <c r="GQ62" s="200">
        <f t="shared" si="88"/>
        <v>0</v>
      </c>
      <c r="GR62" s="200">
        <f t="shared" si="115"/>
        <v>0</v>
      </c>
      <c r="GS62" s="200">
        <f t="shared" si="153"/>
        <v>0</v>
      </c>
      <c r="GT62" s="200">
        <f t="shared" si="116"/>
        <v>0</v>
      </c>
    </row>
    <row r="63" spans="1:202"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54">IF(J63="","FALSE","TRUE")</f>
        <v>TRUE</v>
      </c>
      <c r="N63">
        <f>ROUND(VLOOKUP($B63,MARGIN!$A$42:$P$172,16),0)</f>
        <v>2</v>
      </c>
      <c r="P63">
        <f t="shared" ref="P63:P69" si="155">-J63+Q63</f>
        <v>-2</v>
      </c>
      <c r="Q63">
        <v>-1</v>
      </c>
      <c r="R63">
        <v>1</v>
      </c>
      <c r="S63" t="s">
        <v>960</v>
      </c>
      <c r="T63" s="2" t="s">
        <v>31</v>
      </c>
      <c r="U63">
        <v>45</v>
      </c>
      <c r="V63" t="str">
        <f t="shared" ref="V63:V69" si="156">IF(Q63="","FALSE","TRUE")</f>
        <v>TRUE</v>
      </c>
      <c r="W63">
        <f>ROUND(VLOOKUP($B63,MARGIN!$A$42:$P$172,16),0)</f>
        <v>2</v>
      </c>
      <c r="X63">
        <f t="shared" ref="X63:X69" si="157">IF(ABS(Q63+R63)=2,ROUND(W63*(1+$X$13),0),W63)</f>
        <v>2</v>
      </c>
      <c r="Z63">
        <f t="shared" ref="Z63:Z69" si="158">-Q63+AA63</f>
        <v>2</v>
      </c>
      <c r="AA63">
        <v>1</v>
      </c>
      <c r="AB63">
        <v>1</v>
      </c>
      <c r="AC63" t="s">
        <v>960</v>
      </c>
      <c r="AD63" s="2" t="s">
        <v>31</v>
      </c>
      <c r="AE63">
        <v>45</v>
      </c>
      <c r="AF63" t="str">
        <f t="shared" ref="AF63:AF69" si="159">IF(AA63="","FALSE","TRUE")</f>
        <v>TRUE</v>
      </c>
      <c r="AG63">
        <f>ROUND(VLOOKUP($B63,MARGIN!$A$42:$P$172,16),0)</f>
        <v>2</v>
      </c>
      <c r="AH63">
        <f t="shared" ref="AH63:AH69" si="160">IF(ABS(AA63+AB63)=2,ROUND(AG63*(1+$X$13),0),IF(AB63="",AG63,ROUND(AG63*(1+-$AH$13),0)))</f>
        <v>3</v>
      </c>
      <c r="AI63" s="139" t="e">
        <f>VLOOKUP($B63,#REF!,2)*AH63</f>
        <v>#REF!</v>
      </c>
      <c r="AK63">
        <f t="shared" ref="AK63:AK69" si="161">-AB63+AL63</f>
        <v>0</v>
      </c>
      <c r="AL63">
        <v>1</v>
      </c>
      <c r="AM63">
        <v>1</v>
      </c>
      <c r="AN63" t="s">
        <v>960</v>
      </c>
      <c r="AO63" s="2" t="s">
        <v>31</v>
      </c>
      <c r="AP63">
        <v>45</v>
      </c>
      <c r="AQ63" t="str">
        <f t="shared" ref="AQ63:AQ69" si="162">IF(AL63="","FALSE","TRUE")</f>
        <v>TRUE</v>
      </c>
      <c r="AR63">
        <f>ROUND(VLOOKUP($B63,MARGIN!$A$42:$P$172,16),0)</f>
        <v>2</v>
      </c>
      <c r="AS63">
        <f t="shared" ref="AS63:AS69" si="163">IF(ABS(AL63+AM63)=2,ROUND(AR63*(1+$X$13),0),IF(AM63="",AR63,ROUND(AR63*(1+-$AH$13),0)))</f>
        <v>3</v>
      </c>
      <c r="AT63" s="139" t="e">
        <f>VLOOKUP($B63,#REF!,2)*AS63</f>
        <v>#REF!</v>
      </c>
      <c r="AV63">
        <f t="shared" ref="AV63:AV69" si="164">-AM63+AW63</f>
        <v>0</v>
      </c>
      <c r="AW63">
        <v>1</v>
      </c>
      <c r="AX63">
        <v>-1</v>
      </c>
      <c r="AY63">
        <v>-6.0783555285400003E-4</v>
      </c>
      <c r="AZ63" s="2" t="s">
        <v>31</v>
      </c>
      <c r="BA63">
        <v>45</v>
      </c>
      <c r="BB63" t="str">
        <f t="shared" ref="BB63:BB69" si="165">IF(AW63="","FALSE","TRUE")</f>
        <v>TRUE</v>
      </c>
      <c r="BC63">
        <f>ROUND(VLOOKUP($B63,MARGIN!$A$42:$P$172,16),0)</f>
        <v>2</v>
      </c>
      <c r="BD63">
        <f t="shared" ref="BD63:BD69" si="166">IF(ABS(AW63+AX63)=2,ROUND(BC63*(1+$X$13),0),IF(AX63="",BC63,ROUND(BC63*(1+-$AH$13),0)))</f>
        <v>2</v>
      </c>
      <c r="BE63" s="139" t="e">
        <f>VLOOKUP($B63,#REF!,2)*BD63</f>
        <v>#REF!</v>
      </c>
      <c r="BG63">
        <f t="shared" si="117"/>
        <v>2</v>
      </c>
      <c r="BH63">
        <v>1</v>
      </c>
      <c r="BI63">
        <v>1</v>
      </c>
      <c r="BJ63">
        <f t="shared" si="90"/>
        <v>1</v>
      </c>
      <c r="BK63" s="1">
        <v>2.3775295808899999E-3</v>
      </c>
      <c r="BL63" s="2">
        <v>10</v>
      </c>
      <c r="BM63">
        <v>60</v>
      </c>
      <c r="BN63" t="str">
        <f t="shared" si="118"/>
        <v>TRUE</v>
      </c>
      <c r="BO63">
        <f>VLOOKUP($A63,'FuturesInfo (3)'!$A$2:$V$80,22)</f>
        <v>2</v>
      </c>
      <c r="BP63">
        <f t="shared" si="140"/>
        <v>2</v>
      </c>
      <c r="BQ63" s="139">
        <f>VLOOKUP($A63,'FuturesInfo (3)'!$A$2:$O$80,15)*BP63</f>
        <v>178630</v>
      </c>
      <c r="BR63" s="145">
        <f t="shared" si="91"/>
        <v>424.69810903438071</v>
      </c>
      <c r="BT63">
        <f t="shared" si="92"/>
        <v>1</v>
      </c>
      <c r="BU63">
        <v>1</v>
      </c>
      <c r="BV63">
        <v>-1</v>
      </c>
      <c r="BW63">
        <v>-1</v>
      </c>
      <c r="BX63">
        <f t="shared" si="141"/>
        <v>0</v>
      </c>
      <c r="BY63">
        <f t="shared" si="142"/>
        <v>1</v>
      </c>
      <c r="BZ63" s="188">
        <v>-5.1299023663699999E-3</v>
      </c>
      <c r="CA63" s="2">
        <v>10</v>
      </c>
      <c r="CB63">
        <v>60</v>
      </c>
      <c r="CC63" t="str">
        <f t="shared" si="143"/>
        <v>TRUE</v>
      </c>
      <c r="CD63">
        <f>VLOOKUP($A63,'FuturesInfo (3)'!$A$2:$V$80,22)</f>
        <v>2</v>
      </c>
      <c r="CE63">
        <f t="shared" si="61"/>
        <v>2</v>
      </c>
      <c r="CF63">
        <f t="shared" si="61"/>
        <v>2</v>
      </c>
      <c r="CG63" s="139">
        <f>VLOOKUP($A63,'FuturesInfo (3)'!$A$2:$O$80,15)*CE63</f>
        <v>178630</v>
      </c>
      <c r="CH63" s="145">
        <f t="shared" si="144"/>
        <v>-916.3544597046731</v>
      </c>
      <c r="CI63" s="145">
        <f t="shared" si="93"/>
        <v>916.3544597046731</v>
      </c>
      <c r="CK63">
        <f t="shared" si="145"/>
        <v>1</v>
      </c>
      <c r="CL63">
        <v>1</v>
      </c>
      <c r="CM63">
        <v>-1</v>
      </c>
      <c r="CN63">
        <v>1</v>
      </c>
      <c r="CO63">
        <f t="shared" si="119"/>
        <v>1</v>
      </c>
      <c r="CP63">
        <f t="shared" si="146"/>
        <v>0</v>
      </c>
      <c r="CQ63" s="1">
        <v>3.6593479707300001E-3</v>
      </c>
      <c r="CR63" s="2">
        <v>10</v>
      </c>
      <c r="CS63">
        <v>60</v>
      </c>
      <c r="CT63" t="str">
        <f t="shared" si="147"/>
        <v>TRUE</v>
      </c>
      <c r="CU63">
        <f>VLOOKUP($A63,'FuturesInfo (3)'!$A$2:$V$80,22)</f>
        <v>2</v>
      </c>
      <c r="CV63">
        <f t="shared" si="148"/>
        <v>2</v>
      </c>
      <c r="CW63">
        <f t="shared" si="94"/>
        <v>2</v>
      </c>
      <c r="CX63" s="139">
        <f>VLOOKUP($A63,'FuturesInfo (3)'!$A$2:$O$80,15)*CW63</f>
        <v>178630</v>
      </c>
      <c r="CY63" s="200">
        <f t="shared" si="149"/>
        <v>653.66932801149994</v>
      </c>
      <c r="CZ63" s="200">
        <f t="shared" si="96"/>
        <v>-653.66932801149994</v>
      </c>
      <c r="DB63">
        <f t="shared" si="67"/>
        <v>1</v>
      </c>
      <c r="DC63">
        <v>1</v>
      </c>
      <c r="DD63">
        <v>-1</v>
      </c>
      <c r="DE63">
        <v>-1</v>
      </c>
      <c r="DF63">
        <f t="shared" si="120"/>
        <v>0</v>
      </c>
      <c r="DG63">
        <f t="shared" si="68"/>
        <v>1</v>
      </c>
      <c r="DH63" s="1">
        <v>-2.4859131587699999E-3</v>
      </c>
      <c r="DI63" s="2">
        <v>10</v>
      </c>
      <c r="DJ63">
        <v>60</v>
      </c>
      <c r="DK63" t="str">
        <f t="shared" si="69"/>
        <v>TRUE</v>
      </c>
      <c r="DL63">
        <f>VLOOKUP($A63,'FuturesInfo (3)'!$A$2:$V$80,22)</f>
        <v>2</v>
      </c>
      <c r="DM63">
        <f t="shared" si="70"/>
        <v>2</v>
      </c>
      <c r="DN63">
        <f t="shared" si="97"/>
        <v>2</v>
      </c>
      <c r="DO63" s="139">
        <f>VLOOKUP($A63,'FuturesInfo (3)'!$A$2:$O$80,15)*DN63</f>
        <v>178630</v>
      </c>
      <c r="DP63" s="200">
        <f t="shared" si="71"/>
        <v>-444.05866755108508</v>
      </c>
      <c r="DQ63" s="200">
        <f t="shared" si="98"/>
        <v>444.05866755108508</v>
      </c>
      <c r="DS63">
        <f t="shared" si="72"/>
        <v>1</v>
      </c>
      <c r="DT63">
        <v>-1</v>
      </c>
      <c r="DU63">
        <v>-1</v>
      </c>
      <c r="DV63">
        <v>1</v>
      </c>
      <c r="DW63">
        <f t="shared" si="121"/>
        <v>0</v>
      </c>
      <c r="DX63">
        <f t="shared" si="73"/>
        <v>0</v>
      </c>
      <c r="DY63" s="1">
        <v>1.05222351443E-3</v>
      </c>
      <c r="DZ63" s="2">
        <v>10</v>
      </c>
      <c r="EA63">
        <v>60</v>
      </c>
      <c r="EB63" t="str">
        <f t="shared" si="74"/>
        <v>TRUE</v>
      </c>
      <c r="EC63">
        <f>VLOOKUP($A63,'FuturesInfo (3)'!$A$2:$V$80,22)</f>
        <v>2</v>
      </c>
      <c r="ED63" s="96">
        <v>0</v>
      </c>
      <c r="EE63">
        <f t="shared" si="99"/>
        <v>2</v>
      </c>
      <c r="EF63" s="139">
        <f>VLOOKUP($A63,'FuturesInfo (3)'!$A$2:$O$80,15)*EE63</f>
        <v>178630</v>
      </c>
      <c r="EG63" s="200">
        <f t="shared" si="75"/>
        <v>-187.9586863826309</v>
      </c>
      <c r="EH63" s="200">
        <f t="shared" si="100"/>
        <v>-187.9586863826309</v>
      </c>
      <c r="EJ63">
        <f t="shared" si="150"/>
        <v>-1</v>
      </c>
      <c r="EK63">
        <v>-1</v>
      </c>
      <c r="EL63" s="218">
        <v>-1</v>
      </c>
      <c r="EM63">
        <f t="shared" si="101"/>
        <v>-1</v>
      </c>
      <c r="EN63">
        <v>-1</v>
      </c>
      <c r="EO63">
        <f t="shared" si="122"/>
        <v>1</v>
      </c>
      <c r="EP63">
        <f t="shared" si="102"/>
        <v>1</v>
      </c>
      <c r="EQ63">
        <f t="shared" si="151"/>
        <v>1</v>
      </c>
      <c r="ER63" s="1">
        <v>-1.54901526886E-3</v>
      </c>
      <c r="ES63" s="2">
        <v>10</v>
      </c>
      <c r="ET63">
        <v>60</v>
      </c>
      <c r="EU63" t="str">
        <f t="shared" si="78"/>
        <v>TRUE</v>
      </c>
      <c r="EV63">
        <f>VLOOKUP($A63,'FuturesInfo (3)'!$A$2:$V$80,22)</f>
        <v>2</v>
      </c>
      <c r="EW63" s="96">
        <v>0</v>
      </c>
      <c r="EX63">
        <f t="shared" si="103"/>
        <v>2</v>
      </c>
      <c r="EY63" s="139">
        <f>VLOOKUP($A63,'FuturesInfo (3)'!$A$2:$O$80,15)*EX63</f>
        <v>178630</v>
      </c>
      <c r="EZ63" s="200">
        <f t="shared" si="79"/>
        <v>276.70059747646178</v>
      </c>
      <c r="FA63" s="200">
        <f t="shared" si="104"/>
        <v>276.70059747646178</v>
      </c>
      <c r="FB63" s="200">
        <f t="shared" si="152"/>
        <v>276.70059747646178</v>
      </c>
      <c r="FD63">
        <f t="shared" si="81"/>
        <v>-1</v>
      </c>
      <c r="FE63">
        <v>-1</v>
      </c>
      <c r="FF63" s="218">
        <v>-1</v>
      </c>
      <c r="FG63">
        <f t="shared" si="125"/>
        <v>-1</v>
      </c>
      <c r="FH63">
        <v>-1</v>
      </c>
      <c r="FI63">
        <f t="shared" si="123"/>
        <v>1</v>
      </c>
      <c r="FJ63">
        <f t="shared" si="106"/>
        <v>1</v>
      </c>
      <c r="FK63">
        <f t="shared" si="82"/>
        <v>1</v>
      </c>
      <c r="FL63" s="1">
        <v>-1.0250443262400001E-2</v>
      </c>
      <c r="FM63" s="2">
        <v>10</v>
      </c>
      <c r="FN63">
        <v>60</v>
      </c>
      <c r="FO63" t="str">
        <f t="shared" si="83"/>
        <v>TRUE</v>
      </c>
      <c r="FP63">
        <f>VLOOKUP($A63,'FuturesInfo (3)'!$A$2:$V$80,22)</f>
        <v>2</v>
      </c>
      <c r="FQ63" s="96">
        <v>0</v>
      </c>
      <c r="FR63">
        <f t="shared" si="107"/>
        <v>2</v>
      </c>
      <c r="FS63" s="139">
        <f>VLOOKUP($A63,'FuturesInfo (3)'!$A$2:$O$80,15)*FR63</f>
        <v>178630</v>
      </c>
      <c r="FT63" s="200">
        <f t="shared" si="84"/>
        <v>1831.0366799625122</v>
      </c>
      <c r="FU63" s="200">
        <f t="shared" si="108"/>
        <v>1831.0366799625122</v>
      </c>
      <c r="FV63" s="200">
        <f t="shared" si="85"/>
        <v>1831.0366799625122</v>
      </c>
      <c r="FX63">
        <f t="shared" si="86"/>
        <v>-1</v>
      </c>
      <c r="FY63" s="244">
        <v>1</v>
      </c>
      <c r="FZ63" s="218">
        <v>1</v>
      </c>
      <c r="GA63" s="245">
        <v>-6</v>
      </c>
      <c r="GB63">
        <f t="shared" si="126"/>
        <v>1</v>
      </c>
      <c r="GC63">
        <f t="shared" si="110"/>
        <v>-1</v>
      </c>
      <c r="GD63" s="218"/>
      <c r="GE63">
        <f t="shared" si="124"/>
        <v>0</v>
      </c>
      <c r="GF63">
        <f t="shared" si="111"/>
        <v>0</v>
      </c>
      <c r="GG63">
        <f t="shared" si="112"/>
        <v>0</v>
      </c>
      <c r="GH63">
        <f t="shared" si="113"/>
        <v>0</v>
      </c>
      <c r="GI63" s="253"/>
      <c r="GJ63" s="2">
        <v>10</v>
      </c>
      <c r="GK63">
        <v>60</v>
      </c>
      <c r="GL63" t="str">
        <f t="shared" si="87"/>
        <v>TRUE</v>
      </c>
      <c r="GM63">
        <f>VLOOKUP($A63,'FuturesInfo (3)'!$A$2:$V$80,22)</f>
        <v>2</v>
      </c>
      <c r="GN63" s="96">
        <v>0</v>
      </c>
      <c r="GO63">
        <f t="shared" si="114"/>
        <v>2</v>
      </c>
      <c r="GP63" s="139">
        <f>VLOOKUP($A63,'FuturesInfo (3)'!$A$2:$O$80,15)*GO63</f>
        <v>178630</v>
      </c>
      <c r="GQ63" s="200">
        <f t="shared" si="88"/>
        <v>0</v>
      </c>
      <c r="GR63" s="200">
        <f t="shared" si="115"/>
        <v>0</v>
      </c>
      <c r="GS63" s="200">
        <f t="shared" si="153"/>
        <v>0</v>
      </c>
      <c r="GT63" s="200">
        <f t="shared" si="116"/>
        <v>0</v>
      </c>
    </row>
    <row r="64" spans="1:202"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54"/>
        <v>TRUE</v>
      </c>
      <c r="N64">
        <f>ROUND(VLOOKUP($B64,MARGIN!$A$42:$P$172,16),0)</f>
        <v>13</v>
      </c>
      <c r="P64">
        <f t="shared" si="155"/>
        <v>2</v>
      </c>
      <c r="Q64">
        <v>1</v>
      </c>
      <c r="S64" t="s">
        <v>206</v>
      </c>
      <c r="T64" s="2" t="s">
        <v>790</v>
      </c>
      <c r="U64">
        <v>60</v>
      </c>
      <c r="V64" t="str">
        <f t="shared" si="156"/>
        <v>TRUE</v>
      </c>
      <c r="W64">
        <f>ROUND(VLOOKUP($B64,MARGIN!$A$42:$P$172,16),0)</f>
        <v>13</v>
      </c>
      <c r="X64">
        <f t="shared" si="157"/>
        <v>13</v>
      </c>
      <c r="Z64">
        <f t="shared" si="158"/>
        <v>0</v>
      </c>
      <c r="AA64">
        <v>1</v>
      </c>
      <c r="AC64" t="s">
        <v>206</v>
      </c>
      <c r="AD64" s="2" t="s">
        <v>790</v>
      </c>
      <c r="AE64">
        <v>60</v>
      </c>
      <c r="AF64" t="str">
        <f t="shared" si="159"/>
        <v>TRUE</v>
      </c>
      <c r="AG64">
        <f>ROUND(VLOOKUP($B64,MARGIN!$A$42:$P$172,16),0)</f>
        <v>13</v>
      </c>
      <c r="AH64">
        <f t="shared" si="160"/>
        <v>13</v>
      </c>
      <c r="AI64" s="139" t="e">
        <f>VLOOKUP($B64,#REF!,2)*AH64</f>
        <v>#REF!</v>
      </c>
      <c r="AK64">
        <f t="shared" si="161"/>
        <v>1</v>
      </c>
      <c r="AL64">
        <v>1</v>
      </c>
      <c r="AN64" t="s">
        <v>206</v>
      </c>
      <c r="AO64" s="2" t="s">
        <v>790</v>
      </c>
      <c r="AP64">
        <v>60</v>
      </c>
      <c r="AQ64" t="str">
        <f t="shared" si="162"/>
        <v>TRUE</v>
      </c>
      <c r="AR64">
        <f>ROUND(VLOOKUP($B64,MARGIN!$A$42:$P$172,16),0)</f>
        <v>13</v>
      </c>
      <c r="AS64">
        <f t="shared" si="163"/>
        <v>13</v>
      </c>
      <c r="AT64" s="139" t="e">
        <f>VLOOKUP($B64,#REF!,2)*AS64</f>
        <v>#REF!</v>
      </c>
      <c r="AV64">
        <f t="shared" si="164"/>
        <v>1</v>
      </c>
      <c r="AW64">
        <v>1</v>
      </c>
      <c r="AX64" s="3">
        <v>1</v>
      </c>
      <c r="AY64">
        <v>6.6137566137599996E-3</v>
      </c>
      <c r="AZ64" s="2" t="s">
        <v>790</v>
      </c>
      <c r="BA64">
        <v>60</v>
      </c>
      <c r="BB64" t="str">
        <f t="shared" si="165"/>
        <v>TRUE</v>
      </c>
      <c r="BC64">
        <f>ROUND(VLOOKUP($B64,MARGIN!$A$42:$P$172,16),0)</f>
        <v>13</v>
      </c>
      <c r="BD64">
        <f t="shared" si="166"/>
        <v>16</v>
      </c>
      <c r="BE64" s="139" t="e">
        <f>VLOOKUP($B64,#REF!,2)*BD64</f>
        <v>#REF!</v>
      </c>
      <c r="BG64">
        <f t="shared" si="117"/>
        <v>-2</v>
      </c>
      <c r="BH64">
        <v>-1</v>
      </c>
      <c r="BI64">
        <v>1</v>
      </c>
      <c r="BJ64">
        <f t="shared" si="90"/>
        <v>0</v>
      </c>
      <c r="BK64" s="1">
        <v>2.6281208935600001E-3</v>
      </c>
      <c r="BL64" s="2">
        <v>10</v>
      </c>
      <c r="BM64">
        <v>60</v>
      </c>
      <c r="BN64" t="str">
        <f t="shared" si="118"/>
        <v>TRUE</v>
      </c>
      <c r="BO64">
        <f>VLOOKUP($A64,'FuturesInfo (3)'!$A$2:$V$80,22)</f>
        <v>9</v>
      </c>
      <c r="BP64">
        <f t="shared" si="140"/>
        <v>9</v>
      </c>
      <c r="BQ64" s="139">
        <f>VLOOKUP($A64,'FuturesInfo (3)'!$A$2:$O$80,15)*BP64</f>
        <v>90787.5</v>
      </c>
      <c r="BR64" s="145">
        <f t="shared" si="91"/>
        <v>-238.6005256240785</v>
      </c>
      <c r="BT64">
        <f t="shared" si="92"/>
        <v>-1</v>
      </c>
      <c r="BU64">
        <v>-1</v>
      </c>
      <c r="BV64">
        <v>1</v>
      </c>
      <c r="BW64">
        <v>-1</v>
      </c>
      <c r="BX64">
        <f t="shared" si="141"/>
        <v>1</v>
      </c>
      <c r="BY64">
        <f t="shared" si="142"/>
        <v>0</v>
      </c>
      <c r="BZ64" s="188">
        <v>-1.44167758847E-2</v>
      </c>
      <c r="CA64" s="2">
        <v>10</v>
      </c>
      <c r="CB64">
        <v>60</v>
      </c>
      <c r="CC64" t="str">
        <f t="shared" si="143"/>
        <v>TRUE</v>
      </c>
      <c r="CD64">
        <f>VLOOKUP($A64,'FuturesInfo (3)'!$A$2:$V$80,22)</f>
        <v>9</v>
      </c>
      <c r="CE64">
        <f t="shared" si="61"/>
        <v>9</v>
      </c>
      <c r="CF64">
        <f t="shared" si="61"/>
        <v>9</v>
      </c>
      <c r="CG64" s="139">
        <f>VLOOKUP($A64,'FuturesInfo (3)'!$A$2:$O$80,15)*CE64</f>
        <v>90787.5</v>
      </c>
      <c r="CH64" s="145">
        <f t="shared" si="144"/>
        <v>1308.8630406322013</v>
      </c>
      <c r="CI64" s="145">
        <f t="shared" si="93"/>
        <v>-1308.8630406322013</v>
      </c>
      <c r="CK64">
        <f t="shared" si="145"/>
        <v>-1</v>
      </c>
      <c r="CL64">
        <v>1</v>
      </c>
      <c r="CM64">
        <v>1</v>
      </c>
      <c r="CN64">
        <v>1</v>
      </c>
      <c r="CO64">
        <f t="shared" si="119"/>
        <v>1</v>
      </c>
      <c r="CP64">
        <f t="shared" si="146"/>
        <v>1</v>
      </c>
      <c r="CQ64" s="1">
        <v>3.0585106383000001E-2</v>
      </c>
      <c r="CR64" s="2">
        <v>10</v>
      </c>
      <c r="CS64">
        <v>60</v>
      </c>
      <c r="CT64" t="str">
        <f t="shared" si="147"/>
        <v>TRUE</v>
      </c>
      <c r="CU64">
        <f>VLOOKUP($A64,'FuturesInfo (3)'!$A$2:$V$80,22)</f>
        <v>9</v>
      </c>
      <c r="CV64">
        <f t="shared" si="148"/>
        <v>11</v>
      </c>
      <c r="CW64">
        <f t="shared" si="94"/>
        <v>9</v>
      </c>
      <c r="CX64" s="139">
        <f>VLOOKUP($A64,'FuturesInfo (3)'!$A$2:$O$80,15)*CW64</f>
        <v>90787.5</v>
      </c>
      <c r="CY64" s="200">
        <f t="shared" si="149"/>
        <v>2776.7453457466127</v>
      </c>
      <c r="CZ64" s="200">
        <f t="shared" si="96"/>
        <v>2776.7453457466127</v>
      </c>
      <c r="DB64">
        <f t="shared" si="67"/>
        <v>1</v>
      </c>
      <c r="DC64">
        <v>-1</v>
      </c>
      <c r="DD64">
        <v>1</v>
      </c>
      <c r="DE64">
        <v>1</v>
      </c>
      <c r="DF64">
        <f t="shared" si="120"/>
        <v>0</v>
      </c>
      <c r="DG64">
        <f t="shared" si="68"/>
        <v>1</v>
      </c>
      <c r="DH64" s="1">
        <v>1.41935483871E-2</v>
      </c>
      <c r="DI64" s="2">
        <v>10</v>
      </c>
      <c r="DJ64">
        <v>60</v>
      </c>
      <c r="DK64" t="str">
        <f t="shared" si="69"/>
        <v>TRUE</v>
      </c>
      <c r="DL64">
        <f>VLOOKUP($A64,'FuturesInfo (3)'!$A$2:$V$80,22)</f>
        <v>9</v>
      </c>
      <c r="DM64">
        <f t="shared" si="70"/>
        <v>7</v>
      </c>
      <c r="DN64">
        <f t="shared" si="97"/>
        <v>9</v>
      </c>
      <c r="DO64" s="139">
        <f>VLOOKUP($A64,'FuturesInfo (3)'!$A$2:$O$80,15)*DN64</f>
        <v>90787.5</v>
      </c>
      <c r="DP64" s="200">
        <f t="shared" si="71"/>
        <v>-1288.5967741938412</v>
      </c>
      <c r="DQ64" s="200">
        <f t="shared" si="98"/>
        <v>1288.5967741938412</v>
      </c>
      <c r="DS64">
        <f t="shared" si="72"/>
        <v>-1</v>
      </c>
      <c r="DT64">
        <v>-1</v>
      </c>
      <c r="DU64">
        <v>1</v>
      </c>
      <c r="DV64">
        <v>1</v>
      </c>
      <c r="DW64">
        <f t="shared" si="121"/>
        <v>0</v>
      </c>
      <c r="DX64">
        <f t="shared" si="73"/>
        <v>1</v>
      </c>
      <c r="DY64" s="1">
        <v>4.70737913486E-2</v>
      </c>
      <c r="DZ64" s="2">
        <v>10</v>
      </c>
      <c r="EA64">
        <v>60</v>
      </c>
      <c r="EB64" t="str">
        <f t="shared" si="74"/>
        <v>TRUE</v>
      </c>
      <c r="EC64">
        <f>VLOOKUP($A64,'FuturesInfo (3)'!$A$2:$V$80,22)</f>
        <v>9</v>
      </c>
      <c r="ED64" s="96">
        <v>0</v>
      </c>
      <c r="EE64">
        <f t="shared" si="99"/>
        <v>9</v>
      </c>
      <c r="EF64" s="139">
        <f>VLOOKUP($A64,'FuturesInfo (3)'!$A$2:$O$80,15)*EE64</f>
        <v>90787.5</v>
      </c>
      <c r="EG64" s="200">
        <f t="shared" si="75"/>
        <v>-4273.7118320610225</v>
      </c>
      <c r="EH64" s="200">
        <f t="shared" si="100"/>
        <v>4273.7118320610225</v>
      </c>
      <c r="EJ64">
        <f t="shared" si="150"/>
        <v>-1</v>
      </c>
      <c r="EK64">
        <v>1</v>
      </c>
      <c r="EL64" s="218">
        <v>1</v>
      </c>
      <c r="EM64">
        <f t="shared" si="101"/>
        <v>-1</v>
      </c>
      <c r="EN64">
        <v>-1</v>
      </c>
      <c r="EO64">
        <f t="shared" si="122"/>
        <v>0</v>
      </c>
      <c r="EP64">
        <f t="shared" si="102"/>
        <v>0</v>
      </c>
      <c r="EQ64">
        <f t="shared" si="151"/>
        <v>1</v>
      </c>
      <c r="ER64" s="1">
        <v>-2.4301336573500001E-3</v>
      </c>
      <c r="ES64" s="2">
        <v>10</v>
      </c>
      <c r="ET64">
        <v>60</v>
      </c>
      <c r="EU64" t="str">
        <f t="shared" si="78"/>
        <v>TRUE</v>
      </c>
      <c r="EV64">
        <f>VLOOKUP($A64,'FuturesInfo (3)'!$A$2:$V$80,22)</f>
        <v>9</v>
      </c>
      <c r="EW64" s="96">
        <v>0</v>
      </c>
      <c r="EX64">
        <f t="shared" si="103"/>
        <v>9</v>
      </c>
      <c r="EY64" s="139">
        <f>VLOOKUP($A64,'FuturesInfo (3)'!$A$2:$O$80,15)*EX64</f>
        <v>90787.5</v>
      </c>
      <c r="EZ64" s="200">
        <f t="shared" si="79"/>
        <v>-220.62575941666313</v>
      </c>
      <c r="FA64" s="200">
        <f t="shared" si="104"/>
        <v>-220.62575941666313</v>
      </c>
      <c r="FB64" s="200">
        <f t="shared" si="152"/>
        <v>220.62575941666313</v>
      </c>
      <c r="FD64">
        <f t="shared" si="81"/>
        <v>-1</v>
      </c>
      <c r="FE64">
        <v>-1</v>
      </c>
      <c r="FF64" s="218">
        <v>1</v>
      </c>
      <c r="FG64">
        <f t="shared" si="125"/>
        <v>1</v>
      </c>
      <c r="FH64">
        <v>-1</v>
      </c>
      <c r="FI64">
        <f t="shared" si="123"/>
        <v>1</v>
      </c>
      <c r="FJ64">
        <f t="shared" si="106"/>
        <v>0</v>
      </c>
      <c r="FK64">
        <f t="shared" si="82"/>
        <v>0</v>
      </c>
      <c r="FL64" s="1">
        <v>-1.7052375152300001E-2</v>
      </c>
      <c r="FM64" s="2">
        <v>10</v>
      </c>
      <c r="FN64">
        <v>60</v>
      </c>
      <c r="FO64" t="str">
        <f t="shared" si="83"/>
        <v>TRUE</v>
      </c>
      <c r="FP64">
        <f>VLOOKUP($A64,'FuturesInfo (3)'!$A$2:$V$80,22)</f>
        <v>9</v>
      </c>
      <c r="FQ64" s="96">
        <v>0</v>
      </c>
      <c r="FR64">
        <f t="shared" si="107"/>
        <v>9</v>
      </c>
      <c r="FS64" s="139">
        <f>VLOOKUP($A64,'FuturesInfo (3)'!$A$2:$O$80,15)*FR64</f>
        <v>90787.5</v>
      </c>
      <c r="FT64" s="200">
        <f t="shared" si="84"/>
        <v>1548.1425091394362</v>
      </c>
      <c r="FU64" s="200">
        <f t="shared" si="108"/>
        <v>-1548.1425091394362</v>
      </c>
      <c r="FV64" s="200">
        <f t="shared" si="85"/>
        <v>-1548.1425091394362</v>
      </c>
      <c r="FX64">
        <f t="shared" si="86"/>
        <v>-1</v>
      </c>
      <c r="FY64" s="244">
        <v>-1</v>
      </c>
      <c r="FZ64" s="218">
        <v>1</v>
      </c>
      <c r="GA64" s="245">
        <v>5</v>
      </c>
      <c r="GB64">
        <f t="shared" si="126"/>
        <v>1</v>
      </c>
      <c r="GC64">
        <f t="shared" si="110"/>
        <v>1</v>
      </c>
      <c r="GD64" s="218"/>
      <c r="GE64">
        <f t="shared" si="124"/>
        <v>0</v>
      </c>
      <c r="GF64">
        <f t="shared" si="111"/>
        <v>0</v>
      </c>
      <c r="GG64">
        <f t="shared" si="112"/>
        <v>0</v>
      </c>
      <c r="GH64">
        <f t="shared" si="113"/>
        <v>0</v>
      </c>
      <c r="GI64" s="253"/>
      <c r="GJ64" s="2">
        <v>10</v>
      </c>
      <c r="GK64">
        <v>60</v>
      </c>
      <c r="GL64" t="str">
        <f t="shared" si="87"/>
        <v>TRUE</v>
      </c>
      <c r="GM64">
        <f>VLOOKUP($A64,'FuturesInfo (3)'!$A$2:$V$80,22)</f>
        <v>9</v>
      </c>
      <c r="GN64" s="96">
        <v>0</v>
      </c>
      <c r="GO64">
        <f t="shared" si="114"/>
        <v>9</v>
      </c>
      <c r="GP64" s="139">
        <f>VLOOKUP($A64,'FuturesInfo (3)'!$A$2:$O$80,15)*GO64</f>
        <v>90787.5</v>
      </c>
      <c r="GQ64" s="200">
        <f t="shared" si="88"/>
        <v>0</v>
      </c>
      <c r="GR64" s="200">
        <f t="shared" si="115"/>
        <v>0</v>
      </c>
      <c r="GS64" s="200">
        <f t="shared" si="153"/>
        <v>0</v>
      </c>
      <c r="GT64" s="200">
        <f t="shared" si="116"/>
        <v>0</v>
      </c>
    </row>
    <row r="65" spans="1:202"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54"/>
        <v>TRUE</v>
      </c>
      <c r="N65">
        <f>ROUND(VLOOKUP($B65,MARGIN!$A$42:$P$172,16),0)</f>
        <v>5</v>
      </c>
      <c r="P65">
        <f t="shared" si="155"/>
        <v>-2</v>
      </c>
      <c r="Q65" s="3">
        <v>-1</v>
      </c>
      <c r="R65" s="3"/>
      <c r="S65" s="3" t="s">
        <v>240</v>
      </c>
      <c r="T65" s="146" t="s">
        <v>925</v>
      </c>
      <c r="U65" s="3">
        <v>60</v>
      </c>
      <c r="V65" t="str">
        <f t="shared" si="156"/>
        <v>TRUE</v>
      </c>
      <c r="W65">
        <f>ROUND(VLOOKUP($B65,MARGIN!$A$42:$P$172,16),0)</f>
        <v>5</v>
      </c>
      <c r="X65">
        <f t="shared" si="157"/>
        <v>5</v>
      </c>
      <c r="Z65">
        <f t="shared" si="158"/>
        <v>0</v>
      </c>
      <c r="AA65" s="3">
        <v>-1</v>
      </c>
      <c r="AB65" s="3">
        <v>-1</v>
      </c>
      <c r="AC65" s="3" t="s">
        <v>994</v>
      </c>
      <c r="AD65" s="146" t="s">
        <v>925</v>
      </c>
      <c r="AE65" s="3">
        <v>60</v>
      </c>
      <c r="AF65" t="str">
        <f t="shared" si="159"/>
        <v>TRUE</v>
      </c>
      <c r="AG65">
        <f>ROUND(VLOOKUP($B65,MARGIN!$A$42:$P$172,16),0)</f>
        <v>5</v>
      </c>
      <c r="AH65">
        <f t="shared" si="160"/>
        <v>6</v>
      </c>
      <c r="AI65" s="139" t="e">
        <f>VLOOKUP($B65,#REF!,2)*AH65</f>
        <v>#REF!</v>
      </c>
      <c r="AK65">
        <f t="shared" si="161"/>
        <v>0</v>
      </c>
      <c r="AL65" s="3">
        <v>-1</v>
      </c>
      <c r="AM65" s="3">
        <v>-1</v>
      </c>
      <c r="AN65" s="3" t="s">
        <v>994</v>
      </c>
      <c r="AO65" s="146" t="s">
        <v>925</v>
      </c>
      <c r="AP65" s="3">
        <v>60</v>
      </c>
      <c r="AQ65" t="str">
        <f t="shared" si="162"/>
        <v>TRUE</v>
      </c>
      <c r="AR65">
        <f>ROUND(VLOOKUP($B65,MARGIN!$A$42:$P$172,16),0)</f>
        <v>5</v>
      </c>
      <c r="AS65">
        <f t="shared" si="163"/>
        <v>6</v>
      </c>
      <c r="AT65" s="139" t="e">
        <f>VLOOKUP($B65,#REF!,2)*AS65</f>
        <v>#REF!</v>
      </c>
      <c r="AV65">
        <f t="shared" si="164"/>
        <v>0</v>
      </c>
      <c r="AW65" s="3">
        <v>-1</v>
      </c>
      <c r="AX65">
        <v>1</v>
      </c>
      <c r="AY65" s="3">
        <v>1.11438872501E-2</v>
      </c>
      <c r="AZ65" s="146" t="s">
        <v>925</v>
      </c>
      <c r="BA65" s="3">
        <v>60</v>
      </c>
      <c r="BB65" t="str">
        <f t="shared" si="165"/>
        <v>TRUE</v>
      </c>
      <c r="BC65">
        <f>ROUND(VLOOKUP($B65,MARGIN!$A$42:$P$172,16),0)</f>
        <v>5</v>
      </c>
      <c r="BD65">
        <f t="shared" si="166"/>
        <v>4</v>
      </c>
      <c r="BE65" s="139" t="e">
        <f>VLOOKUP($B65,#REF!,2)*BD65</f>
        <v>#REF!</v>
      </c>
      <c r="BG65">
        <f t="shared" si="117"/>
        <v>0</v>
      </c>
      <c r="BH65" s="3">
        <v>1</v>
      </c>
      <c r="BI65" s="3">
        <v>1</v>
      </c>
      <c r="BJ65">
        <f t="shared" si="90"/>
        <v>1</v>
      </c>
      <c r="BK65" s="5">
        <v>1.8152350080999999E-2</v>
      </c>
      <c r="BL65" s="171">
        <v>10</v>
      </c>
      <c r="BM65" s="3">
        <v>60</v>
      </c>
      <c r="BN65" t="str">
        <f t="shared" si="118"/>
        <v>TRUE</v>
      </c>
      <c r="BO65">
        <f>VLOOKUP($A65,'FuturesInfo (3)'!$A$2:$V$80,22)</f>
        <v>3</v>
      </c>
      <c r="BP65">
        <f t="shared" si="140"/>
        <v>3</v>
      </c>
      <c r="BQ65" s="139">
        <f>VLOOKUP($A65,'FuturesInfo (3)'!$A$2:$O$80,15)*BP65</f>
        <v>75397.5</v>
      </c>
      <c r="BR65" s="145">
        <f t="shared" si="91"/>
        <v>1368.6418152321974</v>
      </c>
      <c r="BT65" s="3">
        <f t="shared" si="92"/>
        <v>1</v>
      </c>
      <c r="BU65" s="3">
        <v>1</v>
      </c>
      <c r="BV65">
        <v>1</v>
      </c>
      <c r="BW65" s="3">
        <v>1</v>
      </c>
      <c r="BX65">
        <f t="shared" si="141"/>
        <v>1</v>
      </c>
      <c r="BY65">
        <f t="shared" si="142"/>
        <v>1</v>
      </c>
      <c r="BZ65" s="189">
        <v>9.2327284304400004E-3</v>
      </c>
      <c r="CA65" s="171">
        <v>10</v>
      </c>
      <c r="CB65" s="3">
        <v>60</v>
      </c>
      <c r="CC65" t="str">
        <f t="shared" si="143"/>
        <v>TRUE</v>
      </c>
      <c r="CD65">
        <f>VLOOKUP($A65,'FuturesInfo (3)'!$A$2:$V$80,22)</f>
        <v>3</v>
      </c>
      <c r="CE65">
        <f t="shared" si="61"/>
        <v>3</v>
      </c>
      <c r="CF65">
        <f t="shared" si="61"/>
        <v>3</v>
      </c>
      <c r="CG65" s="139">
        <f>VLOOKUP($A65,'FuturesInfo (3)'!$A$2:$O$80,15)*CE65</f>
        <v>75397.5</v>
      </c>
      <c r="CH65" s="145">
        <f t="shared" si="144"/>
        <v>696.12464183409998</v>
      </c>
      <c r="CI65" s="145">
        <f t="shared" si="93"/>
        <v>696.12464183409998</v>
      </c>
      <c r="CK65" s="3">
        <f t="shared" si="145"/>
        <v>1</v>
      </c>
      <c r="CL65" s="3">
        <v>1</v>
      </c>
      <c r="CM65">
        <v>1</v>
      </c>
      <c r="CN65" s="3">
        <v>1</v>
      </c>
      <c r="CO65">
        <f t="shared" si="119"/>
        <v>1</v>
      </c>
      <c r="CP65">
        <f t="shared" si="146"/>
        <v>1</v>
      </c>
      <c r="CQ65" s="5">
        <v>5.4889589905400001E-2</v>
      </c>
      <c r="CR65" s="171">
        <v>10</v>
      </c>
      <c r="CS65" s="3">
        <v>60</v>
      </c>
      <c r="CT65" t="str">
        <f t="shared" si="147"/>
        <v>TRUE</v>
      </c>
      <c r="CU65">
        <f>VLOOKUP($A65,'FuturesInfo (3)'!$A$2:$V$80,22)</f>
        <v>3</v>
      </c>
      <c r="CV65">
        <f t="shared" si="148"/>
        <v>4</v>
      </c>
      <c r="CW65">
        <f t="shared" si="94"/>
        <v>3</v>
      </c>
      <c r="CX65" s="139">
        <f>VLOOKUP($A65,'FuturesInfo (3)'!$A$2:$O$80,15)*CW65</f>
        <v>75397.5</v>
      </c>
      <c r="CY65" s="200">
        <f t="shared" si="149"/>
        <v>4138.5378548923964</v>
      </c>
      <c r="CZ65" s="200">
        <f t="shared" si="96"/>
        <v>4138.5378548923964</v>
      </c>
      <c r="DB65" s="3">
        <f t="shared" si="67"/>
        <v>1</v>
      </c>
      <c r="DC65" s="3">
        <v>1</v>
      </c>
      <c r="DD65">
        <v>1</v>
      </c>
      <c r="DE65" s="3">
        <v>1</v>
      </c>
      <c r="DF65">
        <f t="shared" si="120"/>
        <v>1</v>
      </c>
      <c r="DG65">
        <f t="shared" si="68"/>
        <v>1</v>
      </c>
      <c r="DH65" s="5">
        <v>1.79425837321E-3</v>
      </c>
      <c r="DI65" s="171">
        <v>10</v>
      </c>
      <c r="DJ65" s="3">
        <v>60</v>
      </c>
      <c r="DK65" t="str">
        <f t="shared" si="69"/>
        <v>TRUE</v>
      </c>
      <c r="DL65">
        <f>VLOOKUP($A65,'FuturesInfo (3)'!$A$2:$V$80,22)</f>
        <v>3</v>
      </c>
      <c r="DM65">
        <f t="shared" si="70"/>
        <v>4</v>
      </c>
      <c r="DN65">
        <f t="shared" si="97"/>
        <v>3</v>
      </c>
      <c r="DO65" s="139">
        <f>VLOOKUP($A65,'FuturesInfo (3)'!$A$2:$O$80,15)*DN65</f>
        <v>75397.5</v>
      </c>
      <c r="DP65" s="200">
        <f t="shared" si="71"/>
        <v>135.28259569410096</v>
      </c>
      <c r="DQ65" s="200">
        <f t="shared" si="98"/>
        <v>135.28259569410096</v>
      </c>
      <c r="DS65" s="3">
        <f t="shared" si="72"/>
        <v>1</v>
      </c>
      <c r="DT65" s="3">
        <v>1</v>
      </c>
      <c r="DU65">
        <v>1</v>
      </c>
      <c r="DV65" s="3">
        <v>-1</v>
      </c>
      <c r="DW65">
        <f t="shared" si="121"/>
        <v>0</v>
      </c>
      <c r="DX65">
        <f t="shared" si="73"/>
        <v>0</v>
      </c>
      <c r="DY65" s="5">
        <v>-1.9104477611900001E-2</v>
      </c>
      <c r="DZ65" s="171">
        <v>10</v>
      </c>
      <c r="EA65" s="3">
        <v>60</v>
      </c>
      <c r="EB65" t="str">
        <f t="shared" si="74"/>
        <v>TRUE</v>
      </c>
      <c r="EC65">
        <f>VLOOKUP($A65,'FuturesInfo (3)'!$A$2:$V$80,22)</f>
        <v>3</v>
      </c>
      <c r="ED65" s="96">
        <v>0</v>
      </c>
      <c r="EE65">
        <f t="shared" si="99"/>
        <v>3</v>
      </c>
      <c r="EF65" s="139">
        <f>VLOOKUP($A65,'FuturesInfo (3)'!$A$2:$O$80,15)*EE65</f>
        <v>75397.5</v>
      </c>
      <c r="EG65" s="200">
        <f t="shared" si="75"/>
        <v>-1440.4298507432304</v>
      </c>
      <c r="EH65" s="200">
        <f t="shared" si="100"/>
        <v>-1440.4298507432304</v>
      </c>
      <c r="EJ65">
        <f t="shared" si="150"/>
        <v>1</v>
      </c>
      <c r="EK65" s="3">
        <v>1</v>
      </c>
      <c r="EL65" s="218">
        <v>-1</v>
      </c>
      <c r="EM65">
        <f t="shared" si="101"/>
        <v>-1</v>
      </c>
      <c r="EN65" s="3">
        <v>1</v>
      </c>
      <c r="EO65">
        <f t="shared" si="122"/>
        <v>1</v>
      </c>
      <c r="EP65">
        <f t="shared" si="102"/>
        <v>0</v>
      </c>
      <c r="EQ65">
        <f t="shared" si="151"/>
        <v>0</v>
      </c>
      <c r="ER65" s="5">
        <v>1.39987827145E-2</v>
      </c>
      <c r="ES65" s="171">
        <v>10</v>
      </c>
      <c r="ET65" s="3">
        <v>60</v>
      </c>
      <c r="EU65" t="str">
        <f t="shared" si="78"/>
        <v>TRUE</v>
      </c>
      <c r="EV65">
        <f>VLOOKUP($A65,'FuturesInfo (3)'!$A$2:$V$80,22)</f>
        <v>3</v>
      </c>
      <c r="EW65" s="96">
        <v>0</v>
      </c>
      <c r="EX65">
        <f t="shared" si="103"/>
        <v>3</v>
      </c>
      <c r="EY65" s="139">
        <f>VLOOKUP($A65,'FuturesInfo (3)'!$A$2:$O$80,15)*EX65</f>
        <v>75397.5</v>
      </c>
      <c r="EZ65" s="200">
        <f t="shared" si="79"/>
        <v>1055.4732197165138</v>
      </c>
      <c r="FA65" s="200">
        <f t="shared" si="104"/>
        <v>-1055.4732197165138</v>
      </c>
      <c r="FB65" s="200">
        <f t="shared" si="152"/>
        <v>-1055.4732197165138</v>
      </c>
      <c r="FD65">
        <f t="shared" si="81"/>
        <v>1</v>
      </c>
      <c r="FE65" s="3">
        <v>1</v>
      </c>
      <c r="FF65" s="218">
        <v>-1</v>
      </c>
      <c r="FG65">
        <f t="shared" si="125"/>
        <v>-1</v>
      </c>
      <c r="FH65" s="3">
        <v>1</v>
      </c>
      <c r="FI65">
        <f t="shared" si="123"/>
        <v>1</v>
      </c>
      <c r="FJ65">
        <f t="shared" si="106"/>
        <v>0</v>
      </c>
      <c r="FK65">
        <f t="shared" si="82"/>
        <v>0</v>
      </c>
      <c r="FL65" s="5">
        <v>5.7022809123700004E-3</v>
      </c>
      <c r="FM65" s="171">
        <v>10</v>
      </c>
      <c r="FN65" s="3">
        <v>60</v>
      </c>
      <c r="FO65" t="str">
        <f t="shared" si="83"/>
        <v>TRUE</v>
      </c>
      <c r="FP65">
        <f>VLOOKUP($A65,'FuturesInfo (3)'!$A$2:$V$80,22)</f>
        <v>3</v>
      </c>
      <c r="FQ65" s="96">
        <v>0</v>
      </c>
      <c r="FR65">
        <f t="shared" si="107"/>
        <v>3</v>
      </c>
      <c r="FS65" s="139">
        <f>VLOOKUP($A65,'FuturesInfo (3)'!$A$2:$O$80,15)*FR65</f>
        <v>75397.5</v>
      </c>
      <c r="FT65" s="200">
        <f t="shared" si="84"/>
        <v>429.93772509041713</v>
      </c>
      <c r="FU65" s="200">
        <f t="shared" si="108"/>
        <v>-429.93772509041713</v>
      </c>
      <c r="FV65" s="200">
        <f t="shared" si="85"/>
        <v>-429.93772509041713</v>
      </c>
      <c r="FX65">
        <f t="shared" si="86"/>
        <v>1</v>
      </c>
      <c r="FY65" s="246">
        <v>1</v>
      </c>
      <c r="FZ65" s="218">
        <v>-1</v>
      </c>
      <c r="GA65" s="245">
        <v>-11</v>
      </c>
      <c r="GB65">
        <f t="shared" si="126"/>
        <v>-1</v>
      </c>
      <c r="GC65">
        <f t="shared" si="110"/>
        <v>1</v>
      </c>
      <c r="GD65" s="250"/>
      <c r="GE65">
        <f t="shared" si="124"/>
        <v>0</v>
      </c>
      <c r="GF65">
        <f t="shared" si="111"/>
        <v>0</v>
      </c>
      <c r="GG65">
        <f t="shared" si="112"/>
        <v>0</v>
      </c>
      <c r="GH65">
        <f t="shared" si="113"/>
        <v>0</v>
      </c>
      <c r="GI65" s="251"/>
      <c r="GJ65" s="171">
        <v>10</v>
      </c>
      <c r="GK65" s="3">
        <v>60</v>
      </c>
      <c r="GL65" t="str">
        <f t="shared" si="87"/>
        <v>TRUE</v>
      </c>
      <c r="GM65">
        <f>VLOOKUP($A65,'FuturesInfo (3)'!$A$2:$V$80,22)</f>
        <v>3</v>
      </c>
      <c r="GN65" s="96">
        <v>0</v>
      </c>
      <c r="GO65">
        <f t="shared" si="114"/>
        <v>3</v>
      </c>
      <c r="GP65" s="139">
        <f>VLOOKUP($A65,'FuturesInfo (3)'!$A$2:$O$80,15)*GO65</f>
        <v>75397.5</v>
      </c>
      <c r="GQ65" s="200">
        <f t="shared" si="88"/>
        <v>0</v>
      </c>
      <c r="GR65" s="200">
        <f t="shared" si="115"/>
        <v>0</v>
      </c>
      <c r="GS65" s="200">
        <f t="shared" si="153"/>
        <v>0</v>
      </c>
      <c r="GT65" s="200">
        <f t="shared" si="116"/>
        <v>0</v>
      </c>
    </row>
    <row r="66" spans="1:202"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54"/>
        <v>TRUE</v>
      </c>
      <c r="N66">
        <f>ROUND(VLOOKUP($B66,MARGIN!$A$42:$P$172,16),0)</f>
        <v>2</v>
      </c>
      <c r="P66">
        <f t="shared" si="155"/>
        <v>2</v>
      </c>
      <c r="Q66">
        <v>1</v>
      </c>
      <c r="S66" t="s">
        <v>174</v>
      </c>
      <c r="T66" s="2" t="s">
        <v>30</v>
      </c>
      <c r="U66">
        <v>45</v>
      </c>
      <c r="V66" t="str">
        <f t="shared" si="156"/>
        <v>TRUE</v>
      </c>
      <c r="W66">
        <f>ROUND(VLOOKUP($B66,MARGIN!$A$42:$P$172,16),0)</f>
        <v>2</v>
      </c>
      <c r="X66">
        <f t="shared" si="157"/>
        <v>2</v>
      </c>
      <c r="Z66">
        <f t="shared" si="158"/>
        <v>-2</v>
      </c>
      <c r="AA66">
        <v>-1</v>
      </c>
      <c r="AB66">
        <v>-1</v>
      </c>
      <c r="AC66" t="s">
        <v>980</v>
      </c>
      <c r="AD66" s="2" t="s">
        <v>30</v>
      </c>
      <c r="AE66">
        <v>45</v>
      </c>
      <c r="AF66" t="str">
        <f t="shared" si="159"/>
        <v>TRUE</v>
      </c>
      <c r="AG66">
        <f>ROUND(VLOOKUP($B66,MARGIN!$A$42:$P$172,16),0)</f>
        <v>2</v>
      </c>
      <c r="AH66">
        <f t="shared" si="160"/>
        <v>3</v>
      </c>
      <c r="AI66" s="139" t="e">
        <f>VLOOKUP($B66,#REF!,2)*AH66</f>
        <v>#REF!</v>
      </c>
      <c r="AK66">
        <f t="shared" si="161"/>
        <v>0</v>
      </c>
      <c r="AL66">
        <v>-1</v>
      </c>
      <c r="AM66">
        <v>-1</v>
      </c>
      <c r="AN66" t="s">
        <v>980</v>
      </c>
      <c r="AO66" s="2" t="s">
        <v>30</v>
      </c>
      <c r="AP66">
        <v>45</v>
      </c>
      <c r="AQ66" t="str">
        <f t="shared" si="162"/>
        <v>TRUE</v>
      </c>
      <c r="AR66">
        <f>ROUND(VLOOKUP($B66,MARGIN!$A$42:$P$172,16),0)</f>
        <v>2</v>
      </c>
      <c r="AS66">
        <f t="shared" si="163"/>
        <v>3</v>
      </c>
      <c r="AT66" s="139" t="e">
        <f>VLOOKUP($B66,#REF!,2)*AS66</f>
        <v>#REF!</v>
      </c>
      <c r="AV66">
        <f t="shared" si="164"/>
        <v>0</v>
      </c>
      <c r="AW66">
        <v>-1</v>
      </c>
      <c r="AX66">
        <v>-1</v>
      </c>
      <c r="AY66">
        <v>-1.0961907371899999E-3</v>
      </c>
      <c r="AZ66" s="2" t="s">
        <v>30</v>
      </c>
      <c r="BA66">
        <v>45</v>
      </c>
      <c r="BB66" t="str">
        <f t="shared" si="165"/>
        <v>TRUE</v>
      </c>
      <c r="BC66">
        <f>ROUND(VLOOKUP($B66,MARGIN!$A$42:$P$172,16),0)</f>
        <v>2</v>
      </c>
      <c r="BD66">
        <f t="shared" si="166"/>
        <v>3</v>
      </c>
      <c r="BE66" s="139" t="e">
        <f>VLOOKUP($B66,#REF!,2)*BD66</f>
        <v>#REF!</v>
      </c>
      <c r="BG66">
        <f t="shared" si="117"/>
        <v>2</v>
      </c>
      <c r="BH66">
        <v>1</v>
      </c>
      <c r="BI66">
        <v>-1</v>
      </c>
      <c r="BJ66">
        <f t="shared" si="90"/>
        <v>0</v>
      </c>
      <c r="BK66" s="1">
        <v>-2.2496570644699999E-2</v>
      </c>
      <c r="BL66" s="2">
        <v>10</v>
      </c>
      <c r="BM66">
        <v>60</v>
      </c>
      <c r="BN66" t="str">
        <f t="shared" si="118"/>
        <v>TRUE</v>
      </c>
      <c r="BO66">
        <f>VLOOKUP($A66,'FuturesInfo (3)'!$A$2:$V$80,22)</f>
        <v>1</v>
      </c>
      <c r="BP66">
        <f t="shared" si="140"/>
        <v>1</v>
      </c>
      <c r="BQ66" s="139">
        <f>VLOOKUP($A66,'FuturesInfo (3)'!$A$2:$O$80,15)*BP66</f>
        <v>54595.000000000007</v>
      </c>
      <c r="BR66" s="145">
        <f t="shared" si="91"/>
        <v>-1228.2002743473965</v>
      </c>
      <c r="BT66">
        <f t="shared" si="92"/>
        <v>1</v>
      </c>
      <c r="BU66">
        <v>1</v>
      </c>
      <c r="BV66">
        <v>-1</v>
      </c>
      <c r="BW66">
        <v>1</v>
      </c>
      <c r="BX66">
        <f t="shared" si="141"/>
        <v>1</v>
      </c>
      <c r="BY66">
        <f t="shared" si="142"/>
        <v>0</v>
      </c>
      <c r="BZ66" s="188">
        <v>2.7879128075600002E-2</v>
      </c>
      <c r="CA66" s="2">
        <v>10</v>
      </c>
      <c r="CB66">
        <v>60</v>
      </c>
      <c r="CC66" t="str">
        <f t="shared" si="143"/>
        <v>TRUE</v>
      </c>
      <c r="CD66">
        <f>VLOOKUP($A66,'FuturesInfo (3)'!$A$2:$V$80,22)</f>
        <v>1</v>
      </c>
      <c r="CE66">
        <f t="shared" si="61"/>
        <v>1</v>
      </c>
      <c r="CF66">
        <f t="shared" si="61"/>
        <v>1</v>
      </c>
      <c r="CG66" s="139">
        <f>VLOOKUP($A66,'FuturesInfo (3)'!$A$2:$O$80,15)*CE66</f>
        <v>54595.000000000007</v>
      </c>
      <c r="CH66" s="145">
        <f t="shared" si="144"/>
        <v>1522.0609972873822</v>
      </c>
      <c r="CI66" s="145">
        <f t="shared" si="93"/>
        <v>-1522.0609972873822</v>
      </c>
      <c r="CK66">
        <f t="shared" si="145"/>
        <v>1</v>
      </c>
      <c r="CL66">
        <v>1</v>
      </c>
      <c r="CM66">
        <v>-1</v>
      </c>
      <c r="CN66">
        <v>1</v>
      </c>
      <c r="CO66">
        <f t="shared" si="119"/>
        <v>1</v>
      </c>
      <c r="CP66">
        <f t="shared" si="146"/>
        <v>0</v>
      </c>
      <c r="CQ66" s="1">
        <v>1.39255483754E-2</v>
      </c>
      <c r="CR66" s="2">
        <v>10</v>
      </c>
      <c r="CS66">
        <v>60</v>
      </c>
      <c r="CT66" t="str">
        <f t="shared" si="147"/>
        <v>TRUE</v>
      </c>
      <c r="CU66">
        <f>VLOOKUP($A66,'FuturesInfo (3)'!$A$2:$V$80,22)</f>
        <v>1</v>
      </c>
      <c r="CV66">
        <f t="shared" si="148"/>
        <v>1</v>
      </c>
      <c r="CW66">
        <f t="shared" si="94"/>
        <v>1</v>
      </c>
      <c r="CX66" s="139">
        <f>VLOOKUP($A66,'FuturesInfo (3)'!$A$2:$O$80,15)*CW66</f>
        <v>54595.000000000007</v>
      </c>
      <c r="CY66" s="200">
        <f t="shared" si="149"/>
        <v>760.26531355496309</v>
      </c>
      <c r="CZ66" s="200">
        <f t="shared" si="96"/>
        <v>-760.26531355496309</v>
      </c>
      <c r="DB66">
        <f t="shared" si="67"/>
        <v>1</v>
      </c>
      <c r="DC66">
        <v>1</v>
      </c>
      <c r="DD66">
        <v>-1</v>
      </c>
      <c r="DE66">
        <v>-1</v>
      </c>
      <c r="DF66">
        <f t="shared" si="120"/>
        <v>0</v>
      </c>
      <c r="DG66">
        <f t="shared" si="68"/>
        <v>1</v>
      </c>
      <c r="DH66" s="1">
        <v>-8.7073608617599992E-3</v>
      </c>
      <c r="DI66" s="2">
        <v>10</v>
      </c>
      <c r="DJ66">
        <v>60</v>
      </c>
      <c r="DK66" t="str">
        <f t="shared" si="69"/>
        <v>TRUE</v>
      </c>
      <c r="DL66">
        <f>VLOOKUP($A66,'FuturesInfo (3)'!$A$2:$V$80,22)</f>
        <v>1</v>
      </c>
      <c r="DM66">
        <f t="shared" si="70"/>
        <v>1</v>
      </c>
      <c r="DN66">
        <f t="shared" si="97"/>
        <v>1</v>
      </c>
      <c r="DO66" s="139">
        <f>VLOOKUP($A66,'FuturesInfo (3)'!$A$2:$O$80,15)*DN66</f>
        <v>54595.000000000007</v>
      </c>
      <c r="DP66" s="200">
        <f t="shared" si="71"/>
        <v>-475.3783662477872</v>
      </c>
      <c r="DQ66" s="200">
        <f t="shared" si="98"/>
        <v>475.3783662477872</v>
      </c>
      <c r="DS66">
        <f t="shared" si="72"/>
        <v>1</v>
      </c>
      <c r="DT66">
        <v>1</v>
      </c>
      <c r="DU66">
        <v>-1</v>
      </c>
      <c r="DV66">
        <v>1</v>
      </c>
      <c r="DW66">
        <f t="shared" si="121"/>
        <v>1</v>
      </c>
      <c r="DX66">
        <f t="shared" si="73"/>
        <v>0</v>
      </c>
      <c r="DY66" s="1">
        <v>1.63904736032E-2</v>
      </c>
      <c r="DZ66" s="2">
        <v>10</v>
      </c>
      <c r="EA66">
        <v>60</v>
      </c>
      <c r="EB66" t="str">
        <f t="shared" si="74"/>
        <v>TRUE</v>
      </c>
      <c r="EC66">
        <f>VLOOKUP($A66,'FuturesInfo (3)'!$A$2:$V$80,22)</f>
        <v>1</v>
      </c>
      <c r="ED66" s="96">
        <v>0</v>
      </c>
      <c r="EE66">
        <f t="shared" si="99"/>
        <v>1</v>
      </c>
      <c r="EF66" s="139">
        <f>VLOOKUP($A66,'FuturesInfo (3)'!$A$2:$O$80,15)*EE66</f>
        <v>54595.000000000007</v>
      </c>
      <c r="EG66" s="200">
        <f t="shared" si="75"/>
        <v>894.83790636670415</v>
      </c>
      <c r="EH66" s="200">
        <f t="shared" si="100"/>
        <v>-894.83790636670415</v>
      </c>
      <c r="EJ66">
        <f t="shared" si="150"/>
        <v>1</v>
      </c>
      <c r="EK66">
        <v>-1</v>
      </c>
      <c r="EL66" s="218">
        <v>-1</v>
      </c>
      <c r="EM66">
        <f t="shared" si="101"/>
        <v>1</v>
      </c>
      <c r="EN66">
        <v>-1</v>
      </c>
      <c r="EO66">
        <f t="shared" si="122"/>
        <v>1</v>
      </c>
      <c r="EP66">
        <f t="shared" si="102"/>
        <v>1</v>
      </c>
      <c r="EQ66">
        <f t="shared" si="151"/>
        <v>0</v>
      </c>
      <c r="ER66" s="1">
        <v>-1.0691375623699999E-3</v>
      </c>
      <c r="ES66" s="2">
        <v>10</v>
      </c>
      <c r="ET66">
        <v>60</v>
      </c>
      <c r="EU66" t="str">
        <f t="shared" si="78"/>
        <v>TRUE</v>
      </c>
      <c r="EV66">
        <f>VLOOKUP($A66,'FuturesInfo (3)'!$A$2:$V$80,22)</f>
        <v>1</v>
      </c>
      <c r="EW66" s="96">
        <v>0</v>
      </c>
      <c r="EX66">
        <f t="shared" si="103"/>
        <v>1</v>
      </c>
      <c r="EY66" s="139">
        <f>VLOOKUP($A66,'FuturesInfo (3)'!$A$2:$O$80,15)*EX66</f>
        <v>54595.000000000007</v>
      </c>
      <c r="EZ66" s="200">
        <f t="shared" si="79"/>
        <v>58.36956521759015</v>
      </c>
      <c r="FA66" s="200">
        <f t="shared" si="104"/>
        <v>58.36956521759015</v>
      </c>
      <c r="FB66" s="200">
        <f t="shared" si="152"/>
        <v>-58.36956521759015</v>
      </c>
      <c r="FD66">
        <f t="shared" si="81"/>
        <v>-1</v>
      </c>
      <c r="FE66">
        <v>1</v>
      </c>
      <c r="FF66" s="218">
        <v>-1</v>
      </c>
      <c r="FG66">
        <f t="shared" si="125"/>
        <v>-1</v>
      </c>
      <c r="FH66">
        <v>-1</v>
      </c>
      <c r="FI66">
        <f t="shared" si="123"/>
        <v>0</v>
      </c>
      <c r="FJ66">
        <f t="shared" si="106"/>
        <v>1</v>
      </c>
      <c r="FK66">
        <f t="shared" si="82"/>
        <v>1</v>
      </c>
      <c r="FL66" s="1">
        <v>-2.6132714948299999E-2</v>
      </c>
      <c r="FM66" s="2">
        <v>10</v>
      </c>
      <c r="FN66">
        <v>60</v>
      </c>
      <c r="FO66" t="str">
        <f t="shared" si="83"/>
        <v>TRUE</v>
      </c>
      <c r="FP66">
        <f>VLOOKUP($A66,'FuturesInfo (3)'!$A$2:$V$80,22)</f>
        <v>1</v>
      </c>
      <c r="FQ66" s="96">
        <v>0</v>
      </c>
      <c r="FR66">
        <f t="shared" si="107"/>
        <v>1</v>
      </c>
      <c r="FS66" s="139">
        <f>VLOOKUP($A66,'FuturesInfo (3)'!$A$2:$O$80,15)*FR66</f>
        <v>54595.000000000007</v>
      </c>
      <c r="FT66" s="200">
        <f t="shared" si="84"/>
        <v>-1426.7155726024387</v>
      </c>
      <c r="FU66" s="200">
        <f t="shared" si="108"/>
        <v>1426.7155726024387</v>
      </c>
      <c r="FV66" s="200">
        <f t="shared" si="85"/>
        <v>1426.7155726024387</v>
      </c>
      <c r="FX66">
        <f t="shared" si="86"/>
        <v>-1</v>
      </c>
      <c r="FY66" s="244">
        <v>-1</v>
      </c>
      <c r="FZ66" s="218">
        <v>-1</v>
      </c>
      <c r="GA66" s="245">
        <v>29</v>
      </c>
      <c r="GB66">
        <f t="shared" si="126"/>
        <v>-1</v>
      </c>
      <c r="GC66">
        <f t="shared" si="110"/>
        <v>-1</v>
      </c>
      <c r="GD66" s="218"/>
      <c r="GE66">
        <f t="shared" si="124"/>
        <v>0</v>
      </c>
      <c r="GF66">
        <f t="shared" si="111"/>
        <v>0</v>
      </c>
      <c r="GG66">
        <f t="shared" si="112"/>
        <v>0</v>
      </c>
      <c r="GH66">
        <f t="shared" si="113"/>
        <v>0</v>
      </c>
      <c r="GI66" s="253"/>
      <c r="GJ66" s="2">
        <v>10</v>
      </c>
      <c r="GK66">
        <v>60</v>
      </c>
      <c r="GL66" t="str">
        <f t="shared" si="87"/>
        <v>TRUE</v>
      </c>
      <c r="GM66">
        <f>VLOOKUP($A66,'FuturesInfo (3)'!$A$2:$V$80,22)</f>
        <v>1</v>
      </c>
      <c r="GN66" s="96">
        <v>0</v>
      </c>
      <c r="GO66">
        <f t="shared" si="114"/>
        <v>1</v>
      </c>
      <c r="GP66" s="139">
        <f>VLOOKUP($A66,'FuturesInfo (3)'!$A$2:$O$80,15)*GO66</f>
        <v>54595.000000000007</v>
      </c>
      <c r="GQ66" s="200">
        <f t="shared" si="88"/>
        <v>0</v>
      </c>
      <c r="GR66" s="200">
        <f t="shared" si="115"/>
        <v>0</v>
      </c>
      <c r="GS66" s="200">
        <f t="shared" si="153"/>
        <v>0</v>
      </c>
      <c r="GT66" s="200">
        <f t="shared" si="116"/>
        <v>0</v>
      </c>
    </row>
    <row r="67" spans="1:202"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54"/>
        <v>TRUE</v>
      </c>
      <c r="N67">
        <f>ROUND(VLOOKUP($B67,MARGIN!$A$42:$P$172,16),0)</f>
        <v>3</v>
      </c>
      <c r="P67">
        <f t="shared" si="155"/>
        <v>0</v>
      </c>
      <c r="Q67">
        <v>-1</v>
      </c>
      <c r="S67" t="s">
        <v>174</v>
      </c>
      <c r="T67" s="2" t="s">
        <v>32</v>
      </c>
      <c r="U67">
        <v>45</v>
      </c>
      <c r="V67" t="str">
        <f t="shared" si="156"/>
        <v>TRUE</v>
      </c>
      <c r="W67">
        <f>ROUND(VLOOKUP($B67,MARGIN!$A$42:$P$172,16),0)</f>
        <v>3</v>
      </c>
      <c r="X67">
        <f t="shared" si="157"/>
        <v>3</v>
      </c>
      <c r="Z67">
        <f t="shared" si="158"/>
        <v>0</v>
      </c>
      <c r="AA67">
        <v>-1</v>
      </c>
      <c r="AB67">
        <v>-1</v>
      </c>
      <c r="AC67" t="s">
        <v>980</v>
      </c>
      <c r="AD67" s="2" t="s">
        <v>32</v>
      </c>
      <c r="AE67">
        <v>45</v>
      </c>
      <c r="AF67" t="str">
        <f t="shared" si="159"/>
        <v>TRUE</v>
      </c>
      <c r="AG67">
        <f>ROUND(VLOOKUP($B67,MARGIN!$A$42:$P$172,16),0)</f>
        <v>3</v>
      </c>
      <c r="AH67">
        <f t="shared" si="160"/>
        <v>4</v>
      </c>
      <c r="AI67" s="139" t="e">
        <f>VLOOKUP($B67,#REF!,2)*AH67</f>
        <v>#REF!</v>
      </c>
      <c r="AK67">
        <f t="shared" si="161"/>
        <v>0</v>
      </c>
      <c r="AL67">
        <v>-1</v>
      </c>
      <c r="AM67">
        <v>-1</v>
      </c>
      <c r="AN67" t="s">
        <v>980</v>
      </c>
      <c r="AO67" s="2" t="s">
        <v>32</v>
      </c>
      <c r="AP67">
        <v>45</v>
      </c>
      <c r="AQ67" t="str">
        <f t="shared" si="162"/>
        <v>TRUE</v>
      </c>
      <c r="AR67">
        <f>ROUND(VLOOKUP($B67,MARGIN!$A$42:$P$172,16),0)</f>
        <v>3</v>
      </c>
      <c r="AS67">
        <f t="shared" si="163"/>
        <v>4</v>
      </c>
      <c r="AT67" s="139" t="e">
        <f>VLOOKUP($B67,#REF!,2)*AS67</f>
        <v>#REF!</v>
      </c>
      <c r="AV67">
        <f t="shared" si="164"/>
        <v>0</v>
      </c>
      <c r="AW67">
        <v>-1</v>
      </c>
      <c r="AX67" s="3">
        <v>-1</v>
      </c>
      <c r="AY67">
        <v>-8.6699306405499995E-3</v>
      </c>
      <c r="AZ67" s="2" t="s">
        <v>32</v>
      </c>
      <c r="BA67">
        <v>45</v>
      </c>
      <c r="BB67" t="str">
        <f t="shared" si="165"/>
        <v>TRUE</v>
      </c>
      <c r="BC67">
        <f>ROUND(VLOOKUP($B67,MARGIN!$A$42:$P$172,16),0)</f>
        <v>3</v>
      </c>
      <c r="BD67">
        <f t="shared" si="166"/>
        <v>4</v>
      </c>
      <c r="BE67" s="139" t="e">
        <f>VLOOKUP($B67,#REF!,2)*BD67</f>
        <v>#REF!</v>
      </c>
      <c r="BG67">
        <f t="shared" si="117"/>
        <v>0</v>
      </c>
      <c r="BH67">
        <v>-1</v>
      </c>
      <c r="BI67">
        <v>-1</v>
      </c>
      <c r="BJ67">
        <f t="shared" si="90"/>
        <v>1</v>
      </c>
      <c r="BK67" s="1">
        <v>-1.21411667867E-2</v>
      </c>
      <c r="BL67" s="2">
        <v>10</v>
      </c>
      <c r="BM67">
        <v>60</v>
      </c>
      <c r="BN67" t="str">
        <f t="shared" si="118"/>
        <v>TRUE</v>
      </c>
      <c r="BO67">
        <f>VLOOKUP($A67,'FuturesInfo (3)'!$A$2:$V$80,22)</f>
        <v>2</v>
      </c>
      <c r="BP67">
        <f t="shared" si="140"/>
        <v>2</v>
      </c>
      <c r="BQ67" s="139">
        <f>VLOOKUP($A67,'FuturesInfo (3)'!$A$2:$O$80,15)*BP67</f>
        <v>99420</v>
      </c>
      <c r="BR67" s="145">
        <f t="shared" si="91"/>
        <v>1207.0748019337141</v>
      </c>
      <c r="BT67">
        <f t="shared" si="92"/>
        <v>-1</v>
      </c>
      <c r="BU67">
        <v>-1</v>
      </c>
      <c r="BV67">
        <v>-1</v>
      </c>
      <c r="BW67">
        <v>1</v>
      </c>
      <c r="BX67">
        <f t="shared" si="141"/>
        <v>0</v>
      </c>
      <c r="BY67">
        <f t="shared" si="142"/>
        <v>0</v>
      </c>
      <c r="BZ67" s="188">
        <v>2.2705968128299999E-2</v>
      </c>
      <c r="CA67" s="2">
        <v>10</v>
      </c>
      <c r="CB67">
        <v>60</v>
      </c>
      <c r="CC67" t="str">
        <f t="shared" si="143"/>
        <v>TRUE</v>
      </c>
      <c r="CD67">
        <f>VLOOKUP($A67,'FuturesInfo (3)'!$A$2:$V$80,22)</f>
        <v>2</v>
      </c>
      <c r="CE67">
        <f t="shared" si="61"/>
        <v>2</v>
      </c>
      <c r="CF67">
        <f t="shared" si="61"/>
        <v>2</v>
      </c>
      <c r="CG67" s="139">
        <f>VLOOKUP($A67,'FuturesInfo (3)'!$A$2:$O$80,15)*CE67</f>
        <v>99420</v>
      </c>
      <c r="CH67" s="145">
        <f t="shared" si="144"/>
        <v>-2257.4273513155858</v>
      </c>
      <c r="CI67" s="145">
        <f t="shared" si="93"/>
        <v>-2257.4273513155858</v>
      </c>
      <c r="CK67">
        <f t="shared" si="145"/>
        <v>-1</v>
      </c>
      <c r="CL67">
        <v>1</v>
      </c>
      <c r="CM67">
        <v>-1</v>
      </c>
      <c r="CN67">
        <v>1</v>
      </c>
      <c r="CO67">
        <f t="shared" si="119"/>
        <v>1</v>
      </c>
      <c r="CP67">
        <f t="shared" si="146"/>
        <v>0</v>
      </c>
      <c r="CQ67" s="1">
        <v>1.4869131276099999E-2</v>
      </c>
      <c r="CR67" s="2">
        <v>10</v>
      </c>
      <c r="CS67">
        <v>60</v>
      </c>
      <c r="CT67" t="str">
        <f t="shared" si="147"/>
        <v>TRUE</v>
      </c>
      <c r="CU67">
        <f>VLOOKUP($A67,'FuturesInfo (3)'!$A$2:$V$80,22)</f>
        <v>2</v>
      </c>
      <c r="CV67">
        <f t="shared" si="148"/>
        <v>2</v>
      </c>
      <c r="CW67">
        <f t="shared" si="94"/>
        <v>2</v>
      </c>
      <c r="CX67" s="139">
        <f>VLOOKUP($A67,'FuturesInfo (3)'!$A$2:$O$80,15)*CW67</f>
        <v>99420</v>
      </c>
      <c r="CY67" s="200">
        <f t="shared" si="149"/>
        <v>1478.289031469862</v>
      </c>
      <c r="CZ67" s="200">
        <f t="shared" si="96"/>
        <v>-1478.289031469862</v>
      </c>
      <c r="DB67">
        <f t="shared" si="67"/>
        <v>1</v>
      </c>
      <c r="DC67">
        <v>1</v>
      </c>
      <c r="DD67">
        <v>-1</v>
      </c>
      <c r="DE67">
        <v>1</v>
      </c>
      <c r="DF67">
        <f t="shared" si="120"/>
        <v>1</v>
      </c>
      <c r="DG67">
        <f t="shared" si="68"/>
        <v>0</v>
      </c>
      <c r="DH67" s="1">
        <v>2.91018564977E-3</v>
      </c>
      <c r="DI67" s="2">
        <v>10</v>
      </c>
      <c r="DJ67">
        <v>60</v>
      </c>
      <c r="DK67" t="str">
        <f t="shared" si="69"/>
        <v>TRUE</v>
      </c>
      <c r="DL67">
        <f>VLOOKUP($A67,'FuturesInfo (3)'!$A$2:$V$80,22)</f>
        <v>2</v>
      </c>
      <c r="DM67">
        <f t="shared" si="70"/>
        <v>2</v>
      </c>
      <c r="DN67">
        <f t="shared" si="97"/>
        <v>2</v>
      </c>
      <c r="DO67" s="139">
        <f>VLOOKUP($A67,'FuturesInfo (3)'!$A$2:$O$80,15)*DN67</f>
        <v>99420</v>
      </c>
      <c r="DP67" s="200">
        <f t="shared" si="71"/>
        <v>289.3306573001334</v>
      </c>
      <c r="DQ67" s="200">
        <f t="shared" si="98"/>
        <v>-289.3306573001334</v>
      </c>
      <c r="DS67">
        <f t="shared" si="72"/>
        <v>1</v>
      </c>
      <c r="DT67">
        <v>-1</v>
      </c>
      <c r="DU67">
        <v>-1</v>
      </c>
      <c r="DV67">
        <v>1</v>
      </c>
      <c r="DW67">
        <f t="shared" si="121"/>
        <v>0</v>
      </c>
      <c r="DX67">
        <f t="shared" si="73"/>
        <v>0</v>
      </c>
      <c r="DY67" s="1">
        <v>1.2607564538699999E-2</v>
      </c>
      <c r="DZ67" s="2">
        <v>10</v>
      </c>
      <c r="EA67">
        <v>60</v>
      </c>
      <c r="EB67" t="str">
        <f t="shared" si="74"/>
        <v>TRUE</v>
      </c>
      <c r="EC67">
        <f>VLOOKUP($A67,'FuturesInfo (3)'!$A$2:$V$80,22)</f>
        <v>2</v>
      </c>
      <c r="ED67" s="96">
        <v>0</v>
      </c>
      <c r="EE67">
        <f t="shared" si="99"/>
        <v>2</v>
      </c>
      <c r="EF67" s="139">
        <f>VLOOKUP($A67,'FuturesInfo (3)'!$A$2:$O$80,15)*EE67</f>
        <v>99420</v>
      </c>
      <c r="EG67" s="200">
        <f t="shared" si="75"/>
        <v>-1253.4440664375541</v>
      </c>
      <c r="EH67" s="200">
        <f t="shared" si="100"/>
        <v>-1253.4440664375541</v>
      </c>
      <c r="EJ67">
        <f t="shared" si="150"/>
        <v>-1</v>
      </c>
      <c r="EK67">
        <v>1</v>
      </c>
      <c r="EL67" s="218">
        <v>-1</v>
      </c>
      <c r="EM67">
        <f t="shared" si="101"/>
        <v>1</v>
      </c>
      <c r="EN67">
        <v>-1</v>
      </c>
      <c r="EO67">
        <f t="shared" si="122"/>
        <v>0</v>
      </c>
      <c r="EP67">
        <f t="shared" si="102"/>
        <v>1</v>
      </c>
      <c r="EQ67">
        <f t="shared" si="151"/>
        <v>0</v>
      </c>
      <c r="ER67" s="1">
        <v>-8.1027667984199993E-3</v>
      </c>
      <c r="ES67" s="2">
        <v>10</v>
      </c>
      <c r="ET67">
        <v>60</v>
      </c>
      <c r="EU67" t="str">
        <f t="shared" si="78"/>
        <v>TRUE</v>
      </c>
      <c r="EV67">
        <f>VLOOKUP($A67,'FuturesInfo (3)'!$A$2:$V$80,22)</f>
        <v>2</v>
      </c>
      <c r="EW67" s="96">
        <v>0</v>
      </c>
      <c r="EX67">
        <f t="shared" si="103"/>
        <v>2</v>
      </c>
      <c r="EY67" s="139">
        <f>VLOOKUP($A67,'FuturesInfo (3)'!$A$2:$O$80,15)*EX67</f>
        <v>99420</v>
      </c>
      <c r="EZ67" s="200">
        <f t="shared" si="79"/>
        <v>-805.57707509891634</v>
      </c>
      <c r="FA67" s="200">
        <f t="shared" si="104"/>
        <v>805.57707509891634</v>
      </c>
      <c r="FB67" s="200">
        <f t="shared" si="152"/>
        <v>-805.57707509891634</v>
      </c>
      <c r="FD67">
        <f t="shared" si="81"/>
        <v>-1</v>
      </c>
      <c r="FE67">
        <v>-1</v>
      </c>
      <c r="FF67" s="218">
        <v>-1</v>
      </c>
      <c r="FG67">
        <f t="shared" si="125"/>
        <v>-1</v>
      </c>
      <c r="FH67">
        <v>-1</v>
      </c>
      <c r="FI67">
        <f t="shared" si="123"/>
        <v>1</v>
      </c>
      <c r="FJ67">
        <f t="shared" si="106"/>
        <v>1</v>
      </c>
      <c r="FK67">
        <f t="shared" si="82"/>
        <v>1</v>
      </c>
      <c r="FL67" s="1">
        <v>-9.5636580992199995E-3</v>
      </c>
      <c r="FM67" s="2">
        <v>10</v>
      </c>
      <c r="FN67">
        <v>60</v>
      </c>
      <c r="FO67" t="str">
        <f t="shared" si="83"/>
        <v>TRUE</v>
      </c>
      <c r="FP67">
        <f>VLOOKUP($A67,'FuturesInfo (3)'!$A$2:$V$80,22)</f>
        <v>2</v>
      </c>
      <c r="FQ67" s="96">
        <v>0</v>
      </c>
      <c r="FR67">
        <f t="shared" si="107"/>
        <v>2</v>
      </c>
      <c r="FS67" s="139">
        <f>VLOOKUP($A67,'FuturesInfo (3)'!$A$2:$O$80,15)*FR67</f>
        <v>99420</v>
      </c>
      <c r="FT67" s="200">
        <f t="shared" si="84"/>
        <v>950.81888822445239</v>
      </c>
      <c r="FU67" s="200">
        <f t="shared" si="108"/>
        <v>950.81888822445239</v>
      </c>
      <c r="FV67" s="200">
        <f t="shared" si="85"/>
        <v>950.81888822445239</v>
      </c>
      <c r="FX67">
        <f t="shared" si="86"/>
        <v>-1</v>
      </c>
      <c r="FY67" s="244">
        <v>1</v>
      </c>
      <c r="FZ67" s="218">
        <v>-1</v>
      </c>
      <c r="GA67" s="245">
        <v>-6</v>
      </c>
      <c r="GB67">
        <f t="shared" si="126"/>
        <v>-1</v>
      </c>
      <c r="GC67">
        <f t="shared" si="110"/>
        <v>1</v>
      </c>
      <c r="GD67" s="218"/>
      <c r="GE67">
        <f t="shared" si="124"/>
        <v>0</v>
      </c>
      <c r="GF67">
        <f t="shared" si="111"/>
        <v>0</v>
      </c>
      <c r="GG67">
        <f t="shared" si="112"/>
        <v>0</v>
      </c>
      <c r="GH67">
        <f t="shared" si="113"/>
        <v>0</v>
      </c>
      <c r="GI67" s="253"/>
      <c r="GJ67" s="2">
        <v>10</v>
      </c>
      <c r="GK67">
        <v>60</v>
      </c>
      <c r="GL67" t="str">
        <f t="shared" si="87"/>
        <v>TRUE</v>
      </c>
      <c r="GM67">
        <f>VLOOKUP($A67,'FuturesInfo (3)'!$A$2:$V$80,22)</f>
        <v>2</v>
      </c>
      <c r="GN67" s="96">
        <v>0</v>
      </c>
      <c r="GO67">
        <f t="shared" si="114"/>
        <v>2</v>
      </c>
      <c r="GP67" s="139">
        <f>VLOOKUP($A67,'FuturesInfo (3)'!$A$2:$O$80,15)*GO67</f>
        <v>99420</v>
      </c>
      <c r="GQ67" s="200">
        <f t="shared" si="88"/>
        <v>0</v>
      </c>
      <c r="GR67" s="200">
        <f t="shared" si="115"/>
        <v>0</v>
      </c>
      <c r="GS67" s="200">
        <f t="shared" si="153"/>
        <v>0</v>
      </c>
      <c r="GT67" s="200">
        <f t="shared" si="116"/>
        <v>0</v>
      </c>
    </row>
    <row r="68" spans="1:202"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54"/>
        <v>TRUE</v>
      </c>
      <c r="N68">
        <f>ROUND(VLOOKUP($B68,MARGIN!$A$42:$P$172,16),0)</f>
        <v>2</v>
      </c>
      <c r="P68">
        <f t="shared" si="155"/>
        <v>0</v>
      </c>
      <c r="Q68" s="3">
        <v>1</v>
      </c>
      <c r="R68" s="3"/>
      <c r="S68" s="3" t="s">
        <v>192</v>
      </c>
      <c r="T68" s="2" t="s">
        <v>30</v>
      </c>
      <c r="U68">
        <v>45</v>
      </c>
      <c r="V68" t="str">
        <f t="shared" si="156"/>
        <v>TRUE</v>
      </c>
      <c r="W68">
        <f>ROUND(VLOOKUP($B68,MARGIN!$A$42:$P$172,16),0)</f>
        <v>2</v>
      </c>
      <c r="X68">
        <f t="shared" si="157"/>
        <v>2</v>
      </c>
      <c r="Z68">
        <f t="shared" si="158"/>
        <v>-2</v>
      </c>
      <c r="AA68" s="3">
        <v>-1</v>
      </c>
      <c r="AB68" s="3">
        <v>-1</v>
      </c>
      <c r="AC68" s="3" t="s">
        <v>981</v>
      </c>
      <c r="AD68" s="2" t="s">
        <v>30</v>
      </c>
      <c r="AE68">
        <v>45</v>
      </c>
      <c r="AF68" t="str">
        <f t="shared" si="159"/>
        <v>TRUE</v>
      </c>
      <c r="AG68">
        <f>ROUND(VLOOKUP($B68,MARGIN!$A$42:$P$172,16),0)</f>
        <v>2</v>
      </c>
      <c r="AH68">
        <f t="shared" si="160"/>
        <v>3</v>
      </c>
      <c r="AI68" s="139" t="e">
        <f>VLOOKUP($B68,#REF!,2)*AH68</f>
        <v>#REF!</v>
      </c>
      <c r="AK68">
        <f t="shared" si="161"/>
        <v>0</v>
      </c>
      <c r="AL68" s="3">
        <v>-1</v>
      </c>
      <c r="AM68" s="3">
        <v>-1</v>
      </c>
      <c r="AN68" s="3" t="s">
        <v>981</v>
      </c>
      <c r="AO68" s="2" t="s">
        <v>30</v>
      </c>
      <c r="AP68">
        <v>45</v>
      </c>
      <c r="AQ68" t="str">
        <f t="shared" si="162"/>
        <v>TRUE</v>
      </c>
      <c r="AR68">
        <f>ROUND(VLOOKUP($B68,MARGIN!$A$42:$P$172,16),0)</f>
        <v>2</v>
      </c>
      <c r="AS68">
        <f t="shared" si="163"/>
        <v>3</v>
      </c>
      <c r="AT68" s="139" t="e">
        <f>VLOOKUP($B68,#REF!,2)*AS68</f>
        <v>#REF!</v>
      </c>
      <c r="AV68">
        <f t="shared" si="164"/>
        <v>0</v>
      </c>
      <c r="AW68" s="3">
        <v>-1</v>
      </c>
      <c r="AX68">
        <v>1</v>
      </c>
      <c r="AY68" s="3">
        <v>1.17763728772E-3</v>
      </c>
      <c r="AZ68" s="2" t="s">
        <v>30</v>
      </c>
      <c r="BA68">
        <v>45</v>
      </c>
      <c r="BB68" t="str">
        <f t="shared" si="165"/>
        <v>TRUE</v>
      </c>
      <c r="BC68">
        <f>ROUND(VLOOKUP($B68,MARGIN!$A$42:$P$172,16),0)</f>
        <v>2</v>
      </c>
      <c r="BD68">
        <f t="shared" si="166"/>
        <v>2</v>
      </c>
      <c r="BE68" s="139" t="e">
        <f>VLOOKUP($B68,#REF!,2)*BD68</f>
        <v>#REF!</v>
      </c>
      <c r="BG68">
        <f t="shared" si="117"/>
        <v>0</v>
      </c>
      <c r="BH68" s="3">
        <v>1</v>
      </c>
      <c r="BI68" s="3">
        <v>1</v>
      </c>
      <c r="BJ68">
        <f t="shared" si="90"/>
        <v>1</v>
      </c>
      <c r="BK68" s="5">
        <v>1.19482449081E-2</v>
      </c>
      <c r="BL68" s="2">
        <v>10</v>
      </c>
      <c r="BM68">
        <v>60</v>
      </c>
      <c r="BN68" t="str">
        <f t="shared" si="118"/>
        <v>TRUE</v>
      </c>
      <c r="BO68">
        <f>VLOOKUP($A68,'FuturesInfo (3)'!$A$2:$V$80,22)</f>
        <v>1</v>
      </c>
      <c r="BP68">
        <f t="shared" si="140"/>
        <v>1</v>
      </c>
      <c r="BQ68" s="139">
        <f>VLOOKUP($A68,'FuturesInfo (3)'!$A$2:$O$80,15)*BP68</f>
        <v>65503.200000000004</v>
      </c>
      <c r="BR68" s="145">
        <f t="shared" si="91"/>
        <v>782.64827586425599</v>
      </c>
      <c r="BT68" s="3">
        <f t="shared" si="92"/>
        <v>1</v>
      </c>
      <c r="BU68" s="3">
        <v>-1</v>
      </c>
      <c r="BV68">
        <v>-1</v>
      </c>
      <c r="BW68" s="3">
        <v>-1</v>
      </c>
      <c r="BX68">
        <f t="shared" si="141"/>
        <v>1</v>
      </c>
      <c r="BY68">
        <f t="shared" si="142"/>
        <v>1</v>
      </c>
      <c r="BZ68" s="189">
        <v>-1.65789795669E-2</v>
      </c>
      <c r="CA68" s="2">
        <v>10</v>
      </c>
      <c r="CB68">
        <v>60</v>
      </c>
      <c r="CC68" t="str">
        <f t="shared" si="143"/>
        <v>TRUE</v>
      </c>
      <c r="CD68">
        <f>VLOOKUP($A68,'FuturesInfo (3)'!$A$2:$V$80,22)</f>
        <v>1</v>
      </c>
      <c r="CE68">
        <f t="shared" si="61"/>
        <v>1</v>
      </c>
      <c r="CF68">
        <f t="shared" si="61"/>
        <v>1</v>
      </c>
      <c r="CG68" s="139">
        <f>VLOOKUP($A68,'FuturesInfo (3)'!$A$2:$O$80,15)*CE68</f>
        <v>65503.200000000004</v>
      </c>
      <c r="CH68" s="145">
        <f t="shared" si="144"/>
        <v>1085.9762143665641</v>
      </c>
      <c r="CI68" s="145">
        <f t="shared" si="93"/>
        <v>1085.9762143665641</v>
      </c>
      <c r="CK68" s="3">
        <f t="shared" si="145"/>
        <v>-1</v>
      </c>
      <c r="CL68" s="3">
        <v>-1</v>
      </c>
      <c r="CM68">
        <v>-1</v>
      </c>
      <c r="CN68" s="3">
        <v>-1</v>
      </c>
      <c r="CO68">
        <f t="shared" si="119"/>
        <v>1</v>
      </c>
      <c r="CP68">
        <f t="shared" si="146"/>
        <v>1</v>
      </c>
      <c r="CQ68" s="5">
        <v>-1.1695178849099999E-2</v>
      </c>
      <c r="CR68" s="2">
        <v>10</v>
      </c>
      <c r="CS68">
        <v>60</v>
      </c>
      <c r="CT68" t="str">
        <f t="shared" si="147"/>
        <v>TRUE</v>
      </c>
      <c r="CU68">
        <f>VLOOKUP($A68,'FuturesInfo (3)'!$A$2:$V$80,22)</f>
        <v>1</v>
      </c>
      <c r="CV68">
        <f t="shared" si="148"/>
        <v>1</v>
      </c>
      <c r="CW68">
        <f t="shared" si="94"/>
        <v>1</v>
      </c>
      <c r="CX68" s="139">
        <f>VLOOKUP($A68,'FuturesInfo (3)'!$A$2:$O$80,15)*CW68</f>
        <v>65503.200000000004</v>
      </c>
      <c r="CY68" s="200">
        <f t="shared" si="149"/>
        <v>766.07163918836716</v>
      </c>
      <c r="CZ68" s="200">
        <f t="shared" si="96"/>
        <v>766.07163918836716</v>
      </c>
      <c r="DB68" s="3">
        <f t="shared" si="67"/>
        <v>-1</v>
      </c>
      <c r="DC68" s="3">
        <v>-1</v>
      </c>
      <c r="DD68">
        <v>-1</v>
      </c>
      <c r="DE68" s="3">
        <v>-1</v>
      </c>
      <c r="DF68">
        <f t="shared" si="120"/>
        <v>1</v>
      </c>
      <c r="DG68">
        <f t="shared" si="68"/>
        <v>1</v>
      </c>
      <c r="DH68" s="5">
        <v>-1.0071127336799999E-3</v>
      </c>
      <c r="DI68" s="2">
        <v>10</v>
      </c>
      <c r="DJ68">
        <v>60</v>
      </c>
      <c r="DK68" t="str">
        <f t="shared" si="69"/>
        <v>TRUE</v>
      </c>
      <c r="DL68">
        <f>VLOOKUP($A68,'FuturesInfo (3)'!$A$2:$V$80,22)</f>
        <v>1</v>
      </c>
      <c r="DM68">
        <f t="shared" si="70"/>
        <v>1</v>
      </c>
      <c r="DN68">
        <f t="shared" si="97"/>
        <v>1</v>
      </c>
      <c r="DO68" s="139">
        <f>VLOOKUP($A68,'FuturesInfo (3)'!$A$2:$O$80,15)*DN68</f>
        <v>65503.200000000004</v>
      </c>
      <c r="DP68" s="200">
        <f t="shared" si="71"/>
        <v>65.969106816787772</v>
      </c>
      <c r="DQ68" s="200">
        <f t="shared" si="98"/>
        <v>65.969106816787772</v>
      </c>
      <c r="DS68" s="3">
        <f t="shared" si="72"/>
        <v>-1</v>
      </c>
      <c r="DT68" s="3">
        <v>1</v>
      </c>
      <c r="DU68">
        <v>-1</v>
      </c>
      <c r="DV68" s="3">
        <v>1</v>
      </c>
      <c r="DW68">
        <f t="shared" si="121"/>
        <v>1</v>
      </c>
      <c r="DX68">
        <f t="shared" si="73"/>
        <v>0</v>
      </c>
      <c r="DY68" s="5">
        <v>2.0603616659300002E-2</v>
      </c>
      <c r="DZ68" s="2">
        <v>10</v>
      </c>
      <c r="EA68">
        <v>60</v>
      </c>
      <c r="EB68" t="str">
        <f t="shared" si="74"/>
        <v>TRUE</v>
      </c>
      <c r="EC68">
        <f>VLOOKUP($A68,'FuturesInfo (3)'!$A$2:$V$80,22)</f>
        <v>1</v>
      </c>
      <c r="ED68" s="96">
        <v>0</v>
      </c>
      <c r="EE68">
        <f t="shared" si="99"/>
        <v>1</v>
      </c>
      <c r="EF68" s="139">
        <f>VLOOKUP($A68,'FuturesInfo (3)'!$A$2:$O$80,15)*EE68</f>
        <v>65503.200000000004</v>
      </c>
      <c r="EG68" s="200">
        <f t="shared" si="75"/>
        <v>1349.60282275746</v>
      </c>
      <c r="EH68" s="200">
        <f t="shared" si="100"/>
        <v>-1349.60282275746</v>
      </c>
      <c r="EJ68">
        <f t="shared" si="150"/>
        <v>1</v>
      </c>
      <c r="EK68" s="3">
        <v>1</v>
      </c>
      <c r="EL68" s="218">
        <v>-1</v>
      </c>
      <c r="EM68">
        <f t="shared" si="101"/>
        <v>1</v>
      </c>
      <c r="EN68" s="3">
        <v>-1</v>
      </c>
      <c r="EO68">
        <f t="shared" si="122"/>
        <v>0</v>
      </c>
      <c r="EP68">
        <f t="shared" si="102"/>
        <v>1</v>
      </c>
      <c r="EQ68">
        <f t="shared" si="151"/>
        <v>0</v>
      </c>
      <c r="ER68" s="5">
        <v>-7.4083220150600001E-4</v>
      </c>
      <c r="ES68" s="2">
        <v>10</v>
      </c>
      <c r="ET68">
        <v>60</v>
      </c>
      <c r="EU68" t="str">
        <f t="shared" si="78"/>
        <v>TRUE</v>
      </c>
      <c r="EV68">
        <f>VLOOKUP($A68,'FuturesInfo (3)'!$A$2:$V$80,22)</f>
        <v>1</v>
      </c>
      <c r="EW68" s="96">
        <v>0</v>
      </c>
      <c r="EX68">
        <f t="shared" si="103"/>
        <v>1</v>
      </c>
      <c r="EY68" s="139">
        <f>VLOOKUP($A68,'FuturesInfo (3)'!$A$2:$O$80,15)*EX68</f>
        <v>65503.200000000004</v>
      </c>
      <c r="EZ68" s="200">
        <f t="shared" si="79"/>
        <v>-48.526879861687824</v>
      </c>
      <c r="FA68" s="200">
        <f t="shared" si="104"/>
        <v>48.526879861687824</v>
      </c>
      <c r="FB68" s="200">
        <f t="shared" si="152"/>
        <v>-48.526879861687824</v>
      </c>
      <c r="FD68">
        <f t="shared" si="81"/>
        <v>-1</v>
      </c>
      <c r="FE68" s="3">
        <v>-1</v>
      </c>
      <c r="FF68" s="218">
        <v>-1</v>
      </c>
      <c r="FG68">
        <f t="shared" si="125"/>
        <v>-1</v>
      </c>
      <c r="FH68" s="3">
        <v>-1</v>
      </c>
      <c r="FI68">
        <f t="shared" si="123"/>
        <v>1</v>
      </c>
      <c r="FJ68">
        <f t="shared" si="106"/>
        <v>1</v>
      </c>
      <c r="FK68">
        <f t="shared" si="82"/>
        <v>1</v>
      </c>
      <c r="FL68" s="5">
        <v>-3.6451254170299999E-2</v>
      </c>
      <c r="FM68" s="2">
        <v>10</v>
      </c>
      <c r="FN68">
        <v>60</v>
      </c>
      <c r="FO68" t="str">
        <f t="shared" si="83"/>
        <v>TRUE</v>
      </c>
      <c r="FP68">
        <f>VLOOKUP($A68,'FuturesInfo (3)'!$A$2:$V$80,22)</f>
        <v>1</v>
      </c>
      <c r="FQ68" s="96">
        <v>0</v>
      </c>
      <c r="FR68">
        <f t="shared" si="107"/>
        <v>1</v>
      </c>
      <c r="FS68" s="139">
        <f>VLOOKUP($A68,'FuturesInfo (3)'!$A$2:$O$80,15)*FR68</f>
        <v>65503.200000000004</v>
      </c>
      <c r="FT68" s="200">
        <f t="shared" si="84"/>
        <v>2387.6737921679951</v>
      </c>
      <c r="FU68" s="200">
        <f t="shared" si="108"/>
        <v>2387.6737921679951</v>
      </c>
      <c r="FV68" s="200">
        <f t="shared" si="85"/>
        <v>2387.6737921679951</v>
      </c>
      <c r="FX68">
        <f t="shared" si="86"/>
        <v>-1</v>
      </c>
      <c r="FY68" s="246">
        <v>-1</v>
      </c>
      <c r="FZ68" s="218">
        <v>-1</v>
      </c>
      <c r="GA68" s="245">
        <v>-23</v>
      </c>
      <c r="GB68">
        <f t="shared" si="126"/>
        <v>-1</v>
      </c>
      <c r="GC68">
        <f t="shared" si="110"/>
        <v>1</v>
      </c>
      <c r="GD68" s="250"/>
      <c r="GE68">
        <f t="shared" si="124"/>
        <v>0</v>
      </c>
      <c r="GF68">
        <f t="shared" si="111"/>
        <v>0</v>
      </c>
      <c r="GG68">
        <f t="shared" si="112"/>
        <v>0</v>
      </c>
      <c r="GH68">
        <f t="shared" si="113"/>
        <v>0</v>
      </c>
      <c r="GI68" s="251"/>
      <c r="GJ68" s="2">
        <v>10</v>
      </c>
      <c r="GK68">
        <v>60</v>
      </c>
      <c r="GL68" t="str">
        <f t="shared" si="87"/>
        <v>TRUE</v>
      </c>
      <c r="GM68">
        <f>VLOOKUP($A68,'FuturesInfo (3)'!$A$2:$V$80,22)</f>
        <v>1</v>
      </c>
      <c r="GN68" s="96">
        <v>0</v>
      </c>
      <c r="GO68">
        <f t="shared" si="114"/>
        <v>1</v>
      </c>
      <c r="GP68" s="139">
        <f>VLOOKUP($A68,'FuturesInfo (3)'!$A$2:$O$80,15)*GO68</f>
        <v>65503.200000000004</v>
      </c>
      <c r="GQ68" s="200">
        <f t="shared" si="88"/>
        <v>0</v>
      </c>
      <c r="GR68" s="200">
        <f t="shared" si="115"/>
        <v>0</v>
      </c>
      <c r="GS68" s="200">
        <f t="shared" si="153"/>
        <v>0</v>
      </c>
      <c r="GT68" s="200">
        <f t="shared" si="116"/>
        <v>0</v>
      </c>
    </row>
    <row r="69" spans="1:202"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54"/>
        <v>TRUE</v>
      </c>
      <c r="N69">
        <f>ROUND(VLOOKUP($B69,MARGIN!$A$42:$P$172,16),0)</f>
        <v>7</v>
      </c>
      <c r="O69"/>
      <c r="P69">
        <f t="shared" si="155"/>
        <v>0</v>
      </c>
      <c r="Q69">
        <v>-1</v>
      </c>
      <c r="R69"/>
      <c r="S69" t="s">
        <v>204</v>
      </c>
      <c r="T69" s="2" t="s">
        <v>30</v>
      </c>
      <c r="U69">
        <v>60</v>
      </c>
      <c r="V69" t="str">
        <f t="shared" si="156"/>
        <v>TRUE</v>
      </c>
      <c r="W69">
        <f>ROUND(VLOOKUP($B69,MARGIN!$A$42:$P$172,16),0)</f>
        <v>7</v>
      </c>
      <c r="X69">
        <f t="shared" si="157"/>
        <v>7</v>
      </c>
      <c r="Y69"/>
      <c r="Z69">
        <f t="shared" si="158"/>
        <v>0</v>
      </c>
      <c r="AA69">
        <v>-1</v>
      </c>
      <c r="AB69">
        <v>-1</v>
      </c>
      <c r="AC69" t="s">
        <v>979</v>
      </c>
      <c r="AD69" s="2" t="s">
        <v>972</v>
      </c>
      <c r="AE69">
        <v>60</v>
      </c>
      <c r="AF69" t="str">
        <f t="shared" si="159"/>
        <v>TRUE</v>
      </c>
      <c r="AG69">
        <f>ROUND(VLOOKUP($B69,MARGIN!$A$42:$P$172,16),0)</f>
        <v>7</v>
      </c>
      <c r="AH69">
        <f t="shared" si="160"/>
        <v>9</v>
      </c>
      <c r="AI69" s="139" t="e">
        <f>VLOOKUP($B69,#REF!,2)*AH69</f>
        <v>#REF!</v>
      </c>
      <c r="AJ69"/>
      <c r="AK69">
        <f t="shared" si="161"/>
        <v>0</v>
      </c>
      <c r="AL69">
        <v>-1</v>
      </c>
      <c r="AM69">
        <v>-1</v>
      </c>
      <c r="AN69" t="s">
        <v>979</v>
      </c>
      <c r="AO69" s="2" t="s">
        <v>972</v>
      </c>
      <c r="AP69">
        <v>60</v>
      </c>
      <c r="AQ69" t="str">
        <f t="shared" si="162"/>
        <v>TRUE</v>
      </c>
      <c r="AR69">
        <f>ROUND(VLOOKUP($B69,MARGIN!$A$42:$P$172,16),0)</f>
        <v>7</v>
      </c>
      <c r="AS69">
        <f t="shared" si="163"/>
        <v>9</v>
      </c>
      <c r="AT69" s="139" t="e">
        <f>VLOOKUP($B69,#REF!,2)*AS69</f>
        <v>#REF!</v>
      </c>
      <c r="AU69"/>
      <c r="AV69">
        <f t="shared" si="164"/>
        <v>0</v>
      </c>
      <c r="AW69">
        <v>-1</v>
      </c>
      <c r="AX69">
        <v>1</v>
      </c>
      <c r="AY69">
        <v>5.0274223034700001E-3</v>
      </c>
      <c r="AZ69" s="2" t="s">
        <v>972</v>
      </c>
      <c r="BA69">
        <v>60</v>
      </c>
      <c r="BB69" t="str">
        <f t="shared" si="165"/>
        <v>TRUE</v>
      </c>
      <c r="BC69">
        <f>ROUND(VLOOKUP($B69,MARGIN!$A$42:$P$172,16),0)</f>
        <v>7</v>
      </c>
      <c r="BD69">
        <f t="shared" si="166"/>
        <v>5</v>
      </c>
      <c r="BE69" s="139" t="e">
        <f>VLOOKUP($B69,#REF!,2)*BD69</f>
        <v>#REF!</v>
      </c>
      <c r="BF69"/>
      <c r="BG69">
        <f t="shared" si="117"/>
        <v>0</v>
      </c>
      <c r="BH69">
        <v>1</v>
      </c>
      <c r="BI69">
        <v>1</v>
      </c>
      <c r="BJ69">
        <f t="shared" si="90"/>
        <v>1</v>
      </c>
      <c r="BK69" s="1">
        <v>3.4106412005499999E-2</v>
      </c>
      <c r="BL69" s="2">
        <v>10</v>
      </c>
      <c r="BM69">
        <v>60</v>
      </c>
      <c r="BN69" t="str">
        <f t="shared" si="118"/>
        <v>TRUE</v>
      </c>
      <c r="BO69">
        <f>VLOOKUP($A69,'FuturesInfo (3)'!$A$2:$V$80,22)</f>
        <v>4</v>
      </c>
      <c r="BP69">
        <f t="shared" si="140"/>
        <v>4</v>
      </c>
      <c r="BQ69" s="139">
        <f>VLOOKUP($A69,'FuturesInfo (3)'!$A$2:$O$80,15)*BP69</f>
        <v>90840</v>
      </c>
      <c r="BR69" s="145">
        <f t="shared" si="91"/>
        <v>3098.2264665796197</v>
      </c>
      <c r="BT69">
        <f t="shared" si="92"/>
        <v>1</v>
      </c>
      <c r="BU69">
        <v>1</v>
      </c>
      <c r="BV69">
        <v>1</v>
      </c>
      <c r="BW69">
        <v>1</v>
      </c>
      <c r="BX69">
        <f t="shared" si="141"/>
        <v>1</v>
      </c>
      <c r="BY69">
        <f t="shared" si="142"/>
        <v>1</v>
      </c>
      <c r="BZ69" s="188">
        <v>0</v>
      </c>
      <c r="CA69" s="2">
        <v>10</v>
      </c>
      <c r="CB69">
        <v>60</v>
      </c>
      <c r="CC69" t="str">
        <f t="shared" si="143"/>
        <v>TRUE</v>
      </c>
      <c r="CD69">
        <f>VLOOKUP($A69,'FuturesInfo (3)'!$A$2:$V$80,22)</f>
        <v>4</v>
      </c>
      <c r="CE69">
        <f t="shared" si="61"/>
        <v>4</v>
      </c>
      <c r="CF69">
        <f t="shared" si="61"/>
        <v>4</v>
      </c>
      <c r="CG69" s="139">
        <f>VLOOKUP($A69,'FuturesInfo (3)'!$A$2:$O$80,15)*CE69</f>
        <v>90840</v>
      </c>
      <c r="CH69" s="145">
        <f t="shared" si="144"/>
        <v>0</v>
      </c>
      <c r="CI69" s="145">
        <f t="shared" si="93"/>
        <v>0</v>
      </c>
      <c r="CK69">
        <f t="shared" si="145"/>
        <v>1</v>
      </c>
      <c r="CL69">
        <v>1</v>
      </c>
      <c r="CM69">
        <v>1</v>
      </c>
      <c r="CN69">
        <v>1</v>
      </c>
      <c r="CO69">
        <f t="shared" si="119"/>
        <v>1</v>
      </c>
      <c r="CP69">
        <f t="shared" si="146"/>
        <v>1</v>
      </c>
      <c r="CQ69" s="1">
        <v>2.9463500439799999E-2</v>
      </c>
      <c r="CR69" s="2">
        <v>10</v>
      </c>
      <c r="CS69">
        <v>60</v>
      </c>
      <c r="CT69" t="str">
        <f t="shared" si="147"/>
        <v>TRUE</v>
      </c>
      <c r="CU69">
        <f>VLOOKUP($A69,'FuturesInfo (3)'!$A$2:$V$80,22)</f>
        <v>4</v>
      </c>
      <c r="CV69">
        <f t="shared" si="148"/>
        <v>5</v>
      </c>
      <c r="CW69">
        <f t="shared" si="94"/>
        <v>4</v>
      </c>
      <c r="CX69" s="139">
        <f>VLOOKUP($A69,'FuturesInfo (3)'!$A$2:$O$80,15)*CW69</f>
        <v>90840</v>
      </c>
      <c r="CY69" s="200">
        <f t="shared" si="149"/>
        <v>2676.464379951432</v>
      </c>
      <c r="CZ69" s="200">
        <f t="shared" si="96"/>
        <v>2676.464379951432</v>
      </c>
      <c r="DB69">
        <f t="shared" si="67"/>
        <v>1</v>
      </c>
      <c r="DC69">
        <v>1</v>
      </c>
      <c r="DD69">
        <v>1</v>
      </c>
      <c r="DE69">
        <v>1</v>
      </c>
      <c r="DF69">
        <f t="shared" si="120"/>
        <v>1</v>
      </c>
      <c r="DG69">
        <f t="shared" si="68"/>
        <v>1</v>
      </c>
      <c r="DH69" s="1">
        <v>2.9901751388299999E-3</v>
      </c>
      <c r="DI69" s="2">
        <v>10</v>
      </c>
      <c r="DJ69">
        <v>60</v>
      </c>
      <c r="DK69" t="str">
        <f t="shared" si="69"/>
        <v>TRUE</v>
      </c>
      <c r="DL69">
        <f>VLOOKUP($A69,'FuturesInfo (3)'!$A$2:$V$80,22)</f>
        <v>4</v>
      </c>
      <c r="DM69">
        <f t="shared" si="70"/>
        <v>5</v>
      </c>
      <c r="DN69">
        <f t="shared" si="97"/>
        <v>4</v>
      </c>
      <c r="DO69" s="139">
        <f>VLOOKUP($A69,'FuturesInfo (3)'!$A$2:$O$80,15)*DN69</f>
        <v>90840</v>
      </c>
      <c r="DP69" s="200">
        <f t="shared" si="71"/>
        <v>271.62750961131718</v>
      </c>
      <c r="DQ69" s="200">
        <f t="shared" si="98"/>
        <v>271.62750961131718</v>
      </c>
      <c r="DS69">
        <f t="shared" si="72"/>
        <v>1</v>
      </c>
      <c r="DT69">
        <v>1</v>
      </c>
      <c r="DU69">
        <v>1</v>
      </c>
      <c r="DV69">
        <v>-1</v>
      </c>
      <c r="DW69">
        <f t="shared" si="121"/>
        <v>0</v>
      </c>
      <c r="DX69">
        <f t="shared" si="73"/>
        <v>0</v>
      </c>
      <c r="DY69" s="1">
        <v>-1.78875638842E-2</v>
      </c>
      <c r="DZ69" s="2">
        <v>10</v>
      </c>
      <c r="EA69">
        <v>60</v>
      </c>
      <c r="EB69" t="str">
        <f t="shared" si="74"/>
        <v>TRUE</v>
      </c>
      <c r="EC69">
        <f>VLOOKUP($A69,'FuturesInfo (3)'!$A$2:$V$80,22)</f>
        <v>4</v>
      </c>
      <c r="ED69" s="96">
        <v>0</v>
      </c>
      <c r="EE69">
        <f t="shared" si="99"/>
        <v>4</v>
      </c>
      <c r="EF69" s="139">
        <f>VLOOKUP($A69,'FuturesInfo (3)'!$A$2:$O$80,15)*EE69</f>
        <v>90840</v>
      </c>
      <c r="EG69" s="200">
        <f t="shared" si="75"/>
        <v>-1624.906303240728</v>
      </c>
      <c r="EH69" s="200">
        <f t="shared" si="100"/>
        <v>-1624.906303240728</v>
      </c>
      <c r="EJ69">
        <f t="shared" si="150"/>
        <v>1</v>
      </c>
      <c r="EK69">
        <v>1</v>
      </c>
      <c r="EL69" s="218">
        <v>1</v>
      </c>
      <c r="EM69">
        <f t="shared" si="101"/>
        <v>-1</v>
      </c>
      <c r="EN69">
        <v>-1</v>
      </c>
      <c r="EO69">
        <f t="shared" si="122"/>
        <v>0</v>
      </c>
      <c r="EP69">
        <f t="shared" si="102"/>
        <v>0</v>
      </c>
      <c r="EQ69">
        <f t="shared" si="151"/>
        <v>1</v>
      </c>
      <c r="ER69" s="1">
        <v>-1.8213356461400002E-2</v>
      </c>
      <c r="ES69" s="2">
        <v>10</v>
      </c>
      <c r="ET69">
        <v>60</v>
      </c>
      <c r="EU69" t="str">
        <f t="shared" si="78"/>
        <v>TRUE</v>
      </c>
      <c r="EV69">
        <f>VLOOKUP($A69,'FuturesInfo (3)'!$A$2:$V$80,22)</f>
        <v>4</v>
      </c>
      <c r="EW69" s="96">
        <v>0</v>
      </c>
      <c r="EX69">
        <f t="shared" si="103"/>
        <v>4</v>
      </c>
      <c r="EY69" s="139">
        <f>VLOOKUP($A69,'FuturesInfo (3)'!$A$2:$O$80,15)*EX69</f>
        <v>90840</v>
      </c>
      <c r="EZ69" s="200">
        <f t="shared" si="79"/>
        <v>-1654.5013009535762</v>
      </c>
      <c r="FA69" s="200">
        <f t="shared" si="104"/>
        <v>-1654.5013009535762</v>
      </c>
      <c r="FB69" s="200">
        <f t="shared" si="152"/>
        <v>1654.5013009535762</v>
      </c>
      <c r="FD69">
        <f t="shared" si="81"/>
        <v>-1</v>
      </c>
      <c r="FE69">
        <v>-1</v>
      </c>
      <c r="FF69" s="218">
        <v>1</v>
      </c>
      <c r="FG69">
        <f t="shared" si="125"/>
        <v>1</v>
      </c>
      <c r="FH69">
        <v>1</v>
      </c>
      <c r="FI69">
        <f t="shared" si="123"/>
        <v>0</v>
      </c>
      <c r="FJ69">
        <f t="shared" si="106"/>
        <v>1</v>
      </c>
      <c r="FK69">
        <f t="shared" si="82"/>
        <v>1</v>
      </c>
      <c r="FL69" s="1">
        <v>3.09187279152E-3</v>
      </c>
      <c r="FM69" s="2">
        <v>10</v>
      </c>
      <c r="FN69">
        <v>60</v>
      </c>
      <c r="FO69" t="str">
        <f t="shared" si="83"/>
        <v>TRUE</v>
      </c>
      <c r="FP69">
        <f>VLOOKUP($A69,'FuturesInfo (3)'!$A$2:$V$80,22)</f>
        <v>4</v>
      </c>
      <c r="FQ69" s="96">
        <v>0</v>
      </c>
      <c r="FR69">
        <f t="shared" si="107"/>
        <v>4</v>
      </c>
      <c r="FS69" s="139">
        <f>VLOOKUP($A69,'FuturesInfo (3)'!$A$2:$O$80,15)*FR69</f>
        <v>90840</v>
      </c>
      <c r="FT69" s="200">
        <f t="shared" si="84"/>
        <v>-280.86572438167678</v>
      </c>
      <c r="FU69" s="200">
        <f t="shared" si="108"/>
        <v>280.86572438167678</v>
      </c>
      <c r="FV69" s="200">
        <f t="shared" si="85"/>
        <v>280.86572438167678</v>
      </c>
      <c r="FX69">
        <f t="shared" si="86"/>
        <v>1</v>
      </c>
      <c r="FY69" s="244">
        <v>1</v>
      </c>
      <c r="FZ69" s="218">
        <v>1</v>
      </c>
      <c r="GA69" s="245">
        <v>7</v>
      </c>
      <c r="GB69">
        <f t="shared" si="126"/>
        <v>1</v>
      </c>
      <c r="GC69">
        <f t="shared" si="110"/>
        <v>1</v>
      </c>
      <c r="GD69" s="218"/>
      <c r="GE69">
        <f t="shared" si="124"/>
        <v>0</v>
      </c>
      <c r="GF69">
        <f t="shared" si="111"/>
        <v>0</v>
      </c>
      <c r="GG69">
        <f t="shared" si="112"/>
        <v>0</v>
      </c>
      <c r="GH69">
        <f t="shared" si="113"/>
        <v>0</v>
      </c>
      <c r="GI69" s="253"/>
      <c r="GJ69" s="2">
        <v>10</v>
      </c>
      <c r="GK69">
        <v>60</v>
      </c>
      <c r="GL69" t="str">
        <f t="shared" si="87"/>
        <v>TRUE</v>
      </c>
      <c r="GM69">
        <f>VLOOKUP($A69,'FuturesInfo (3)'!$A$2:$V$80,22)</f>
        <v>4</v>
      </c>
      <c r="GN69" s="96">
        <v>0</v>
      </c>
      <c r="GO69">
        <f t="shared" si="114"/>
        <v>4</v>
      </c>
      <c r="GP69" s="139">
        <f>VLOOKUP($A69,'FuturesInfo (3)'!$A$2:$O$80,15)*GO69</f>
        <v>90840</v>
      </c>
      <c r="GQ69" s="200">
        <f t="shared" si="88"/>
        <v>0</v>
      </c>
      <c r="GR69" s="200">
        <f t="shared" si="115"/>
        <v>0</v>
      </c>
      <c r="GS69" s="200">
        <f t="shared" si="153"/>
        <v>0</v>
      </c>
      <c r="GT69" s="200">
        <f t="shared" si="116"/>
        <v>0</v>
      </c>
    </row>
    <row r="70" spans="1:202"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17"/>
        <v>0</v>
      </c>
      <c r="BH70">
        <v>1</v>
      </c>
      <c r="BI70">
        <v>1</v>
      </c>
      <c r="BJ70">
        <f t="shared" si="90"/>
        <v>1</v>
      </c>
      <c r="BK70" s="1">
        <v>6.1847700038699998E-3</v>
      </c>
      <c r="BL70" s="2">
        <v>10</v>
      </c>
      <c r="BM70">
        <v>60</v>
      </c>
      <c r="BN70" t="str">
        <f t="shared" si="118"/>
        <v>TRUE</v>
      </c>
      <c r="BO70">
        <f>VLOOKUP($A70,'FuturesInfo (3)'!$A$2:$V$80,22)</f>
        <v>15</v>
      </c>
      <c r="BP70">
        <f t="shared" si="140"/>
        <v>15</v>
      </c>
      <c r="BQ70" s="139">
        <f>VLOOKUP($A70,'FuturesInfo (3)'!$A$2:$O$80,15)*BP70</f>
        <v>123911.40315024994</v>
      </c>
      <c r="BR70" s="145">
        <f t="shared" si="91"/>
        <v>766.36352934110846</v>
      </c>
      <c r="BT70">
        <f t="shared" si="92"/>
        <v>1</v>
      </c>
      <c r="BU70">
        <v>1</v>
      </c>
      <c r="BV70">
        <v>-1</v>
      </c>
      <c r="BW70">
        <v>-1</v>
      </c>
      <c r="BX70">
        <f t="shared" si="141"/>
        <v>0</v>
      </c>
      <c r="BY70">
        <f t="shared" si="142"/>
        <v>1</v>
      </c>
      <c r="BZ70" s="188">
        <v>-1.24855935459E-2</v>
      </c>
      <c r="CA70" s="2">
        <v>10</v>
      </c>
      <c r="CB70">
        <v>60</v>
      </c>
      <c r="CC70" t="str">
        <f t="shared" si="143"/>
        <v>TRUE</v>
      </c>
      <c r="CD70">
        <f>VLOOKUP($A70,'FuturesInfo (3)'!$A$2:$V$80,22)</f>
        <v>15</v>
      </c>
      <c r="CE70">
        <f t="shared" si="61"/>
        <v>15</v>
      </c>
      <c r="CF70">
        <f t="shared" si="61"/>
        <v>15</v>
      </c>
      <c r="CG70" s="139">
        <f>VLOOKUP($A70,'FuturesInfo (3)'!$A$2:$O$80,15)*CE70</f>
        <v>123911.40315024994</v>
      </c>
      <c r="CH70" s="145">
        <f t="shared" si="144"/>
        <v>-1547.1074154361736</v>
      </c>
      <c r="CI70" s="145">
        <f t="shared" si="93"/>
        <v>1547.1074154361736</v>
      </c>
      <c r="CK70">
        <f t="shared" si="145"/>
        <v>1</v>
      </c>
      <c r="CL70">
        <v>1</v>
      </c>
      <c r="CM70">
        <v>-1</v>
      </c>
      <c r="CN70">
        <v>1</v>
      </c>
      <c r="CO70">
        <f t="shared" si="119"/>
        <v>1</v>
      </c>
      <c r="CP70">
        <f t="shared" si="146"/>
        <v>0</v>
      </c>
      <c r="CQ70" s="1">
        <v>5.8354405724399998E-3</v>
      </c>
      <c r="CR70" s="2">
        <v>10</v>
      </c>
      <c r="CS70">
        <v>60</v>
      </c>
      <c r="CT70" t="str">
        <f t="shared" si="147"/>
        <v>TRUE</v>
      </c>
      <c r="CU70">
        <f>VLOOKUP($A70,'FuturesInfo (3)'!$A$2:$V$80,22)</f>
        <v>15</v>
      </c>
      <c r="CV70">
        <f t="shared" si="148"/>
        <v>11</v>
      </c>
      <c r="CW70">
        <f t="shared" si="94"/>
        <v>15</v>
      </c>
      <c r="CX70" s="139">
        <f>VLOOKUP($A70,'FuturesInfo (3)'!$A$2:$O$80,15)*CW70</f>
        <v>123911.40315024994</v>
      </c>
      <c r="CY70" s="200">
        <f t="shared" si="149"/>
        <v>723.07762933093807</v>
      </c>
      <c r="CZ70" s="200">
        <f t="shared" si="96"/>
        <v>-723.07762933093807</v>
      </c>
      <c r="DB70">
        <f t="shared" si="67"/>
        <v>1</v>
      </c>
      <c r="DC70">
        <v>1</v>
      </c>
      <c r="DD70">
        <v>-1</v>
      </c>
      <c r="DE70">
        <v>1</v>
      </c>
      <c r="DF70">
        <f t="shared" si="120"/>
        <v>1</v>
      </c>
      <c r="DG70">
        <f t="shared" si="68"/>
        <v>0</v>
      </c>
      <c r="DH70" s="1">
        <v>2.6789131266699998E-3</v>
      </c>
      <c r="DI70" s="2">
        <v>10</v>
      </c>
      <c r="DJ70">
        <v>60</v>
      </c>
      <c r="DK70" t="str">
        <f t="shared" si="69"/>
        <v>TRUE</v>
      </c>
      <c r="DL70">
        <f>VLOOKUP($A70,'FuturesInfo (3)'!$A$2:$V$80,22)</f>
        <v>15</v>
      </c>
      <c r="DM70">
        <f t="shared" si="70"/>
        <v>11</v>
      </c>
      <c r="DN70">
        <f t="shared" si="97"/>
        <v>15</v>
      </c>
      <c r="DO70" s="139">
        <f>VLOOKUP($A70,'FuturesInfo (3)'!$A$2:$O$80,15)*DN70</f>
        <v>123911.40315024994</v>
      </c>
      <c r="DP70" s="200">
        <f t="shared" si="71"/>
        <v>331.94788444330294</v>
      </c>
      <c r="DQ70" s="200">
        <f t="shared" si="98"/>
        <v>-331.94788444330294</v>
      </c>
      <c r="DS70">
        <f t="shared" si="72"/>
        <v>1</v>
      </c>
      <c r="DT70">
        <v>1</v>
      </c>
      <c r="DU70">
        <v>-1</v>
      </c>
      <c r="DV70">
        <v>1</v>
      </c>
      <c r="DW70">
        <f t="shared" si="121"/>
        <v>1</v>
      </c>
      <c r="DX70">
        <f t="shared" si="73"/>
        <v>0</v>
      </c>
      <c r="DY70" s="1">
        <v>9.7328244274800003E-3</v>
      </c>
      <c r="DZ70" s="2">
        <v>10</v>
      </c>
      <c r="EA70">
        <v>60</v>
      </c>
      <c r="EB70" t="str">
        <f t="shared" si="74"/>
        <v>TRUE</v>
      </c>
      <c r="EC70">
        <f>VLOOKUP($A70,'FuturesInfo (3)'!$A$2:$V$80,22)</f>
        <v>15</v>
      </c>
      <c r="ED70" s="96">
        <v>0</v>
      </c>
      <c r="EE70">
        <f t="shared" si="99"/>
        <v>15</v>
      </c>
      <c r="EF70" s="139">
        <f>VLOOKUP($A70,'FuturesInfo (3)'!$A$2:$O$80,15)*EE70</f>
        <v>123911.40315024994</v>
      </c>
      <c r="EG70" s="200">
        <f t="shared" si="75"/>
        <v>1206.007931424075</v>
      </c>
      <c r="EH70" s="200">
        <f t="shared" si="100"/>
        <v>-1206.007931424075</v>
      </c>
      <c r="EJ70">
        <f t="shared" si="150"/>
        <v>1</v>
      </c>
      <c r="EK70">
        <v>1</v>
      </c>
      <c r="EL70" s="218">
        <v>-1</v>
      </c>
      <c r="EM70">
        <f t="shared" si="101"/>
        <v>1</v>
      </c>
      <c r="EN70">
        <v>-1</v>
      </c>
      <c r="EO70">
        <f t="shared" si="122"/>
        <v>0</v>
      </c>
      <c r="EP70">
        <f t="shared" si="102"/>
        <v>1</v>
      </c>
      <c r="EQ70">
        <f t="shared" si="151"/>
        <v>0</v>
      </c>
      <c r="ER70" s="1">
        <v>-5.6700056700100003E-3</v>
      </c>
      <c r="ES70" s="2">
        <v>10</v>
      </c>
      <c r="ET70">
        <v>60</v>
      </c>
      <c r="EU70" t="str">
        <f t="shared" si="78"/>
        <v>TRUE</v>
      </c>
      <c r="EV70">
        <f>VLOOKUP($A70,'FuturesInfo (3)'!$A$2:$V$80,22)</f>
        <v>15</v>
      </c>
      <c r="EW70" s="96">
        <v>0</v>
      </c>
      <c r="EX70">
        <f t="shared" si="103"/>
        <v>15</v>
      </c>
      <c r="EY70" s="139">
        <f>VLOOKUP($A70,'FuturesInfo (3)'!$A$2:$O$80,15)*EX70</f>
        <v>123911.40315024994</v>
      </c>
      <c r="EZ70" s="200">
        <f t="shared" si="79"/>
        <v>-702.57835844081217</v>
      </c>
      <c r="FA70" s="200">
        <f t="shared" si="104"/>
        <v>702.57835844081217</v>
      </c>
      <c r="FB70" s="200">
        <f t="shared" si="152"/>
        <v>-702.57835844081217</v>
      </c>
      <c r="FD70">
        <f t="shared" si="81"/>
        <v>-1</v>
      </c>
      <c r="FE70">
        <v>-1</v>
      </c>
      <c r="FF70" s="218">
        <v>-1</v>
      </c>
      <c r="FG70">
        <f t="shared" si="125"/>
        <v>-1</v>
      </c>
      <c r="FH70">
        <v>-1</v>
      </c>
      <c r="FI70">
        <f t="shared" si="123"/>
        <v>1</v>
      </c>
      <c r="FJ70">
        <f t="shared" si="106"/>
        <v>1</v>
      </c>
      <c r="FK70">
        <f t="shared" si="82"/>
        <v>1</v>
      </c>
      <c r="FL70" s="1">
        <v>-1.1404675917100001E-3</v>
      </c>
      <c r="FM70" s="2">
        <v>10</v>
      </c>
      <c r="FN70">
        <v>60</v>
      </c>
      <c r="FO70" t="str">
        <f t="shared" si="83"/>
        <v>TRUE</v>
      </c>
      <c r="FP70">
        <f>VLOOKUP($A70,'FuturesInfo (3)'!$A$2:$V$80,22)</f>
        <v>15</v>
      </c>
      <c r="FQ70" s="96">
        <v>0</v>
      </c>
      <c r="FR70">
        <f t="shared" si="107"/>
        <v>15</v>
      </c>
      <c r="FS70" s="139">
        <f>VLOOKUP($A70,'FuturesInfo (3)'!$A$2:$O$80,15)*FR70</f>
        <v>123911.40315024994</v>
      </c>
      <c r="FT70" s="200">
        <f t="shared" si="84"/>
        <v>141.31693953617247</v>
      </c>
      <c r="FU70" s="200">
        <f t="shared" si="108"/>
        <v>141.31693953617247</v>
      </c>
      <c r="FV70" s="200">
        <f t="shared" si="85"/>
        <v>141.31693953617247</v>
      </c>
      <c r="FX70">
        <f t="shared" si="86"/>
        <v>-1</v>
      </c>
      <c r="FY70" s="244">
        <v>1</v>
      </c>
      <c r="FZ70" s="218">
        <v>-1</v>
      </c>
      <c r="GA70" s="245">
        <v>-20</v>
      </c>
      <c r="GB70">
        <f t="shared" si="126"/>
        <v>-1</v>
      </c>
      <c r="GC70">
        <f t="shared" si="110"/>
        <v>1</v>
      </c>
      <c r="GD70" s="218"/>
      <c r="GE70">
        <f t="shared" si="124"/>
        <v>0</v>
      </c>
      <c r="GF70">
        <f t="shared" si="111"/>
        <v>0</v>
      </c>
      <c r="GG70">
        <f t="shared" si="112"/>
        <v>0</v>
      </c>
      <c r="GH70">
        <f t="shared" si="113"/>
        <v>0</v>
      </c>
      <c r="GI70" s="253"/>
      <c r="GJ70" s="2">
        <v>10</v>
      </c>
      <c r="GK70">
        <v>60</v>
      </c>
      <c r="GL70" t="str">
        <f t="shared" si="87"/>
        <v>TRUE</v>
      </c>
      <c r="GM70">
        <f>VLOOKUP($A70,'FuturesInfo (3)'!$A$2:$V$80,22)</f>
        <v>15</v>
      </c>
      <c r="GN70" s="96">
        <v>0</v>
      </c>
      <c r="GO70">
        <f t="shared" si="114"/>
        <v>15</v>
      </c>
      <c r="GP70" s="139">
        <f>VLOOKUP($A70,'FuturesInfo (3)'!$A$2:$O$80,15)*GO70</f>
        <v>123911.40315024994</v>
      </c>
      <c r="GQ70" s="200">
        <f t="shared" si="88"/>
        <v>0</v>
      </c>
      <c r="GR70" s="200">
        <f t="shared" si="115"/>
        <v>0</v>
      </c>
      <c r="GS70" s="200">
        <f t="shared" si="153"/>
        <v>0</v>
      </c>
      <c r="GT70" s="200">
        <f t="shared" si="116"/>
        <v>0</v>
      </c>
    </row>
    <row r="71" spans="1:202"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17"/>
        <v>0</v>
      </c>
      <c r="BH71">
        <v>1</v>
      </c>
      <c r="BI71">
        <v>1</v>
      </c>
      <c r="BJ71">
        <f t="shared" si="90"/>
        <v>1</v>
      </c>
      <c r="BK71" s="1">
        <v>4.0463741759500002E-2</v>
      </c>
      <c r="BL71" s="2">
        <v>10</v>
      </c>
      <c r="BM71">
        <v>60</v>
      </c>
      <c r="BN71" t="str">
        <f t="shared" si="118"/>
        <v>TRUE</v>
      </c>
      <c r="BO71">
        <f>VLOOKUP($A71,'FuturesInfo (3)'!$A$2:$V$80,22)</f>
        <v>2</v>
      </c>
      <c r="BP71">
        <f t="shared" si="140"/>
        <v>2</v>
      </c>
      <c r="BQ71" s="139">
        <f>VLOOKUP($A71,'FuturesInfo (3)'!$A$2:$O$80,15)*BP71</f>
        <v>116275</v>
      </c>
      <c r="BR71" s="145">
        <f t="shared" si="91"/>
        <v>4704.9215730858623</v>
      </c>
      <c r="BT71">
        <f t="shared" si="92"/>
        <v>1</v>
      </c>
      <c r="BU71">
        <v>1</v>
      </c>
      <c r="BV71">
        <v>-1</v>
      </c>
      <c r="BW71">
        <v>-1</v>
      </c>
      <c r="BX71">
        <f t="shared" si="141"/>
        <v>0</v>
      </c>
      <c r="BY71">
        <f t="shared" si="142"/>
        <v>1</v>
      </c>
      <c r="BZ71" s="188">
        <v>-1.0705702425199999E-2</v>
      </c>
      <c r="CA71" s="2">
        <v>10</v>
      </c>
      <c r="CB71">
        <v>60</v>
      </c>
      <c r="CC71" t="str">
        <f t="shared" si="143"/>
        <v>TRUE</v>
      </c>
      <c r="CD71">
        <f>VLOOKUP($A71,'FuturesInfo (3)'!$A$2:$V$80,22)</f>
        <v>2</v>
      </c>
      <c r="CE71">
        <f t="shared" si="61"/>
        <v>2</v>
      </c>
      <c r="CF71">
        <f t="shared" si="61"/>
        <v>2</v>
      </c>
      <c r="CG71" s="139">
        <f>VLOOKUP($A71,'FuturesInfo (3)'!$A$2:$O$80,15)*CE71</f>
        <v>116275</v>
      </c>
      <c r="CH71" s="145">
        <f t="shared" si="144"/>
        <v>-1244.80554949013</v>
      </c>
      <c r="CI71" s="145">
        <f t="shared" si="93"/>
        <v>1244.80554949013</v>
      </c>
      <c r="CK71">
        <f t="shared" si="145"/>
        <v>1</v>
      </c>
      <c r="CL71">
        <v>1</v>
      </c>
      <c r="CM71">
        <v>-1</v>
      </c>
      <c r="CN71">
        <v>1</v>
      </c>
      <c r="CO71">
        <f t="shared" si="119"/>
        <v>1</v>
      </c>
      <c r="CP71">
        <f t="shared" si="146"/>
        <v>0</v>
      </c>
      <c r="CQ71" s="1">
        <v>5.5212014134300002E-3</v>
      </c>
      <c r="CR71" s="2">
        <v>10</v>
      </c>
      <c r="CS71">
        <v>60</v>
      </c>
      <c r="CT71" t="str">
        <f t="shared" si="147"/>
        <v>TRUE</v>
      </c>
      <c r="CU71">
        <f>VLOOKUP($A71,'FuturesInfo (3)'!$A$2:$V$80,22)</f>
        <v>2</v>
      </c>
      <c r="CV71">
        <f t="shared" si="148"/>
        <v>2</v>
      </c>
      <c r="CW71">
        <f t="shared" si="94"/>
        <v>2</v>
      </c>
      <c r="CX71" s="139">
        <f>VLOOKUP($A71,'FuturesInfo (3)'!$A$2:$O$80,15)*CW71</f>
        <v>116275</v>
      </c>
      <c r="CY71" s="200">
        <f t="shared" si="149"/>
        <v>641.97769434657323</v>
      </c>
      <c r="CZ71" s="200">
        <f t="shared" si="96"/>
        <v>-641.97769434657323</v>
      </c>
      <c r="DB71">
        <f t="shared" si="67"/>
        <v>1</v>
      </c>
      <c r="DC71">
        <v>1</v>
      </c>
      <c r="DD71">
        <v>-1</v>
      </c>
      <c r="DE71">
        <v>1</v>
      </c>
      <c r="DF71">
        <f t="shared" si="120"/>
        <v>1</v>
      </c>
      <c r="DG71">
        <f t="shared" si="68"/>
        <v>0</v>
      </c>
      <c r="DH71" s="1">
        <v>2.6356248627299999E-3</v>
      </c>
      <c r="DI71" s="2">
        <v>10</v>
      </c>
      <c r="DJ71">
        <v>60</v>
      </c>
      <c r="DK71" t="str">
        <f t="shared" si="69"/>
        <v>TRUE</v>
      </c>
      <c r="DL71">
        <f>VLOOKUP($A71,'FuturesInfo (3)'!$A$2:$V$80,22)</f>
        <v>2</v>
      </c>
      <c r="DM71">
        <f t="shared" si="70"/>
        <v>2</v>
      </c>
      <c r="DN71">
        <f t="shared" si="97"/>
        <v>2</v>
      </c>
      <c r="DO71" s="139">
        <f>VLOOKUP($A71,'FuturesInfo (3)'!$A$2:$O$80,15)*DN71</f>
        <v>116275</v>
      </c>
      <c r="DP71" s="200">
        <f t="shared" si="71"/>
        <v>306.45728091393073</v>
      </c>
      <c r="DQ71" s="200">
        <f t="shared" si="98"/>
        <v>-306.45728091393073</v>
      </c>
      <c r="DS71">
        <f t="shared" si="72"/>
        <v>1</v>
      </c>
      <c r="DT71">
        <v>1</v>
      </c>
      <c r="DU71">
        <v>-1</v>
      </c>
      <c r="DV71">
        <v>1</v>
      </c>
      <c r="DW71">
        <f t="shared" si="121"/>
        <v>1</v>
      </c>
      <c r="DX71">
        <f t="shared" si="73"/>
        <v>0</v>
      </c>
      <c r="DY71" s="1">
        <v>3.1982475355999997E-2</v>
      </c>
      <c r="DZ71" s="2">
        <v>10</v>
      </c>
      <c r="EA71">
        <v>60</v>
      </c>
      <c r="EB71" t="str">
        <f t="shared" si="74"/>
        <v>TRUE</v>
      </c>
      <c r="EC71">
        <f>VLOOKUP($A71,'FuturesInfo (3)'!$A$2:$V$80,22)</f>
        <v>2</v>
      </c>
      <c r="ED71" s="96">
        <v>0</v>
      </c>
      <c r="EE71">
        <f t="shared" si="99"/>
        <v>2</v>
      </c>
      <c r="EF71" s="139">
        <f>VLOOKUP($A71,'FuturesInfo (3)'!$A$2:$O$80,15)*EE71</f>
        <v>116275</v>
      </c>
      <c r="EG71" s="200">
        <f t="shared" si="75"/>
        <v>3718.7623220188998</v>
      </c>
      <c r="EH71" s="200">
        <f t="shared" si="100"/>
        <v>-3718.7623220188998</v>
      </c>
      <c r="EJ71">
        <f t="shared" si="150"/>
        <v>1</v>
      </c>
      <c r="EK71">
        <v>1</v>
      </c>
      <c r="EL71" s="218">
        <v>-1</v>
      </c>
      <c r="EM71">
        <f t="shared" si="101"/>
        <v>1</v>
      </c>
      <c r="EN71">
        <v>-1</v>
      </c>
      <c r="EO71">
        <f t="shared" si="122"/>
        <v>0</v>
      </c>
      <c r="EP71">
        <f t="shared" si="102"/>
        <v>1</v>
      </c>
      <c r="EQ71">
        <f t="shared" si="151"/>
        <v>0</v>
      </c>
      <c r="ER71" s="1">
        <v>-1.4858841047499999E-3</v>
      </c>
      <c r="ES71" s="2">
        <v>10</v>
      </c>
      <c r="ET71">
        <v>60</v>
      </c>
      <c r="EU71" t="str">
        <f t="shared" si="78"/>
        <v>TRUE</v>
      </c>
      <c r="EV71">
        <f>VLOOKUP($A71,'FuturesInfo (3)'!$A$2:$V$80,22)</f>
        <v>2</v>
      </c>
      <c r="EW71" s="96">
        <v>0</v>
      </c>
      <c r="EX71">
        <f t="shared" si="103"/>
        <v>2</v>
      </c>
      <c r="EY71" s="139">
        <f>VLOOKUP($A71,'FuturesInfo (3)'!$A$2:$O$80,15)*EX71</f>
        <v>116275</v>
      </c>
      <c r="EZ71" s="200">
        <f t="shared" si="79"/>
        <v>-172.77117427980625</v>
      </c>
      <c r="FA71" s="200">
        <f t="shared" si="104"/>
        <v>172.77117427980625</v>
      </c>
      <c r="FB71" s="200">
        <f t="shared" si="152"/>
        <v>-172.77117427980625</v>
      </c>
      <c r="FD71">
        <f t="shared" si="81"/>
        <v>-1</v>
      </c>
      <c r="FE71">
        <v>1</v>
      </c>
      <c r="FF71" s="218">
        <v>-1</v>
      </c>
      <c r="FG71">
        <f t="shared" si="125"/>
        <v>-1</v>
      </c>
      <c r="FH71">
        <v>1</v>
      </c>
      <c r="FI71">
        <f t="shared" si="123"/>
        <v>1</v>
      </c>
      <c r="FJ71">
        <f t="shared" si="106"/>
        <v>0</v>
      </c>
      <c r="FK71">
        <f t="shared" si="82"/>
        <v>0</v>
      </c>
      <c r="FL71" s="1">
        <v>8.6749078290999995E-3</v>
      </c>
      <c r="FM71" s="2">
        <v>10</v>
      </c>
      <c r="FN71">
        <v>60</v>
      </c>
      <c r="FO71" t="str">
        <f t="shared" si="83"/>
        <v>TRUE</v>
      </c>
      <c r="FP71">
        <f>VLOOKUP($A71,'FuturesInfo (3)'!$A$2:$V$80,22)</f>
        <v>2</v>
      </c>
      <c r="FQ71" s="96">
        <v>0</v>
      </c>
      <c r="FR71">
        <f t="shared" si="107"/>
        <v>2</v>
      </c>
      <c r="FS71" s="139">
        <f>VLOOKUP($A71,'FuturesInfo (3)'!$A$2:$O$80,15)*FR71</f>
        <v>116275</v>
      </c>
      <c r="FT71" s="200">
        <f t="shared" si="84"/>
        <v>1008.6749078286025</v>
      </c>
      <c r="FU71" s="200">
        <f t="shared" si="108"/>
        <v>-1008.6749078286025</v>
      </c>
      <c r="FV71" s="200">
        <f t="shared" si="85"/>
        <v>-1008.6749078286025</v>
      </c>
      <c r="FX71">
        <f t="shared" si="86"/>
        <v>1</v>
      </c>
      <c r="FY71" s="244">
        <v>1</v>
      </c>
      <c r="FZ71" s="218">
        <v>1</v>
      </c>
      <c r="GA71" s="245">
        <v>-21</v>
      </c>
      <c r="GB71">
        <f t="shared" si="126"/>
        <v>1</v>
      </c>
      <c r="GC71">
        <f t="shared" si="110"/>
        <v>-1</v>
      </c>
      <c r="GD71" s="218"/>
      <c r="GE71">
        <f t="shared" si="124"/>
        <v>0</v>
      </c>
      <c r="GF71">
        <f t="shared" si="111"/>
        <v>0</v>
      </c>
      <c r="GG71">
        <f t="shared" si="112"/>
        <v>0</v>
      </c>
      <c r="GH71">
        <f t="shared" si="113"/>
        <v>0</v>
      </c>
      <c r="GI71" s="253"/>
      <c r="GJ71" s="2">
        <v>10</v>
      </c>
      <c r="GK71">
        <v>60</v>
      </c>
      <c r="GL71" t="str">
        <f t="shared" si="87"/>
        <v>TRUE</v>
      </c>
      <c r="GM71">
        <f>VLOOKUP($A71,'FuturesInfo (3)'!$A$2:$V$80,22)</f>
        <v>2</v>
      </c>
      <c r="GN71" s="96">
        <v>0</v>
      </c>
      <c r="GO71">
        <f t="shared" si="114"/>
        <v>2</v>
      </c>
      <c r="GP71" s="139">
        <f>VLOOKUP($A71,'FuturesInfo (3)'!$A$2:$O$80,15)*GO71</f>
        <v>116275</v>
      </c>
      <c r="GQ71" s="200">
        <f t="shared" si="88"/>
        <v>0</v>
      </c>
      <c r="GR71" s="200">
        <f t="shared" si="115"/>
        <v>0</v>
      </c>
      <c r="GS71" s="200">
        <f t="shared" si="153"/>
        <v>0</v>
      </c>
      <c r="GT71" s="200">
        <f t="shared" si="116"/>
        <v>0</v>
      </c>
    </row>
    <row r="72" spans="1:202"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17"/>
        <v>2</v>
      </c>
      <c r="BH72">
        <v>1</v>
      </c>
      <c r="BI72">
        <v>1</v>
      </c>
      <c r="BJ72">
        <f t="shared" si="90"/>
        <v>1</v>
      </c>
      <c r="BK72" s="1">
        <v>3.8483630097600002E-2</v>
      </c>
      <c r="BL72" s="2">
        <v>10</v>
      </c>
      <c r="BM72">
        <v>60</v>
      </c>
      <c r="BN72" t="str">
        <f t="shared" si="118"/>
        <v>TRUE</v>
      </c>
      <c r="BO72">
        <f>VLOOKUP($A72,'FuturesInfo (3)'!$A$2:$V$80,22)</f>
        <v>3</v>
      </c>
      <c r="BP72">
        <f t="shared" si="140"/>
        <v>3</v>
      </c>
      <c r="BQ72" s="139">
        <f>VLOOKUP($A72,'FuturesInfo (3)'!$A$2:$O$80,15)*BP72</f>
        <v>66292.800000000003</v>
      </c>
      <c r="BR72" s="145">
        <f t="shared" si="91"/>
        <v>2551.1875933341776</v>
      </c>
      <c r="BT72">
        <f t="shared" si="92"/>
        <v>1</v>
      </c>
      <c r="BU72">
        <v>1</v>
      </c>
      <c r="BV72">
        <v>1</v>
      </c>
      <c r="BW72">
        <v>1</v>
      </c>
      <c r="BX72">
        <f t="shared" si="141"/>
        <v>1</v>
      </c>
      <c r="BY72">
        <f t="shared" si="142"/>
        <v>1</v>
      </c>
      <c r="BZ72" s="188">
        <v>3.7057522123899997E-2</v>
      </c>
      <c r="CA72" s="2">
        <v>10</v>
      </c>
      <c r="CB72">
        <v>60</v>
      </c>
      <c r="CC72" t="str">
        <f t="shared" si="143"/>
        <v>TRUE</v>
      </c>
      <c r="CD72">
        <f>VLOOKUP($A72,'FuturesInfo (3)'!$A$2:$V$80,22)</f>
        <v>3</v>
      </c>
      <c r="CE72">
        <f t="shared" si="61"/>
        <v>3</v>
      </c>
      <c r="CF72">
        <f t="shared" si="61"/>
        <v>3</v>
      </c>
      <c r="CG72" s="139">
        <f>VLOOKUP($A72,'FuturesInfo (3)'!$A$2:$O$80,15)*CE72</f>
        <v>66292.800000000003</v>
      </c>
      <c r="CH72" s="145">
        <f t="shared" si="144"/>
        <v>2456.6469026552777</v>
      </c>
      <c r="CI72" s="145">
        <f t="shared" si="93"/>
        <v>2456.6469026552777</v>
      </c>
      <c r="CK72">
        <f t="shared" si="145"/>
        <v>1</v>
      </c>
      <c r="CL72">
        <v>1</v>
      </c>
      <c r="CM72">
        <v>1</v>
      </c>
      <c r="CN72">
        <v>1</v>
      </c>
      <c r="CO72">
        <f t="shared" si="119"/>
        <v>1</v>
      </c>
      <c r="CP72">
        <f t="shared" si="146"/>
        <v>1</v>
      </c>
      <c r="CQ72" s="1">
        <v>1.6000000000000001E-3</v>
      </c>
      <c r="CR72" s="2">
        <v>10</v>
      </c>
      <c r="CS72">
        <v>60</v>
      </c>
      <c r="CT72" t="str">
        <f t="shared" si="147"/>
        <v>TRUE</v>
      </c>
      <c r="CU72">
        <f>VLOOKUP($A72,'FuturesInfo (3)'!$A$2:$V$80,22)</f>
        <v>3</v>
      </c>
      <c r="CV72">
        <f t="shared" si="148"/>
        <v>4</v>
      </c>
      <c r="CW72">
        <f t="shared" si="94"/>
        <v>3</v>
      </c>
      <c r="CX72" s="139">
        <f>VLOOKUP($A72,'FuturesInfo (3)'!$A$2:$O$80,15)*CW72</f>
        <v>66292.800000000003</v>
      </c>
      <c r="CY72" s="200">
        <f t="shared" si="149"/>
        <v>106.06848000000001</v>
      </c>
      <c r="CZ72" s="200">
        <f t="shared" si="96"/>
        <v>106.06848000000001</v>
      </c>
      <c r="DB72">
        <f t="shared" si="67"/>
        <v>1</v>
      </c>
      <c r="DC72">
        <v>1</v>
      </c>
      <c r="DD72">
        <v>1</v>
      </c>
      <c r="DE72">
        <v>1</v>
      </c>
      <c r="DF72">
        <f t="shared" si="120"/>
        <v>1</v>
      </c>
      <c r="DG72">
        <f t="shared" si="68"/>
        <v>1</v>
      </c>
      <c r="DH72" s="1">
        <v>1.17145899894E-2</v>
      </c>
      <c r="DI72" s="2">
        <v>10</v>
      </c>
      <c r="DJ72">
        <v>60</v>
      </c>
      <c r="DK72" t="str">
        <f t="shared" si="69"/>
        <v>TRUE</v>
      </c>
      <c r="DL72">
        <f>VLOOKUP($A72,'FuturesInfo (3)'!$A$2:$V$80,22)</f>
        <v>3</v>
      </c>
      <c r="DM72">
        <f t="shared" si="70"/>
        <v>4</v>
      </c>
      <c r="DN72">
        <f t="shared" si="97"/>
        <v>3</v>
      </c>
      <c r="DO72" s="139">
        <f>VLOOKUP($A72,'FuturesInfo (3)'!$A$2:$O$80,15)*DN72</f>
        <v>66292.800000000003</v>
      </c>
      <c r="DP72" s="200">
        <f t="shared" si="71"/>
        <v>776.5929712492964</v>
      </c>
      <c r="DQ72" s="200">
        <f t="shared" si="98"/>
        <v>776.5929712492964</v>
      </c>
      <c r="DS72">
        <f t="shared" si="72"/>
        <v>1</v>
      </c>
      <c r="DT72">
        <v>1</v>
      </c>
      <c r="DU72">
        <v>1</v>
      </c>
      <c r="DV72">
        <v>1</v>
      </c>
      <c r="DW72">
        <f t="shared" si="121"/>
        <v>1</v>
      </c>
      <c r="DX72">
        <f t="shared" si="73"/>
        <v>1</v>
      </c>
      <c r="DY72" s="1">
        <v>3.21052632167E-2</v>
      </c>
      <c r="DZ72" s="2">
        <v>10</v>
      </c>
      <c r="EA72">
        <v>60</v>
      </c>
      <c r="EB72" t="str">
        <f t="shared" si="74"/>
        <v>TRUE</v>
      </c>
      <c r="EC72">
        <f>VLOOKUP($A72,'FuturesInfo (3)'!$A$2:$V$80,22)</f>
        <v>3</v>
      </c>
      <c r="ED72" s="96">
        <v>0</v>
      </c>
      <c r="EE72">
        <f t="shared" si="99"/>
        <v>3</v>
      </c>
      <c r="EF72" s="139">
        <f>VLOOKUP($A72,'FuturesInfo (3)'!$A$2:$O$80,15)*EE72</f>
        <v>66292.800000000003</v>
      </c>
      <c r="EG72" s="200">
        <f t="shared" si="75"/>
        <v>2128.3477933720501</v>
      </c>
      <c r="EH72" s="200">
        <f t="shared" si="100"/>
        <v>2128.3477933720501</v>
      </c>
      <c r="EJ72">
        <f t="shared" si="150"/>
        <v>1</v>
      </c>
      <c r="EK72">
        <v>1</v>
      </c>
      <c r="EL72" s="218">
        <v>1</v>
      </c>
      <c r="EM72">
        <f t="shared" si="101"/>
        <v>1</v>
      </c>
      <c r="EN72">
        <v>1</v>
      </c>
      <c r="EO72">
        <f t="shared" si="122"/>
        <v>1</v>
      </c>
      <c r="EP72">
        <f t="shared" si="102"/>
        <v>1</v>
      </c>
      <c r="EQ72">
        <f t="shared" si="151"/>
        <v>1</v>
      </c>
      <c r="ER72" s="1">
        <v>7.1210579857599998E-3</v>
      </c>
      <c r="ES72" s="2">
        <v>10</v>
      </c>
      <c r="ET72">
        <v>60</v>
      </c>
      <c r="EU72" t="str">
        <f t="shared" si="78"/>
        <v>TRUE</v>
      </c>
      <c r="EV72">
        <f>VLOOKUP($A72,'FuturesInfo (3)'!$A$2:$V$80,22)</f>
        <v>3</v>
      </c>
      <c r="EW72" s="96">
        <v>0</v>
      </c>
      <c r="EX72">
        <f t="shared" si="103"/>
        <v>3</v>
      </c>
      <c r="EY72" s="139">
        <f>VLOOKUP($A72,'FuturesInfo (3)'!$A$2:$O$80,15)*EX72</f>
        <v>66292.800000000003</v>
      </c>
      <c r="EZ72" s="200">
        <f t="shared" si="79"/>
        <v>472.07487283839055</v>
      </c>
      <c r="FA72" s="200">
        <f t="shared" si="104"/>
        <v>472.07487283839055</v>
      </c>
      <c r="FB72" s="200">
        <f t="shared" si="152"/>
        <v>472.07487283839055</v>
      </c>
      <c r="FD72">
        <f t="shared" si="81"/>
        <v>1</v>
      </c>
      <c r="FE72">
        <v>1</v>
      </c>
      <c r="FF72" s="218">
        <v>1</v>
      </c>
      <c r="FG72">
        <f t="shared" si="125"/>
        <v>1</v>
      </c>
      <c r="FH72">
        <v>-1</v>
      </c>
      <c r="FI72">
        <f t="shared" si="123"/>
        <v>0</v>
      </c>
      <c r="FJ72">
        <f t="shared" si="106"/>
        <v>0</v>
      </c>
      <c r="FK72">
        <f t="shared" si="82"/>
        <v>0</v>
      </c>
      <c r="FL72" s="1">
        <v>-3.5353535353500002E-3</v>
      </c>
      <c r="FM72" s="2">
        <v>10</v>
      </c>
      <c r="FN72">
        <v>60</v>
      </c>
      <c r="FO72" t="str">
        <f t="shared" si="83"/>
        <v>TRUE</v>
      </c>
      <c r="FP72">
        <f>VLOOKUP($A72,'FuturesInfo (3)'!$A$2:$V$80,22)</f>
        <v>3</v>
      </c>
      <c r="FQ72" s="96">
        <v>0</v>
      </c>
      <c r="FR72">
        <f t="shared" si="107"/>
        <v>3</v>
      </c>
      <c r="FS72" s="139">
        <f>VLOOKUP($A72,'FuturesInfo (3)'!$A$2:$O$80,15)*FR72</f>
        <v>66292.800000000003</v>
      </c>
      <c r="FT72" s="200">
        <f t="shared" si="84"/>
        <v>-234.36848484825052</v>
      </c>
      <c r="FU72" s="200">
        <f t="shared" si="108"/>
        <v>-234.36848484825052</v>
      </c>
      <c r="FV72" s="200">
        <f t="shared" si="85"/>
        <v>-234.36848484825052</v>
      </c>
      <c r="FX72">
        <f t="shared" si="86"/>
        <v>-1</v>
      </c>
      <c r="FY72" s="244">
        <v>-1</v>
      </c>
      <c r="FZ72" s="218">
        <v>1</v>
      </c>
      <c r="GA72" s="245">
        <v>12</v>
      </c>
      <c r="GB72">
        <f t="shared" si="126"/>
        <v>1</v>
      </c>
      <c r="GC72">
        <f t="shared" si="110"/>
        <v>1</v>
      </c>
      <c r="GD72" s="218"/>
      <c r="GE72">
        <f t="shared" si="124"/>
        <v>0</v>
      </c>
      <c r="GF72">
        <f t="shared" si="111"/>
        <v>0</v>
      </c>
      <c r="GG72">
        <f t="shared" si="112"/>
        <v>0</v>
      </c>
      <c r="GH72">
        <f t="shared" si="113"/>
        <v>0</v>
      </c>
      <c r="GI72" s="253"/>
      <c r="GJ72" s="2">
        <v>10</v>
      </c>
      <c r="GK72">
        <v>60</v>
      </c>
      <c r="GL72" t="str">
        <f t="shared" si="87"/>
        <v>TRUE</v>
      </c>
      <c r="GM72">
        <f>VLOOKUP($A72,'FuturesInfo (3)'!$A$2:$V$80,22)</f>
        <v>3</v>
      </c>
      <c r="GN72" s="96">
        <v>0</v>
      </c>
      <c r="GO72">
        <f t="shared" si="114"/>
        <v>3</v>
      </c>
      <c r="GP72" s="139">
        <f>VLOOKUP($A72,'FuturesInfo (3)'!$A$2:$O$80,15)*GO72</f>
        <v>66292.800000000003</v>
      </c>
      <c r="GQ72" s="200">
        <f t="shared" si="88"/>
        <v>0</v>
      </c>
      <c r="GR72" s="200">
        <f t="shared" si="115"/>
        <v>0</v>
      </c>
      <c r="GS72" s="200">
        <f t="shared" si="153"/>
        <v>0</v>
      </c>
      <c r="GT72" s="200">
        <f t="shared" si="116"/>
        <v>0</v>
      </c>
    </row>
    <row r="73" spans="1:202"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17"/>
        <v>0</v>
      </c>
      <c r="BH73">
        <v>1</v>
      </c>
      <c r="BI73">
        <v>-1</v>
      </c>
      <c r="BJ73">
        <f t="shared" si="90"/>
        <v>0</v>
      </c>
      <c r="BK73" s="1">
        <v>-2.07591933571E-3</v>
      </c>
      <c r="BL73" s="2">
        <v>10</v>
      </c>
      <c r="BM73">
        <v>60</v>
      </c>
      <c r="BN73" t="str">
        <f t="shared" si="118"/>
        <v>TRUE</v>
      </c>
      <c r="BO73">
        <f>VLOOKUP($A73,'FuturesInfo (3)'!$A$2:$V$80,22)</f>
        <v>3</v>
      </c>
      <c r="BP73">
        <f t="shared" si="140"/>
        <v>3</v>
      </c>
      <c r="BQ73" s="139">
        <f>VLOOKUP($A73,'FuturesInfo (3)'!$A$2:$O$80,15)*BP73</f>
        <v>391237.49999999994</v>
      </c>
      <c r="BR73" s="145">
        <f t="shared" si="91"/>
        <v>-812.17749110484101</v>
      </c>
      <c r="BT73">
        <f t="shared" si="92"/>
        <v>1</v>
      </c>
      <c r="BU73">
        <v>1</v>
      </c>
      <c r="BV73">
        <v>1</v>
      </c>
      <c r="BW73">
        <v>1</v>
      </c>
      <c r="BX73">
        <f t="shared" si="141"/>
        <v>1</v>
      </c>
      <c r="BY73">
        <f t="shared" si="142"/>
        <v>1</v>
      </c>
      <c r="BZ73" s="188">
        <v>1.4363546310100001E-2</v>
      </c>
      <c r="CA73" s="2">
        <v>10</v>
      </c>
      <c r="CB73">
        <v>60</v>
      </c>
      <c r="CC73" t="str">
        <f t="shared" si="143"/>
        <v>TRUE</v>
      </c>
      <c r="CD73">
        <f>VLOOKUP($A73,'FuturesInfo (3)'!$A$2:$V$80,22)</f>
        <v>3</v>
      </c>
      <c r="CE73">
        <f t="shared" si="61"/>
        <v>3</v>
      </c>
      <c r="CF73">
        <f t="shared" si="61"/>
        <v>3</v>
      </c>
      <c r="CG73" s="139">
        <f>VLOOKUP($A73,'FuturesInfo (3)'!$A$2:$O$80,15)*CE73</f>
        <v>391237.49999999994</v>
      </c>
      <c r="CH73" s="145">
        <f t="shared" si="144"/>
        <v>5619.5579494977483</v>
      </c>
      <c r="CI73" s="145">
        <f t="shared" si="93"/>
        <v>5619.5579494977483</v>
      </c>
      <c r="CK73">
        <f t="shared" si="145"/>
        <v>1</v>
      </c>
      <c r="CL73">
        <v>1</v>
      </c>
      <c r="CM73">
        <v>1</v>
      </c>
      <c r="CN73">
        <v>1</v>
      </c>
      <c r="CO73">
        <f t="shared" si="119"/>
        <v>1</v>
      </c>
      <c r="CP73">
        <f t="shared" si="146"/>
        <v>1</v>
      </c>
      <c r="CQ73" s="1">
        <v>7.32421875E-3</v>
      </c>
      <c r="CR73" s="2">
        <v>10</v>
      </c>
      <c r="CS73">
        <v>60</v>
      </c>
      <c r="CT73" t="str">
        <f t="shared" si="147"/>
        <v>TRUE</v>
      </c>
      <c r="CU73">
        <f>VLOOKUP($A73,'FuturesInfo (3)'!$A$2:$V$80,22)</f>
        <v>3</v>
      </c>
      <c r="CV73">
        <f t="shared" si="148"/>
        <v>4</v>
      </c>
      <c r="CW73">
        <f t="shared" si="94"/>
        <v>3</v>
      </c>
      <c r="CX73" s="139">
        <f>VLOOKUP($A73,'FuturesInfo (3)'!$A$2:$O$80,15)*CW73</f>
        <v>391237.49999999994</v>
      </c>
      <c r="CY73" s="200">
        <f t="shared" si="149"/>
        <v>2865.5090332031245</v>
      </c>
      <c r="CZ73" s="200">
        <f t="shared" si="96"/>
        <v>2865.5090332031245</v>
      </c>
      <c r="DB73">
        <f t="shared" si="67"/>
        <v>1</v>
      </c>
      <c r="DC73">
        <v>-1</v>
      </c>
      <c r="DD73">
        <v>1</v>
      </c>
      <c r="DE73">
        <v>1</v>
      </c>
      <c r="DF73">
        <f t="shared" si="120"/>
        <v>0</v>
      </c>
      <c r="DG73">
        <f t="shared" si="68"/>
        <v>1</v>
      </c>
      <c r="DH73" s="1">
        <v>4.6534173533699999E-3</v>
      </c>
      <c r="DI73" s="2">
        <v>10</v>
      </c>
      <c r="DJ73">
        <v>60</v>
      </c>
      <c r="DK73" t="str">
        <f t="shared" si="69"/>
        <v>TRUE</v>
      </c>
      <c r="DL73">
        <f>VLOOKUP($A73,'FuturesInfo (3)'!$A$2:$V$80,22)</f>
        <v>3</v>
      </c>
      <c r="DM73">
        <f t="shared" si="70"/>
        <v>2</v>
      </c>
      <c r="DN73">
        <f t="shared" si="97"/>
        <v>3</v>
      </c>
      <c r="DO73" s="139">
        <f>VLOOKUP($A73,'FuturesInfo (3)'!$A$2:$O$80,15)*DN73</f>
        <v>391237.49999999994</v>
      </c>
      <c r="DP73" s="200">
        <f t="shared" si="71"/>
        <v>-1820.5913717890951</v>
      </c>
      <c r="DQ73" s="200">
        <f t="shared" si="98"/>
        <v>1820.5913717890951</v>
      </c>
      <c r="DS73">
        <f t="shared" si="72"/>
        <v>-1</v>
      </c>
      <c r="DT73">
        <v>-1</v>
      </c>
      <c r="DU73">
        <v>1</v>
      </c>
      <c r="DV73">
        <v>1</v>
      </c>
      <c r="DW73">
        <f t="shared" si="121"/>
        <v>0</v>
      </c>
      <c r="DX73">
        <f t="shared" si="73"/>
        <v>1</v>
      </c>
      <c r="DY73" s="1">
        <v>6.2723149667100004E-3</v>
      </c>
      <c r="DZ73" s="2">
        <v>10</v>
      </c>
      <c r="EA73">
        <v>60</v>
      </c>
      <c r="EB73" t="str">
        <f t="shared" si="74"/>
        <v>TRUE</v>
      </c>
      <c r="EC73">
        <f>VLOOKUP($A73,'FuturesInfo (3)'!$A$2:$V$80,22)</f>
        <v>3</v>
      </c>
      <c r="ED73" s="96">
        <v>0</v>
      </c>
      <c r="EE73">
        <f t="shared" si="99"/>
        <v>3</v>
      </c>
      <c r="EF73" s="139">
        <f>VLOOKUP($A73,'FuturesInfo (3)'!$A$2:$O$80,15)*EE73</f>
        <v>391237.49999999994</v>
      </c>
      <c r="EG73" s="200">
        <f t="shared" si="75"/>
        <v>-2453.9648267882035</v>
      </c>
      <c r="EH73" s="200">
        <f t="shared" si="100"/>
        <v>2453.9648267882035</v>
      </c>
      <c r="EJ73">
        <f t="shared" si="150"/>
        <v>-1</v>
      </c>
      <c r="EK73">
        <v>1</v>
      </c>
      <c r="EL73" s="218">
        <v>1</v>
      </c>
      <c r="EM73">
        <f t="shared" si="101"/>
        <v>1</v>
      </c>
      <c r="EN73">
        <v>-1</v>
      </c>
      <c r="EO73">
        <f t="shared" si="122"/>
        <v>0</v>
      </c>
      <c r="EP73">
        <f t="shared" si="102"/>
        <v>0</v>
      </c>
      <c r="EQ73">
        <f t="shared" si="151"/>
        <v>0</v>
      </c>
      <c r="ER73" s="1">
        <v>-4.0276179516699996E-3</v>
      </c>
      <c r="ES73" s="2">
        <v>10</v>
      </c>
      <c r="ET73">
        <v>60</v>
      </c>
      <c r="EU73" t="str">
        <f t="shared" si="78"/>
        <v>TRUE</v>
      </c>
      <c r="EV73">
        <f>VLOOKUP($A73,'FuturesInfo (3)'!$A$2:$V$80,22)</f>
        <v>3</v>
      </c>
      <c r="EW73" s="96">
        <v>0</v>
      </c>
      <c r="EX73">
        <f t="shared" si="103"/>
        <v>3</v>
      </c>
      <c r="EY73" s="139">
        <f>VLOOKUP($A73,'FuturesInfo (3)'!$A$2:$O$80,15)*EX73</f>
        <v>391237.49999999994</v>
      </c>
      <c r="EZ73" s="200">
        <f t="shared" si="79"/>
        <v>-1575.7551783664912</v>
      </c>
      <c r="FA73" s="200">
        <f t="shared" si="104"/>
        <v>-1575.7551783664912</v>
      </c>
      <c r="FB73" s="200">
        <f t="shared" si="152"/>
        <v>-1575.7551783664912</v>
      </c>
      <c r="FD73">
        <f t="shared" si="81"/>
        <v>-1</v>
      </c>
      <c r="FE73">
        <v>1</v>
      </c>
      <c r="FF73" s="218">
        <v>1</v>
      </c>
      <c r="FG73">
        <f t="shared" si="125"/>
        <v>-1</v>
      </c>
      <c r="FH73">
        <v>-1</v>
      </c>
      <c r="FI73">
        <f t="shared" si="123"/>
        <v>0</v>
      </c>
      <c r="FJ73">
        <f t="shared" si="106"/>
        <v>0</v>
      </c>
      <c r="FK73">
        <f t="shared" si="82"/>
        <v>1</v>
      </c>
      <c r="FL73" s="1">
        <v>-2.8884590270400001E-4</v>
      </c>
      <c r="FM73" s="2">
        <v>10</v>
      </c>
      <c r="FN73">
        <v>60</v>
      </c>
      <c r="FO73" t="str">
        <f t="shared" si="83"/>
        <v>TRUE</v>
      </c>
      <c r="FP73">
        <f>VLOOKUP($A73,'FuturesInfo (3)'!$A$2:$V$80,22)</f>
        <v>3</v>
      </c>
      <c r="FQ73" s="96">
        <v>0</v>
      </c>
      <c r="FR73">
        <f t="shared" si="107"/>
        <v>3</v>
      </c>
      <c r="FS73" s="139">
        <f>VLOOKUP($A73,'FuturesInfo (3)'!$A$2:$O$80,15)*FR73</f>
        <v>391237.49999999994</v>
      </c>
      <c r="FT73" s="200">
        <f t="shared" si="84"/>
        <v>-113.0073488591562</v>
      </c>
      <c r="FU73" s="200">
        <f t="shared" si="108"/>
        <v>-113.0073488591562</v>
      </c>
      <c r="FV73" s="200">
        <f t="shared" si="85"/>
        <v>113.0073488591562</v>
      </c>
      <c r="FX73">
        <f t="shared" si="86"/>
        <v>-1</v>
      </c>
      <c r="FY73" s="244">
        <v>1</v>
      </c>
      <c r="FZ73" s="218">
        <v>-1</v>
      </c>
      <c r="GA73" s="245">
        <v>-2</v>
      </c>
      <c r="GB73">
        <f t="shared" si="126"/>
        <v>1</v>
      </c>
      <c r="GC73">
        <f t="shared" si="110"/>
        <v>1</v>
      </c>
      <c r="GD73" s="218"/>
      <c r="GE73">
        <f t="shared" si="124"/>
        <v>0</v>
      </c>
      <c r="GF73">
        <f t="shared" si="111"/>
        <v>0</v>
      </c>
      <c r="GG73">
        <f t="shared" si="112"/>
        <v>0</v>
      </c>
      <c r="GH73">
        <f t="shared" si="113"/>
        <v>0</v>
      </c>
      <c r="GI73" s="253"/>
      <c r="GJ73" s="2">
        <v>10</v>
      </c>
      <c r="GK73">
        <v>60</v>
      </c>
      <c r="GL73" t="str">
        <f t="shared" si="87"/>
        <v>TRUE</v>
      </c>
      <c r="GM73">
        <f>VLOOKUP($A73,'FuturesInfo (3)'!$A$2:$V$80,22)</f>
        <v>3</v>
      </c>
      <c r="GN73" s="96">
        <v>0</v>
      </c>
      <c r="GO73">
        <f t="shared" si="114"/>
        <v>3</v>
      </c>
      <c r="GP73" s="139">
        <f>VLOOKUP($A73,'FuturesInfo (3)'!$A$2:$O$80,15)*GO73</f>
        <v>391237.49999999994</v>
      </c>
      <c r="GQ73" s="200">
        <f t="shared" si="88"/>
        <v>0</v>
      </c>
      <c r="GR73" s="200">
        <f t="shared" si="115"/>
        <v>0</v>
      </c>
      <c r="GS73" s="200">
        <f t="shared" si="153"/>
        <v>0</v>
      </c>
      <c r="GT73" s="200">
        <f t="shared" si="116"/>
        <v>0</v>
      </c>
    </row>
    <row r="74" spans="1:202"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17"/>
        <v>0</v>
      </c>
      <c r="BH74">
        <v>-1</v>
      </c>
      <c r="BI74">
        <v>1</v>
      </c>
      <c r="BJ74">
        <f t="shared" si="90"/>
        <v>0</v>
      </c>
      <c r="BK74" s="1">
        <v>6.1530733973799998E-3</v>
      </c>
      <c r="BL74" s="2">
        <v>10</v>
      </c>
      <c r="BM74">
        <v>60</v>
      </c>
      <c r="BN74" t="str">
        <f t="shared" si="118"/>
        <v>TRUE</v>
      </c>
      <c r="BO74">
        <f>VLOOKUP($A74,'FuturesInfo (3)'!$A$2:$V$80,22)</f>
        <v>1</v>
      </c>
      <c r="BP74">
        <f t="shared" si="140"/>
        <v>1</v>
      </c>
      <c r="BQ74" s="139">
        <f>VLOOKUP($A74,'FuturesInfo (3)'!$A$2:$O$80,15)*BP74</f>
        <v>86650</v>
      </c>
      <c r="BR74" s="145">
        <f t="shared" si="91"/>
        <v>-533.16380988297703</v>
      </c>
      <c r="BT74">
        <f t="shared" si="92"/>
        <v>-1</v>
      </c>
      <c r="BU74">
        <v>-1</v>
      </c>
      <c r="BV74">
        <v>-1</v>
      </c>
      <c r="BW74">
        <v>1</v>
      </c>
      <c r="BX74">
        <f t="shared" si="141"/>
        <v>0</v>
      </c>
      <c r="BY74">
        <f t="shared" si="142"/>
        <v>0</v>
      </c>
      <c r="BZ74" s="188">
        <v>2.1216848673900002E-2</v>
      </c>
      <c r="CA74" s="2">
        <v>10</v>
      </c>
      <c r="CB74">
        <v>60</v>
      </c>
      <c r="CC74" t="str">
        <f t="shared" si="143"/>
        <v>TRUE</v>
      </c>
      <c r="CD74">
        <f>VLOOKUP($A74,'FuturesInfo (3)'!$A$2:$V$80,22)</f>
        <v>1</v>
      </c>
      <c r="CE74">
        <f t="shared" si="61"/>
        <v>1</v>
      </c>
      <c r="CF74">
        <f t="shared" si="61"/>
        <v>1</v>
      </c>
      <c r="CG74" s="139">
        <f>VLOOKUP($A74,'FuturesInfo (3)'!$A$2:$O$80,15)*CE74</f>
        <v>86650</v>
      </c>
      <c r="CH74" s="145">
        <f t="shared" si="144"/>
        <v>-1838.4399375934352</v>
      </c>
      <c r="CI74" s="145">
        <f t="shared" si="93"/>
        <v>-1838.4399375934352</v>
      </c>
      <c r="CK74">
        <f t="shared" si="145"/>
        <v>-1</v>
      </c>
      <c r="CL74">
        <v>1</v>
      </c>
      <c r="CM74">
        <v>-1</v>
      </c>
      <c r="CN74">
        <v>1</v>
      </c>
      <c r="CO74">
        <f t="shared" si="119"/>
        <v>1</v>
      </c>
      <c r="CP74">
        <f t="shared" si="146"/>
        <v>0</v>
      </c>
      <c r="CQ74" s="1">
        <v>5.0106935533100003E-3</v>
      </c>
      <c r="CR74" s="2">
        <v>10</v>
      </c>
      <c r="CS74">
        <v>60</v>
      </c>
      <c r="CT74" t="str">
        <f t="shared" si="147"/>
        <v>TRUE</v>
      </c>
      <c r="CU74">
        <f>VLOOKUP($A74,'FuturesInfo (3)'!$A$2:$V$80,22)</f>
        <v>1</v>
      </c>
      <c r="CV74">
        <f t="shared" si="148"/>
        <v>1</v>
      </c>
      <c r="CW74">
        <f t="shared" si="94"/>
        <v>1</v>
      </c>
      <c r="CX74" s="139">
        <f>VLOOKUP($A74,'FuturesInfo (3)'!$A$2:$O$80,15)*CW74</f>
        <v>86650</v>
      </c>
      <c r="CY74" s="200">
        <f t="shared" si="149"/>
        <v>434.1765963943115</v>
      </c>
      <c r="CZ74" s="200">
        <f t="shared" si="96"/>
        <v>-434.1765963943115</v>
      </c>
      <c r="DB74">
        <f t="shared" si="67"/>
        <v>1</v>
      </c>
      <c r="DC74">
        <v>1</v>
      </c>
      <c r="DD74">
        <v>-1</v>
      </c>
      <c r="DE74">
        <v>-1</v>
      </c>
      <c r="DF74">
        <f t="shared" si="120"/>
        <v>0</v>
      </c>
      <c r="DG74">
        <f t="shared" si="68"/>
        <v>1</v>
      </c>
      <c r="DH74" s="1">
        <v>-3.2224721833800001E-3</v>
      </c>
      <c r="DI74" s="2">
        <v>10</v>
      </c>
      <c r="DJ74">
        <v>60</v>
      </c>
      <c r="DK74" t="str">
        <f t="shared" si="69"/>
        <v>TRUE</v>
      </c>
      <c r="DL74">
        <f>VLOOKUP($A74,'FuturesInfo (3)'!$A$2:$V$80,22)</f>
        <v>1</v>
      </c>
      <c r="DM74">
        <f t="shared" si="70"/>
        <v>1</v>
      </c>
      <c r="DN74">
        <f t="shared" si="97"/>
        <v>1</v>
      </c>
      <c r="DO74" s="139">
        <f>VLOOKUP($A74,'FuturesInfo (3)'!$A$2:$O$80,15)*DN74</f>
        <v>86650</v>
      </c>
      <c r="DP74" s="200">
        <f t="shared" si="71"/>
        <v>-279.22721468987703</v>
      </c>
      <c r="DQ74" s="200">
        <f t="shared" si="98"/>
        <v>279.22721468987703</v>
      </c>
      <c r="DS74">
        <f t="shared" si="72"/>
        <v>1</v>
      </c>
      <c r="DT74">
        <v>1</v>
      </c>
      <c r="DU74">
        <v>-1</v>
      </c>
      <c r="DV74">
        <v>1</v>
      </c>
      <c r="DW74">
        <f t="shared" si="121"/>
        <v>1</v>
      </c>
      <c r="DX74">
        <f t="shared" si="73"/>
        <v>0</v>
      </c>
      <c r="DY74" s="1">
        <v>3.6049774307699997E-2</v>
      </c>
      <c r="DZ74" s="2">
        <v>10</v>
      </c>
      <c r="EA74">
        <v>60</v>
      </c>
      <c r="EB74" t="str">
        <f t="shared" si="74"/>
        <v>TRUE</v>
      </c>
      <c r="EC74">
        <f>VLOOKUP($A74,'FuturesInfo (3)'!$A$2:$V$80,22)</f>
        <v>1</v>
      </c>
      <c r="ED74" s="96">
        <v>0</v>
      </c>
      <c r="EE74">
        <f t="shared" si="99"/>
        <v>1</v>
      </c>
      <c r="EF74" s="139">
        <f>VLOOKUP($A74,'FuturesInfo (3)'!$A$2:$O$80,15)*EE74</f>
        <v>86650</v>
      </c>
      <c r="EG74" s="200">
        <f t="shared" si="75"/>
        <v>3123.7129437622048</v>
      </c>
      <c r="EH74" s="200">
        <f t="shared" si="100"/>
        <v>-3123.7129437622048</v>
      </c>
      <c r="EJ74">
        <f t="shared" si="150"/>
        <v>1</v>
      </c>
      <c r="EK74">
        <v>1</v>
      </c>
      <c r="EL74" s="218">
        <v>-1</v>
      </c>
      <c r="EM74">
        <f t="shared" si="101"/>
        <v>1</v>
      </c>
      <c r="EN74">
        <v>1</v>
      </c>
      <c r="EO74">
        <f t="shared" si="122"/>
        <v>1</v>
      </c>
      <c r="EP74">
        <f t="shared" si="102"/>
        <v>0</v>
      </c>
      <c r="EQ74">
        <f t="shared" si="151"/>
        <v>1</v>
      </c>
      <c r="ER74" s="1">
        <v>1.6661760376799999E-2</v>
      </c>
      <c r="ES74" s="2">
        <v>10</v>
      </c>
      <c r="ET74">
        <v>60</v>
      </c>
      <c r="EU74" t="str">
        <f t="shared" si="78"/>
        <v>TRUE</v>
      </c>
      <c r="EV74">
        <f>VLOOKUP($A74,'FuturesInfo (3)'!$A$2:$V$80,22)</f>
        <v>1</v>
      </c>
      <c r="EW74" s="96">
        <v>0</v>
      </c>
      <c r="EX74">
        <f t="shared" si="103"/>
        <v>1</v>
      </c>
      <c r="EY74" s="139">
        <f>VLOOKUP($A74,'FuturesInfo (3)'!$A$2:$O$80,15)*EX74</f>
        <v>86650</v>
      </c>
      <c r="EZ74" s="200">
        <f t="shared" si="79"/>
        <v>1443.7415366497198</v>
      </c>
      <c r="FA74" s="200">
        <f t="shared" si="104"/>
        <v>-1443.7415366497198</v>
      </c>
      <c r="FB74" s="200">
        <f t="shared" si="152"/>
        <v>1443.7415366497198</v>
      </c>
      <c r="FD74">
        <f t="shared" si="81"/>
        <v>1</v>
      </c>
      <c r="FE74">
        <v>-1</v>
      </c>
      <c r="FF74" s="218">
        <v>-1</v>
      </c>
      <c r="FG74">
        <f t="shared" si="125"/>
        <v>-1</v>
      </c>
      <c r="FH74">
        <v>1</v>
      </c>
      <c r="FI74">
        <f t="shared" si="123"/>
        <v>0</v>
      </c>
      <c r="FJ74">
        <f t="shared" si="106"/>
        <v>0</v>
      </c>
      <c r="FK74">
        <f t="shared" si="82"/>
        <v>0</v>
      </c>
      <c r="FL74" s="1">
        <v>3.5904563354200001E-3</v>
      </c>
      <c r="FM74" s="2">
        <v>10</v>
      </c>
      <c r="FN74">
        <v>60</v>
      </c>
      <c r="FO74" t="str">
        <f t="shared" si="83"/>
        <v>TRUE</v>
      </c>
      <c r="FP74">
        <f>VLOOKUP($A74,'FuturesInfo (3)'!$A$2:$V$80,22)</f>
        <v>1</v>
      </c>
      <c r="FQ74" s="96">
        <v>0</v>
      </c>
      <c r="FR74">
        <f t="shared" si="107"/>
        <v>1</v>
      </c>
      <c r="FS74" s="139">
        <f>VLOOKUP($A74,'FuturesInfo (3)'!$A$2:$O$80,15)*FR74</f>
        <v>86650</v>
      </c>
      <c r="FT74" s="200">
        <f t="shared" si="84"/>
        <v>-311.11304146414301</v>
      </c>
      <c r="FU74" s="200">
        <f t="shared" si="108"/>
        <v>-311.11304146414301</v>
      </c>
      <c r="FV74" s="200">
        <f t="shared" si="85"/>
        <v>-311.11304146414301</v>
      </c>
      <c r="FX74">
        <f t="shared" si="86"/>
        <v>1</v>
      </c>
      <c r="FY74" s="244">
        <v>1</v>
      </c>
      <c r="FZ74" s="218">
        <v>-1</v>
      </c>
      <c r="GA74" s="245">
        <v>-7</v>
      </c>
      <c r="GB74">
        <f t="shared" si="126"/>
        <v>-1</v>
      </c>
      <c r="GC74">
        <f t="shared" si="110"/>
        <v>1</v>
      </c>
      <c r="GD74" s="218"/>
      <c r="GE74">
        <f t="shared" si="124"/>
        <v>0</v>
      </c>
      <c r="GF74">
        <f t="shared" si="111"/>
        <v>0</v>
      </c>
      <c r="GG74">
        <f t="shared" si="112"/>
        <v>0</v>
      </c>
      <c r="GH74">
        <f t="shared" si="113"/>
        <v>0</v>
      </c>
      <c r="GI74" s="253"/>
      <c r="GJ74" s="2">
        <v>10</v>
      </c>
      <c r="GK74">
        <v>60</v>
      </c>
      <c r="GL74" t="str">
        <f t="shared" si="87"/>
        <v>TRUE</v>
      </c>
      <c r="GM74">
        <f>VLOOKUP($A74,'FuturesInfo (3)'!$A$2:$V$80,22)</f>
        <v>1</v>
      </c>
      <c r="GN74" s="96">
        <v>0</v>
      </c>
      <c r="GO74">
        <f t="shared" si="114"/>
        <v>1</v>
      </c>
      <c r="GP74" s="139">
        <f>VLOOKUP($A74,'FuturesInfo (3)'!$A$2:$O$80,15)*GO74</f>
        <v>86650</v>
      </c>
      <c r="GQ74" s="200">
        <f t="shared" si="88"/>
        <v>0</v>
      </c>
      <c r="GR74" s="200">
        <f t="shared" si="115"/>
        <v>0</v>
      </c>
      <c r="GS74" s="200">
        <f t="shared" si="153"/>
        <v>0</v>
      </c>
      <c r="GT74" s="200">
        <f t="shared" si="116"/>
        <v>0</v>
      </c>
    </row>
    <row r="75" spans="1:202"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17"/>
        <v>-2</v>
      </c>
      <c r="BH75">
        <v>-1</v>
      </c>
      <c r="BI75">
        <v>1</v>
      </c>
      <c r="BJ75">
        <f t="shared" si="90"/>
        <v>0</v>
      </c>
      <c r="BK75" s="1">
        <v>3.7791052054099998E-3</v>
      </c>
      <c r="BL75" s="2">
        <v>10</v>
      </c>
      <c r="BM75">
        <v>60</v>
      </c>
      <c r="BN75" t="str">
        <f t="shared" si="118"/>
        <v>TRUE</v>
      </c>
      <c r="BO75">
        <f>VLOOKUP($A75,'FuturesInfo (3)'!$A$2:$V$80,22)</f>
        <v>12</v>
      </c>
      <c r="BP75">
        <f t="shared" si="140"/>
        <v>12</v>
      </c>
      <c r="BQ75" s="139">
        <f>VLOOKUP($A75,'FuturesInfo (3)'!$A$2:$O$80,15)*BP75</f>
        <v>196728</v>
      </c>
      <c r="BR75" s="145">
        <f t="shared" si="91"/>
        <v>-743.4558088498984</v>
      </c>
      <c r="BT75">
        <f t="shared" si="92"/>
        <v>-1</v>
      </c>
      <c r="BU75">
        <v>1</v>
      </c>
      <c r="BV75">
        <v>-1</v>
      </c>
      <c r="BW75">
        <v>1</v>
      </c>
      <c r="BX75">
        <f t="shared" si="141"/>
        <v>1</v>
      </c>
      <c r="BY75">
        <f t="shared" si="142"/>
        <v>0</v>
      </c>
      <c r="BZ75" s="188">
        <v>3.6434296818099997E-4</v>
      </c>
      <c r="CA75" s="2">
        <v>10</v>
      </c>
      <c r="CB75">
        <v>60</v>
      </c>
      <c r="CC75" t="str">
        <f t="shared" si="143"/>
        <v>TRUE</v>
      </c>
      <c r="CD75">
        <f>VLOOKUP($A75,'FuturesInfo (3)'!$A$2:$V$80,22)</f>
        <v>12</v>
      </c>
      <c r="CE75">
        <f t="shared" si="61"/>
        <v>12</v>
      </c>
      <c r="CF75">
        <f t="shared" si="61"/>
        <v>12</v>
      </c>
      <c r="CG75" s="139">
        <f>VLOOKUP($A75,'FuturesInfo (3)'!$A$2:$O$80,15)*CE75</f>
        <v>196728</v>
      </c>
      <c r="CH75" s="145">
        <f t="shared" si="144"/>
        <v>71.676463444311764</v>
      </c>
      <c r="CI75" s="145">
        <f t="shared" si="93"/>
        <v>-71.676463444311764</v>
      </c>
      <c r="CK75">
        <f t="shared" si="145"/>
        <v>1</v>
      </c>
      <c r="CL75">
        <v>1</v>
      </c>
      <c r="CM75">
        <v>-1</v>
      </c>
      <c r="CN75">
        <v>-1</v>
      </c>
      <c r="CO75">
        <f t="shared" si="119"/>
        <v>0</v>
      </c>
      <c r="CP75">
        <f t="shared" si="146"/>
        <v>1</v>
      </c>
      <c r="CQ75" s="1">
        <v>-3.0350855894100001E-4</v>
      </c>
      <c r="CR75" s="2">
        <v>10</v>
      </c>
      <c r="CS75">
        <v>60</v>
      </c>
      <c r="CT75" t="str">
        <f t="shared" si="147"/>
        <v>TRUE</v>
      </c>
      <c r="CU75">
        <f>VLOOKUP($A75,'FuturesInfo (3)'!$A$2:$V$80,22)</f>
        <v>12</v>
      </c>
      <c r="CV75">
        <f t="shared" si="148"/>
        <v>9</v>
      </c>
      <c r="CW75">
        <f t="shared" si="94"/>
        <v>12</v>
      </c>
      <c r="CX75" s="139">
        <f>VLOOKUP($A75,'FuturesInfo (3)'!$A$2:$O$80,15)*CW75</f>
        <v>196728</v>
      </c>
      <c r="CY75" s="200">
        <f t="shared" si="149"/>
        <v>-59.708631783345048</v>
      </c>
      <c r="CZ75" s="200">
        <f t="shared" si="96"/>
        <v>59.708631783345048</v>
      </c>
      <c r="DB75">
        <f t="shared" si="67"/>
        <v>1</v>
      </c>
      <c r="DC75">
        <v>-1</v>
      </c>
      <c r="DD75">
        <v>1</v>
      </c>
      <c r="DE75">
        <v>1</v>
      </c>
      <c r="DF75">
        <f t="shared" si="120"/>
        <v>0</v>
      </c>
      <c r="DG75">
        <f t="shared" si="68"/>
        <v>1</v>
      </c>
      <c r="DH75" s="1">
        <v>6.67921549578E-3</v>
      </c>
      <c r="DI75" s="2">
        <v>10</v>
      </c>
      <c r="DJ75">
        <v>60</v>
      </c>
      <c r="DK75" t="str">
        <f t="shared" si="69"/>
        <v>TRUE</v>
      </c>
      <c r="DL75">
        <f>VLOOKUP($A75,'FuturesInfo (3)'!$A$2:$V$80,22)</f>
        <v>12</v>
      </c>
      <c r="DM75">
        <f t="shared" si="70"/>
        <v>9</v>
      </c>
      <c r="DN75">
        <f t="shared" si="97"/>
        <v>12</v>
      </c>
      <c r="DO75" s="139">
        <f>VLOOKUP($A75,'FuturesInfo (3)'!$A$2:$O$80,15)*DN75</f>
        <v>196728</v>
      </c>
      <c r="DP75" s="200">
        <f t="shared" si="71"/>
        <v>-1313.9887060538078</v>
      </c>
      <c r="DQ75" s="200">
        <f t="shared" si="98"/>
        <v>1313.9887060538078</v>
      </c>
      <c r="DS75">
        <f t="shared" si="72"/>
        <v>-1</v>
      </c>
      <c r="DT75">
        <v>1</v>
      </c>
      <c r="DU75">
        <v>1</v>
      </c>
      <c r="DV75">
        <v>-1</v>
      </c>
      <c r="DW75">
        <f t="shared" si="121"/>
        <v>0</v>
      </c>
      <c r="DX75">
        <f t="shared" si="73"/>
        <v>0</v>
      </c>
      <c r="DY75" s="1">
        <v>-6.6348995717500003E-4</v>
      </c>
      <c r="DZ75" s="2">
        <v>10</v>
      </c>
      <c r="EA75">
        <v>60</v>
      </c>
      <c r="EB75" t="str">
        <f t="shared" si="74"/>
        <v>TRUE</v>
      </c>
      <c r="EC75">
        <f>VLOOKUP($A75,'FuturesInfo (3)'!$A$2:$V$80,22)</f>
        <v>12</v>
      </c>
      <c r="ED75" s="96">
        <v>0</v>
      </c>
      <c r="EE75">
        <f t="shared" si="99"/>
        <v>12</v>
      </c>
      <c r="EF75" s="139">
        <f>VLOOKUP($A75,'FuturesInfo (3)'!$A$2:$O$80,15)*EE75</f>
        <v>196728</v>
      </c>
      <c r="EG75" s="200">
        <f t="shared" si="75"/>
        <v>-130.52705229512341</v>
      </c>
      <c r="EH75" s="200">
        <f t="shared" si="100"/>
        <v>-130.52705229512341</v>
      </c>
      <c r="EJ75">
        <f t="shared" si="150"/>
        <v>1</v>
      </c>
      <c r="EK75">
        <v>1</v>
      </c>
      <c r="EL75" s="218">
        <v>1</v>
      </c>
      <c r="EM75">
        <f t="shared" si="101"/>
        <v>1</v>
      </c>
      <c r="EN75">
        <v>-1</v>
      </c>
      <c r="EO75">
        <f t="shared" si="122"/>
        <v>0</v>
      </c>
      <c r="EP75">
        <f t="shared" si="102"/>
        <v>0</v>
      </c>
      <c r="EQ75">
        <f t="shared" si="151"/>
        <v>0</v>
      </c>
      <c r="ER75" s="1">
        <v>-7.1221632061800001E-3</v>
      </c>
      <c r="ES75" s="2">
        <v>10</v>
      </c>
      <c r="ET75">
        <v>60</v>
      </c>
      <c r="EU75" t="str">
        <f t="shared" si="78"/>
        <v>TRUE</v>
      </c>
      <c r="EV75">
        <f>VLOOKUP($A75,'FuturesInfo (3)'!$A$2:$V$80,22)</f>
        <v>12</v>
      </c>
      <c r="EW75" s="96">
        <v>0</v>
      </c>
      <c r="EX75">
        <f t="shared" si="103"/>
        <v>12</v>
      </c>
      <c r="EY75" s="139">
        <f>VLOOKUP($A75,'FuturesInfo (3)'!$A$2:$O$80,15)*EX75</f>
        <v>196728</v>
      </c>
      <c r="EZ75" s="200">
        <f t="shared" si="79"/>
        <v>-1401.1289232253791</v>
      </c>
      <c r="FA75" s="200">
        <f t="shared" si="104"/>
        <v>-1401.1289232253791</v>
      </c>
      <c r="FB75" s="200">
        <f t="shared" si="152"/>
        <v>-1401.1289232253791</v>
      </c>
      <c r="FD75">
        <f t="shared" si="81"/>
        <v>-1</v>
      </c>
      <c r="FE75">
        <v>-1</v>
      </c>
      <c r="FF75" s="218">
        <v>1</v>
      </c>
      <c r="FG75">
        <f t="shared" si="125"/>
        <v>1</v>
      </c>
      <c r="FH75">
        <v>-1</v>
      </c>
      <c r="FI75">
        <f t="shared" si="123"/>
        <v>1</v>
      </c>
      <c r="FJ75">
        <f t="shared" si="106"/>
        <v>0</v>
      </c>
      <c r="FK75">
        <f t="shared" si="82"/>
        <v>0</v>
      </c>
      <c r="FL75" s="1">
        <v>-3.40425531915E-3</v>
      </c>
      <c r="FM75" s="2">
        <v>10</v>
      </c>
      <c r="FN75">
        <v>60</v>
      </c>
      <c r="FO75" t="str">
        <f t="shared" si="83"/>
        <v>TRUE</v>
      </c>
      <c r="FP75">
        <f>VLOOKUP($A75,'FuturesInfo (3)'!$A$2:$V$80,22)</f>
        <v>12</v>
      </c>
      <c r="FQ75" s="96">
        <v>0</v>
      </c>
      <c r="FR75">
        <f t="shared" si="107"/>
        <v>12</v>
      </c>
      <c r="FS75" s="139">
        <f>VLOOKUP($A75,'FuturesInfo (3)'!$A$2:$O$80,15)*FR75</f>
        <v>196728</v>
      </c>
      <c r="FT75" s="200">
        <f t="shared" si="84"/>
        <v>669.71234042574122</v>
      </c>
      <c r="FU75" s="200">
        <f t="shared" si="108"/>
        <v>-669.71234042574122</v>
      </c>
      <c r="FV75" s="200">
        <f t="shared" si="85"/>
        <v>-669.71234042574122</v>
      </c>
      <c r="FX75">
        <f t="shared" si="86"/>
        <v>-1</v>
      </c>
      <c r="FY75" s="244">
        <v>1</v>
      </c>
      <c r="FZ75" s="218">
        <v>-1</v>
      </c>
      <c r="GA75" s="245">
        <v>19</v>
      </c>
      <c r="GB75">
        <f t="shared" si="126"/>
        <v>-1</v>
      </c>
      <c r="GC75">
        <f t="shared" si="110"/>
        <v>-1</v>
      </c>
      <c r="GD75" s="218"/>
      <c r="GE75">
        <f t="shared" si="124"/>
        <v>0</v>
      </c>
      <c r="GF75">
        <f t="shared" si="111"/>
        <v>0</v>
      </c>
      <c r="GG75">
        <f t="shared" si="112"/>
        <v>0</v>
      </c>
      <c r="GH75">
        <f t="shared" si="113"/>
        <v>0</v>
      </c>
      <c r="GI75" s="253"/>
      <c r="GJ75" s="2">
        <v>10</v>
      </c>
      <c r="GK75">
        <v>60</v>
      </c>
      <c r="GL75" t="str">
        <f t="shared" si="87"/>
        <v>TRUE</v>
      </c>
      <c r="GM75">
        <f>VLOOKUP($A75,'FuturesInfo (3)'!$A$2:$V$80,22)</f>
        <v>12</v>
      </c>
      <c r="GN75" s="96">
        <v>0</v>
      </c>
      <c r="GO75">
        <f t="shared" si="114"/>
        <v>12</v>
      </c>
      <c r="GP75" s="139">
        <f>VLOOKUP($A75,'FuturesInfo (3)'!$A$2:$O$80,15)*GO75</f>
        <v>196728</v>
      </c>
      <c r="GQ75" s="200">
        <f t="shared" si="88"/>
        <v>0</v>
      </c>
      <c r="GR75" s="200">
        <f t="shared" si="115"/>
        <v>0</v>
      </c>
      <c r="GS75" s="200">
        <f t="shared" si="153"/>
        <v>0</v>
      </c>
      <c r="GT75" s="200">
        <f t="shared" si="116"/>
        <v>0</v>
      </c>
    </row>
    <row r="76" spans="1:202"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17"/>
        <v>-2</v>
      </c>
      <c r="BH76">
        <v>-1</v>
      </c>
      <c r="BI76">
        <v>-1</v>
      </c>
      <c r="BJ76">
        <f t="shared" si="90"/>
        <v>1</v>
      </c>
      <c r="BK76" s="1">
        <v>-7.2339865842399999E-4</v>
      </c>
      <c r="BL76" s="2">
        <v>10</v>
      </c>
      <c r="BM76">
        <v>60</v>
      </c>
      <c r="BN76" t="str">
        <f t="shared" si="118"/>
        <v>TRUE</v>
      </c>
      <c r="BO76">
        <f>VLOOKUP($A76,'FuturesInfo (3)'!$A$2:$V$80,22)</f>
        <v>12</v>
      </c>
      <c r="BP76">
        <f t="shared" si="140"/>
        <v>12</v>
      </c>
      <c r="BQ76" s="139">
        <f>VLOOKUP($A76,'FuturesInfo (3)'!$A$2:$O$80,15)*BP76</f>
        <v>1707657.8259245425</v>
      </c>
      <c r="BR76" s="145">
        <f t="shared" si="91"/>
        <v>1235.3173803210586</v>
      </c>
      <c r="BT76">
        <f t="shared" si="92"/>
        <v>-1</v>
      </c>
      <c r="BU76">
        <v>1</v>
      </c>
      <c r="BV76">
        <v>1</v>
      </c>
      <c r="BW76">
        <v>1</v>
      </c>
      <c r="BX76">
        <f t="shared" si="141"/>
        <v>1</v>
      </c>
      <c r="BY76">
        <f t="shared" si="142"/>
        <v>1</v>
      </c>
      <c r="BZ76" s="188">
        <v>3.2905561039800002E-4</v>
      </c>
      <c r="CA76" s="2">
        <v>10</v>
      </c>
      <c r="CB76">
        <v>60</v>
      </c>
      <c r="CC76" t="str">
        <f t="shared" si="143"/>
        <v>TRUE</v>
      </c>
      <c r="CD76">
        <f>VLOOKUP($A76,'FuturesInfo (3)'!$A$2:$V$80,22)</f>
        <v>12</v>
      </c>
      <c r="CE76">
        <f t="shared" si="61"/>
        <v>12</v>
      </c>
      <c r="CF76">
        <f t="shared" si="61"/>
        <v>12</v>
      </c>
      <c r="CG76" s="139">
        <f>VLOOKUP($A76,'FuturesInfo (3)'!$A$2:$O$80,15)*CE76</f>
        <v>1707657.8259245425</v>
      </c>
      <c r="CH76" s="145">
        <f t="shared" si="144"/>
        <v>561.91438826052195</v>
      </c>
      <c r="CI76" s="145">
        <f t="shared" si="93"/>
        <v>561.91438826052195</v>
      </c>
      <c r="CK76">
        <f t="shared" si="145"/>
        <v>1</v>
      </c>
      <c r="CL76">
        <v>1</v>
      </c>
      <c r="CM76">
        <v>1</v>
      </c>
      <c r="CN76">
        <v>1</v>
      </c>
      <c r="CO76">
        <f t="shared" si="119"/>
        <v>1</v>
      </c>
      <c r="CP76">
        <f t="shared" si="146"/>
        <v>1</v>
      </c>
      <c r="CQ76" s="1">
        <v>1.1184210526300001E-3</v>
      </c>
      <c r="CR76" s="2">
        <v>10</v>
      </c>
      <c r="CS76">
        <v>60</v>
      </c>
      <c r="CT76" t="str">
        <f t="shared" si="147"/>
        <v>TRUE</v>
      </c>
      <c r="CU76">
        <f>VLOOKUP($A76,'FuturesInfo (3)'!$A$2:$V$80,22)</f>
        <v>12</v>
      </c>
      <c r="CV76">
        <f t="shared" si="148"/>
        <v>15</v>
      </c>
      <c r="CW76">
        <f t="shared" si="94"/>
        <v>12</v>
      </c>
      <c r="CX76" s="139">
        <f>VLOOKUP($A76,'FuturesInfo (3)'!$A$2:$O$80,15)*CW76</f>
        <v>1707657.8259245425</v>
      </c>
      <c r="CY76" s="200">
        <f t="shared" si="149"/>
        <v>1909.8804632023841</v>
      </c>
      <c r="CZ76" s="200">
        <f t="shared" si="96"/>
        <v>1909.8804632023841</v>
      </c>
      <c r="DB76">
        <f t="shared" si="67"/>
        <v>1</v>
      </c>
      <c r="DC76">
        <v>1</v>
      </c>
      <c r="DD76">
        <v>1</v>
      </c>
      <c r="DE76">
        <v>-1</v>
      </c>
      <c r="DF76">
        <f t="shared" si="120"/>
        <v>0</v>
      </c>
      <c r="DG76">
        <f t="shared" si="68"/>
        <v>0</v>
      </c>
      <c r="DH76" s="1">
        <v>-5.25727804429E-4</v>
      </c>
      <c r="DI76" s="2">
        <v>10</v>
      </c>
      <c r="DJ76">
        <v>60</v>
      </c>
      <c r="DK76" t="str">
        <f t="shared" si="69"/>
        <v>TRUE</v>
      </c>
      <c r="DL76">
        <f>VLOOKUP($A76,'FuturesInfo (3)'!$A$2:$V$80,22)</f>
        <v>12</v>
      </c>
      <c r="DM76">
        <f t="shared" si="70"/>
        <v>15</v>
      </c>
      <c r="DN76">
        <f t="shared" si="97"/>
        <v>12</v>
      </c>
      <c r="DO76" s="139">
        <f>VLOOKUP($A76,'FuturesInfo (3)'!$A$2:$O$80,15)*DN76</f>
        <v>1707657.8259245425</v>
      </c>
      <c r="DP76" s="200">
        <f t="shared" si="71"/>
        <v>-897.7631995393092</v>
      </c>
      <c r="DQ76" s="200">
        <f t="shared" si="98"/>
        <v>-897.7631995393092</v>
      </c>
      <c r="DS76">
        <f t="shared" si="72"/>
        <v>1</v>
      </c>
      <c r="DT76">
        <v>-1</v>
      </c>
      <c r="DU76">
        <v>1</v>
      </c>
      <c r="DV76">
        <v>-1</v>
      </c>
      <c r="DW76">
        <f t="shared" si="121"/>
        <v>1</v>
      </c>
      <c r="DX76">
        <f t="shared" si="73"/>
        <v>0</v>
      </c>
      <c r="DY76" s="1">
        <v>-4.60253774556E-4</v>
      </c>
      <c r="DZ76" s="2">
        <v>10</v>
      </c>
      <c r="EA76">
        <v>60</v>
      </c>
      <c r="EB76" t="str">
        <f t="shared" si="74"/>
        <v>TRUE</v>
      </c>
      <c r="EC76">
        <f>VLOOKUP($A76,'FuturesInfo (3)'!$A$2:$V$80,22)</f>
        <v>12</v>
      </c>
      <c r="ED76" s="96">
        <v>0</v>
      </c>
      <c r="EE76">
        <f t="shared" si="99"/>
        <v>12</v>
      </c>
      <c r="EF76" s="139">
        <f>VLOOKUP($A76,'FuturesInfo (3)'!$A$2:$O$80,15)*EE76</f>
        <v>1707657.8259245425</v>
      </c>
      <c r="EG76" s="200">
        <f t="shared" si="75"/>
        <v>785.95596003186347</v>
      </c>
      <c r="EH76" s="200">
        <f t="shared" si="100"/>
        <v>-785.95596003186347</v>
      </c>
      <c r="EJ76">
        <f t="shared" si="150"/>
        <v>-1</v>
      </c>
      <c r="EK76">
        <v>-1</v>
      </c>
      <c r="EL76" s="218">
        <v>1</v>
      </c>
      <c r="EM76">
        <f t="shared" si="101"/>
        <v>1</v>
      </c>
      <c r="EN76">
        <v>1</v>
      </c>
      <c r="EO76">
        <f t="shared" si="122"/>
        <v>0</v>
      </c>
      <c r="EP76">
        <f t="shared" si="102"/>
        <v>1</v>
      </c>
      <c r="EQ76">
        <f t="shared" si="151"/>
        <v>1</v>
      </c>
      <c r="ER76" s="1">
        <v>1.31648235914E-3</v>
      </c>
      <c r="ES76" s="2">
        <v>10</v>
      </c>
      <c r="ET76">
        <v>60</v>
      </c>
      <c r="EU76" t="str">
        <f t="shared" si="78"/>
        <v>TRUE</v>
      </c>
      <c r="EV76">
        <f>VLOOKUP($A76,'FuturesInfo (3)'!$A$2:$V$80,22)</f>
        <v>12</v>
      </c>
      <c r="EW76" s="96">
        <v>0</v>
      </c>
      <c r="EX76">
        <f t="shared" si="103"/>
        <v>12</v>
      </c>
      <c r="EY76" s="139">
        <f>VLOOKUP($A76,'FuturesInfo (3)'!$A$2:$O$80,15)*EX76</f>
        <v>1707657.8259245425</v>
      </c>
      <c r="EZ76" s="200">
        <f t="shared" si="79"/>
        <v>-2248.1014032770249</v>
      </c>
      <c r="FA76" s="200">
        <f t="shared" si="104"/>
        <v>2248.1014032770249</v>
      </c>
      <c r="FB76" s="200">
        <f t="shared" si="152"/>
        <v>2248.1014032770249</v>
      </c>
      <c r="FD76">
        <f t="shared" si="81"/>
        <v>1</v>
      </c>
      <c r="FE76">
        <v>-1</v>
      </c>
      <c r="FF76" s="218">
        <v>1</v>
      </c>
      <c r="FG76">
        <f t="shared" si="125"/>
        <v>1</v>
      </c>
      <c r="FH76">
        <v>1</v>
      </c>
      <c r="FI76">
        <f t="shared" si="123"/>
        <v>0</v>
      </c>
      <c r="FJ76">
        <f t="shared" si="106"/>
        <v>1</v>
      </c>
      <c r="FK76">
        <f t="shared" si="82"/>
        <v>1</v>
      </c>
      <c r="FL76" s="1">
        <v>1.7091769655499999E-3</v>
      </c>
      <c r="FM76" s="2">
        <v>10</v>
      </c>
      <c r="FN76">
        <v>60</v>
      </c>
      <c r="FO76" t="str">
        <f t="shared" si="83"/>
        <v>TRUE</v>
      </c>
      <c r="FP76">
        <f>VLOOKUP($A76,'FuturesInfo (3)'!$A$2:$V$80,22)</f>
        <v>12</v>
      </c>
      <c r="FQ76" s="96">
        <v>0</v>
      </c>
      <c r="FR76">
        <f t="shared" si="107"/>
        <v>12</v>
      </c>
      <c r="FS76" s="139">
        <f>VLOOKUP($A76,'FuturesInfo (3)'!$A$2:$O$80,15)*FR76</f>
        <v>1707657.8259245425</v>
      </c>
      <c r="FT76" s="200">
        <f t="shared" si="84"/>
        <v>-2918.6894211114195</v>
      </c>
      <c r="FU76" s="200">
        <f t="shared" si="108"/>
        <v>2918.6894211114195</v>
      </c>
      <c r="FV76" s="200">
        <f t="shared" si="85"/>
        <v>2918.6894211114195</v>
      </c>
      <c r="FX76">
        <f t="shared" si="86"/>
        <v>1</v>
      </c>
      <c r="FY76" s="244">
        <v>1</v>
      </c>
      <c r="FZ76" s="218">
        <v>1</v>
      </c>
      <c r="GA76" s="245">
        <v>-6</v>
      </c>
      <c r="GB76">
        <f t="shared" si="126"/>
        <v>1</v>
      </c>
      <c r="GC76">
        <f t="shared" si="110"/>
        <v>-1</v>
      </c>
      <c r="GD76" s="218"/>
      <c r="GE76">
        <f t="shared" si="124"/>
        <v>0</v>
      </c>
      <c r="GF76">
        <f t="shared" si="111"/>
        <v>0</v>
      </c>
      <c r="GG76">
        <f t="shared" si="112"/>
        <v>0</v>
      </c>
      <c r="GH76">
        <f t="shared" si="113"/>
        <v>0</v>
      </c>
      <c r="GI76" s="253"/>
      <c r="GJ76" s="2">
        <v>10</v>
      </c>
      <c r="GK76">
        <v>60</v>
      </c>
      <c r="GL76" t="str">
        <f t="shared" si="87"/>
        <v>TRUE</v>
      </c>
      <c r="GM76">
        <f>VLOOKUP($A76,'FuturesInfo (3)'!$A$2:$V$80,22)</f>
        <v>12</v>
      </c>
      <c r="GN76" s="96">
        <v>0</v>
      </c>
      <c r="GO76">
        <f t="shared" si="114"/>
        <v>12</v>
      </c>
      <c r="GP76" s="139">
        <f>VLOOKUP($A76,'FuturesInfo (3)'!$A$2:$O$80,15)*GO76</f>
        <v>1707657.8259245425</v>
      </c>
      <c r="GQ76" s="200">
        <f t="shared" si="88"/>
        <v>0</v>
      </c>
      <c r="GR76" s="200">
        <f t="shared" si="115"/>
        <v>0</v>
      </c>
      <c r="GS76" s="200">
        <f t="shared" si="153"/>
        <v>0</v>
      </c>
      <c r="GT76" s="200">
        <f t="shared" si="116"/>
        <v>0</v>
      </c>
    </row>
    <row r="77" spans="1:202"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17"/>
        <v>0</v>
      </c>
      <c r="BH77">
        <v>1</v>
      </c>
      <c r="BI77">
        <v>1</v>
      </c>
      <c r="BJ77">
        <f t="shared" si="90"/>
        <v>1</v>
      </c>
      <c r="BK77" s="1">
        <v>4.8108243548000001E-2</v>
      </c>
      <c r="BL77" s="2">
        <v>10</v>
      </c>
      <c r="BM77">
        <v>60</v>
      </c>
      <c r="BN77" t="str">
        <f t="shared" si="118"/>
        <v>TRUE</v>
      </c>
      <c r="BO77">
        <f>VLOOKUP($A77,'FuturesInfo (3)'!$A$2:$V$80,22)</f>
        <v>2</v>
      </c>
      <c r="BP77">
        <f t="shared" si="140"/>
        <v>2</v>
      </c>
      <c r="BQ77" s="139">
        <f>VLOOKUP($A77,'FuturesInfo (3)'!$A$2:$O$80,15)*BP77</f>
        <v>82800</v>
      </c>
      <c r="BR77" s="145">
        <f t="shared" si="91"/>
        <v>3983.3625657744001</v>
      </c>
      <c r="BT77">
        <f t="shared" si="92"/>
        <v>1</v>
      </c>
      <c r="BU77">
        <v>1</v>
      </c>
      <c r="BV77">
        <v>-1</v>
      </c>
      <c r="BW77">
        <v>-1</v>
      </c>
      <c r="BX77">
        <f t="shared" si="141"/>
        <v>0</v>
      </c>
      <c r="BY77">
        <f t="shared" si="142"/>
        <v>1</v>
      </c>
      <c r="BZ77" s="188">
        <v>-9.5625149414299993E-3</v>
      </c>
      <c r="CA77" s="2">
        <v>10</v>
      </c>
      <c r="CB77">
        <v>60</v>
      </c>
      <c r="CC77" t="str">
        <f t="shared" si="143"/>
        <v>TRUE</v>
      </c>
      <c r="CD77">
        <f>VLOOKUP($A77,'FuturesInfo (3)'!$A$2:$V$80,22)</f>
        <v>2</v>
      </c>
      <c r="CE77">
        <f t="shared" si="61"/>
        <v>2</v>
      </c>
      <c r="CF77">
        <f t="shared" si="61"/>
        <v>2</v>
      </c>
      <c r="CG77" s="139">
        <f>VLOOKUP($A77,'FuturesInfo (3)'!$A$2:$O$80,15)*CE77</f>
        <v>82800</v>
      </c>
      <c r="CH77" s="145">
        <f t="shared" si="144"/>
        <v>-791.77623715040397</v>
      </c>
      <c r="CI77" s="145">
        <f t="shared" si="93"/>
        <v>791.77623715040397</v>
      </c>
      <c r="CK77">
        <f t="shared" si="145"/>
        <v>1</v>
      </c>
      <c r="CL77">
        <v>-1</v>
      </c>
      <c r="CM77">
        <v>-1</v>
      </c>
      <c r="CN77">
        <v>-1</v>
      </c>
      <c r="CO77">
        <f t="shared" si="119"/>
        <v>1</v>
      </c>
      <c r="CP77">
        <f t="shared" si="146"/>
        <v>1</v>
      </c>
      <c r="CQ77" s="1">
        <v>-6.2756456673899999E-3</v>
      </c>
      <c r="CR77" s="2">
        <v>10</v>
      </c>
      <c r="CS77">
        <v>60</v>
      </c>
      <c r="CT77" t="str">
        <f t="shared" si="147"/>
        <v>TRUE</v>
      </c>
      <c r="CU77">
        <f>VLOOKUP($A77,'FuturesInfo (3)'!$A$2:$V$80,22)</f>
        <v>2</v>
      </c>
      <c r="CV77">
        <f t="shared" si="148"/>
        <v>3</v>
      </c>
      <c r="CW77">
        <f t="shared" si="94"/>
        <v>2</v>
      </c>
      <c r="CX77" s="139">
        <f>VLOOKUP($A77,'FuturesInfo (3)'!$A$2:$O$80,15)*CW77</f>
        <v>82800</v>
      </c>
      <c r="CY77" s="200">
        <f t="shared" si="149"/>
        <v>519.623461259892</v>
      </c>
      <c r="CZ77" s="200">
        <f t="shared" si="96"/>
        <v>519.623461259892</v>
      </c>
      <c r="DB77">
        <f t="shared" si="67"/>
        <v>-1</v>
      </c>
      <c r="DC77">
        <v>-1</v>
      </c>
      <c r="DD77">
        <v>-1</v>
      </c>
      <c r="DE77">
        <v>-1</v>
      </c>
      <c r="DF77">
        <f t="shared" si="120"/>
        <v>1</v>
      </c>
      <c r="DG77">
        <f t="shared" si="68"/>
        <v>1</v>
      </c>
      <c r="DH77" s="1">
        <v>-9.4729171726999992E-3</v>
      </c>
      <c r="DI77" s="2">
        <v>10</v>
      </c>
      <c r="DJ77">
        <v>60</v>
      </c>
      <c r="DK77" t="str">
        <f t="shared" si="69"/>
        <v>TRUE</v>
      </c>
      <c r="DL77">
        <f>VLOOKUP($A77,'FuturesInfo (3)'!$A$2:$V$80,22)</f>
        <v>2</v>
      </c>
      <c r="DM77">
        <f t="shared" si="70"/>
        <v>3</v>
      </c>
      <c r="DN77">
        <f t="shared" si="97"/>
        <v>2</v>
      </c>
      <c r="DO77" s="139">
        <f>VLOOKUP($A77,'FuturesInfo (3)'!$A$2:$O$80,15)*DN77</f>
        <v>82800</v>
      </c>
      <c r="DP77" s="200">
        <f t="shared" si="71"/>
        <v>784.35754189955992</v>
      </c>
      <c r="DQ77" s="200">
        <f t="shared" si="98"/>
        <v>784.35754189955992</v>
      </c>
      <c r="DS77">
        <f t="shared" si="72"/>
        <v>-1</v>
      </c>
      <c r="DT77">
        <v>1</v>
      </c>
      <c r="DU77">
        <v>-1</v>
      </c>
      <c r="DV77">
        <v>1</v>
      </c>
      <c r="DW77">
        <f t="shared" si="121"/>
        <v>1</v>
      </c>
      <c r="DX77">
        <f t="shared" si="73"/>
        <v>0</v>
      </c>
      <c r="DY77" s="1">
        <v>2.2805296714100001E-2</v>
      </c>
      <c r="DZ77" s="2">
        <v>10</v>
      </c>
      <c r="EA77">
        <v>60</v>
      </c>
      <c r="EB77" t="str">
        <f t="shared" si="74"/>
        <v>TRUE</v>
      </c>
      <c r="EC77">
        <f>VLOOKUP($A77,'FuturesInfo (3)'!$A$2:$V$80,22)</f>
        <v>2</v>
      </c>
      <c r="ED77" s="96">
        <v>0</v>
      </c>
      <c r="EE77">
        <f t="shared" si="99"/>
        <v>2</v>
      </c>
      <c r="EF77" s="139">
        <f>VLOOKUP($A77,'FuturesInfo (3)'!$A$2:$O$80,15)*EE77</f>
        <v>82800</v>
      </c>
      <c r="EG77" s="200">
        <f t="shared" si="75"/>
        <v>1888.27856792748</v>
      </c>
      <c r="EH77" s="200">
        <f t="shared" si="100"/>
        <v>-1888.27856792748</v>
      </c>
      <c r="EJ77">
        <f t="shared" si="150"/>
        <v>1</v>
      </c>
      <c r="EK77">
        <v>1</v>
      </c>
      <c r="EL77" s="218">
        <v>-1</v>
      </c>
      <c r="EM77">
        <f t="shared" si="101"/>
        <v>1</v>
      </c>
      <c r="EN77">
        <v>-1</v>
      </c>
      <c r="EO77">
        <f t="shared" si="122"/>
        <v>0</v>
      </c>
      <c r="EP77">
        <f t="shared" si="102"/>
        <v>1</v>
      </c>
      <c r="EQ77">
        <f t="shared" si="151"/>
        <v>0</v>
      </c>
      <c r="ER77" s="1">
        <v>-8.6310237353199992E-3</v>
      </c>
      <c r="ES77" s="2">
        <v>10</v>
      </c>
      <c r="ET77">
        <v>60</v>
      </c>
      <c r="EU77" t="str">
        <f t="shared" si="78"/>
        <v>TRUE</v>
      </c>
      <c r="EV77">
        <f>VLOOKUP($A77,'FuturesInfo (3)'!$A$2:$V$80,22)</f>
        <v>2</v>
      </c>
      <c r="EW77" s="96">
        <v>0</v>
      </c>
      <c r="EX77">
        <f t="shared" si="103"/>
        <v>2</v>
      </c>
      <c r="EY77" s="139">
        <f>VLOOKUP($A77,'FuturesInfo (3)'!$A$2:$O$80,15)*EX77</f>
        <v>82800</v>
      </c>
      <c r="EZ77" s="200">
        <f t="shared" si="79"/>
        <v>-714.64876528449588</v>
      </c>
      <c r="FA77" s="200">
        <f t="shared" si="104"/>
        <v>714.64876528449588</v>
      </c>
      <c r="FB77" s="200">
        <f t="shared" si="152"/>
        <v>-714.64876528449588</v>
      </c>
      <c r="FD77">
        <f t="shared" si="81"/>
        <v>-1</v>
      </c>
      <c r="FE77">
        <v>1</v>
      </c>
      <c r="FF77" s="218">
        <v>-1</v>
      </c>
      <c r="FG77">
        <f t="shared" si="125"/>
        <v>-1</v>
      </c>
      <c r="FH77">
        <v>1</v>
      </c>
      <c r="FI77">
        <f t="shared" si="123"/>
        <v>1</v>
      </c>
      <c r="FJ77">
        <f t="shared" si="106"/>
        <v>0</v>
      </c>
      <c r="FK77">
        <f t="shared" si="82"/>
        <v>0</v>
      </c>
      <c r="FL77" s="1">
        <v>1.20918984281E-3</v>
      </c>
      <c r="FM77" s="2">
        <v>10</v>
      </c>
      <c r="FN77">
        <v>60</v>
      </c>
      <c r="FO77" t="str">
        <f t="shared" si="83"/>
        <v>TRUE</v>
      </c>
      <c r="FP77">
        <f>VLOOKUP($A77,'FuturesInfo (3)'!$A$2:$V$80,22)</f>
        <v>2</v>
      </c>
      <c r="FQ77" s="96">
        <v>0</v>
      </c>
      <c r="FR77">
        <f t="shared" si="107"/>
        <v>2</v>
      </c>
      <c r="FS77" s="139">
        <f>VLOOKUP($A77,'FuturesInfo (3)'!$A$2:$O$80,15)*FR77</f>
        <v>82800</v>
      </c>
      <c r="FT77" s="200">
        <f t="shared" si="84"/>
        <v>100.12091898466799</v>
      </c>
      <c r="FU77" s="200">
        <f t="shared" si="108"/>
        <v>-100.12091898466799</v>
      </c>
      <c r="FV77" s="200">
        <f t="shared" si="85"/>
        <v>-100.12091898466799</v>
      </c>
      <c r="FX77">
        <f t="shared" si="86"/>
        <v>1</v>
      </c>
      <c r="FY77" s="244">
        <v>1</v>
      </c>
      <c r="FZ77" s="218">
        <v>1</v>
      </c>
      <c r="GA77" s="245">
        <v>-15</v>
      </c>
      <c r="GB77">
        <f t="shared" si="126"/>
        <v>1</v>
      </c>
      <c r="GC77">
        <f t="shared" si="110"/>
        <v>-1</v>
      </c>
      <c r="GD77" s="218"/>
      <c r="GE77">
        <f t="shared" si="124"/>
        <v>0</v>
      </c>
      <c r="GF77">
        <f t="shared" si="111"/>
        <v>0</v>
      </c>
      <c r="GG77">
        <f t="shared" si="112"/>
        <v>0</v>
      </c>
      <c r="GH77">
        <f t="shared" si="113"/>
        <v>0</v>
      </c>
      <c r="GI77" s="253"/>
      <c r="GJ77" s="2">
        <v>10</v>
      </c>
      <c r="GK77">
        <v>60</v>
      </c>
      <c r="GL77" t="str">
        <f t="shared" si="87"/>
        <v>TRUE</v>
      </c>
      <c r="GM77">
        <f>VLOOKUP($A77,'FuturesInfo (3)'!$A$2:$V$80,22)</f>
        <v>2</v>
      </c>
      <c r="GN77" s="96">
        <v>0</v>
      </c>
      <c r="GO77">
        <f t="shared" si="114"/>
        <v>2</v>
      </c>
      <c r="GP77" s="139">
        <f>VLOOKUP($A77,'FuturesInfo (3)'!$A$2:$O$80,15)*GO77</f>
        <v>82800</v>
      </c>
      <c r="GQ77" s="200">
        <f t="shared" si="88"/>
        <v>0</v>
      </c>
      <c r="GR77" s="200">
        <f t="shared" si="115"/>
        <v>0</v>
      </c>
      <c r="GS77" s="200">
        <f t="shared" si="153"/>
        <v>0</v>
      </c>
      <c r="GT77" s="200">
        <f t="shared" si="116"/>
        <v>0</v>
      </c>
    </row>
    <row r="78" spans="1:202"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17"/>
        <v>-2</v>
      </c>
      <c r="BH78">
        <v>-1</v>
      </c>
      <c r="BI78">
        <v>1</v>
      </c>
      <c r="BJ78">
        <f t="shared" si="90"/>
        <v>0</v>
      </c>
      <c r="BK78" s="1">
        <v>3.6638983878799999E-3</v>
      </c>
      <c r="BL78" s="2">
        <v>10</v>
      </c>
      <c r="BM78">
        <v>60</v>
      </c>
      <c r="BN78" t="str">
        <f t="shared" si="118"/>
        <v>TRUE</v>
      </c>
      <c r="BO78">
        <f>VLOOKUP($A78,'FuturesInfo (3)'!$A$2:$V$80,22)</f>
        <v>2</v>
      </c>
      <c r="BP78">
        <f t="shared" si="140"/>
        <v>2</v>
      </c>
      <c r="BQ78" s="139">
        <f>VLOOKUP($A78,'FuturesInfo (3)'!$A$2:$O$80,15)*BP78</f>
        <v>164262.52968443758</v>
      </c>
      <c r="BR78" s="145">
        <f t="shared" si="91"/>
        <v>-601.84121769990145</v>
      </c>
      <c r="BT78">
        <f t="shared" si="92"/>
        <v>-1</v>
      </c>
      <c r="BU78">
        <v>1</v>
      </c>
      <c r="BV78">
        <v>-1</v>
      </c>
      <c r="BW78">
        <v>-1</v>
      </c>
      <c r="BX78">
        <f t="shared" ref="BX78:BX92" si="167">IF(BU78=BW78,1,0)</f>
        <v>0</v>
      </c>
      <c r="BY78">
        <f t="shared" ref="BY78:BY92" si="168">IF(BW78=BV78,1,0)</f>
        <v>1</v>
      </c>
      <c r="BZ78" s="188">
        <v>-9.0046239961099998E-3</v>
      </c>
      <c r="CA78" s="2">
        <v>10</v>
      </c>
      <c r="CB78">
        <v>60</v>
      </c>
      <c r="CC78" t="str">
        <f t="shared" ref="CC78:CC92" si="169">IF(BU78="","FALSE","TRUE")</f>
        <v>TRUE</v>
      </c>
      <c r="CD78">
        <f>VLOOKUP($A78,'FuturesInfo (3)'!$A$2:$V$80,22)</f>
        <v>2</v>
      </c>
      <c r="CE78">
        <f t="shared" ref="CE78:CF92" si="170">CD78</f>
        <v>2</v>
      </c>
      <c r="CF78">
        <f t="shared" si="170"/>
        <v>2</v>
      </c>
      <c r="CG78" s="139">
        <f>VLOOKUP($A78,'FuturesInfo (3)'!$A$2:$O$80,15)*CE78</f>
        <v>164262.52968443758</v>
      </c>
      <c r="CH78" s="145">
        <f t="shared" ref="CH78:CH92" si="171">IF(BX78=1,ABS(CG78*BZ78),-ABS(CG78*BZ78))</f>
        <v>-1479.1223164582179</v>
      </c>
      <c r="CI78" s="145">
        <f t="shared" si="93"/>
        <v>1479.1223164582179</v>
      </c>
      <c r="CK78">
        <f t="shared" ref="CK78:CK92" si="172">BU78</f>
        <v>1</v>
      </c>
      <c r="CL78">
        <v>-1</v>
      </c>
      <c r="CM78">
        <v>-1</v>
      </c>
      <c r="CN78">
        <v>1</v>
      </c>
      <c r="CO78">
        <f t="shared" si="119"/>
        <v>0</v>
      </c>
      <c r="CP78">
        <f t="shared" ref="CP78:CP92" si="173">IF(CN78=CM78,1,0)</f>
        <v>0</v>
      </c>
      <c r="CQ78" s="1">
        <v>4.0520628683700004E-3</v>
      </c>
      <c r="CR78" s="2">
        <v>10</v>
      </c>
      <c r="CS78">
        <v>60</v>
      </c>
      <c r="CT78" t="str">
        <f t="shared" ref="CT78:CT92" si="174">IF(CL78="","FALSE","TRUE")</f>
        <v>TRUE</v>
      </c>
      <c r="CU78">
        <f>VLOOKUP($A78,'FuturesInfo (3)'!$A$2:$V$80,22)</f>
        <v>2</v>
      </c>
      <c r="CV78">
        <f t="shared" ref="CV78:CV92" si="175">ROUND(IF(CL78=CM78,CU78*(1+$CV$95),CU78*(1-$CV$95)),0)</f>
        <v>3</v>
      </c>
      <c r="CW78">
        <f t="shared" si="94"/>
        <v>2</v>
      </c>
      <c r="CX78" s="139">
        <f>VLOOKUP($A78,'FuturesInfo (3)'!$A$2:$O$80,15)*CW78</f>
        <v>164262.52968443758</v>
      </c>
      <c r="CY78" s="200">
        <f t="shared" ref="CY78:CY92" si="176">IF(CO78=1,ABS(CX78*CQ78),-ABS(CX78*CQ78))</f>
        <v>-665.60209719883449</v>
      </c>
      <c r="CZ78" s="200">
        <f t="shared" si="96"/>
        <v>-665.60209719883449</v>
      </c>
      <c r="DB78">
        <f t="shared" ref="DB78:DB92" si="177">CL78</f>
        <v>-1</v>
      </c>
      <c r="DC78">
        <v>-1</v>
      </c>
      <c r="DD78">
        <v>-1</v>
      </c>
      <c r="DE78">
        <v>1</v>
      </c>
      <c r="DF78">
        <f t="shared" si="120"/>
        <v>0</v>
      </c>
      <c r="DG78">
        <f t="shared" ref="DG78:DG92" si="178">IF(DE78=DD78,1,0)</f>
        <v>0</v>
      </c>
      <c r="DH78" s="1">
        <v>3.1796502384699998E-3</v>
      </c>
      <c r="DI78" s="2">
        <v>10</v>
      </c>
      <c r="DJ78">
        <v>60</v>
      </c>
      <c r="DK78" t="str">
        <f t="shared" ref="DK78:DK92" si="179">IF(DC78="","FALSE","TRUE")</f>
        <v>TRUE</v>
      </c>
      <c r="DL78">
        <f>VLOOKUP($A78,'FuturesInfo (3)'!$A$2:$V$80,22)</f>
        <v>2</v>
      </c>
      <c r="DM78">
        <f t="shared" ref="DM78:DM92" si="180">ROUND(IF(DC78=DD78,DL78*(1+$CV$95),DL78*(1-$CV$95)),0)</f>
        <v>3</v>
      </c>
      <c r="DN78">
        <f t="shared" si="97"/>
        <v>2</v>
      </c>
      <c r="DO78" s="139">
        <f>VLOOKUP($A78,'FuturesInfo (3)'!$A$2:$O$80,15)*DN78</f>
        <v>164262.52968443758</v>
      </c>
      <c r="DP78" s="200">
        <f t="shared" ref="DP78:DP92" si="181">IF(DF78=1,ABS(DO78*DH78),-ABS(DO78*DH78))</f>
        <v>-522.29739168280742</v>
      </c>
      <c r="DQ78" s="200">
        <f t="shared" si="98"/>
        <v>-522.29739168280742</v>
      </c>
      <c r="DS78">
        <f t="shared" ref="DS78:DS92" si="182">DC78</f>
        <v>-1</v>
      </c>
      <c r="DT78">
        <v>-1</v>
      </c>
      <c r="DU78">
        <v>-1</v>
      </c>
      <c r="DV78">
        <v>-1</v>
      </c>
      <c r="DW78">
        <f t="shared" si="121"/>
        <v>1</v>
      </c>
      <c r="DX78">
        <f t="shared" ref="DX78:DX92" si="183">IF(DV78=DU78,1,0)</f>
        <v>1</v>
      </c>
      <c r="DY78" s="1">
        <v>-9.1429964647100001E-3</v>
      </c>
      <c r="DZ78" s="2">
        <v>10</v>
      </c>
      <c r="EA78">
        <v>60</v>
      </c>
      <c r="EB78" t="str">
        <f t="shared" ref="EB78:EB92" si="184">IF(DT78="","FALSE","TRUE")</f>
        <v>TRUE</v>
      </c>
      <c r="EC78">
        <f>VLOOKUP($A78,'FuturesInfo (3)'!$A$2:$V$80,22)</f>
        <v>2</v>
      </c>
      <c r="ED78" s="96">
        <v>0</v>
      </c>
      <c r="EE78">
        <f t="shared" si="99"/>
        <v>2</v>
      </c>
      <c r="EF78" s="139">
        <f>VLOOKUP($A78,'FuturesInfo (3)'!$A$2:$O$80,15)*EE78</f>
        <v>164262.52968443758</v>
      </c>
      <c r="EG78" s="200">
        <f t="shared" ref="EG78:EG92" si="185">IF(DW78=1,ABS(EF78*DY78),-ABS(EF78*DY78))</f>
        <v>1501.8517281891343</v>
      </c>
      <c r="EH78" s="200">
        <f t="shared" si="100"/>
        <v>1501.8517281891343</v>
      </c>
      <c r="EJ78">
        <f t="shared" ref="EJ78:EJ92" si="186">DT78</f>
        <v>-1</v>
      </c>
      <c r="EK78">
        <v>-1</v>
      </c>
      <c r="EL78" s="218">
        <v>-1</v>
      </c>
      <c r="EM78">
        <f t="shared" si="101"/>
        <v>-1</v>
      </c>
      <c r="EN78">
        <v>-1</v>
      </c>
      <c r="EO78">
        <f t="shared" si="122"/>
        <v>1</v>
      </c>
      <c r="EP78">
        <f t="shared" si="102"/>
        <v>1</v>
      </c>
      <c r="EQ78">
        <f t="shared" ref="EQ78:EQ92" si="187">IF(EN78=EM78,1,0)</f>
        <v>1</v>
      </c>
      <c r="ER78" s="1">
        <v>-7.3818897637800002E-3</v>
      </c>
      <c r="ES78" s="2">
        <v>10</v>
      </c>
      <c r="ET78">
        <v>60</v>
      </c>
      <c r="EU78" t="str">
        <f t="shared" ref="EU78:EU92" si="188">IF(EK78="","FALSE","TRUE")</f>
        <v>TRUE</v>
      </c>
      <c r="EV78">
        <f>VLOOKUP($A78,'FuturesInfo (3)'!$A$2:$V$80,22)</f>
        <v>2</v>
      </c>
      <c r="EW78" s="96">
        <v>0</v>
      </c>
      <c r="EX78">
        <f t="shared" si="103"/>
        <v>2</v>
      </c>
      <c r="EY78" s="139">
        <f>VLOOKUP($A78,'FuturesInfo (3)'!$A$2:$O$80,15)*EX78</f>
        <v>164262.52968443758</v>
      </c>
      <c r="EZ78" s="200">
        <f t="shared" ref="EZ78:EZ92" si="189">IF(EO78=1,ABS(EY78*ER78),-ABS(EY78*ER78))</f>
        <v>1212.5678864501583</v>
      </c>
      <c r="FA78" s="200">
        <f t="shared" si="104"/>
        <v>1212.5678864501583</v>
      </c>
      <c r="FB78" s="200">
        <f t="shared" si="152"/>
        <v>1212.5678864501583</v>
      </c>
      <c r="FD78">
        <f t="shared" ref="FD78:FD92" si="190">EN78</f>
        <v>-1</v>
      </c>
      <c r="FE78">
        <v>-1</v>
      </c>
      <c r="FF78" s="218">
        <v>-1</v>
      </c>
      <c r="FG78">
        <f t="shared" si="125"/>
        <v>-1</v>
      </c>
      <c r="FH78">
        <v>-1</v>
      </c>
      <c r="FI78">
        <f t="shared" si="123"/>
        <v>1</v>
      </c>
      <c r="FJ78">
        <f t="shared" si="106"/>
        <v>1</v>
      </c>
      <c r="FK78">
        <f t="shared" ref="FK78:FK92" si="191">IF(FH78=FG78,1,0)</f>
        <v>1</v>
      </c>
      <c r="FL78" s="1">
        <v>-1.8344075359400001E-2</v>
      </c>
      <c r="FM78" s="2">
        <v>10</v>
      </c>
      <c r="FN78">
        <v>60</v>
      </c>
      <c r="FO78" t="str">
        <f t="shared" ref="FO78:FO92" si="192">IF(FE78="","FALSE","TRUE")</f>
        <v>TRUE</v>
      </c>
      <c r="FP78">
        <f>VLOOKUP($A78,'FuturesInfo (3)'!$A$2:$V$80,22)</f>
        <v>2</v>
      </c>
      <c r="FQ78" s="96">
        <v>0</v>
      </c>
      <c r="FR78">
        <f t="shared" si="107"/>
        <v>2</v>
      </c>
      <c r="FS78" s="139">
        <f>VLOOKUP($A78,'FuturesInfo (3)'!$A$2:$O$80,15)*FR78</f>
        <v>164262.52968443758</v>
      </c>
      <c r="FT78" s="200">
        <f t="shared" ref="FT78:FT92" si="193">IF(FI78=1,ABS(FS78*FL78),-ABS(FS78*FL78))</f>
        <v>3013.2442232570029</v>
      </c>
      <c r="FU78" s="200">
        <f t="shared" si="108"/>
        <v>3013.2442232570029</v>
      </c>
      <c r="FV78" s="200">
        <f t="shared" ref="FV78:FV92" si="194">IF(FK78=1,ABS(FS78*FL78),-ABS(FS78*FL78))</f>
        <v>3013.2442232570029</v>
      </c>
      <c r="FX78">
        <f t="shared" ref="FX78:FX92" si="195">FH78</f>
        <v>-1</v>
      </c>
      <c r="FY78" s="244">
        <v>-1</v>
      </c>
      <c r="FZ78" s="218">
        <v>-1</v>
      </c>
      <c r="GA78" s="245">
        <v>10</v>
      </c>
      <c r="GB78">
        <f t="shared" si="126"/>
        <v>-1</v>
      </c>
      <c r="GC78">
        <f t="shared" si="110"/>
        <v>-1</v>
      </c>
      <c r="GD78" s="218"/>
      <c r="GE78">
        <f t="shared" si="124"/>
        <v>0</v>
      </c>
      <c r="GF78">
        <f t="shared" si="111"/>
        <v>0</v>
      </c>
      <c r="GG78">
        <f t="shared" ref="GG78:GG92" si="196">IF(GD78=GB78,1,0)</f>
        <v>0</v>
      </c>
      <c r="GH78">
        <f t="shared" si="113"/>
        <v>0</v>
      </c>
      <c r="GI78" s="253"/>
      <c r="GJ78" s="2">
        <v>10</v>
      </c>
      <c r="GK78">
        <v>60</v>
      </c>
      <c r="GL78" t="str">
        <f t="shared" ref="GL78:GL92" si="197">IF(FY78="","FALSE","TRUE")</f>
        <v>TRUE</v>
      </c>
      <c r="GM78">
        <f>VLOOKUP($A78,'FuturesInfo (3)'!$A$2:$V$80,22)</f>
        <v>2</v>
      </c>
      <c r="GN78" s="96">
        <v>0</v>
      </c>
      <c r="GO78">
        <f t="shared" si="114"/>
        <v>2</v>
      </c>
      <c r="GP78" s="139">
        <f>VLOOKUP($A78,'FuturesInfo (3)'!$A$2:$O$80,15)*GO78</f>
        <v>164262.52968443758</v>
      </c>
      <c r="GQ78" s="200">
        <f t="shared" ref="GQ78:GQ92" si="198">IF(GE78=1,ABS(GP78*GI78),-ABS(GP78*GI78))</f>
        <v>0</v>
      </c>
      <c r="GR78" s="200">
        <f t="shared" si="115"/>
        <v>0</v>
      </c>
      <c r="GS78" s="200">
        <f t="shared" ref="GS78:GS92" si="199">IF(GG78=1,ABS(GP78*GI78),-ABS(GP78*GI78))</f>
        <v>0</v>
      </c>
      <c r="GT78" s="200">
        <f t="shared" si="116"/>
        <v>0</v>
      </c>
    </row>
    <row r="79" spans="1:202"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17"/>
        <v>0</v>
      </c>
      <c r="BH79">
        <v>-1</v>
      </c>
      <c r="BI79">
        <v>1</v>
      </c>
      <c r="BJ79">
        <f t="shared" ref="BJ79:BJ92" si="200">IF(BH79=BI79,1,0)</f>
        <v>0</v>
      </c>
      <c r="BK79" s="1">
        <v>2.4201355275899998E-3</v>
      </c>
      <c r="BL79" s="2">
        <v>10</v>
      </c>
      <c r="BM79">
        <v>60</v>
      </c>
      <c r="BN79" t="str">
        <f t="shared" si="118"/>
        <v>TRUE</v>
      </c>
      <c r="BO79">
        <f>VLOOKUP($A79,'FuturesInfo (3)'!$A$2:$V$80,22)</f>
        <v>3</v>
      </c>
      <c r="BP79">
        <f t="shared" si="140"/>
        <v>3</v>
      </c>
      <c r="BQ79" s="139">
        <f>VLOOKUP($A79,'FuturesInfo (3)'!$A$2:$O$80,15)*BP79</f>
        <v>137867.64705882352</v>
      </c>
      <c r="BR79" s="145">
        <f t="shared" ref="BR79:BR92" si="201">IF(BJ79=1,ABS(BQ79*BK79),-ABS(BQ79*BK79))</f>
        <v>-333.65839075229775</v>
      </c>
      <c r="BT79">
        <f t="shared" ref="BT79:BT92" si="202">BH79</f>
        <v>-1</v>
      </c>
      <c r="BU79">
        <v>-1</v>
      </c>
      <c r="BV79">
        <v>-1</v>
      </c>
      <c r="BW79">
        <v>1</v>
      </c>
      <c r="BX79">
        <f t="shared" si="167"/>
        <v>0</v>
      </c>
      <c r="BY79">
        <f t="shared" si="168"/>
        <v>0</v>
      </c>
      <c r="BZ79" s="188">
        <v>5.6333494286199999E-3</v>
      </c>
      <c r="CA79" s="2">
        <v>10</v>
      </c>
      <c r="CB79">
        <v>60</v>
      </c>
      <c r="CC79" t="str">
        <f t="shared" si="169"/>
        <v>TRUE</v>
      </c>
      <c r="CD79">
        <f>VLOOKUP($A79,'FuturesInfo (3)'!$A$2:$V$80,22)</f>
        <v>3</v>
      </c>
      <c r="CE79">
        <f t="shared" si="170"/>
        <v>3</v>
      </c>
      <c r="CF79">
        <f t="shared" si="170"/>
        <v>3</v>
      </c>
      <c r="CG79" s="139">
        <f>VLOOKUP($A79,'FuturesInfo (3)'!$A$2:$O$80,15)*CE79</f>
        <v>137867.64705882352</v>
      </c>
      <c r="CH79" s="145">
        <f t="shared" si="171"/>
        <v>-776.65663078400735</v>
      </c>
      <c r="CI79" s="145">
        <f t="shared" ref="CI79:CI92" si="203">IF(BY79=1,ABS(CG79*BZ79),-ABS(CG79*BZ79))</f>
        <v>-776.65663078400735</v>
      </c>
      <c r="CK79">
        <f t="shared" si="172"/>
        <v>-1</v>
      </c>
      <c r="CL79">
        <v>1</v>
      </c>
      <c r="CM79">
        <v>-1</v>
      </c>
      <c r="CN79">
        <v>1</v>
      </c>
      <c r="CO79">
        <f t="shared" ref="CO79:CO92" si="204">IF(CL79=CN79,1,0)</f>
        <v>1</v>
      </c>
      <c r="CP79">
        <f t="shared" si="173"/>
        <v>0</v>
      </c>
      <c r="CQ79" s="1">
        <v>6.7221510883500001E-3</v>
      </c>
      <c r="CR79" s="2">
        <v>10</v>
      </c>
      <c r="CS79">
        <v>60</v>
      </c>
      <c r="CT79" t="str">
        <f t="shared" si="174"/>
        <v>TRUE</v>
      </c>
      <c r="CU79">
        <f>VLOOKUP($A79,'FuturesInfo (3)'!$A$2:$V$80,22)</f>
        <v>3</v>
      </c>
      <c r="CV79">
        <f t="shared" si="175"/>
        <v>2</v>
      </c>
      <c r="CW79">
        <f t="shared" ref="CW79:CW92" si="205">CU79</f>
        <v>3</v>
      </c>
      <c r="CX79" s="139">
        <f>VLOOKUP($A79,'FuturesInfo (3)'!$A$2:$O$80,15)*CW79</f>
        <v>137867.64705882352</v>
      </c>
      <c r="CY79" s="200">
        <f t="shared" si="176"/>
        <v>926.76715372472427</v>
      </c>
      <c r="CZ79" s="200">
        <f t="shared" ref="CZ79:CZ92" si="206">IF(CP79=1,ABS(CX79*CQ79),-ABS(CX79*CQ79))</f>
        <v>-926.76715372472427</v>
      </c>
      <c r="DB79">
        <f t="shared" si="177"/>
        <v>1</v>
      </c>
      <c r="DC79">
        <v>1</v>
      </c>
      <c r="DD79">
        <v>-1</v>
      </c>
      <c r="DE79">
        <v>1</v>
      </c>
      <c r="DF79">
        <f t="shared" si="120"/>
        <v>1</v>
      </c>
      <c r="DG79">
        <f t="shared" si="178"/>
        <v>0</v>
      </c>
      <c r="DH79" s="1">
        <v>8.1081081081099994E-3</v>
      </c>
      <c r="DI79" s="2">
        <v>10</v>
      </c>
      <c r="DJ79">
        <v>60</v>
      </c>
      <c r="DK79" t="str">
        <f t="shared" si="179"/>
        <v>TRUE</v>
      </c>
      <c r="DL79">
        <f>VLOOKUP($A79,'FuturesInfo (3)'!$A$2:$V$80,22)</f>
        <v>3</v>
      </c>
      <c r="DM79">
        <f t="shared" si="180"/>
        <v>2</v>
      </c>
      <c r="DN79">
        <f t="shared" ref="DN79:DN92" si="207">DL79</f>
        <v>3</v>
      </c>
      <c r="DO79" s="139">
        <f>VLOOKUP($A79,'FuturesInfo (3)'!$A$2:$O$80,15)*DN79</f>
        <v>137867.64705882352</v>
      </c>
      <c r="DP79" s="200">
        <f t="shared" si="181"/>
        <v>1117.8457869636948</v>
      </c>
      <c r="DQ79" s="200">
        <f t="shared" ref="DQ79:DQ92" si="208">IF(DG79=1,ABS(DO79*DH79),-ABS(DO79*DH79))</f>
        <v>-1117.8457869636948</v>
      </c>
      <c r="DS79">
        <f t="shared" si="182"/>
        <v>1</v>
      </c>
      <c r="DT79">
        <v>1</v>
      </c>
      <c r="DU79">
        <v>-1</v>
      </c>
      <c r="DV79">
        <v>1</v>
      </c>
      <c r="DW79">
        <f t="shared" si="121"/>
        <v>1</v>
      </c>
      <c r="DX79">
        <f t="shared" si="183"/>
        <v>0</v>
      </c>
      <c r="DY79" s="1">
        <v>3.9425958050800002E-3</v>
      </c>
      <c r="DZ79" s="2">
        <v>10</v>
      </c>
      <c r="EA79">
        <v>60</v>
      </c>
      <c r="EB79" t="str">
        <f t="shared" si="184"/>
        <v>TRUE</v>
      </c>
      <c r="EC79">
        <f>VLOOKUP($A79,'FuturesInfo (3)'!$A$2:$V$80,22)</f>
        <v>3</v>
      </c>
      <c r="ED79" s="96">
        <v>0</v>
      </c>
      <c r="EE79">
        <f t="shared" ref="EE79:EE92" si="209">EC79</f>
        <v>3</v>
      </c>
      <c r="EF79" s="139">
        <f>VLOOKUP($A79,'FuturesInfo (3)'!$A$2:$O$80,15)*EE79</f>
        <v>137867.64705882352</v>
      </c>
      <c r="EG79" s="200">
        <f t="shared" si="185"/>
        <v>543.55640695036766</v>
      </c>
      <c r="EH79" s="200">
        <f t="shared" ref="EH79:EH92" si="210">IF(DX79=1,ABS(EF79*DY79),-ABS(EF79*DY79))</f>
        <v>-543.55640695036766</v>
      </c>
      <c r="EJ79">
        <f t="shared" si="186"/>
        <v>1</v>
      </c>
      <c r="EK79">
        <v>1</v>
      </c>
      <c r="EL79" s="218">
        <v>-1</v>
      </c>
      <c r="EM79">
        <f t="shared" ref="EM79:EM92" si="211">IF(VLOOKUP($C79,EJ$2:EK$9,2)="normal",EL79,-EL79)</f>
        <v>-1</v>
      </c>
      <c r="EN79">
        <v>-1</v>
      </c>
      <c r="EO79">
        <f t="shared" si="122"/>
        <v>0</v>
      </c>
      <c r="EP79">
        <f t="shared" ref="EP79:EP92" si="212">IF(EN79=EL79,1,0)</f>
        <v>1</v>
      </c>
      <c r="EQ79">
        <f t="shared" si="187"/>
        <v>1</v>
      </c>
      <c r="ER79" s="1">
        <v>-1.2566760917399999E-3</v>
      </c>
      <c r="ES79" s="2">
        <v>10</v>
      </c>
      <c r="ET79">
        <v>60</v>
      </c>
      <c r="EU79" t="str">
        <f t="shared" si="188"/>
        <v>TRUE</v>
      </c>
      <c r="EV79">
        <f>VLOOKUP($A79,'FuturesInfo (3)'!$A$2:$V$80,22)</f>
        <v>3</v>
      </c>
      <c r="EW79" s="96">
        <v>0</v>
      </c>
      <c r="EX79">
        <f t="shared" ref="EX79:EX92" si="213">EV79</f>
        <v>3</v>
      </c>
      <c r="EY79" s="139">
        <f>VLOOKUP($A79,'FuturesInfo (3)'!$A$2:$O$80,15)*EX79</f>
        <v>137867.64705882352</v>
      </c>
      <c r="EZ79" s="200">
        <f t="shared" si="189"/>
        <v>-173.25497588327204</v>
      </c>
      <c r="FA79" s="200">
        <f t="shared" ref="FA79:FA92" si="214">IF(EP79=1,ABS(EY79*ER79),-ABS(EY79*ER79))</f>
        <v>173.25497588327204</v>
      </c>
      <c r="FB79" s="200">
        <f t="shared" ref="FB79:FB92" si="215">IF(EQ79=1,ABS(EY79*ER79),-ABS(EY79*ER79))</f>
        <v>173.25497588327204</v>
      </c>
      <c r="FD79">
        <f t="shared" si="190"/>
        <v>-1</v>
      </c>
      <c r="FE79">
        <v>1</v>
      </c>
      <c r="FF79" s="218">
        <v>-1</v>
      </c>
      <c r="FG79">
        <f t="shared" si="125"/>
        <v>-1</v>
      </c>
      <c r="FH79">
        <v>-1</v>
      </c>
      <c r="FI79">
        <f t="shared" si="123"/>
        <v>0</v>
      </c>
      <c r="FJ79">
        <f t="shared" ref="FJ79:FJ92" si="216">IF(FH79=FF79,1,0)</f>
        <v>1</v>
      </c>
      <c r="FK79">
        <f t="shared" si="191"/>
        <v>1</v>
      </c>
      <c r="FL79" s="1">
        <v>-1.6986473733900002E-2</v>
      </c>
      <c r="FM79" s="2">
        <v>10</v>
      </c>
      <c r="FN79">
        <v>60</v>
      </c>
      <c r="FO79" t="str">
        <f t="shared" si="192"/>
        <v>TRUE</v>
      </c>
      <c r="FP79">
        <f>VLOOKUP($A79,'FuturesInfo (3)'!$A$2:$V$80,22)</f>
        <v>3</v>
      </c>
      <c r="FQ79" s="96">
        <v>0</v>
      </c>
      <c r="FR79">
        <f t="shared" ref="FR79:FR92" si="217">FP79</f>
        <v>3</v>
      </c>
      <c r="FS79" s="139">
        <f>VLOOKUP($A79,'FuturesInfo (3)'!$A$2:$O$80,15)*FR79</f>
        <v>137867.64705882352</v>
      </c>
      <c r="FT79" s="200">
        <f t="shared" si="193"/>
        <v>-2341.8851655193016</v>
      </c>
      <c r="FU79" s="200">
        <f t="shared" ref="FU79:FU92" si="218">IF(FJ79=1,ABS(FS79*FL79),-ABS(FS79*FL79))</f>
        <v>2341.8851655193016</v>
      </c>
      <c r="FV79" s="200">
        <f t="shared" si="194"/>
        <v>2341.8851655193016</v>
      </c>
      <c r="FX79">
        <f t="shared" si="195"/>
        <v>-1</v>
      </c>
      <c r="FY79" s="244">
        <v>1</v>
      </c>
      <c r="FZ79" s="218">
        <v>1</v>
      </c>
      <c r="GA79" s="245">
        <v>-16</v>
      </c>
      <c r="GB79">
        <f t="shared" si="126"/>
        <v>1</v>
      </c>
      <c r="GC79">
        <f t="shared" ref="GC79:GC92" si="219">IF(GA79&lt;0,FZ79*-1,FZ79)</f>
        <v>-1</v>
      </c>
      <c r="GD79" s="218"/>
      <c r="GE79">
        <f t="shared" si="124"/>
        <v>0</v>
      </c>
      <c r="GF79">
        <f t="shared" ref="GF79:GF92" si="220">IF(GD79=FZ79,1,0)</f>
        <v>0</v>
      </c>
      <c r="GG79">
        <f t="shared" si="196"/>
        <v>0</v>
      </c>
      <c r="GH79">
        <f t="shared" ref="GH79:GH92" si="221">IF(GD79=GC79,1,0)</f>
        <v>0</v>
      </c>
      <c r="GI79" s="253"/>
      <c r="GJ79" s="2">
        <v>10</v>
      </c>
      <c r="GK79">
        <v>60</v>
      </c>
      <c r="GL79" t="str">
        <f t="shared" si="197"/>
        <v>TRUE</v>
      </c>
      <c r="GM79">
        <f>VLOOKUP($A79,'FuturesInfo (3)'!$A$2:$V$80,22)</f>
        <v>3</v>
      </c>
      <c r="GN79" s="96">
        <v>0</v>
      </c>
      <c r="GO79">
        <f t="shared" ref="GO79:GO92" si="222">GM79</f>
        <v>3</v>
      </c>
      <c r="GP79" s="139">
        <f>VLOOKUP($A79,'FuturesInfo (3)'!$A$2:$O$80,15)*GO79</f>
        <v>137867.64705882352</v>
      </c>
      <c r="GQ79" s="200">
        <f t="shared" si="198"/>
        <v>0</v>
      </c>
      <c r="GR79" s="200">
        <f t="shared" ref="GR79:GR92" si="223">IF(GF79=1,ABS(GP79*GI79),-ABS(GP79*GI79))</f>
        <v>0</v>
      </c>
      <c r="GS79" s="200">
        <f t="shared" si="199"/>
        <v>0</v>
      </c>
      <c r="GT79" s="200">
        <f t="shared" ref="GT79:GT92" si="224">IF(GH79=1,ABS(GP79*GI79),-ABS(GP79*GI79))</f>
        <v>0</v>
      </c>
    </row>
    <row r="80" spans="1:202"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25">-AX80+BH80</f>
        <v>0</v>
      </c>
      <c r="BH80">
        <v>1</v>
      </c>
      <c r="BI80">
        <v>-1</v>
      </c>
      <c r="BJ80">
        <f t="shared" si="200"/>
        <v>0</v>
      </c>
      <c r="BK80" s="1">
        <v>-9.5328884652100005E-4</v>
      </c>
      <c r="BL80" s="2">
        <v>10</v>
      </c>
      <c r="BM80">
        <v>60</v>
      </c>
      <c r="BN80" t="str">
        <f t="shared" ref="BN80:BN92" si="226">IF(BH80="","FALSE","TRUE")</f>
        <v>TRUE</v>
      </c>
      <c r="BO80">
        <f>VLOOKUP($A80,'FuturesInfo (3)'!$A$2:$V$80,22)</f>
        <v>5</v>
      </c>
      <c r="BP80">
        <f t="shared" si="140"/>
        <v>5</v>
      </c>
      <c r="BQ80" s="139">
        <f>VLOOKUP($A80,'FuturesInfo (3)'!$A$2:$O$80,15)*BP80</f>
        <v>160550.00000000003</v>
      </c>
      <c r="BR80" s="145">
        <f t="shared" si="201"/>
        <v>-153.05052430894659</v>
      </c>
      <c r="BT80">
        <f t="shared" si="202"/>
        <v>1</v>
      </c>
      <c r="BU80">
        <v>1</v>
      </c>
      <c r="BV80">
        <v>1</v>
      </c>
      <c r="BW80">
        <v>1</v>
      </c>
      <c r="BX80">
        <f t="shared" si="167"/>
        <v>1</v>
      </c>
      <c r="BY80">
        <f t="shared" si="168"/>
        <v>1</v>
      </c>
      <c r="BZ80" s="188">
        <v>5.0890585241700004E-3</v>
      </c>
      <c r="CA80" s="2">
        <v>10</v>
      </c>
      <c r="CB80">
        <v>60</v>
      </c>
      <c r="CC80" t="str">
        <f t="shared" si="169"/>
        <v>TRUE</v>
      </c>
      <c r="CD80">
        <f>VLOOKUP($A80,'FuturesInfo (3)'!$A$2:$V$80,22)</f>
        <v>5</v>
      </c>
      <c r="CE80">
        <f t="shared" si="170"/>
        <v>5</v>
      </c>
      <c r="CF80">
        <f t="shared" si="170"/>
        <v>5</v>
      </c>
      <c r="CG80" s="139">
        <f>VLOOKUP($A80,'FuturesInfo (3)'!$A$2:$O$80,15)*CE80</f>
        <v>160550.00000000003</v>
      </c>
      <c r="CH80" s="145">
        <f t="shared" si="171"/>
        <v>817.04834605549377</v>
      </c>
      <c r="CI80" s="145">
        <f t="shared" si="203"/>
        <v>817.04834605549377</v>
      </c>
      <c r="CK80">
        <f t="shared" si="172"/>
        <v>1</v>
      </c>
      <c r="CL80">
        <v>1</v>
      </c>
      <c r="CM80">
        <v>1</v>
      </c>
      <c r="CN80">
        <v>-1</v>
      </c>
      <c r="CO80">
        <f t="shared" si="204"/>
        <v>0</v>
      </c>
      <c r="CP80">
        <f t="shared" si="173"/>
        <v>0</v>
      </c>
      <c r="CQ80" s="1">
        <v>-1.89873417722E-3</v>
      </c>
      <c r="CR80" s="2">
        <v>20</v>
      </c>
      <c r="CS80">
        <v>60</v>
      </c>
      <c r="CT80" t="str">
        <f t="shared" si="174"/>
        <v>TRUE</v>
      </c>
      <c r="CU80">
        <f>VLOOKUP($A80,'FuturesInfo (3)'!$A$2:$V$80,22)</f>
        <v>5</v>
      </c>
      <c r="CV80">
        <f t="shared" si="175"/>
        <v>6</v>
      </c>
      <c r="CW80">
        <f t="shared" si="205"/>
        <v>5</v>
      </c>
      <c r="CX80" s="139">
        <f>VLOOKUP($A80,'FuturesInfo (3)'!$A$2:$O$80,15)*CW80</f>
        <v>160550.00000000003</v>
      </c>
      <c r="CY80" s="200">
        <f t="shared" si="176"/>
        <v>-304.84177215267107</v>
      </c>
      <c r="CZ80" s="200">
        <f t="shared" si="206"/>
        <v>-304.84177215267107</v>
      </c>
      <c r="DB80">
        <f t="shared" si="177"/>
        <v>1</v>
      </c>
      <c r="DC80">
        <v>1</v>
      </c>
      <c r="DD80">
        <v>-1</v>
      </c>
      <c r="DE80">
        <v>1</v>
      </c>
      <c r="DF80">
        <f t="shared" si="120"/>
        <v>1</v>
      </c>
      <c r="DG80">
        <f t="shared" si="178"/>
        <v>0</v>
      </c>
      <c r="DH80" s="1">
        <v>1.2682308180100001E-2</v>
      </c>
      <c r="DI80" s="2">
        <v>20</v>
      </c>
      <c r="DJ80">
        <v>60</v>
      </c>
      <c r="DK80" t="str">
        <f t="shared" si="179"/>
        <v>TRUE</v>
      </c>
      <c r="DL80">
        <f>VLOOKUP($A80,'FuturesInfo (3)'!$A$2:$V$80,22)</f>
        <v>5</v>
      </c>
      <c r="DM80">
        <f t="shared" si="180"/>
        <v>4</v>
      </c>
      <c r="DN80">
        <f t="shared" si="207"/>
        <v>5</v>
      </c>
      <c r="DO80" s="139">
        <f>VLOOKUP($A80,'FuturesInfo (3)'!$A$2:$O$80,15)*DN80</f>
        <v>160550.00000000003</v>
      </c>
      <c r="DP80" s="200">
        <f t="shared" si="181"/>
        <v>2036.1445783150555</v>
      </c>
      <c r="DQ80" s="200">
        <f t="shared" si="208"/>
        <v>-2036.1445783150555</v>
      </c>
      <c r="DS80">
        <f t="shared" si="182"/>
        <v>1</v>
      </c>
      <c r="DT80">
        <v>1</v>
      </c>
      <c r="DU80">
        <v>-1</v>
      </c>
      <c r="DV80">
        <v>1</v>
      </c>
      <c r="DW80">
        <f t="shared" si="121"/>
        <v>1</v>
      </c>
      <c r="DX80">
        <f t="shared" si="183"/>
        <v>0</v>
      </c>
      <c r="DY80" s="1">
        <v>5.3224796493399999E-3</v>
      </c>
      <c r="DZ80" s="2">
        <v>20</v>
      </c>
      <c r="EA80">
        <v>60</v>
      </c>
      <c r="EB80" t="str">
        <f t="shared" si="184"/>
        <v>TRUE</v>
      </c>
      <c r="EC80">
        <f>VLOOKUP($A80,'FuturesInfo (3)'!$A$2:$V$80,22)</f>
        <v>5</v>
      </c>
      <c r="ED80" s="96">
        <v>0</v>
      </c>
      <c r="EE80">
        <f t="shared" si="209"/>
        <v>5</v>
      </c>
      <c r="EF80" s="139">
        <f>VLOOKUP($A80,'FuturesInfo (3)'!$A$2:$O$80,15)*EE80</f>
        <v>160550.00000000003</v>
      </c>
      <c r="EG80" s="200">
        <f t="shared" si="185"/>
        <v>854.5241077015371</v>
      </c>
      <c r="EH80" s="200">
        <f t="shared" si="210"/>
        <v>-854.5241077015371</v>
      </c>
      <c r="EJ80">
        <f t="shared" si="186"/>
        <v>1</v>
      </c>
      <c r="EK80">
        <v>1</v>
      </c>
      <c r="EL80" s="218">
        <v>-1</v>
      </c>
      <c r="EM80">
        <f t="shared" si="211"/>
        <v>-1</v>
      </c>
      <c r="EN80">
        <v>0</v>
      </c>
      <c r="EO80">
        <f t="shared" si="122"/>
        <v>0</v>
      </c>
      <c r="EP80">
        <f t="shared" si="212"/>
        <v>0</v>
      </c>
      <c r="EQ80">
        <f t="shared" si="187"/>
        <v>0</v>
      </c>
      <c r="ER80" s="1">
        <v>5.3224796493399999E-3</v>
      </c>
      <c r="ES80" s="2">
        <v>20</v>
      </c>
      <c r="ET80">
        <v>60</v>
      </c>
      <c r="EU80" t="str">
        <f t="shared" si="188"/>
        <v>TRUE</v>
      </c>
      <c r="EV80">
        <f>VLOOKUP($A80,'FuturesInfo (3)'!$A$2:$V$80,22)</f>
        <v>5</v>
      </c>
      <c r="EW80" s="96">
        <v>0</v>
      </c>
      <c r="EX80">
        <f t="shared" si="213"/>
        <v>5</v>
      </c>
      <c r="EY80" s="139">
        <f>VLOOKUP($A80,'FuturesInfo (3)'!$A$2:$O$80,15)*EX80</f>
        <v>160550.00000000003</v>
      </c>
      <c r="EZ80" s="200">
        <f t="shared" si="189"/>
        <v>-854.5241077015371</v>
      </c>
      <c r="FA80" s="200">
        <f t="shared" si="214"/>
        <v>-854.5241077015371</v>
      </c>
      <c r="FB80" s="200">
        <f t="shared" si="215"/>
        <v>-854.5241077015371</v>
      </c>
      <c r="FD80">
        <f t="shared" si="190"/>
        <v>0</v>
      </c>
      <c r="FE80">
        <v>1</v>
      </c>
      <c r="FF80" s="218">
        <v>-1</v>
      </c>
      <c r="FG80">
        <f t="shared" si="125"/>
        <v>-1</v>
      </c>
      <c r="FI80">
        <f t="shared" si="123"/>
        <v>0</v>
      </c>
      <c r="FJ80">
        <f t="shared" si="216"/>
        <v>0</v>
      </c>
      <c r="FK80">
        <f t="shared" si="191"/>
        <v>0</v>
      </c>
      <c r="FL80" s="1"/>
      <c r="FM80" s="2">
        <v>20</v>
      </c>
      <c r="FN80">
        <v>60</v>
      </c>
      <c r="FO80" t="str">
        <f t="shared" si="192"/>
        <v>TRUE</v>
      </c>
      <c r="FP80">
        <f>VLOOKUP($A80,'FuturesInfo (3)'!$A$2:$V$80,22)</f>
        <v>5</v>
      </c>
      <c r="FQ80" s="96">
        <v>0</v>
      </c>
      <c r="FR80">
        <f t="shared" si="217"/>
        <v>5</v>
      </c>
      <c r="FS80" s="139">
        <f>VLOOKUP($A80,'FuturesInfo (3)'!$A$2:$O$80,15)*FR80</f>
        <v>160550.00000000003</v>
      </c>
      <c r="FT80" s="200">
        <f t="shared" si="193"/>
        <v>0</v>
      </c>
      <c r="FU80" s="200">
        <f t="shared" si="218"/>
        <v>0</v>
      </c>
      <c r="FV80" s="200">
        <f t="shared" si="194"/>
        <v>0</v>
      </c>
      <c r="FX80">
        <f t="shared" si="195"/>
        <v>0</v>
      </c>
      <c r="FY80" s="244">
        <v>1</v>
      </c>
      <c r="FZ80" s="218">
        <v>-1</v>
      </c>
      <c r="GA80" s="245">
        <v>-18</v>
      </c>
      <c r="GB80">
        <f t="shared" si="126"/>
        <v>-1</v>
      </c>
      <c r="GC80">
        <f t="shared" si="219"/>
        <v>1</v>
      </c>
      <c r="GD80" s="218"/>
      <c r="GE80">
        <f t="shared" si="124"/>
        <v>0</v>
      </c>
      <c r="GF80">
        <f t="shared" si="220"/>
        <v>0</v>
      </c>
      <c r="GG80">
        <f t="shared" si="196"/>
        <v>0</v>
      </c>
      <c r="GH80">
        <f t="shared" si="221"/>
        <v>0</v>
      </c>
      <c r="GI80" s="253"/>
      <c r="GJ80" s="2">
        <v>20</v>
      </c>
      <c r="GK80">
        <v>60</v>
      </c>
      <c r="GL80" t="str">
        <f t="shared" si="197"/>
        <v>TRUE</v>
      </c>
      <c r="GM80">
        <f>VLOOKUP($A80,'FuturesInfo (3)'!$A$2:$V$80,22)</f>
        <v>5</v>
      </c>
      <c r="GN80" s="96">
        <v>0</v>
      </c>
      <c r="GO80">
        <f t="shared" si="222"/>
        <v>5</v>
      </c>
      <c r="GP80" s="139">
        <f>VLOOKUP($A80,'FuturesInfo (3)'!$A$2:$O$80,15)*GO80</f>
        <v>160550.00000000003</v>
      </c>
      <c r="GQ80" s="200">
        <f t="shared" si="198"/>
        <v>0</v>
      </c>
      <c r="GR80" s="200">
        <f t="shared" si="223"/>
        <v>0</v>
      </c>
      <c r="GS80" s="200">
        <f t="shared" si="199"/>
        <v>0</v>
      </c>
      <c r="GT80" s="200">
        <f t="shared" si="224"/>
        <v>0</v>
      </c>
    </row>
    <row r="81" spans="1:202"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25"/>
        <v>0</v>
      </c>
      <c r="BH81">
        <v>-1</v>
      </c>
      <c r="BI81">
        <v>1</v>
      </c>
      <c r="BJ81">
        <f t="shared" si="200"/>
        <v>0</v>
      </c>
      <c r="BK81" s="1">
        <v>1.6523463317900001E-3</v>
      </c>
      <c r="BL81" s="2">
        <v>10</v>
      </c>
      <c r="BM81">
        <v>60</v>
      </c>
      <c r="BN81" t="str">
        <f t="shared" si="226"/>
        <v>TRUE</v>
      </c>
      <c r="BO81">
        <f>VLOOKUP($A81,'FuturesInfo (3)'!$A$2:$V$80,22)</f>
        <v>4</v>
      </c>
      <c r="BP81">
        <f t="shared" si="140"/>
        <v>4</v>
      </c>
      <c r="BQ81" s="139">
        <f>VLOOKUP($A81,'FuturesInfo (3)'!$A$2:$O$80,15)*BP81</f>
        <v>131813.42720000001</v>
      </c>
      <c r="BR81" s="145">
        <f t="shared" si="201"/>
        <v>-217.80143291458822</v>
      </c>
      <c r="BT81">
        <f t="shared" si="202"/>
        <v>-1</v>
      </c>
      <c r="BU81">
        <v>-1</v>
      </c>
      <c r="BV81">
        <v>-1</v>
      </c>
      <c r="BW81">
        <v>-1</v>
      </c>
      <c r="BX81">
        <f t="shared" si="167"/>
        <v>1</v>
      </c>
      <c r="BY81">
        <f t="shared" si="168"/>
        <v>1</v>
      </c>
      <c r="BZ81" s="188">
        <v>-1.3856812933E-2</v>
      </c>
      <c r="CA81" s="2">
        <v>10</v>
      </c>
      <c r="CB81">
        <v>60</v>
      </c>
      <c r="CC81" t="str">
        <f t="shared" si="169"/>
        <v>TRUE</v>
      </c>
      <c r="CD81">
        <f>VLOOKUP($A81,'FuturesInfo (3)'!$A$2:$V$80,22)</f>
        <v>4</v>
      </c>
      <c r="CE81">
        <f t="shared" si="170"/>
        <v>4</v>
      </c>
      <c r="CF81">
        <f t="shared" si="170"/>
        <v>4</v>
      </c>
      <c r="CG81" s="139">
        <f>VLOOKUP($A81,'FuturesInfo (3)'!$A$2:$O$80,15)*CE81</f>
        <v>131813.42720000001</v>
      </c>
      <c r="CH81" s="145">
        <f t="shared" si="171"/>
        <v>1826.5140027680141</v>
      </c>
      <c r="CI81" s="145">
        <f t="shared" si="203"/>
        <v>1826.5140027680141</v>
      </c>
      <c r="CK81">
        <f t="shared" si="172"/>
        <v>-1</v>
      </c>
      <c r="CL81">
        <v>-1</v>
      </c>
      <c r="CM81">
        <v>-1</v>
      </c>
      <c r="CN81">
        <v>1</v>
      </c>
      <c r="CO81">
        <f t="shared" si="204"/>
        <v>0</v>
      </c>
      <c r="CP81">
        <f t="shared" si="173"/>
        <v>0</v>
      </c>
      <c r="CQ81" s="1">
        <v>4.0147206423599997E-3</v>
      </c>
      <c r="CR81" s="2">
        <v>10</v>
      </c>
      <c r="CS81">
        <v>60</v>
      </c>
      <c r="CT81" t="str">
        <f t="shared" si="174"/>
        <v>TRUE</v>
      </c>
      <c r="CU81">
        <f>VLOOKUP($A81,'FuturesInfo (3)'!$A$2:$V$80,22)</f>
        <v>4</v>
      </c>
      <c r="CV81">
        <f t="shared" si="175"/>
        <v>5</v>
      </c>
      <c r="CW81">
        <f t="shared" si="205"/>
        <v>4</v>
      </c>
      <c r="CX81" s="139">
        <f>VLOOKUP($A81,'FuturesInfo (3)'!$A$2:$O$80,15)*CW81</f>
        <v>131813.42720000001</v>
      </c>
      <c r="CY81" s="200">
        <f t="shared" si="176"/>
        <v>-529.19408712005702</v>
      </c>
      <c r="CZ81" s="200">
        <f t="shared" si="206"/>
        <v>-529.19408712005702</v>
      </c>
      <c r="DB81">
        <f t="shared" si="177"/>
        <v>-1</v>
      </c>
      <c r="DC81">
        <v>1</v>
      </c>
      <c r="DD81">
        <v>-1</v>
      </c>
      <c r="DE81">
        <v>1</v>
      </c>
      <c r="DF81">
        <f t="shared" ref="DF81:DF92" si="227">IF(DC81=DE81,1,0)</f>
        <v>1</v>
      </c>
      <c r="DG81">
        <f t="shared" si="178"/>
        <v>0</v>
      </c>
      <c r="DH81" s="1">
        <v>1.26624458514E-2</v>
      </c>
      <c r="DI81" s="2">
        <v>10</v>
      </c>
      <c r="DJ81">
        <v>60</v>
      </c>
      <c r="DK81" t="str">
        <f t="shared" si="179"/>
        <v>TRUE</v>
      </c>
      <c r="DL81">
        <f>VLOOKUP($A81,'FuturesInfo (3)'!$A$2:$V$80,22)</f>
        <v>4</v>
      </c>
      <c r="DM81">
        <f t="shared" si="180"/>
        <v>3</v>
      </c>
      <c r="DN81">
        <f t="shared" si="207"/>
        <v>4</v>
      </c>
      <c r="DO81" s="139">
        <f>VLOOKUP($A81,'FuturesInfo (3)'!$A$2:$O$80,15)*DN81</f>
        <v>131813.42720000001</v>
      </c>
      <c r="DP81" s="200">
        <f t="shared" si="181"/>
        <v>1669.080384407456</v>
      </c>
      <c r="DQ81" s="200">
        <f t="shared" si="208"/>
        <v>-1669.080384407456</v>
      </c>
      <c r="DS81">
        <f t="shared" si="182"/>
        <v>1</v>
      </c>
      <c r="DT81">
        <v>1</v>
      </c>
      <c r="DU81">
        <v>-1</v>
      </c>
      <c r="DV81">
        <v>-1</v>
      </c>
      <c r="DW81">
        <f t="shared" ref="DW81:DW92" si="228">IF(DT81=DV81,1,0)</f>
        <v>0</v>
      </c>
      <c r="DX81">
        <f t="shared" si="183"/>
        <v>1</v>
      </c>
      <c r="DY81" s="1">
        <v>-8.2263902599500009E-3</v>
      </c>
      <c r="DZ81" s="2">
        <v>10</v>
      </c>
      <c r="EA81">
        <v>60</v>
      </c>
      <c r="EB81" t="str">
        <f t="shared" si="184"/>
        <v>TRUE</v>
      </c>
      <c r="EC81">
        <f>VLOOKUP($A81,'FuturesInfo (3)'!$A$2:$V$80,22)</f>
        <v>4</v>
      </c>
      <c r="ED81" s="96">
        <v>0</v>
      </c>
      <c r="EE81">
        <f t="shared" si="209"/>
        <v>4</v>
      </c>
      <c r="EF81" s="139">
        <f>VLOOKUP($A81,'FuturesInfo (3)'!$A$2:$O$80,15)*EE81</f>
        <v>131813.42720000001</v>
      </c>
      <c r="EG81" s="200">
        <f t="shared" si="185"/>
        <v>-1084.3486936487086</v>
      </c>
      <c r="EH81" s="200">
        <f t="shared" si="210"/>
        <v>1084.3486936487086</v>
      </c>
      <c r="EJ81">
        <f t="shared" si="186"/>
        <v>1</v>
      </c>
      <c r="EK81">
        <v>-1</v>
      </c>
      <c r="EL81" s="218">
        <v>-1</v>
      </c>
      <c r="EM81">
        <f t="shared" si="211"/>
        <v>-1</v>
      </c>
      <c r="EN81">
        <v>-1</v>
      </c>
      <c r="EO81">
        <f t="shared" ref="EO81:EO92" si="229">IF(EK81=EN81,1,0)</f>
        <v>1</v>
      </c>
      <c r="EP81">
        <f t="shared" si="212"/>
        <v>1</v>
      </c>
      <c r="EQ81">
        <f t="shared" si="187"/>
        <v>1</v>
      </c>
      <c r="ER81" s="1">
        <v>-8.6264100862600002E-3</v>
      </c>
      <c r="ES81" s="2">
        <v>10</v>
      </c>
      <c r="ET81">
        <v>60</v>
      </c>
      <c r="EU81" t="str">
        <f t="shared" si="188"/>
        <v>TRUE</v>
      </c>
      <c r="EV81">
        <f>VLOOKUP($A81,'FuturesInfo (3)'!$A$2:$V$80,22)</f>
        <v>4</v>
      </c>
      <c r="EW81" s="96">
        <v>0</v>
      </c>
      <c r="EX81">
        <f t="shared" si="213"/>
        <v>4</v>
      </c>
      <c r="EY81" s="139">
        <f>VLOOKUP($A81,'FuturesInfo (3)'!$A$2:$O$80,15)*EX81</f>
        <v>131813.42720000001</v>
      </c>
      <c r="EZ81" s="200">
        <f t="shared" si="189"/>
        <v>1137.0766779025782</v>
      </c>
      <c r="FA81" s="200">
        <f t="shared" si="214"/>
        <v>1137.0766779025782</v>
      </c>
      <c r="FB81" s="200">
        <f t="shared" si="215"/>
        <v>1137.0766779025782</v>
      </c>
      <c r="FD81">
        <f t="shared" si="190"/>
        <v>-1</v>
      </c>
      <c r="FE81">
        <v>-1</v>
      </c>
      <c r="FF81" s="218">
        <v>-1</v>
      </c>
      <c r="FG81">
        <f t="shared" si="125"/>
        <v>-1</v>
      </c>
      <c r="FH81">
        <v>-1</v>
      </c>
      <c r="FI81">
        <f t="shared" ref="FI81:FI92" si="230">IF(FE81=FH81,1,0)</f>
        <v>1</v>
      </c>
      <c r="FJ81">
        <f t="shared" si="216"/>
        <v>1</v>
      </c>
      <c r="FK81">
        <f t="shared" si="191"/>
        <v>1</v>
      </c>
      <c r="FL81" s="1">
        <v>-2.5435073627799999E-2</v>
      </c>
      <c r="FM81" s="2">
        <v>10</v>
      </c>
      <c r="FN81">
        <v>60</v>
      </c>
      <c r="FO81" t="str">
        <f t="shared" si="192"/>
        <v>TRUE</v>
      </c>
      <c r="FP81">
        <f>VLOOKUP($A81,'FuturesInfo (3)'!$A$2:$V$80,22)</f>
        <v>4</v>
      </c>
      <c r="FQ81" s="96">
        <v>0</v>
      </c>
      <c r="FR81">
        <f t="shared" si="217"/>
        <v>4</v>
      </c>
      <c r="FS81" s="139">
        <f>VLOOKUP($A81,'FuturesInfo (3)'!$A$2:$O$80,15)*FR81</f>
        <v>131813.42720000001</v>
      </c>
      <c r="FT81" s="200">
        <f t="shared" si="193"/>
        <v>3352.6842259646551</v>
      </c>
      <c r="FU81" s="200">
        <f t="shared" si="218"/>
        <v>3352.6842259646551</v>
      </c>
      <c r="FV81" s="200">
        <f t="shared" si="194"/>
        <v>3352.6842259646551</v>
      </c>
      <c r="FX81">
        <f t="shared" si="195"/>
        <v>-1</v>
      </c>
      <c r="FY81" s="244">
        <v>-1</v>
      </c>
      <c r="FZ81" s="218">
        <v>-1</v>
      </c>
      <c r="GA81" s="245">
        <v>8</v>
      </c>
      <c r="GB81">
        <f t="shared" si="126"/>
        <v>-1</v>
      </c>
      <c r="GC81">
        <f t="shared" si="219"/>
        <v>-1</v>
      </c>
      <c r="GD81" s="218"/>
      <c r="GE81">
        <f t="shared" ref="GE81:GE92" si="231">IF(FY81=GD81,1,0)</f>
        <v>0</v>
      </c>
      <c r="GF81">
        <f t="shared" si="220"/>
        <v>0</v>
      </c>
      <c r="GG81">
        <f t="shared" si="196"/>
        <v>0</v>
      </c>
      <c r="GH81">
        <f t="shared" si="221"/>
        <v>0</v>
      </c>
      <c r="GI81" s="253"/>
      <c r="GJ81" s="2">
        <v>10</v>
      </c>
      <c r="GK81">
        <v>60</v>
      </c>
      <c r="GL81" t="str">
        <f t="shared" si="197"/>
        <v>TRUE</v>
      </c>
      <c r="GM81">
        <f>VLOOKUP($A81,'FuturesInfo (3)'!$A$2:$V$80,22)</f>
        <v>4</v>
      </c>
      <c r="GN81" s="96">
        <v>0</v>
      </c>
      <c r="GO81">
        <f t="shared" si="222"/>
        <v>4</v>
      </c>
      <c r="GP81" s="139">
        <f>VLOOKUP($A81,'FuturesInfo (3)'!$A$2:$O$80,15)*GO81</f>
        <v>131813.42720000001</v>
      </c>
      <c r="GQ81" s="200">
        <f t="shared" si="198"/>
        <v>0</v>
      </c>
      <c r="GR81" s="200">
        <f t="shared" si="223"/>
        <v>0</v>
      </c>
      <c r="GS81" s="200">
        <f t="shared" si="199"/>
        <v>0</v>
      </c>
      <c r="GT81" s="200">
        <f t="shared" si="224"/>
        <v>0</v>
      </c>
    </row>
    <row r="82" spans="1:202"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25"/>
        <v>0</v>
      </c>
      <c r="BH82">
        <v>1</v>
      </c>
      <c r="BI82">
        <v>1</v>
      </c>
      <c r="BJ82">
        <f t="shared" si="200"/>
        <v>1</v>
      </c>
      <c r="BK82" s="1">
        <v>8.2651743435200008E-3</v>
      </c>
      <c r="BL82" s="2">
        <v>10</v>
      </c>
      <c r="BM82">
        <v>60</v>
      </c>
      <c r="BN82" t="str">
        <f t="shared" si="226"/>
        <v>TRUE</v>
      </c>
      <c r="BO82">
        <f>VLOOKUP($A82,'FuturesInfo (3)'!$A$2:$V$80,22)</f>
        <v>1</v>
      </c>
      <c r="BP82">
        <f t="shared" si="140"/>
        <v>1</v>
      </c>
      <c r="BQ82" s="139">
        <f>VLOOKUP($A82,'FuturesInfo (3)'!$A$2:$O$80,15)*BP82</f>
        <v>116420</v>
      </c>
      <c r="BR82" s="145">
        <f t="shared" si="201"/>
        <v>962.23159707259845</v>
      </c>
      <c r="BT82">
        <f t="shared" si="202"/>
        <v>1</v>
      </c>
      <c r="BU82">
        <v>1</v>
      </c>
      <c r="BV82">
        <v>-1</v>
      </c>
      <c r="BW82">
        <v>-1</v>
      </c>
      <c r="BX82">
        <f t="shared" si="167"/>
        <v>0</v>
      </c>
      <c r="BY82">
        <f t="shared" si="168"/>
        <v>1</v>
      </c>
      <c r="BZ82" s="188">
        <v>-7.7704722056199998E-3</v>
      </c>
      <c r="CA82" s="2">
        <v>10</v>
      </c>
      <c r="CB82">
        <v>60</v>
      </c>
      <c r="CC82" t="str">
        <f t="shared" si="169"/>
        <v>TRUE</v>
      </c>
      <c r="CD82">
        <f>VLOOKUP($A82,'FuturesInfo (3)'!$A$2:$V$80,22)</f>
        <v>1</v>
      </c>
      <c r="CE82">
        <f t="shared" si="170"/>
        <v>1</v>
      </c>
      <c r="CF82">
        <f t="shared" si="170"/>
        <v>1</v>
      </c>
      <c r="CG82" s="139">
        <f>VLOOKUP($A82,'FuturesInfo (3)'!$A$2:$O$80,15)*CE82</f>
        <v>116420</v>
      </c>
      <c r="CH82" s="145">
        <f t="shared" si="171"/>
        <v>-904.6383741782804</v>
      </c>
      <c r="CI82" s="145">
        <f t="shared" si="203"/>
        <v>904.6383741782804</v>
      </c>
      <c r="CK82">
        <f t="shared" si="172"/>
        <v>1</v>
      </c>
      <c r="CL82">
        <v>1</v>
      </c>
      <c r="CM82">
        <v>-1</v>
      </c>
      <c r="CN82">
        <v>1</v>
      </c>
      <c r="CO82">
        <f t="shared" si="204"/>
        <v>1</v>
      </c>
      <c r="CP82">
        <f t="shared" si="173"/>
        <v>0</v>
      </c>
      <c r="CQ82" s="1">
        <v>1.23063683305E-2</v>
      </c>
      <c r="CR82" s="2">
        <v>10</v>
      </c>
      <c r="CS82">
        <v>60</v>
      </c>
      <c r="CT82" t="str">
        <f t="shared" si="174"/>
        <v>TRUE</v>
      </c>
      <c r="CU82">
        <f>VLOOKUP($A82,'FuturesInfo (3)'!$A$2:$V$80,22)</f>
        <v>1</v>
      </c>
      <c r="CV82">
        <f t="shared" si="175"/>
        <v>1</v>
      </c>
      <c r="CW82">
        <f t="shared" si="205"/>
        <v>1</v>
      </c>
      <c r="CX82" s="139">
        <f>VLOOKUP($A82,'FuturesInfo (3)'!$A$2:$O$80,15)*CW82</f>
        <v>116420</v>
      </c>
      <c r="CY82" s="200">
        <f t="shared" si="176"/>
        <v>1432.7074010368101</v>
      </c>
      <c r="CZ82" s="200">
        <f t="shared" si="206"/>
        <v>-1432.7074010368101</v>
      </c>
      <c r="DB82">
        <f t="shared" si="177"/>
        <v>1</v>
      </c>
      <c r="DC82">
        <v>1</v>
      </c>
      <c r="DD82">
        <v>-1</v>
      </c>
      <c r="DE82">
        <v>1</v>
      </c>
      <c r="DF82">
        <f t="shared" si="227"/>
        <v>1</v>
      </c>
      <c r="DG82">
        <f t="shared" si="178"/>
        <v>0</v>
      </c>
      <c r="DH82" s="1">
        <v>2.63538213041E-3</v>
      </c>
      <c r="DI82" s="2">
        <v>10</v>
      </c>
      <c r="DJ82">
        <v>60</v>
      </c>
      <c r="DK82" t="str">
        <f t="shared" si="179"/>
        <v>TRUE</v>
      </c>
      <c r="DL82">
        <f>VLOOKUP($A82,'FuturesInfo (3)'!$A$2:$V$80,22)</f>
        <v>1</v>
      </c>
      <c r="DM82">
        <f t="shared" si="180"/>
        <v>1</v>
      </c>
      <c r="DN82">
        <f t="shared" si="207"/>
        <v>1</v>
      </c>
      <c r="DO82" s="139">
        <f>VLOOKUP($A82,'FuturesInfo (3)'!$A$2:$O$80,15)*DN82</f>
        <v>116420</v>
      </c>
      <c r="DP82" s="200">
        <f t="shared" si="181"/>
        <v>306.81118762233223</v>
      </c>
      <c r="DQ82" s="200">
        <f t="shared" si="208"/>
        <v>-306.81118762233223</v>
      </c>
      <c r="DS82">
        <f t="shared" si="182"/>
        <v>1</v>
      </c>
      <c r="DT82">
        <v>1</v>
      </c>
      <c r="DU82">
        <v>-1</v>
      </c>
      <c r="DV82">
        <v>1</v>
      </c>
      <c r="DW82">
        <f t="shared" si="228"/>
        <v>1</v>
      </c>
      <c r="DX82">
        <f t="shared" si="183"/>
        <v>0</v>
      </c>
      <c r="DY82" s="1">
        <v>7.88536544005E-3</v>
      </c>
      <c r="DZ82" s="2">
        <v>10</v>
      </c>
      <c r="EA82">
        <v>60</v>
      </c>
      <c r="EB82" t="str">
        <f t="shared" si="184"/>
        <v>TRUE</v>
      </c>
      <c r="EC82">
        <f>VLOOKUP($A82,'FuturesInfo (3)'!$A$2:$V$80,22)</f>
        <v>1</v>
      </c>
      <c r="ED82" s="96">
        <v>0</v>
      </c>
      <c r="EE82">
        <f t="shared" si="209"/>
        <v>1</v>
      </c>
      <c r="EF82" s="139">
        <f>VLOOKUP($A82,'FuturesInfo (3)'!$A$2:$O$80,15)*EE82</f>
        <v>116420</v>
      </c>
      <c r="EG82" s="200">
        <f t="shared" si="185"/>
        <v>918.014244530621</v>
      </c>
      <c r="EH82" s="200">
        <f t="shared" si="210"/>
        <v>-918.014244530621</v>
      </c>
      <c r="EJ82">
        <f t="shared" si="186"/>
        <v>1</v>
      </c>
      <c r="EK82">
        <v>1</v>
      </c>
      <c r="EL82" s="218">
        <v>-1</v>
      </c>
      <c r="EM82">
        <f t="shared" si="211"/>
        <v>-1</v>
      </c>
      <c r="EN82">
        <v>-1</v>
      </c>
      <c r="EO82">
        <f t="shared" si="229"/>
        <v>0</v>
      </c>
      <c r="EP82">
        <f t="shared" si="212"/>
        <v>1</v>
      </c>
      <c r="EQ82">
        <f t="shared" si="187"/>
        <v>1</v>
      </c>
      <c r="ER82" s="1">
        <v>-7.6554218894600004E-3</v>
      </c>
      <c r="ES82" s="2">
        <v>10</v>
      </c>
      <c r="ET82">
        <v>60</v>
      </c>
      <c r="EU82" t="str">
        <f t="shared" si="188"/>
        <v>TRUE</v>
      </c>
      <c r="EV82">
        <f>VLOOKUP($A82,'FuturesInfo (3)'!$A$2:$V$80,22)</f>
        <v>1</v>
      </c>
      <c r="EW82" s="96">
        <v>0</v>
      </c>
      <c r="EX82">
        <f t="shared" si="213"/>
        <v>1</v>
      </c>
      <c r="EY82" s="139">
        <f>VLOOKUP($A82,'FuturesInfo (3)'!$A$2:$O$80,15)*EX82</f>
        <v>116420</v>
      </c>
      <c r="EZ82" s="200">
        <f t="shared" si="189"/>
        <v>-891.24421637093326</v>
      </c>
      <c r="FA82" s="200">
        <f t="shared" si="214"/>
        <v>891.24421637093326</v>
      </c>
      <c r="FB82" s="200">
        <f t="shared" si="215"/>
        <v>891.24421637093326</v>
      </c>
      <c r="FD82">
        <f t="shared" si="190"/>
        <v>-1</v>
      </c>
      <c r="FE82">
        <v>1</v>
      </c>
      <c r="FF82" s="218">
        <v>-1</v>
      </c>
      <c r="FG82">
        <f t="shared" si="125"/>
        <v>-1</v>
      </c>
      <c r="FH82">
        <v>-1</v>
      </c>
      <c r="FI82">
        <f t="shared" si="230"/>
        <v>0</v>
      </c>
      <c r="FJ82">
        <f t="shared" si="216"/>
        <v>1</v>
      </c>
      <c r="FK82">
        <f t="shared" si="191"/>
        <v>1</v>
      </c>
      <c r="FL82" s="1">
        <v>-1.30552729739E-2</v>
      </c>
      <c r="FM82" s="2">
        <v>10</v>
      </c>
      <c r="FN82">
        <v>60</v>
      </c>
      <c r="FO82" t="str">
        <f t="shared" si="192"/>
        <v>TRUE</v>
      </c>
      <c r="FP82">
        <f>VLOOKUP($A82,'FuturesInfo (3)'!$A$2:$V$80,22)</f>
        <v>1</v>
      </c>
      <c r="FQ82" s="96">
        <v>0</v>
      </c>
      <c r="FR82">
        <f t="shared" si="217"/>
        <v>1</v>
      </c>
      <c r="FS82" s="139">
        <f>VLOOKUP($A82,'FuturesInfo (3)'!$A$2:$O$80,15)*FR82</f>
        <v>116420</v>
      </c>
      <c r="FT82" s="200">
        <f t="shared" si="193"/>
        <v>-1519.8948796214381</v>
      </c>
      <c r="FU82" s="200">
        <f t="shared" si="218"/>
        <v>1519.8948796214381</v>
      </c>
      <c r="FV82" s="200">
        <f t="shared" si="194"/>
        <v>1519.8948796214381</v>
      </c>
      <c r="FX82">
        <f t="shared" si="195"/>
        <v>-1</v>
      </c>
      <c r="FY82" s="244">
        <v>-1</v>
      </c>
      <c r="FZ82" s="218">
        <v>-1</v>
      </c>
      <c r="GA82" s="245">
        <v>-9</v>
      </c>
      <c r="GB82">
        <f t="shared" si="126"/>
        <v>-1</v>
      </c>
      <c r="GC82">
        <f t="shared" si="219"/>
        <v>1</v>
      </c>
      <c r="GD82" s="218"/>
      <c r="GE82">
        <f t="shared" si="231"/>
        <v>0</v>
      </c>
      <c r="GF82">
        <f t="shared" si="220"/>
        <v>0</v>
      </c>
      <c r="GG82">
        <f t="shared" si="196"/>
        <v>0</v>
      </c>
      <c r="GH82">
        <f t="shared" si="221"/>
        <v>0</v>
      </c>
      <c r="GI82" s="253"/>
      <c r="GJ82" s="2">
        <v>10</v>
      </c>
      <c r="GK82">
        <v>60</v>
      </c>
      <c r="GL82" t="str">
        <f t="shared" si="197"/>
        <v>TRUE</v>
      </c>
      <c r="GM82">
        <f>VLOOKUP($A82,'FuturesInfo (3)'!$A$2:$V$80,22)</f>
        <v>1</v>
      </c>
      <c r="GN82" s="96">
        <v>0</v>
      </c>
      <c r="GO82">
        <f t="shared" si="222"/>
        <v>1</v>
      </c>
      <c r="GP82" s="139">
        <f>VLOOKUP($A82,'FuturesInfo (3)'!$A$2:$O$80,15)*GO82</f>
        <v>116420</v>
      </c>
      <c r="GQ82" s="200">
        <f t="shared" si="198"/>
        <v>0</v>
      </c>
      <c r="GR82" s="200">
        <f t="shared" si="223"/>
        <v>0</v>
      </c>
      <c r="GS82" s="200">
        <f t="shared" si="199"/>
        <v>0</v>
      </c>
      <c r="GT82" s="200">
        <f t="shared" si="224"/>
        <v>0</v>
      </c>
    </row>
    <row r="83" spans="1:202"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25"/>
        <v>0</v>
      </c>
      <c r="BH83">
        <v>-1</v>
      </c>
      <c r="BI83">
        <v>1</v>
      </c>
      <c r="BJ83">
        <f t="shared" si="200"/>
        <v>0</v>
      </c>
      <c r="BK83" s="1">
        <v>2.86985220261E-4</v>
      </c>
      <c r="BL83" s="2">
        <v>10</v>
      </c>
      <c r="BM83">
        <v>60</v>
      </c>
      <c r="BN83" t="str">
        <f t="shared" si="226"/>
        <v>TRUE</v>
      </c>
      <c r="BO83">
        <f>VLOOKUP($A83,'FuturesInfo (3)'!$A$2:$V$80,22)</f>
        <v>10</v>
      </c>
      <c r="BP83">
        <f t="shared" si="140"/>
        <v>10</v>
      </c>
      <c r="BQ83" s="139">
        <f>VLOOKUP($A83,'FuturesInfo (3)'!$A$2:$O$80,15)*BP83</f>
        <v>2186093.75</v>
      </c>
      <c r="BR83" s="145">
        <f t="shared" si="201"/>
        <v>-627.37659635494549</v>
      </c>
      <c r="BT83">
        <f t="shared" si="202"/>
        <v>-1</v>
      </c>
      <c r="BU83">
        <v>-1</v>
      </c>
      <c r="BV83">
        <v>1</v>
      </c>
      <c r="BW83">
        <v>1</v>
      </c>
      <c r="BX83">
        <f t="shared" si="167"/>
        <v>0</v>
      </c>
      <c r="BY83">
        <f t="shared" si="168"/>
        <v>1</v>
      </c>
      <c r="BZ83" s="188">
        <v>2.3669487878400001E-3</v>
      </c>
      <c r="CA83" s="2">
        <v>10</v>
      </c>
      <c r="CB83">
        <v>60</v>
      </c>
      <c r="CC83" t="str">
        <f t="shared" si="169"/>
        <v>TRUE</v>
      </c>
      <c r="CD83">
        <f>VLOOKUP($A83,'FuturesInfo (3)'!$A$2:$V$80,22)</f>
        <v>10</v>
      </c>
      <c r="CE83">
        <f t="shared" si="170"/>
        <v>10</v>
      </c>
      <c r="CF83">
        <f t="shared" si="170"/>
        <v>10</v>
      </c>
      <c r="CG83" s="139">
        <f>VLOOKUP($A83,'FuturesInfo (3)'!$A$2:$O$80,15)*CE83</f>
        <v>2186093.75</v>
      </c>
      <c r="CH83" s="145">
        <f t="shared" si="171"/>
        <v>-5174.3719516670999</v>
      </c>
      <c r="CI83" s="145">
        <f t="shared" si="203"/>
        <v>5174.3719516670999</v>
      </c>
      <c r="CK83">
        <f t="shared" si="172"/>
        <v>-1</v>
      </c>
      <c r="CL83">
        <v>1</v>
      </c>
      <c r="CM83">
        <v>1</v>
      </c>
      <c r="CN83">
        <v>-1</v>
      </c>
      <c r="CO83">
        <f t="shared" si="204"/>
        <v>0</v>
      </c>
      <c r="CP83">
        <f t="shared" si="173"/>
        <v>0</v>
      </c>
      <c r="CQ83" s="1">
        <v>-2.86225402504E-4</v>
      </c>
      <c r="CR83" s="2">
        <v>10</v>
      </c>
      <c r="CS83">
        <v>60</v>
      </c>
      <c r="CT83" t="str">
        <f t="shared" si="174"/>
        <v>TRUE</v>
      </c>
      <c r="CU83">
        <f>VLOOKUP($A83,'FuturesInfo (3)'!$A$2:$V$80,22)</f>
        <v>10</v>
      </c>
      <c r="CV83">
        <f t="shared" si="175"/>
        <v>13</v>
      </c>
      <c r="CW83">
        <f t="shared" si="205"/>
        <v>10</v>
      </c>
      <c r="CX83" s="139">
        <f>VLOOKUP($A83,'FuturesInfo (3)'!$A$2:$O$80,15)*CW83</f>
        <v>2186093.75</v>
      </c>
      <c r="CY83" s="200">
        <f t="shared" si="176"/>
        <v>-625.71556350522872</v>
      </c>
      <c r="CZ83" s="200">
        <f t="shared" si="206"/>
        <v>-625.71556350522872</v>
      </c>
      <c r="DB83">
        <f t="shared" si="177"/>
        <v>1</v>
      </c>
      <c r="DC83">
        <v>-1</v>
      </c>
      <c r="DD83">
        <v>1</v>
      </c>
      <c r="DE83">
        <v>1</v>
      </c>
      <c r="DF83">
        <f t="shared" si="227"/>
        <v>0</v>
      </c>
      <c r="DG83">
        <f t="shared" si="178"/>
        <v>1</v>
      </c>
      <c r="DH83" s="1">
        <v>2.8630735094100002E-4</v>
      </c>
      <c r="DI83" s="2">
        <v>10</v>
      </c>
      <c r="DJ83">
        <v>60</v>
      </c>
      <c r="DK83" t="str">
        <f t="shared" si="179"/>
        <v>TRUE</v>
      </c>
      <c r="DL83">
        <f>VLOOKUP($A83,'FuturesInfo (3)'!$A$2:$V$80,22)</f>
        <v>10</v>
      </c>
      <c r="DM83">
        <f t="shared" si="180"/>
        <v>8</v>
      </c>
      <c r="DN83">
        <f t="shared" si="207"/>
        <v>10</v>
      </c>
      <c r="DO83" s="139">
        <f>VLOOKUP($A83,'FuturesInfo (3)'!$A$2:$O$80,15)*DN83</f>
        <v>2186093.75</v>
      </c>
      <c r="DP83" s="200">
        <f t="shared" si="181"/>
        <v>-625.89471047117672</v>
      </c>
      <c r="DQ83" s="200">
        <f t="shared" si="208"/>
        <v>625.89471047117672</v>
      </c>
      <c r="DS83">
        <f t="shared" si="182"/>
        <v>-1</v>
      </c>
      <c r="DT83">
        <v>1</v>
      </c>
      <c r="DU83">
        <v>1</v>
      </c>
      <c r="DV83">
        <v>1</v>
      </c>
      <c r="DW83">
        <f t="shared" si="228"/>
        <v>1</v>
      </c>
      <c r="DX83">
        <f t="shared" si="183"/>
        <v>1</v>
      </c>
      <c r="DY83" s="1">
        <v>7.1556350626199994E-5</v>
      </c>
      <c r="DZ83" s="2">
        <v>10</v>
      </c>
      <c r="EA83">
        <v>60</v>
      </c>
      <c r="EB83" t="str">
        <f t="shared" si="184"/>
        <v>TRUE</v>
      </c>
      <c r="EC83">
        <f>VLOOKUP($A83,'FuturesInfo (3)'!$A$2:$V$80,22)</f>
        <v>10</v>
      </c>
      <c r="ED83" s="96">
        <v>0</v>
      </c>
      <c r="EE83">
        <f t="shared" si="209"/>
        <v>10</v>
      </c>
      <c r="EF83" s="139">
        <f>VLOOKUP($A83,'FuturesInfo (3)'!$A$2:$O$80,15)*EE83</f>
        <v>2186093.75</v>
      </c>
      <c r="EG83" s="200">
        <f t="shared" si="185"/>
        <v>156.42889087674439</v>
      </c>
      <c r="EH83" s="200">
        <f t="shared" si="210"/>
        <v>156.42889087674439</v>
      </c>
      <c r="EJ83">
        <f t="shared" si="186"/>
        <v>1</v>
      </c>
      <c r="EK83">
        <v>-1</v>
      </c>
      <c r="EL83" s="218">
        <v>1</v>
      </c>
      <c r="EM83">
        <f t="shared" si="211"/>
        <v>1</v>
      </c>
      <c r="EN83">
        <v>1</v>
      </c>
      <c r="EO83">
        <f t="shared" si="229"/>
        <v>0</v>
      </c>
      <c r="EP83">
        <f t="shared" si="212"/>
        <v>1</v>
      </c>
      <c r="EQ83">
        <f t="shared" si="187"/>
        <v>1</v>
      </c>
      <c r="ER83" s="1">
        <v>3.5775615340600002E-4</v>
      </c>
      <c r="ES83" s="2">
        <v>10</v>
      </c>
      <c r="ET83">
        <v>60</v>
      </c>
      <c r="EU83" t="str">
        <f t="shared" si="188"/>
        <v>TRUE</v>
      </c>
      <c r="EV83">
        <f>VLOOKUP($A83,'FuturesInfo (3)'!$A$2:$V$80,22)</f>
        <v>10</v>
      </c>
      <c r="EW83" s="96">
        <v>0</v>
      </c>
      <c r="EX83">
        <f t="shared" si="213"/>
        <v>10</v>
      </c>
      <c r="EY83" s="139">
        <f>VLOOKUP($A83,'FuturesInfo (3)'!$A$2:$O$80,15)*EX83</f>
        <v>2186093.75</v>
      </c>
      <c r="EZ83" s="200">
        <f t="shared" si="189"/>
        <v>-782.08849098489782</v>
      </c>
      <c r="FA83" s="200">
        <f t="shared" si="214"/>
        <v>782.08849098489782</v>
      </c>
      <c r="FB83" s="200">
        <f t="shared" si="215"/>
        <v>782.08849098489782</v>
      </c>
      <c r="FD83">
        <f t="shared" si="190"/>
        <v>1</v>
      </c>
      <c r="FE83">
        <v>1</v>
      </c>
      <c r="FF83" s="218">
        <v>1</v>
      </c>
      <c r="FG83">
        <f t="shared" si="125"/>
        <v>1</v>
      </c>
      <c r="FH83">
        <v>1</v>
      </c>
      <c r="FI83">
        <f t="shared" si="230"/>
        <v>1</v>
      </c>
      <c r="FJ83">
        <f t="shared" si="216"/>
        <v>1</v>
      </c>
      <c r="FK83">
        <f t="shared" si="191"/>
        <v>1</v>
      </c>
      <c r="FL83" s="1">
        <v>7.1525641942599995E-4</v>
      </c>
      <c r="FM83" s="2">
        <v>10</v>
      </c>
      <c r="FN83">
        <v>60</v>
      </c>
      <c r="FO83" t="str">
        <f t="shared" si="192"/>
        <v>TRUE</v>
      </c>
      <c r="FP83">
        <f>VLOOKUP($A83,'FuturesInfo (3)'!$A$2:$V$80,22)</f>
        <v>10</v>
      </c>
      <c r="FQ83" s="96">
        <v>0</v>
      </c>
      <c r="FR83">
        <f t="shared" si="217"/>
        <v>10</v>
      </c>
      <c r="FS83" s="139">
        <f>VLOOKUP($A83,'FuturesInfo (3)'!$A$2:$O$80,15)*FR83</f>
        <v>2186093.75</v>
      </c>
      <c r="FT83" s="200">
        <f t="shared" si="193"/>
        <v>1563.6175881545571</v>
      </c>
      <c r="FU83" s="200">
        <f t="shared" si="218"/>
        <v>1563.6175881545571</v>
      </c>
      <c r="FV83" s="200">
        <f t="shared" si="194"/>
        <v>1563.6175881545571</v>
      </c>
      <c r="FX83">
        <f t="shared" si="195"/>
        <v>1</v>
      </c>
      <c r="FY83" s="244">
        <v>1</v>
      </c>
      <c r="FZ83" s="218">
        <v>1</v>
      </c>
      <c r="GA83" s="245">
        <v>-5</v>
      </c>
      <c r="GB83">
        <f t="shared" si="126"/>
        <v>1</v>
      </c>
      <c r="GC83">
        <f t="shared" si="219"/>
        <v>-1</v>
      </c>
      <c r="GD83" s="218"/>
      <c r="GE83">
        <f t="shared" si="231"/>
        <v>0</v>
      </c>
      <c r="GF83">
        <f t="shared" si="220"/>
        <v>0</v>
      </c>
      <c r="GG83">
        <f t="shared" si="196"/>
        <v>0</v>
      </c>
      <c r="GH83">
        <f t="shared" si="221"/>
        <v>0</v>
      </c>
      <c r="GI83" s="253"/>
      <c r="GJ83" s="2">
        <v>10</v>
      </c>
      <c r="GK83">
        <v>60</v>
      </c>
      <c r="GL83" t="str">
        <f t="shared" si="197"/>
        <v>TRUE</v>
      </c>
      <c r="GM83">
        <f>VLOOKUP($A83,'FuturesInfo (3)'!$A$2:$V$80,22)</f>
        <v>10</v>
      </c>
      <c r="GN83" s="96">
        <v>0</v>
      </c>
      <c r="GO83">
        <f t="shared" si="222"/>
        <v>10</v>
      </c>
      <c r="GP83" s="139">
        <f>VLOOKUP($A83,'FuturesInfo (3)'!$A$2:$O$80,15)*GO83</f>
        <v>2186093.75</v>
      </c>
      <c r="GQ83" s="200">
        <f t="shared" si="198"/>
        <v>0</v>
      </c>
      <c r="GR83" s="200">
        <f t="shared" si="223"/>
        <v>0</v>
      </c>
      <c r="GS83" s="200">
        <f t="shared" si="199"/>
        <v>0</v>
      </c>
      <c r="GT83" s="200">
        <f t="shared" si="224"/>
        <v>0</v>
      </c>
    </row>
    <row r="84" spans="1:202"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25"/>
        <v>0</v>
      </c>
      <c r="BH84">
        <v>-1</v>
      </c>
      <c r="BI84">
        <v>1</v>
      </c>
      <c r="BJ84">
        <f t="shared" si="200"/>
        <v>0</v>
      </c>
      <c r="BK84" s="1">
        <v>2.5328669641800001E-3</v>
      </c>
      <c r="BL84" s="2">
        <v>10</v>
      </c>
      <c r="BM84">
        <v>60</v>
      </c>
      <c r="BN84" t="str">
        <f t="shared" si="226"/>
        <v>TRUE</v>
      </c>
      <c r="BO84">
        <f>VLOOKUP($A84,'FuturesInfo (3)'!$A$2:$V$80,22)</f>
        <v>4</v>
      </c>
      <c r="BP84">
        <f t="shared" ref="BP84:BP92" si="232">BO84</f>
        <v>4</v>
      </c>
      <c r="BQ84" s="139">
        <f>VLOOKUP($A84,'FuturesInfo (3)'!$A$2:$O$80,15)*BP84</f>
        <v>526125</v>
      </c>
      <c r="BR84" s="145">
        <f t="shared" si="201"/>
        <v>-1332.6046315292026</v>
      </c>
      <c r="BT84">
        <f t="shared" si="202"/>
        <v>-1</v>
      </c>
      <c r="BU84">
        <v>-1</v>
      </c>
      <c r="BV84">
        <v>1</v>
      </c>
      <c r="BW84">
        <v>1</v>
      </c>
      <c r="BX84">
        <f t="shared" si="167"/>
        <v>0</v>
      </c>
      <c r="BY84">
        <f t="shared" si="168"/>
        <v>1</v>
      </c>
      <c r="BZ84" s="188">
        <v>8.4215591915300005E-3</v>
      </c>
      <c r="CA84" s="2">
        <v>10</v>
      </c>
      <c r="CB84">
        <v>60</v>
      </c>
      <c r="CC84" t="str">
        <f t="shared" si="169"/>
        <v>TRUE</v>
      </c>
      <c r="CD84">
        <f>VLOOKUP($A84,'FuturesInfo (3)'!$A$2:$V$80,22)</f>
        <v>4</v>
      </c>
      <c r="CE84">
        <f t="shared" si="170"/>
        <v>4</v>
      </c>
      <c r="CF84">
        <f t="shared" si="170"/>
        <v>4</v>
      </c>
      <c r="CG84" s="139">
        <f>VLOOKUP($A84,'FuturesInfo (3)'!$A$2:$O$80,15)*CE84</f>
        <v>526125</v>
      </c>
      <c r="CH84" s="145">
        <f t="shared" si="171"/>
        <v>-4430.7928296437212</v>
      </c>
      <c r="CI84" s="145">
        <f t="shared" si="203"/>
        <v>4430.7928296437212</v>
      </c>
      <c r="CK84">
        <f t="shared" si="172"/>
        <v>-1</v>
      </c>
      <c r="CL84">
        <v>1</v>
      </c>
      <c r="CM84">
        <v>1</v>
      </c>
      <c r="CN84">
        <v>-1</v>
      </c>
      <c r="CO84">
        <f t="shared" si="204"/>
        <v>0</v>
      </c>
      <c r="CP84">
        <f t="shared" si="173"/>
        <v>0</v>
      </c>
      <c r="CQ84" s="1">
        <v>-7.1581961345699996E-4</v>
      </c>
      <c r="CR84" s="2">
        <v>10</v>
      </c>
      <c r="CS84">
        <v>60</v>
      </c>
      <c r="CT84" t="str">
        <f t="shared" si="174"/>
        <v>TRUE</v>
      </c>
      <c r="CU84">
        <f>VLOOKUP($A84,'FuturesInfo (3)'!$A$2:$V$80,22)</f>
        <v>4</v>
      </c>
      <c r="CV84">
        <f t="shared" si="175"/>
        <v>5</v>
      </c>
      <c r="CW84">
        <f t="shared" si="205"/>
        <v>4</v>
      </c>
      <c r="CX84" s="139">
        <f>VLOOKUP($A84,'FuturesInfo (3)'!$A$2:$O$80,15)*CW84</f>
        <v>526125</v>
      </c>
      <c r="CY84" s="200">
        <f t="shared" si="176"/>
        <v>-376.6105941300641</v>
      </c>
      <c r="CZ84" s="200">
        <f t="shared" si="206"/>
        <v>-376.6105941300641</v>
      </c>
      <c r="DB84">
        <f t="shared" si="177"/>
        <v>1</v>
      </c>
      <c r="DC84">
        <v>1</v>
      </c>
      <c r="DD84">
        <v>1</v>
      </c>
      <c r="DE84">
        <v>1</v>
      </c>
      <c r="DF84">
        <f t="shared" si="227"/>
        <v>1</v>
      </c>
      <c r="DG84">
        <f t="shared" si="178"/>
        <v>1</v>
      </c>
      <c r="DH84" s="1">
        <v>5.9694364852000002E-4</v>
      </c>
      <c r="DI84" s="2">
        <v>10</v>
      </c>
      <c r="DJ84">
        <v>60</v>
      </c>
      <c r="DK84" t="str">
        <f t="shared" si="179"/>
        <v>TRUE</v>
      </c>
      <c r="DL84">
        <f>VLOOKUP($A84,'FuturesInfo (3)'!$A$2:$V$80,22)</f>
        <v>4</v>
      </c>
      <c r="DM84">
        <f t="shared" si="180"/>
        <v>5</v>
      </c>
      <c r="DN84">
        <f t="shared" si="207"/>
        <v>4</v>
      </c>
      <c r="DO84" s="139">
        <f>VLOOKUP($A84,'FuturesInfo (3)'!$A$2:$O$80,15)*DN84</f>
        <v>526125</v>
      </c>
      <c r="DP84" s="200">
        <f t="shared" si="181"/>
        <v>314.06697707758502</v>
      </c>
      <c r="DQ84" s="200">
        <f t="shared" si="208"/>
        <v>314.06697707758502</v>
      </c>
      <c r="DS84">
        <f t="shared" si="182"/>
        <v>1</v>
      </c>
      <c r="DT84">
        <v>1</v>
      </c>
      <c r="DU84">
        <v>1</v>
      </c>
      <c r="DV84">
        <v>-1</v>
      </c>
      <c r="DW84">
        <f t="shared" si="228"/>
        <v>0</v>
      </c>
      <c r="DX84">
        <f t="shared" si="183"/>
        <v>0</v>
      </c>
      <c r="DY84" s="1">
        <v>-3.5795251163400001E-4</v>
      </c>
      <c r="DZ84" s="2">
        <v>10</v>
      </c>
      <c r="EA84">
        <v>60</v>
      </c>
      <c r="EB84" t="str">
        <f t="shared" si="184"/>
        <v>TRUE</v>
      </c>
      <c r="EC84">
        <f>VLOOKUP($A84,'FuturesInfo (3)'!$A$2:$V$80,22)</f>
        <v>4</v>
      </c>
      <c r="ED84" s="96">
        <v>0</v>
      </c>
      <c r="EE84">
        <f t="shared" si="209"/>
        <v>4</v>
      </c>
      <c r="EF84" s="139">
        <f>VLOOKUP($A84,'FuturesInfo (3)'!$A$2:$O$80,15)*EE84</f>
        <v>526125</v>
      </c>
      <c r="EG84" s="200">
        <f t="shared" si="185"/>
        <v>-188.32776518343826</v>
      </c>
      <c r="EH84" s="200">
        <f t="shared" si="210"/>
        <v>-188.32776518343826</v>
      </c>
      <c r="EJ84">
        <f t="shared" si="186"/>
        <v>1</v>
      </c>
      <c r="EK84">
        <v>1</v>
      </c>
      <c r="EL84" s="218">
        <v>1</v>
      </c>
      <c r="EM84">
        <f t="shared" si="211"/>
        <v>1</v>
      </c>
      <c r="EN84">
        <v>1</v>
      </c>
      <c r="EO84">
        <f t="shared" si="229"/>
        <v>1</v>
      </c>
      <c r="EP84">
        <f t="shared" si="212"/>
        <v>1</v>
      </c>
      <c r="EQ84">
        <f t="shared" si="187"/>
        <v>1</v>
      </c>
      <c r="ER84" s="1">
        <v>1.43232275006E-3</v>
      </c>
      <c r="ES84" s="2">
        <v>10</v>
      </c>
      <c r="ET84">
        <v>60</v>
      </c>
      <c r="EU84" t="str">
        <f t="shared" si="188"/>
        <v>TRUE</v>
      </c>
      <c r="EV84">
        <f>VLOOKUP($A84,'FuturesInfo (3)'!$A$2:$V$80,22)</f>
        <v>4</v>
      </c>
      <c r="EW84" s="96">
        <v>0</v>
      </c>
      <c r="EX84">
        <f t="shared" si="213"/>
        <v>4</v>
      </c>
      <c r="EY84" s="139">
        <f>VLOOKUP($A84,'FuturesInfo (3)'!$A$2:$O$80,15)*EX84</f>
        <v>526125</v>
      </c>
      <c r="EZ84" s="200">
        <f t="shared" si="189"/>
        <v>753.58080687531753</v>
      </c>
      <c r="FA84" s="200">
        <f t="shared" si="214"/>
        <v>753.58080687531753</v>
      </c>
      <c r="FB84" s="200">
        <f t="shared" si="215"/>
        <v>753.58080687531753</v>
      </c>
      <c r="FD84">
        <f t="shared" si="190"/>
        <v>1</v>
      </c>
      <c r="FE84">
        <v>1</v>
      </c>
      <c r="FF84" s="218">
        <v>1</v>
      </c>
      <c r="FG84">
        <f t="shared" si="125"/>
        <v>1</v>
      </c>
      <c r="FH84">
        <v>1</v>
      </c>
      <c r="FI84">
        <f t="shared" si="230"/>
        <v>1</v>
      </c>
      <c r="FJ84">
        <f t="shared" si="216"/>
        <v>1</v>
      </c>
      <c r="FK84">
        <f t="shared" si="191"/>
        <v>1</v>
      </c>
      <c r="FL84" s="1">
        <v>3.3373063170400001E-3</v>
      </c>
      <c r="FM84" s="2">
        <v>10</v>
      </c>
      <c r="FN84">
        <v>60</v>
      </c>
      <c r="FO84" t="str">
        <f t="shared" si="192"/>
        <v>TRUE</v>
      </c>
      <c r="FP84">
        <f>VLOOKUP($A84,'FuturesInfo (3)'!$A$2:$V$80,22)</f>
        <v>4</v>
      </c>
      <c r="FQ84" s="96">
        <v>0</v>
      </c>
      <c r="FR84">
        <f t="shared" si="217"/>
        <v>4</v>
      </c>
      <c r="FS84" s="139">
        <f>VLOOKUP($A84,'FuturesInfo (3)'!$A$2:$O$80,15)*FR84</f>
        <v>526125</v>
      </c>
      <c r="FT84" s="200">
        <f t="shared" si="193"/>
        <v>1755.8402860526701</v>
      </c>
      <c r="FU84" s="200">
        <f t="shared" si="218"/>
        <v>1755.8402860526701</v>
      </c>
      <c r="FV84" s="200">
        <f t="shared" si="194"/>
        <v>1755.8402860526701</v>
      </c>
      <c r="FX84">
        <f t="shared" si="195"/>
        <v>1</v>
      </c>
      <c r="FY84" s="244">
        <v>1</v>
      </c>
      <c r="FZ84" s="218">
        <v>1</v>
      </c>
      <c r="GA84" s="245">
        <v>16</v>
      </c>
      <c r="GB84">
        <f t="shared" si="126"/>
        <v>1</v>
      </c>
      <c r="GC84">
        <f t="shared" si="219"/>
        <v>1</v>
      </c>
      <c r="GD84" s="218"/>
      <c r="GE84">
        <f t="shared" si="231"/>
        <v>0</v>
      </c>
      <c r="GF84">
        <f t="shared" si="220"/>
        <v>0</v>
      </c>
      <c r="GG84">
        <f t="shared" si="196"/>
        <v>0</v>
      </c>
      <c r="GH84">
        <f t="shared" si="221"/>
        <v>0</v>
      </c>
      <c r="GI84" s="253"/>
      <c r="GJ84" s="2">
        <v>10</v>
      </c>
      <c r="GK84">
        <v>60</v>
      </c>
      <c r="GL84" t="str">
        <f t="shared" si="197"/>
        <v>TRUE</v>
      </c>
      <c r="GM84">
        <f>VLOOKUP($A84,'FuturesInfo (3)'!$A$2:$V$80,22)</f>
        <v>4</v>
      </c>
      <c r="GN84" s="96">
        <v>0</v>
      </c>
      <c r="GO84">
        <f t="shared" si="222"/>
        <v>4</v>
      </c>
      <c r="GP84" s="139">
        <f>VLOOKUP($A84,'FuturesInfo (3)'!$A$2:$O$80,15)*GO84</f>
        <v>526125</v>
      </c>
      <c r="GQ84" s="200">
        <f t="shared" si="198"/>
        <v>0</v>
      </c>
      <c r="GR84" s="200">
        <f t="shared" si="223"/>
        <v>0</v>
      </c>
      <c r="GS84" s="200">
        <f t="shared" si="199"/>
        <v>0</v>
      </c>
      <c r="GT84" s="200">
        <f t="shared" si="224"/>
        <v>0</v>
      </c>
    </row>
    <row r="85" spans="1:202"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25"/>
        <v>0</v>
      </c>
      <c r="BH85">
        <v>1</v>
      </c>
      <c r="BI85">
        <v>1</v>
      </c>
      <c r="BJ85">
        <f t="shared" si="200"/>
        <v>1</v>
      </c>
      <c r="BK85" s="1">
        <v>6.8794190712799996E-3</v>
      </c>
      <c r="BL85" s="2">
        <v>10</v>
      </c>
      <c r="BM85">
        <v>60</v>
      </c>
      <c r="BN85" t="str">
        <f t="shared" si="226"/>
        <v>TRUE</v>
      </c>
      <c r="BO85">
        <f>VLOOKUP($A85,'FuturesInfo (3)'!$A$2:$V$80,22)</f>
        <v>2</v>
      </c>
      <c r="BP85">
        <f t="shared" si="232"/>
        <v>2</v>
      </c>
      <c r="BQ85" s="139">
        <f>VLOOKUP($A85,'FuturesInfo (3)'!$A$2:$O$80,15)*BP85</f>
        <v>336687.5</v>
      </c>
      <c r="BR85" s="145">
        <f t="shared" si="201"/>
        <v>2316.2144085615851</v>
      </c>
      <c r="BT85">
        <f t="shared" si="202"/>
        <v>1</v>
      </c>
      <c r="BU85">
        <v>1</v>
      </c>
      <c r="BV85">
        <v>1</v>
      </c>
      <c r="BW85">
        <v>1</v>
      </c>
      <c r="BX85">
        <f t="shared" si="167"/>
        <v>1</v>
      </c>
      <c r="BY85">
        <f t="shared" si="168"/>
        <v>1</v>
      </c>
      <c r="BZ85" s="188">
        <v>1.1766938697999999E-2</v>
      </c>
      <c r="CA85" s="2">
        <v>10</v>
      </c>
      <c r="CB85">
        <v>60</v>
      </c>
      <c r="CC85" t="str">
        <f t="shared" si="169"/>
        <v>TRUE</v>
      </c>
      <c r="CD85">
        <f>VLOOKUP($A85,'FuturesInfo (3)'!$A$2:$V$80,22)</f>
        <v>2</v>
      </c>
      <c r="CE85">
        <f t="shared" si="170"/>
        <v>2</v>
      </c>
      <c r="CF85">
        <f t="shared" si="170"/>
        <v>2</v>
      </c>
      <c r="CG85" s="139">
        <f>VLOOKUP($A85,'FuturesInfo (3)'!$A$2:$O$80,15)*CE85</f>
        <v>336687.5</v>
      </c>
      <c r="CH85" s="145">
        <f t="shared" si="171"/>
        <v>3961.7811728828747</v>
      </c>
      <c r="CI85" s="145">
        <f t="shared" si="203"/>
        <v>3961.7811728828747</v>
      </c>
      <c r="CK85">
        <f t="shared" si="172"/>
        <v>1</v>
      </c>
      <c r="CL85">
        <v>1</v>
      </c>
      <c r="CM85">
        <v>1</v>
      </c>
      <c r="CN85">
        <v>-1</v>
      </c>
      <c r="CO85">
        <f t="shared" si="204"/>
        <v>0</v>
      </c>
      <c r="CP85">
        <f t="shared" si="173"/>
        <v>0</v>
      </c>
      <c r="CQ85" s="1">
        <v>-3.0013130744699999E-3</v>
      </c>
      <c r="CR85" s="2">
        <v>10</v>
      </c>
      <c r="CS85">
        <v>60</v>
      </c>
      <c r="CT85" t="str">
        <f t="shared" si="174"/>
        <v>TRUE</v>
      </c>
      <c r="CU85">
        <f>VLOOKUP($A85,'FuturesInfo (3)'!$A$2:$V$80,22)</f>
        <v>2</v>
      </c>
      <c r="CV85">
        <f t="shared" si="175"/>
        <v>3</v>
      </c>
      <c r="CW85">
        <f t="shared" si="205"/>
        <v>2</v>
      </c>
      <c r="CX85" s="139">
        <f>VLOOKUP($A85,'FuturesInfo (3)'!$A$2:$O$80,15)*CW85</f>
        <v>336687.5</v>
      </c>
      <c r="CY85" s="200">
        <f t="shared" si="176"/>
        <v>-1010.504595760618</v>
      </c>
      <c r="CZ85" s="200">
        <f t="shared" si="206"/>
        <v>-1010.504595760618</v>
      </c>
      <c r="DB85">
        <f t="shared" si="177"/>
        <v>1</v>
      </c>
      <c r="DC85">
        <v>-1</v>
      </c>
      <c r="DD85">
        <v>1</v>
      </c>
      <c r="DE85">
        <v>1</v>
      </c>
      <c r="DF85">
        <f t="shared" si="227"/>
        <v>0</v>
      </c>
      <c r="DG85">
        <f t="shared" si="178"/>
        <v>1</v>
      </c>
      <c r="DH85" s="1">
        <v>2.25776105362E-3</v>
      </c>
      <c r="DI85" s="2">
        <v>10</v>
      </c>
      <c r="DJ85">
        <v>60</v>
      </c>
      <c r="DK85" t="str">
        <f t="shared" si="179"/>
        <v>TRUE</v>
      </c>
      <c r="DL85">
        <f>VLOOKUP($A85,'FuturesInfo (3)'!$A$2:$V$80,22)</f>
        <v>2</v>
      </c>
      <c r="DM85">
        <f t="shared" si="180"/>
        <v>2</v>
      </c>
      <c r="DN85">
        <f t="shared" si="207"/>
        <v>2</v>
      </c>
      <c r="DO85" s="139">
        <f>VLOOKUP($A85,'FuturesInfo (3)'!$A$2:$O$80,15)*DN85</f>
        <v>336687.5</v>
      </c>
      <c r="DP85" s="200">
        <f t="shared" si="181"/>
        <v>-760.15992474068378</v>
      </c>
      <c r="DQ85" s="200">
        <f t="shared" si="208"/>
        <v>760.15992474068378</v>
      </c>
      <c r="DS85">
        <f t="shared" si="182"/>
        <v>-1</v>
      </c>
      <c r="DT85">
        <v>-1</v>
      </c>
      <c r="DU85">
        <v>1</v>
      </c>
      <c r="DV85">
        <v>1</v>
      </c>
      <c r="DW85">
        <f t="shared" si="228"/>
        <v>0</v>
      </c>
      <c r="DX85">
        <f t="shared" si="183"/>
        <v>1</v>
      </c>
      <c r="DY85" s="1">
        <v>2.2526750516199999E-3</v>
      </c>
      <c r="DZ85" s="2">
        <v>10</v>
      </c>
      <c r="EA85">
        <v>60</v>
      </c>
      <c r="EB85" t="str">
        <f t="shared" si="184"/>
        <v>TRUE</v>
      </c>
      <c r="EC85">
        <f>VLOOKUP($A85,'FuturesInfo (3)'!$A$2:$V$80,22)</f>
        <v>2</v>
      </c>
      <c r="ED85" s="96">
        <v>0</v>
      </c>
      <c r="EE85">
        <f t="shared" si="209"/>
        <v>2</v>
      </c>
      <c r="EF85" s="139">
        <f>VLOOKUP($A85,'FuturesInfo (3)'!$A$2:$O$80,15)*EE85</f>
        <v>336687.5</v>
      </c>
      <c r="EG85" s="200">
        <f t="shared" si="185"/>
        <v>-758.44753144230867</v>
      </c>
      <c r="EH85" s="200">
        <f t="shared" si="210"/>
        <v>758.44753144230867</v>
      </c>
      <c r="EJ85">
        <f t="shared" si="186"/>
        <v>-1</v>
      </c>
      <c r="EK85">
        <v>1</v>
      </c>
      <c r="EL85" s="218">
        <v>1</v>
      </c>
      <c r="EM85">
        <f t="shared" si="211"/>
        <v>1</v>
      </c>
      <c r="EN85">
        <v>1</v>
      </c>
      <c r="EO85">
        <f t="shared" si="229"/>
        <v>1</v>
      </c>
      <c r="EP85">
        <f t="shared" si="212"/>
        <v>1</v>
      </c>
      <c r="EQ85">
        <f t="shared" si="187"/>
        <v>1</v>
      </c>
      <c r="ER85" s="1">
        <v>4.1206218392999998E-3</v>
      </c>
      <c r="ES85" s="2">
        <v>10</v>
      </c>
      <c r="ET85">
        <v>60</v>
      </c>
      <c r="EU85" t="str">
        <f t="shared" si="188"/>
        <v>TRUE</v>
      </c>
      <c r="EV85">
        <f>VLOOKUP($A85,'FuturesInfo (3)'!$A$2:$V$80,22)</f>
        <v>2</v>
      </c>
      <c r="EW85" s="96">
        <v>0</v>
      </c>
      <c r="EX85">
        <f t="shared" si="213"/>
        <v>2</v>
      </c>
      <c r="EY85" s="139">
        <f>VLOOKUP($A85,'FuturesInfo (3)'!$A$2:$O$80,15)*EX85</f>
        <v>336687.5</v>
      </c>
      <c r="EZ85" s="200">
        <f t="shared" si="189"/>
        <v>1387.3618655193186</v>
      </c>
      <c r="FA85" s="200">
        <f t="shared" si="214"/>
        <v>1387.3618655193186</v>
      </c>
      <c r="FB85" s="200">
        <f t="shared" si="215"/>
        <v>1387.3618655193186</v>
      </c>
      <c r="FD85">
        <f t="shared" si="190"/>
        <v>1</v>
      </c>
      <c r="FE85">
        <v>1</v>
      </c>
      <c r="FF85" s="218">
        <v>1</v>
      </c>
      <c r="FG85">
        <f t="shared" ref="FG85:FG92" si="233">IF(VLOOKUP($C85,FD$2:FE$9,2)="normal",FF85,-FF85)</f>
        <v>1</v>
      </c>
      <c r="FH85">
        <v>1</v>
      </c>
      <c r="FI85">
        <f t="shared" si="230"/>
        <v>1</v>
      </c>
      <c r="FJ85">
        <f t="shared" si="216"/>
        <v>1</v>
      </c>
      <c r="FK85">
        <f t="shared" si="191"/>
        <v>1</v>
      </c>
      <c r="FL85" s="1">
        <v>4.8498414474899996E-3</v>
      </c>
      <c r="FM85" s="2">
        <v>10</v>
      </c>
      <c r="FN85">
        <v>60</v>
      </c>
      <c r="FO85" t="str">
        <f t="shared" si="192"/>
        <v>TRUE</v>
      </c>
      <c r="FP85">
        <f>VLOOKUP($A85,'FuturesInfo (3)'!$A$2:$V$80,22)</f>
        <v>2</v>
      </c>
      <c r="FQ85" s="96">
        <v>0</v>
      </c>
      <c r="FR85">
        <f t="shared" si="217"/>
        <v>2</v>
      </c>
      <c r="FS85" s="139">
        <f>VLOOKUP($A85,'FuturesInfo (3)'!$A$2:$O$80,15)*FR85</f>
        <v>336687.5</v>
      </c>
      <c r="FT85" s="200">
        <f t="shared" si="193"/>
        <v>1632.8809923517892</v>
      </c>
      <c r="FU85" s="200">
        <f t="shared" si="218"/>
        <v>1632.8809923517892</v>
      </c>
      <c r="FV85" s="200">
        <f t="shared" si="194"/>
        <v>1632.8809923517892</v>
      </c>
      <c r="FX85">
        <f t="shared" si="195"/>
        <v>1</v>
      </c>
      <c r="FY85" s="244">
        <v>1</v>
      </c>
      <c r="FZ85" s="218">
        <v>1</v>
      </c>
      <c r="GA85" s="245">
        <v>30</v>
      </c>
      <c r="GB85">
        <f t="shared" ref="GB85:GB92" si="234">IF(VLOOKUP($C85,FX$2:FY$9,2)="normal",FZ85,-FZ85)</f>
        <v>1</v>
      </c>
      <c r="GC85">
        <f t="shared" si="219"/>
        <v>1</v>
      </c>
      <c r="GD85" s="218"/>
      <c r="GE85">
        <f t="shared" si="231"/>
        <v>0</v>
      </c>
      <c r="GF85">
        <f t="shared" si="220"/>
        <v>0</v>
      </c>
      <c r="GG85">
        <f t="shared" si="196"/>
        <v>0</v>
      </c>
      <c r="GH85">
        <f t="shared" si="221"/>
        <v>0</v>
      </c>
      <c r="GI85" s="253"/>
      <c r="GJ85" s="2">
        <v>10</v>
      </c>
      <c r="GK85">
        <v>60</v>
      </c>
      <c r="GL85" t="str">
        <f t="shared" si="197"/>
        <v>TRUE</v>
      </c>
      <c r="GM85">
        <f>VLOOKUP($A85,'FuturesInfo (3)'!$A$2:$V$80,22)</f>
        <v>2</v>
      </c>
      <c r="GN85" s="96">
        <v>0</v>
      </c>
      <c r="GO85">
        <f t="shared" si="222"/>
        <v>2</v>
      </c>
      <c r="GP85" s="139">
        <f>VLOOKUP($A85,'FuturesInfo (3)'!$A$2:$O$80,15)*GO85</f>
        <v>336687.5</v>
      </c>
      <c r="GQ85" s="200">
        <f t="shared" si="198"/>
        <v>0</v>
      </c>
      <c r="GR85" s="200">
        <f t="shared" si="223"/>
        <v>0</v>
      </c>
      <c r="GS85" s="200">
        <f t="shared" si="199"/>
        <v>0</v>
      </c>
      <c r="GT85" s="200">
        <f t="shared" si="224"/>
        <v>0</v>
      </c>
    </row>
    <row r="86" spans="1:202"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25"/>
        <v>-2</v>
      </c>
      <c r="BH86">
        <v>-1</v>
      </c>
      <c r="BI86">
        <v>-1</v>
      </c>
      <c r="BJ86">
        <f t="shared" si="200"/>
        <v>1</v>
      </c>
      <c r="BK86" s="1">
        <v>-2.94599018003E-2</v>
      </c>
      <c r="BL86" s="2">
        <v>10</v>
      </c>
      <c r="BM86">
        <v>60</v>
      </c>
      <c r="BN86" t="str">
        <f t="shared" si="226"/>
        <v>TRUE</v>
      </c>
      <c r="BO86">
        <f>VLOOKUP($A86,'FuturesInfo (3)'!$A$2:$V$80,22)</f>
        <v>2</v>
      </c>
      <c r="BP86">
        <f t="shared" si="232"/>
        <v>2</v>
      </c>
      <c r="BQ86" s="139">
        <f>VLOOKUP($A86,'FuturesInfo (3)'!$A$2:$O$80,15)*BP86</f>
        <v>36850</v>
      </c>
      <c r="BR86" s="145">
        <f t="shared" si="201"/>
        <v>1085.5973813410551</v>
      </c>
      <c r="BT86">
        <f t="shared" si="202"/>
        <v>-1</v>
      </c>
      <c r="BU86">
        <v>-1</v>
      </c>
      <c r="BV86">
        <v>1</v>
      </c>
      <c r="BW86">
        <v>-1</v>
      </c>
      <c r="BX86">
        <f t="shared" si="167"/>
        <v>1</v>
      </c>
      <c r="BY86">
        <f t="shared" si="168"/>
        <v>0</v>
      </c>
      <c r="BZ86" s="188">
        <v>-6.7453625632400002E-3</v>
      </c>
      <c r="CA86" s="2">
        <v>10</v>
      </c>
      <c r="CB86">
        <v>60</v>
      </c>
      <c r="CC86" t="str">
        <f t="shared" si="169"/>
        <v>TRUE</v>
      </c>
      <c r="CD86">
        <f>VLOOKUP($A86,'FuturesInfo (3)'!$A$2:$V$80,22)</f>
        <v>2</v>
      </c>
      <c r="CE86">
        <f t="shared" si="170"/>
        <v>2</v>
      </c>
      <c r="CF86">
        <f t="shared" si="170"/>
        <v>2</v>
      </c>
      <c r="CG86" s="139">
        <f>VLOOKUP($A86,'FuturesInfo (3)'!$A$2:$O$80,15)*CE86</f>
        <v>36850</v>
      </c>
      <c r="CH86" s="145">
        <f t="shared" si="171"/>
        <v>248.566610455394</v>
      </c>
      <c r="CI86" s="145">
        <f t="shared" si="203"/>
        <v>-248.566610455394</v>
      </c>
      <c r="CK86">
        <f t="shared" si="172"/>
        <v>-1</v>
      </c>
      <c r="CL86">
        <v>-1</v>
      </c>
      <c r="CM86">
        <v>1</v>
      </c>
      <c r="CN86">
        <v>-1</v>
      </c>
      <c r="CO86">
        <f t="shared" si="204"/>
        <v>1</v>
      </c>
      <c r="CP86">
        <f t="shared" si="173"/>
        <v>0</v>
      </c>
      <c r="CQ86" s="1">
        <v>-1.6977928692700001E-2</v>
      </c>
      <c r="CR86" s="2">
        <v>10</v>
      </c>
      <c r="CS86">
        <v>60</v>
      </c>
      <c r="CT86" t="str">
        <f t="shared" si="174"/>
        <v>TRUE</v>
      </c>
      <c r="CU86">
        <f>VLOOKUP($A86,'FuturesInfo (3)'!$A$2:$V$80,22)</f>
        <v>2</v>
      </c>
      <c r="CV86">
        <f t="shared" si="175"/>
        <v>2</v>
      </c>
      <c r="CW86">
        <f t="shared" si="205"/>
        <v>2</v>
      </c>
      <c r="CX86" s="139">
        <f>VLOOKUP($A86,'FuturesInfo (3)'!$A$2:$O$80,15)*CW86</f>
        <v>36850</v>
      </c>
      <c r="CY86" s="200">
        <f t="shared" si="176"/>
        <v>625.63667232599505</v>
      </c>
      <c r="CZ86" s="200">
        <f t="shared" si="206"/>
        <v>-625.63667232599505</v>
      </c>
      <c r="DB86">
        <f t="shared" si="177"/>
        <v>-1</v>
      </c>
      <c r="DC86">
        <v>-1</v>
      </c>
      <c r="DD86">
        <v>1</v>
      </c>
      <c r="DE86">
        <v>1</v>
      </c>
      <c r="DF86">
        <f t="shared" si="227"/>
        <v>0</v>
      </c>
      <c r="DG86">
        <f t="shared" si="178"/>
        <v>1</v>
      </c>
      <c r="DH86" s="1">
        <v>1.7271157167499999E-2</v>
      </c>
      <c r="DI86" s="2">
        <v>10</v>
      </c>
      <c r="DJ86">
        <v>60</v>
      </c>
      <c r="DK86" t="str">
        <f t="shared" si="179"/>
        <v>TRUE</v>
      </c>
      <c r="DL86">
        <f>VLOOKUP($A86,'FuturesInfo (3)'!$A$2:$V$80,22)</f>
        <v>2</v>
      </c>
      <c r="DM86">
        <f t="shared" si="180"/>
        <v>2</v>
      </c>
      <c r="DN86">
        <f t="shared" si="207"/>
        <v>2</v>
      </c>
      <c r="DO86" s="139">
        <f>VLOOKUP($A86,'FuturesInfo (3)'!$A$2:$O$80,15)*DN86</f>
        <v>36850</v>
      </c>
      <c r="DP86" s="200">
        <f t="shared" si="181"/>
        <v>-636.44214162237495</v>
      </c>
      <c r="DQ86" s="200">
        <f t="shared" si="208"/>
        <v>636.44214162237495</v>
      </c>
      <c r="DS86">
        <f t="shared" si="182"/>
        <v>-1</v>
      </c>
      <c r="DT86">
        <v>1</v>
      </c>
      <c r="DU86">
        <v>1</v>
      </c>
      <c r="DV86">
        <v>1</v>
      </c>
      <c r="DW86">
        <f t="shared" si="228"/>
        <v>1</v>
      </c>
      <c r="DX86">
        <f t="shared" si="183"/>
        <v>1</v>
      </c>
      <c r="DY86" s="1">
        <v>1.6977928536200001E-2</v>
      </c>
      <c r="DZ86" s="2">
        <v>10</v>
      </c>
      <c r="EA86">
        <v>60</v>
      </c>
      <c r="EB86" t="str">
        <f t="shared" si="184"/>
        <v>TRUE</v>
      </c>
      <c r="EC86">
        <f>VLOOKUP($A86,'FuturesInfo (3)'!$A$2:$V$80,22)</f>
        <v>2</v>
      </c>
      <c r="ED86" s="96">
        <v>0</v>
      </c>
      <c r="EE86">
        <f t="shared" si="209"/>
        <v>2</v>
      </c>
      <c r="EF86" s="139">
        <f>VLOOKUP($A86,'FuturesInfo (3)'!$A$2:$O$80,15)*EE86</f>
        <v>36850</v>
      </c>
      <c r="EG86" s="200">
        <f t="shared" si="185"/>
        <v>625.63666655896998</v>
      </c>
      <c r="EH86" s="200">
        <f t="shared" si="210"/>
        <v>625.63666655896998</v>
      </c>
      <c r="EJ86">
        <f t="shared" si="186"/>
        <v>1</v>
      </c>
      <c r="EK86">
        <v>1</v>
      </c>
      <c r="EL86" s="218">
        <v>1</v>
      </c>
      <c r="EM86">
        <f t="shared" si="211"/>
        <v>1</v>
      </c>
      <c r="EN86">
        <v>1</v>
      </c>
      <c r="EO86">
        <f t="shared" si="229"/>
        <v>1</v>
      </c>
      <c r="EP86">
        <f t="shared" si="212"/>
        <v>1</v>
      </c>
      <c r="EQ86">
        <f t="shared" si="187"/>
        <v>1</v>
      </c>
      <c r="ER86" s="1">
        <v>1.77777777778E-2</v>
      </c>
      <c r="ES86" s="2">
        <v>10</v>
      </c>
      <c r="ET86">
        <v>60</v>
      </c>
      <c r="EU86" t="str">
        <f t="shared" si="188"/>
        <v>TRUE</v>
      </c>
      <c r="EV86">
        <f>VLOOKUP($A86,'FuturesInfo (3)'!$A$2:$V$80,22)</f>
        <v>2</v>
      </c>
      <c r="EW86" s="96">
        <v>0</v>
      </c>
      <c r="EX86">
        <f t="shared" si="213"/>
        <v>2</v>
      </c>
      <c r="EY86" s="139">
        <f>VLOOKUP($A86,'FuturesInfo (3)'!$A$2:$O$80,15)*EX86</f>
        <v>36850</v>
      </c>
      <c r="EZ86" s="200">
        <f t="shared" si="189"/>
        <v>655.11111111192997</v>
      </c>
      <c r="FA86" s="200">
        <f t="shared" si="214"/>
        <v>655.11111111192997</v>
      </c>
      <c r="FB86" s="200">
        <f t="shared" si="215"/>
        <v>655.11111111192997</v>
      </c>
      <c r="FD86">
        <f t="shared" si="190"/>
        <v>1</v>
      </c>
      <c r="FE86">
        <v>1</v>
      </c>
      <c r="FF86" s="218">
        <v>1</v>
      </c>
      <c r="FG86">
        <f t="shared" si="233"/>
        <v>1</v>
      </c>
      <c r="FH86">
        <v>1</v>
      </c>
      <c r="FI86">
        <f t="shared" si="230"/>
        <v>1</v>
      </c>
      <c r="FJ86">
        <f t="shared" si="216"/>
        <v>1</v>
      </c>
      <c r="FK86">
        <f t="shared" si="191"/>
        <v>1</v>
      </c>
      <c r="FL86" s="1">
        <v>7.2780203784599998E-2</v>
      </c>
      <c r="FM86" s="2">
        <v>10</v>
      </c>
      <c r="FN86">
        <v>60</v>
      </c>
      <c r="FO86" t="str">
        <f t="shared" si="192"/>
        <v>TRUE</v>
      </c>
      <c r="FP86">
        <f>VLOOKUP($A86,'FuturesInfo (3)'!$A$2:$V$80,22)</f>
        <v>2</v>
      </c>
      <c r="FQ86" s="96">
        <v>0</v>
      </c>
      <c r="FR86">
        <f t="shared" si="217"/>
        <v>2</v>
      </c>
      <c r="FS86" s="139">
        <f>VLOOKUP($A86,'FuturesInfo (3)'!$A$2:$O$80,15)*FR86</f>
        <v>36850</v>
      </c>
      <c r="FT86" s="200">
        <f t="shared" si="193"/>
        <v>2681.9505094625101</v>
      </c>
      <c r="FU86" s="200">
        <f t="shared" si="218"/>
        <v>2681.9505094625101</v>
      </c>
      <c r="FV86" s="200">
        <f t="shared" si="194"/>
        <v>2681.9505094625101</v>
      </c>
      <c r="FX86">
        <f t="shared" si="195"/>
        <v>1</v>
      </c>
      <c r="FY86" s="244">
        <v>1</v>
      </c>
      <c r="FZ86" s="218">
        <v>-1</v>
      </c>
      <c r="GA86" s="245">
        <v>-44</v>
      </c>
      <c r="GB86">
        <f t="shared" si="234"/>
        <v>-1</v>
      </c>
      <c r="GC86">
        <f t="shared" si="219"/>
        <v>1</v>
      </c>
      <c r="GD86" s="218"/>
      <c r="GE86">
        <f t="shared" si="231"/>
        <v>0</v>
      </c>
      <c r="GF86">
        <f t="shared" si="220"/>
        <v>0</v>
      </c>
      <c r="GG86">
        <f t="shared" si="196"/>
        <v>0</v>
      </c>
      <c r="GH86">
        <f t="shared" si="221"/>
        <v>0</v>
      </c>
      <c r="GI86" s="253"/>
      <c r="GJ86" s="2">
        <v>10</v>
      </c>
      <c r="GK86">
        <v>60</v>
      </c>
      <c r="GL86" t="str">
        <f t="shared" si="197"/>
        <v>TRUE</v>
      </c>
      <c r="GM86">
        <f>VLOOKUP($A86,'FuturesInfo (3)'!$A$2:$V$80,22)</f>
        <v>2</v>
      </c>
      <c r="GN86" s="96">
        <v>0</v>
      </c>
      <c r="GO86">
        <f t="shared" si="222"/>
        <v>2</v>
      </c>
      <c r="GP86" s="139">
        <f>VLOOKUP($A86,'FuturesInfo (3)'!$A$2:$O$80,15)*GO86</f>
        <v>36850</v>
      </c>
      <c r="GQ86" s="200">
        <f t="shared" si="198"/>
        <v>0</v>
      </c>
      <c r="GR86" s="200">
        <f t="shared" si="223"/>
        <v>0</v>
      </c>
      <c r="GS86" s="200">
        <f t="shared" si="199"/>
        <v>0</v>
      </c>
      <c r="GT86" s="200">
        <f t="shared" si="224"/>
        <v>0</v>
      </c>
    </row>
    <row r="87" spans="1:202"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25"/>
        <v>0</v>
      </c>
      <c r="BH87">
        <v>1</v>
      </c>
      <c r="BI87">
        <v>1</v>
      </c>
      <c r="BJ87">
        <f t="shared" si="200"/>
        <v>1</v>
      </c>
      <c r="BK87" s="1">
        <v>2.48021108179E-2</v>
      </c>
      <c r="BL87" s="2">
        <v>10</v>
      </c>
      <c r="BM87">
        <v>60</v>
      </c>
      <c r="BN87" t="str">
        <f t="shared" si="226"/>
        <v>TRUE</v>
      </c>
      <c r="BO87">
        <f>VLOOKUP($A87,'FuturesInfo (3)'!$A$2:$V$80,22)</f>
        <v>3</v>
      </c>
      <c r="BP87">
        <f t="shared" si="232"/>
        <v>3</v>
      </c>
      <c r="BQ87" s="139">
        <f>VLOOKUP($A87,'FuturesInfo (3)'!$A$2:$O$80,15)*BP87</f>
        <v>74250</v>
      </c>
      <c r="BR87" s="145">
        <f t="shared" si="201"/>
        <v>1841.5567282290749</v>
      </c>
      <c r="BT87">
        <f t="shared" si="202"/>
        <v>1</v>
      </c>
      <c r="BU87">
        <v>1</v>
      </c>
      <c r="BV87">
        <v>1</v>
      </c>
      <c r="BW87">
        <v>1</v>
      </c>
      <c r="BX87">
        <f t="shared" si="167"/>
        <v>1</v>
      </c>
      <c r="BY87">
        <f t="shared" si="168"/>
        <v>1</v>
      </c>
      <c r="BZ87" s="188">
        <v>2.4201853759000001E-2</v>
      </c>
      <c r="CA87" s="2">
        <v>10</v>
      </c>
      <c r="CB87">
        <v>60</v>
      </c>
      <c r="CC87" t="str">
        <f t="shared" si="169"/>
        <v>TRUE</v>
      </c>
      <c r="CD87">
        <f>VLOOKUP($A87,'FuturesInfo (3)'!$A$2:$V$80,22)</f>
        <v>3</v>
      </c>
      <c r="CE87">
        <f t="shared" si="170"/>
        <v>3</v>
      </c>
      <c r="CF87">
        <f t="shared" si="170"/>
        <v>3</v>
      </c>
      <c r="CG87" s="139">
        <f>VLOOKUP($A87,'FuturesInfo (3)'!$A$2:$O$80,15)*CE87</f>
        <v>74250</v>
      </c>
      <c r="CH87" s="145">
        <f t="shared" si="171"/>
        <v>1796.98764160575</v>
      </c>
      <c r="CI87" s="145">
        <f t="shared" si="203"/>
        <v>1796.98764160575</v>
      </c>
      <c r="CK87">
        <f t="shared" si="172"/>
        <v>1</v>
      </c>
      <c r="CL87">
        <v>-1</v>
      </c>
      <c r="CM87">
        <v>1</v>
      </c>
      <c r="CN87">
        <v>1</v>
      </c>
      <c r="CO87">
        <f t="shared" si="204"/>
        <v>0</v>
      </c>
      <c r="CP87">
        <f t="shared" si="173"/>
        <v>1</v>
      </c>
      <c r="CQ87" s="1">
        <v>2.0613373554499999E-2</v>
      </c>
      <c r="CR87" s="2">
        <v>10</v>
      </c>
      <c r="CS87">
        <v>60</v>
      </c>
      <c r="CT87" t="str">
        <f t="shared" si="174"/>
        <v>TRUE</v>
      </c>
      <c r="CU87">
        <f>VLOOKUP($A87,'FuturesInfo (3)'!$A$2:$V$80,22)</f>
        <v>3</v>
      </c>
      <c r="CV87">
        <f t="shared" si="175"/>
        <v>2</v>
      </c>
      <c r="CW87">
        <f t="shared" si="205"/>
        <v>3</v>
      </c>
      <c r="CX87" s="139">
        <f>VLOOKUP($A87,'FuturesInfo (3)'!$A$2:$O$80,15)*CW87</f>
        <v>74250</v>
      </c>
      <c r="CY87" s="200">
        <f t="shared" si="176"/>
        <v>-1530.5429864216248</v>
      </c>
      <c r="CZ87" s="200">
        <f t="shared" si="206"/>
        <v>1530.5429864216248</v>
      </c>
      <c r="DB87">
        <f t="shared" si="177"/>
        <v>-1</v>
      </c>
      <c r="DC87">
        <v>1</v>
      </c>
      <c r="DD87">
        <v>1</v>
      </c>
      <c r="DE87">
        <v>1</v>
      </c>
      <c r="DF87">
        <f t="shared" si="227"/>
        <v>1</v>
      </c>
      <c r="DG87">
        <f t="shared" si="178"/>
        <v>1</v>
      </c>
      <c r="DH87" s="1">
        <v>2.95566502463E-3</v>
      </c>
      <c r="DI87" s="2">
        <v>10</v>
      </c>
      <c r="DJ87">
        <v>60</v>
      </c>
      <c r="DK87" t="str">
        <f t="shared" si="179"/>
        <v>TRUE</v>
      </c>
      <c r="DL87">
        <f>VLOOKUP($A87,'FuturesInfo (3)'!$A$2:$V$80,22)</f>
        <v>3</v>
      </c>
      <c r="DM87">
        <f t="shared" si="180"/>
        <v>4</v>
      </c>
      <c r="DN87">
        <f t="shared" si="207"/>
        <v>3</v>
      </c>
      <c r="DO87" s="139">
        <f>VLOOKUP($A87,'FuturesInfo (3)'!$A$2:$O$80,15)*DN87</f>
        <v>74250</v>
      </c>
      <c r="DP87" s="200">
        <f t="shared" si="181"/>
        <v>219.45812807877749</v>
      </c>
      <c r="DQ87" s="200">
        <f t="shared" si="208"/>
        <v>219.45812807877749</v>
      </c>
      <c r="DS87">
        <f t="shared" si="182"/>
        <v>1</v>
      </c>
      <c r="DT87">
        <v>1</v>
      </c>
      <c r="DU87">
        <v>1</v>
      </c>
      <c r="DV87">
        <v>1</v>
      </c>
      <c r="DW87">
        <f t="shared" si="228"/>
        <v>1</v>
      </c>
      <c r="DX87">
        <f t="shared" si="183"/>
        <v>1</v>
      </c>
      <c r="DY87" s="1">
        <v>2.0628683693499999E-2</v>
      </c>
      <c r="DZ87" s="2">
        <v>10</v>
      </c>
      <c r="EA87">
        <v>60</v>
      </c>
      <c r="EB87" t="str">
        <f t="shared" si="184"/>
        <v>TRUE</v>
      </c>
      <c r="EC87">
        <f>VLOOKUP($A87,'FuturesInfo (3)'!$A$2:$V$80,22)</f>
        <v>3</v>
      </c>
      <c r="ED87" s="96">
        <v>0</v>
      </c>
      <c r="EE87">
        <f t="shared" si="209"/>
        <v>3</v>
      </c>
      <c r="EF87" s="139">
        <f>VLOOKUP($A87,'FuturesInfo (3)'!$A$2:$O$80,15)*EE87</f>
        <v>74250</v>
      </c>
      <c r="EG87" s="200">
        <f t="shared" si="185"/>
        <v>1531.6797642423749</v>
      </c>
      <c r="EH87" s="200">
        <f t="shared" si="210"/>
        <v>1531.6797642423749</v>
      </c>
      <c r="EJ87">
        <f t="shared" si="186"/>
        <v>1</v>
      </c>
      <c r="EK87">
        <v>1</v>
      </c>
      <c r="EL87" s="218">
        <v>1</v>
      </c>
      <c r="EM87">
        <f t="shared" si="211"/>
        <v>-1</v>
      </c>
      <c r="EN87">
        <v>-1</v>
      </c>
      <c r="EO87">
        <f t="shared" si="229"/>
        <v>0</v>
      </c>
      <c r="EP87">
        <f t="shared" si="212"/>
        <v>0</v>
      </c>
      <c r="EQ87">
        <f t="shared" si="187"/>
        <v>1</v>
      </c>
      <c r="ER87" s="1">
        <v>-1.7805582290699999E-2</v>
      </c>
      <c r="ES87" s="2">
        <v>10</v>
      </c>
      <c r="ET87">
        <v>60</v>
      </c>
      <c r="EU87" t="str">
        <f t="shared" si="188"/>
        <v>TRUE</v>
      </c>
      <c r="EV87">
        <f>VLOOKUP($A87,'FuturesInfo (3)'!$A$2:$V$80,22)</f>
        <v>3</v>
      </c>
      <c r="EW87" s="96">
        <v>0</v>
      </c>
      <c r="EX87">
        <f t="shared" si="213"/>
        <v>3</v>
      </c>
      <c r="EY87" s="139">
        <f>VLOOKUP($A87,'FuturesInfo (3)'!$A$2:$O$80,15)*EX87</f>
        <v>74250</v>
      </c>
      <c r="EZ87" s="200">
        <f t="shared" si="189"/>
        <v>-1322.0644850844749</v>
      </c>
      <c r="FA87" s="200">
        <f t="shared" si="214"/>
        <v>-1322.0644850844749</v>
      </c>
      <c r="FB87" s="200">
        <f t="shared" si="215"/>
        <v>1322.0644850844749</v>
      </c>
      <c r="FD87">
        <f t="shared" si="190"/>
        <v>-1</v>
      </c>
      <c r="FE87">
        <v>1</v>
      </c>
      <c r="FF87" s="218">
        <v>1</v>
      </c>
      <c r="FG87">
        <f t="shared" si="233"/>
        <v>1</v>
      </c>
      <c r="FH87">
        <v>-1</v>
      </c>
      <c r="FI87">
        <f t="shared" si="230"/>
        <v>0</v>
      </c>
      <c r="FJ87">
        <f t="shared" si="216"/>
        <v>0</v>
      </c>
      <c r="FK87">
        <f t="shared" si="191"/>
        <v>0</v>
      </c>
      <c r="FL87" s="1">
        <v>-2.9887310142099999E-2</v>
      </c>
      <c r="FM87" s="2">
        <v>10</v>
      </c>
      <c r="FN87">
        <v>60</v>
      </c>
      <c r="FO87" t="str">
        <f t="shared" si="192"/>
        <v>TRUE</v>
      </c>
      <c r="FP87">
        <f>VLOOKUP($A87,'FuturesInfo (3)'!$A$2:$V$80,22)</f>
        <v>3</v>
      </c>
      <c r="FQ87" s="96">
        <v>0</v>
      </c>
      <c r="FR87">
        <f t="shared" si="217"/>
        <v>3</v>
      </c>
      <c r="FS87" s="139">
        <f>VLOOKUP($A87,'FuturesInfo (3)'!$A$2:$O$80,15)*FR87</f>
        <v>74250</v>
      </c>
      <c r="FT87" s="200">
        <f t="shared" si="193"/>
        <v>-2219.132778050925</v>
      </c>
      <c r="FU87" s="200">
        <f t="shared" si="218"/>
        <v>-2219.132778050925</v>
      </c>
      <c r="FV87" s="200">
        <f t="shared" si="194"/>
        <v>-2219.132778050925</v>
      </c>
      <c r="FX87">
        <f t="shared" si="195"/>
        <v>-1</v>
      </c>
      <c r="FY87" s="244">
        <v>-1</v>
      </c>
      <c r="FZ87" s="218">
        <v>1</v>
      </c>
      <c r="GA87" s="245">
        <v>-20</v>
      </c>
      <c r="GB87">
        <f t="shared" si="234"/>
        <v>1</v>
      </c>
      <c r="GC87">
        <f t="shared" si="219"/>
        <v>-1</v>
      </c>
      <c r="GD87" s="218"/>
      <c r="GE87">
        <f t="shared" si="231"/>
        <v>0</v>
      </c>
      <c r="GF87">
        <f t="shared" si="220"/>
        <v>0</v>
      </c>
      <c r="GG87">
        <f t="shared" si="196"/>
        <v>0</v>
      </c>
      <c r="GH87">
        <f t="shared" si="221"/>
        <v>0</v>
      </c>
      <c r="GI87" s="253"/>
      <c r="GJ87" s="2">
        <v>10</v>
      </c>
      <c r="GK87">
        <v>60</v>
      </c>
      <c r="GL87" t="str">
        <f t="shared" si="197"/>
        <v>TRUE</v>
      </c>
      <c r="GM87">
        <f>VLOOKUP($A87,'FuturesInfo (3)'!$A$2:$V$80,22)</f>
        <v>3</v>
      </c>
      <c r="GN87" s="96">
        <v>0</v>
      </c>
      <c r="GO87">
        <f t="shared" si="222"/>
        <v>3</v>
      </c>
      <c r="GP87" s="139">
        <f>VLOOKUP($A87,'FuturesInfo (3)'!$A$2:$O$80,15)*GO87</f>
        <v>74250</v>
      </c>
      <c r="GQ87" s="200">
        <f t="shared" si="198"/>
        <v>0</v>
      </c>
      <c r="GR87" s="200">
        <f t="shared" si="223"/>
        <v>0</v>
      </c>
      <c r="GS87" s="200">
        <f t="shared" si="199"/>
        <v>0</v>
      </c>
      <c r="GT87" s="200">
        <f t="shared" si="224"/>
        <v>0</v>
      </c>
    </row>
    <row r="88" spans="1:202"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25"/>
        <v>2</v>
      </c>
      <c r="BH88">
        <v>1</v>
      </c>
      <c r="BI88">
        <v>-1</v>
      </c>
      <c r="BJ88">
        <f t="shared" si="200"/>
        <v>0</v>
      </c>
      <c r="BK88" s="1">
        <v>-9.3826233814999997E-3</v>
      </c>
      <c r="BL88" s="2">
        <v>10</v>
      </c>
      <c r="BM88">
        <v>60</v>
      </c>
      <c r="BN88" t="str">
        <f t="shared" si="226"/>
        <v>TRUE</v>
      </c>
      <c r="BO88">
        <f>VLOOKUP($A88,'FuturesInfo (3)'!$A$2:$V$80,22)</f>
        <v>2</v>
      </c>
      <c r="BP88">
        <f t="shared" si="232"/>
        <v>2</v>
      </c>
      <c r="BQ88" s="139">
        <f>VLOOKUP($A88,'FuturesInfo (3)'!$A$2:$O$80,15)*BP88</f>
        <v>197561.04100000003</v>
      </c>
      <c r="BR88" s="145">
        <f t="shared" si="201"/>
        <v>-1853.6408425600803</v>
      </c>
      <c r="BT88">
        <f t="shared" si="202"/>
        <v>1</v>
      </c>
      <c r="BU88">
        <v>1</v>
      </c>
      <c r="BV88">
        <v>-1</v>
      </c>
      <c r="BW88">
        <v>1</v>
      </c>
      <c r="BX88">
        <f t="shared" si="167"/>
        <v>1</v>
      </c>
      <c r="BY88">
        <f t="shared" si="168"/>
        <v>0</v>
      </c>
      <c r="BZ88" s="188">
        <v>8.3349119151400006E-3</v>
      </c>
      <c r="CA88" s="2">
        <v>10</v>
      </c>
      <c r="CB88">
        <v>60</v>
      </c>
      <c r="CC88" t="str">
        <f t="shared" si="169"/>
        <v>TRUE</v>
      </c>
      <c r="CD88">
        <f>VLOOKUP($A88,'FuturesInfo (3)'!$A$2:$V$80,22)</f>
        <v>2</v>
      </c>
      <c r="CE88">
        <f t="shared" si="170"/>
        <v>2</v>
      </c>
      <c r="CF88">
        <f t="shared" si="170"/>
        <v>2</v>
      </c>
      <c r="CG88" s="139">
        <f>VLOOKUP($A88,'FuturesInfo (3)'!$A$2:$O$80,15)*CE88</f>
        <v>197561.04100000003</v>
      </c>
      <c r="CH88" s="145">
        <f t="shared" si="171"/>
        <v>1646.6538745983623</v>
      </c>
      <c r="CI88" s="145">
        <f t="shared" si="203"/>
        <v>-1646.6538745983623</v>
      </c>
      <c r="CK88">
        <f t="shared" si="172"/>
        <v>1</v>
      </c>
      <c r="CL88">
        <v>1</v>
      </c>
      <c r="CM88">
        <v>-1</v>
      </c>
      <c r="CN88">
        <v>1</v>
      </c>
      <c r="CO88">
        <f t="shared" si="204"/>
        <v>1</v>
      </c>
      <c r="CP88">
        <f t="shared" si="173"/>
        <v>0</v>
      </c>
      <c r="CQ88" s="1">
        <v>7.51455945895E-3</v>
      </c>
      <c r="CR88" s="2">
        <v>10</v>
      </c>
      <c r="CS88">
        <v>60</v>
      </c>
      <c r="CT88" t="str">
        <f t="shared" si="174"/>
        <v>TRUE</v>
      </c>
      <c r="CU88">
        <f>VLOOKUP($A88,'FuturesInfo (3)'!$A$2:$V$80,22)</f>
        <v>2</v>
      </c>
      <c r="CV88">
        <f t="shared" si="175"/>
        <v>2</v>
      </c>
      <c r="CW88">
        <f t="shared" si="205"/>
        <v>2</v>
      </c>
      <c r="CX88" s="139">
        <f>VLOOKUP($A88,'FuturesInfo (3)'!$A$2:$O$80,15)*CW88</f>
        <v>197561.04100000003</v>
      </c>
      <c r="CY88" s="200">
        <f t="shared" si="176"/>
        <v>1484.584189366559</v>
      </c>
      <c r="CZ88" s="200">
        <f t="shared" si="206"/>
        <v>-1484.584189366559</v>
      </c>
      <c r="DB88">
        <f t="shared" si="177"/>
        <v>1</v>
      </c>
      <c r="DC88">
        <v>-1</v>
      </c>
      <c r="DD88">
        <v>1</v>
      </c>
      <c r="DE88">
        <v>1</v>
      </c>
      <c r="DF88">
        <f t="shared" si="227"/>
        <v>0</v>
      </c>
      <c r="DG88">
        <f t="shared" si="178"/>
        <v>1</v>
      </c>
      <c r="DH88" s="1">
        <v>2.7969420100700001E-3</v>
      </c>
      <c r="DI88" s="2">
        <v>10</v>
      </c>
      <c r="DJ88">
        <v>60</v>
      </c>
      <c r="DK88" t="str">
        <f t="shared" si="179"/>
        <v>TRUE</v>
      </c>
      <c r="DL88">
        <f>VLOOKUP($A88,'FuturesInfo (3)'!$A$2:$V$80,22)</f>
        <v>2</v>
      </c>
      <c r="DM88">
        <f t="shared" si="180"/>
        <v>2</v>
      </c>
      <c r="DN88">
        <f t="shared" si="207"/>
        <v>2</v>
      </c>
      <c r="DO88" s="139">
        <f>VLOOKUP($A88,'FuturesInfo (3)'!$A$2:$O$80,15)*DN88</f>
        <v>197561.04100000003</v>
      </c>
      <c r="DP88" s="200">
        <f t="shared" si="181"/>
        <v>-552.56677512606177</v>
      </c>
      <c r="DQ88" s="200">
        <f t="shared" si="208"/>
        <v>552.56677512606177</v>
      </c>
      <c r="DS88">
        <f t="shared" si="182"/>
        <v>-1</v>
      </c>
      <c r="DT88">
        <v>-1</v>
      </c>
      <c r="DU88">
        <v>1</v>
      </c>
      <c r="DV88">
        <v>-1</v>
      </c>
      <c r="DW88">
        <f t="shared" si="228"/>
        <v>1</v>
      </c>
      <c r="DX88">
        <f t="shared" si="183"/>
        <v>0</v>
      </c>
      <c r="DY88" s="1">
        <v>-7.4377091855700004E-4</v>
      </c>
      <c r="DZ88" s="2">
        <v>10</v>
      </c>
      <c r="EA88">
        <v>60</v>
      </c>
      <c r="EB88" t="str">
        <f t="shared" si="184"/>
        <v>TRUE</v>
      </c>
      <c r="EC88">
        <f>VLOOKUP($A88,'FuturesInfo (3)'!$A$2:$V$80,22)</f>
        <v>2</v>
      </c>
      <c r="ED88" s="96">
        <v>0</v>
      </c>
      <c r="EE88">
        <f t="shared" si="209"/>
        <v>2</v>
      </c>
      <c r="EF88" s="139">
        <f>VLOOKUP($A88,'FuturesInfo (3)'!$A$2:$O$80,15)*EE88</f>
        <v>197561.04100000003</v>
      </c>
      <c r="EG88" s="200">
        <f t="shared" si="185"/>
        <v>146.94015693564717</v>
      </c>
      <c r="EH88" s="200">
        <f t="shared" si="210"/>
        <v>-146.94015693564717</v>
      </c>
      <c r="EJ88">
        <f t="shared" si="186"/>
        <v>-1</v>
      </c>
      <c r="EK88">
        <v>-1</v>
      </c>
      <c r="EL88" s="218">
        <v>1</v>
      </c>
      <c r="EM88">
        <f t="shared" si="211"/>
        <v>1</v>
      </c>
      <c r="EN88">
        <v>-1</v>
      </c>
      <c r="EO88">
        <f t="shared" si="229"/>
        <v>1</v>
      </c>
      <c r="EP88">
        <f t="shared" si="212"/>
        <v>0</v>
      </c>
      <c r="EQ88">
        <f t="shared" si="187"/>
        <v>0</v>
      </c>
      <c r="ER88" s="1">
        <v>-2.2329735764800001E-3</v>
      </c>
      <c r="ES88" s="2">
        <v>10</v>
      </c>
      <c r="ET88">
        <v>60</v>
      </c>
      <c r="EU88" t="str">
        <f t="shared" si="188"/>
        <v>TRUE</v>
      </c>
      <c r="EV88">
        <f>VLOOKUP($A88,'FuturesInfo (3)'!$A$2:$V$80,22)</f>
        <v>2</v>
      </c>
      <c r="EW88" s="96">
        <v>0</v>
      </c>
      <c r="EX88">
        <f t="shared" si="213"/>
        <v>2</v>
      </c>
      <c r="EY88" s="139">
        <f>VLOOKUP($A88,'FuturesInfo (3)'!$A$2:$O$80,15)*EX88</f>
        <v>197561.04100000003</v>
      </c>
      <c r="EZ88" s="200">
        <f t="shared" si="189"/>
        <v>441.14858429488197</v>
      </c>
      <c r="FA88" s="200">
        <f t="shared" si="214"/>
        <v>-441.14858429488197</v>
      </c>
      <c r="FB88" s="200">
        <f t="shared" si="215"/>
        <v>-441.14858429488197</v>
      </c>
      <c r="FD88">
        <f t="shared" si="190"/>
        <v>-1</v>
      </c>
      <c r="FE88">
        <v>-1</v>
      </c>
      <c r="FF88" s="218">
        <v>1</v>
      </c>
      <c r="FG88">
        <f t="shared" si="233"/>
        <v>1</v>
      </c>
      <c r="FH88">
        <v>-1</v>
      </c>
      <c r="FI88">
        <f t="shared" si="230"/>
        <v>1</v>
      </c>
      <c r="FJ88">
        <f t="shared" si="216"/>
        <v>0</v>
      </c>
      <c r="FK88">
        <f t="shared" si="191"/>
        <v>0</v>
      </c>
      <c r="FL88" s="1">
        <v>-8.2058933233899994E-3</v>
      </c>
      <c r="FM88" s="2">
        <v>10</v>
      </c>
      <c r="FN88">
        <v>60</v>
      </c>
      <c r="FO88" t="str">
        <f t="shared" si="192"/>
        <v>TRUE</v>
      </c>
      <c r="FP88">
        <f>VLOOKUP($A88,'FuturesInfo (3)'!$A$2:$V$80,22)</f>
        <v>2</v>
      </c>
      <c r="FQ88" s="96">
        <v>0</v>
      </c>
      <c r="FR88">
        <f t="shared" si="217"/>
        <v>2</v>
      </c>
      <c r="FS88" s="139">
        <f>VLOOKUP($A88,'FuturesInfo (3)'!$A$2:$O$80,15)*FR88</f>
        <v>197561.04100000003</v>
      </c>
      <c r="FT88" s="200">
        <f t="shared" si="193"/>
        <v>1621.1648273038782</v>
      </c>
      <c r="FU88" s="200">
        <f t="shared" si="218"/>
        <v>-1621.1648273038782</v>
      </c>
      <c r="FV88" s="200">
        <f t="shared" si="194"/>
        <v>-1621.1648273038782</v>
      </c>
      <c r="FX88">
        <f t="shared" si="195"/>
        <v>-1</v>
      </c>
      <c r="FY88" s="244">
        <v>1</v>
      </c>
      <c r="FZ88" s="218">
        <v>-1</v>
      </c>
      <c r="GA88" s="245">
        <v>-33</v>
      </c>
      <c r="GB88">
        <f t="shared" si="234"/>
        <v>-1</v>
      </c>
      <c r="GC88">
        <f t="shared" si="219"/>
        <v>1</v>
      </c>
      <c r="GD88" s="218"/>
      <c r="GE88">
        <f t="shared" si="231"/>
        <v>0</v>
      </c>
      <c r="GF88">
        <f t="shared" si="220"/>
        <v>0</v>
      </c>
      <c r="GG88">
        <f t="shared" si="196"/>
        <v>0</v>
      </c>
      <c r="GH88">
        <f t="shared" si="221"/>
        <v>0</v>
      </c>
      <c r="GI88" s="253"/>
      <c r="GJ88" s="2">
        <v>10</v>
      </c>
      <c r="GK88">
        <v>60</v>
      </c>
      <c r="GL88" t="str">
        <f t="shared" si="197"/>
        <v>TRUE</v>
      </c>
      <c r="GM88">
        <f>VLOOKUP($A88,'FuturesInfo (3)'!$A$2:$V$80,22)</f>
        <v>2</v>
      </c>
      <c r="GN88" s="96">
        <v>0</v>
      </c>
      <c r="GO88">
        <f t="shared" si="222"/>
        <v>2</v>
      </c>
      <c r="GP88" s="139">
        <f>VLOOKUP($A88,'FuturesInfo (3)'!$A$2:$O$80,15)*GO88</f>
        <v>197561.04100000003</v>
      </c>
      <c r="GQ88" s="200">
        <f t="shared" si="198"/>
        <v>0</v>
      </c>
      <c r="GR88" s="200">
        <f t="shared" si="223"/>
        <v>0</v>
      </c>
      <c r="GS88" s="200">
        <f t="shared" si="199"/>
        <v>0</v>
      </c>
      <c r="GT88" s="200">
        <f t="shared" si="224"/>
        <v>0</v>
      </c>
    </row>
    <row r="89" spans="1:202"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25"/>
        <v>2</v>
      </c>
      <c r="BH89">
        <v>1</v>
      </c>
      <c r="BI89">
        <v>1</v>
      </c>
      <c r="BJ89">
        <f t="shared" si="200"/>
        <v>1</v>
      </c>
      <c r="BK89" s="1">
        <v>1.0194719135500001E-4</v>
      </c>
      <c r="BL89" s="2">
        <v>10</v>
      </c>
      <c r="BM89">
        <v>60</v>
      </c>
      <c r="BN89" t="str">
        <f t="shared" si="226"/>
        <v>TRUE</v>
      </c>
      <c r="BO89">
        <f>VLOOKUP($A89,'FuturesInfo (3)'!$A$2:$V$80,22)</f>
        <v>0</v>
      </c>
      <c r="BP89">
        <f t="shared" si="232"/>
        <v>0</v>
      </c>
      <c r="BQ89" s="139">
        <f>VLOOKUP($A89,'FuturesInfo (3)'!$A$2:$O$80,15)*BP89</f>
        <v>0</v>
      </c>
      <c r="BR89" s="145">
        <f t="shared" si="201"/>
        <v>0</v>
      </c>
      <c r="BT89">
        <f t="shared" si="202"/>
        <v>1</v>
      </c>
      <c r="BU89">
        <v>-1</v>
      </c>
      <c r="BV89">
        <v>1</v>
      </c>
      <c r="BW89">
        <v>1</v>
      </c>
      <c r="BX89">
        <f t="shared" si="167"/>
        <v>0</v>
      </c>
      <c r="BY89">
        <f t="shared" si="168"/>
        <v>1</v>
      </c>
      <c r="BZ89" s="188">
        <v>0</v>
      </c>
      <c r="CA89" s="2">
        <v>10</v>
      </c>
      <c r="CB89">
        <v>60</v>
      </c>
      <c r="CC89" t="str">
        <f t="shared" si="169"/>
        <v>TRUE</v>
      </c>
      <c r="CD89">
        <f>VLOOKUP($A89,'FuturesInfo (3)'!$A$2:$V$80,22)</f>
        <v>0</v>
      </c>
      <c r="CE89">
        <f t="shared" si="170"/>
        <v>0</v>
      </c>
      <c r="CF89">
        <f t="shared" si="170"/>
        <v>0</v>
      </c>
      <c r="CG89" s="139">
        <f>VLOOKUP($A89,'FuturesInfo (3)'!$A$2:$O$80,15)*CE89</f>
        <v>0</v>
      </c>
      <c r="CH89" s="145">
        <f t="shared" si="171"/>
        <v>0</v>
      </c>
      <c r="CI89" s="145">
        <f t="shared" si="203"/>
        <v>0</v>
      </c>
      <c r="CK89">
        <f t="shared" si="172"/>
        <v>-1</v>
      </c>
      <c r="CL89">
        <v>-1</v>
      </c>
      <c r="CM89">
        <v>1</v>
      </c>
      <c r="CN89">
        <v>1</v>
      </c>
      <c r="CO89">
        <f t="shared" si="204"/>
        <v>0</v>
      </c>
      <c r="CP89">
        <f t="shared" si="173"/>
        <v>1</v>
      </c>
      <c r="CQ89" s="1">
        <v>2.03873598369E-4</v>
      </c>
      <c r="CR89" s="2">
        <v>10</v>
      </c>
      <c r="CS89">
        <v>60</v>
      </c>
      <c r="CT89" t="str">
        <f t="shared" si="174"/>
        <v>TRUE</v>
      </c>
      <c r="CU89">
        <f>VLOOKUP($A89,'FuturesInfo (3)'!$A$2:$V$80,22)</f>
        <v>0</v>
      </c>
      <c r="CV89">
        <f t="shared" si="175"/>
        <v>0</v>
      </c>
      <c r="CW89">
        <f t="shared" si="205"/>
        <v>0</v>
      </c>
      <c r="CX89" s="139">
        <f>VLOOKUP($A89,'FuturesInfo (3)'!$A$2:$O$80,15)*CW89</f>
        <v>0</v>
      </c>
      <c r="CY89" s="200">
        <f t="shared" si="176"/>
        <v>0</v>
      </c>
      <c r="CZ89" s="200">
        <f t="shared" si="206"/>
        <v>0</v>
      </c>
      <c r="DB89">
        <f t="shared" si="177"/>
        <v>-1</v>
      </c>
      <c r="DC89">
        <v>-1</v>
      </c>
      <c r="DD89">
        <v>1</v>
      </c>
      <c r="DE89">
        <v>-1</v>
      </c>
      <c r="DF89">
        <f t="shared" si="227"/>
        <v>1</v>
      </c>
      <c r="DG89">
        <f t="shared" si="178"/>
        <v>0</v>
      </c>
      <c r="DH89" s="1">
        <v>-4.0766408479400002E-4</v>
      </c>
      <c r="DI89" s="2">
        <v>10</v>
      </c>
      <c r="DJ89">
        <v>60</v>
      </c>
      <c r="DK89" t="str">
        <f t="shared" si="179"/>
        <v>TRUE</v>
      </c>
      <c r="DL89">
        <f>VLOOKUP($A89,'FuturesInfo (3)'!$A$2:$V$80,22)</f>
        <v>0</v>
      </c>
      <c r="DM89">
        <f t="shared" si="180"/>
        <v>0</v>
      </c>
      <c r="DN89">
        <f t="shared" si="207"/>
        <v>0</v>
      </c>
      <c r="DO89" s="139">
        <f>VLOOKUP($A89,'FuturesInfo (3)'!$A$2:$O$80,15)*DN89</f>
        <v>0</v>
      </c>
      <c r="DP89" s="200">
        <f t="shared" si="181"/>
        <v>0</v>
      </c>
      <c r="DQ89" s="200">
        <f t="shared" si="208"/>
        <v>0</v>
      </c>
      <c r="DS89">
        <f t="shared" si="182"/>
        <v>-1</v>
      </c>
      <c r="DT89">
        <v>-1</v>
      </c>
      <c r="DU89">
        <v>1</v>
      </c>
      <c r="DV89">
        <v>1</v>
      </c>
      <c r="DW89">
        <f t="shared" si="228"/>
        <v>0</v>
      </c>
      <c r="DX89">
        <f t="shared" si="183"/>
        <v>1</v>
      </c>
      <c r="DY89" s="1">
        <v>0</v>
      </c>
      <c r="DZ89" s="2">
        <v>10</v>
      </c>
      <c r="EA89">
        <v>60</v>
      </c>
      <c r="EB89" t="str">
        <f t="shared" si="184"/>
        <v>TRUE</v>
      </c>
      <c r="EC89">
        <f>VLOOKUP($A89,'FuturesInfo (3)'!$A$2:$V$80,22)</f>
        <v>0</v>
      </c>
      <c r="ED89" s="96">
        <v>0</v>
      </c>
      <c r="EE89">
        <f t="shared" si="209"/>
        <v>0</v>
      </c>
      <c r="EF89" s="139">
        <f>VLOOKUP($A89,'FuturesInfo (3)'!$A$2:$O$80,15)*EE89</f>
        <v>0</v>
      </c>
      <c r="EG89" s="200">
        <f t="shared" si="185"/>
        <v>0</v>
      </c>
      <c r="EH89" s="200">
        <f t="shared" si="210"/>
        <v>0</v>
      </c>
      <c r="EJ89">
        <f t="shared" si="186"/>
        <v>-1</v>
      </c>
      <c r="EK89">
        <v>1</v>
      </c>
      <c r="EL89" s="218">
        <v>1</v>
      </c>
      <c r="EM89">
        <f t="shared" si="211"/>
        <v>1</v>
      </c>
      <c r="EN89">
        <v>1</v>
      </c>
      <c r="EO89">
        <f t="shared" si="229"/>
        <v>1</v>
      </c>
      <c r="EP89">
        <f t="shared" si="212"/>
        <v>1</v>
      </c>
      <c r="EQ89">
        <f t="shared" si="187"/>
        <v>1</v>
      </c>
      <c r="ER89" s="1">
        <v>1.01957585644E-4</v>
      </c>
      <c r="ES89" s="2">
        <v>10</v>
      </c>
      <c r="ET89">
        <v>60</v>
      </c>
      <c r="EU89" t="str">
        <f t="shared" si="188"/>
        <v>TRUE</v>
      </c>
      <c r="EV89">
        <f>VLOOKUP($A89,'FuturesInfo (3)'!$A$2:$V$80,22)</f>
        <v>0</v>
      </c>
      <c r="EW89" s="96">
        <v>0</v>
      </c>
      <c r="EX89">
        <f t="shared" si="213"/>
        <v>0</v>
      </c>
      <c r="EY89" s="139">
        <f>VLOOKUP($A89,'FuturesInfo (3)'!$A$2:$O$80,15)*EX89</f>
        <v>0</v>
      </c>
      <c r="EZ89" s="200">
        <f t="shared" si="189"/>
        <v>0</v>
      </c>
      <c r="FA89" s="200">
        <f t="shared" si="214"/>
        <v>0</v>
      </c>
      <c r="FB89" s="200">
        <f t="shared" si="215"/>
        <v>0</v>
      </c>
      <c r="FD89">
        <f t="shared" si="190"/>
        <v>1</v>
      </c>
      <c r="FE89">
        <v>1</v>
      </c>
      <c r="FF89" s="218">
        <v>1</v>
      </c>
      <c r="FG89">
        <f t="shared" si="233"/>
        <v>1</v>
      </c>
      <c r="FH89">
        <v>-1</v>
      </c>
      <c r="FI89">
        <f t="shared" si="230"/>
        <v>0</v>
      </c>
      <c r="FJ89">
        <f t="shared" si="216"/>
        <v>0</v>
      </c>
      <c r="FK89">
        <f t="shared" si="191"/>
        <v>0</v>
      </c>
      <c r="FL89" s="1">
        <v>-1.0194719135500001E-4</v>
      </c>
      <c r="FM89" s="2">
        <v>10</v>
      </c>
      <c r="FN89">
        <v>60</v>
      </c>
      <c r="FO89" t="str">
        <f t="shared" si="192"/>
        <v>TRUE</v>
      </c>
      <c r="FP89">
        <f>VLOOKUP($A89,'FuturesInfo (3)'!$A$2:$V$80,22)</f>
        <v>0</v>
      </c>
      <c r="FQ89" s="96">
        <v>0</v>
      </c>
      <c r="FR89">
        <f t="shared" si="217"/>
        <v>0</v>
      </c>
      <c r="FS89" s="139">
        <f>VLOOKUP($A89,'FuturesInfo (3)'!$A$2:$O$80,15)*FR89</f>
        <v>0</v>
      </c>
      <c r="FT89" s="200">
        <f t="shared" si="193"/>
        <v>0</v>
      </c>
      <c r="FU89" s="200">
        <f t="shared" si="218"/>
        <v>0</v>
      </c>
      <c r="FV89" s="200">
        <f t="shared" si="194"/>
        <v>0</v>
      </c>
      <c r="FX89">
        <f t="shared" si="195"/>
        <v>-1</v>
      </c>
      <c r="FY89" s="244">
        <v>1</v>
      </c>
      <c r="FZ89" s="218">
        <v>-1</v>
      </c>
      <c r="GA89" s="245">
        <v>-24</v>
      </c>
      <c r="GB89">
        <f t="shared" si="234"/>
        <v>-1</v>
      </c>
      <c r="GC89">
        <f t="shared" si="219"/>
        <v>1</v>
      </c>
      <c r="GD89" s="218"/>
      <c r="GE89">
        <f t="shared" si="231"/>
        <v>0</v>
      </c>
      <c r="GF89">
        <f t="shared" si="220"/>
        <v>0</v>
      </c>
      <c r="GG89">
        <f t="shared" si="196"/>
        <v>0</v>
      </c>
      <c r="GH89">
        <f t="shared" si="221"/>
        <v>0</v>
      </c>
      <c r="GI89" s="253"/>
      <c r="GJ89" s="2">
        <v>10</v>
      </c>
      <c r="GK89">
        <v>60</v>
      </c>
      <c r="GL89" t="str">
        <f t="shared" si="197"/>
        <v>TRUE</v>
      </c>
      <c r="GM89">
        <f>VLOOKUP($A89,'FuturesInfo (3)'!$A$2:$V$80,22)</f>
        <v>0</v>
      </c>
      <c r="GN89" s="96">
        <v>0</v>
      </c>
      <c r="GO89">
        <f t="shared" si="222"/>
        <v>0</v>
      </c>
      <c r="GP89" s="139">
        <f>VLOOKUP($A89,'FuturesInfo (3)'!$A$2:$O$80,15)*GO89</f>
        <v>0</v>
      </c>
      <c r="GQ89" s="200">
        <f t="shared" si="198"/>
        <v>0</v>
      </c>
      <c r="GR89" s="200">
        <f t="shared" si="223"/>
        <v>0</v>
      </c>
      <c r="GS89" s="200">
        <f t="shared" si="199"/>
        <v>0</v>
      </c>
      <c r="GT89" s="200">
        <f t="shared" si="224"/>
        <v>0</v>
      </c>
    </row>
    <row r="90" spans="1:202"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25"/>
        <v>-2</v>
      </c>
      <c r="BH90">
        <v>-1</v>
      </c>
      <c r="BI90">
        <v>1</v>
      </c>
      <c r="BJ90">
        <f t="shared" si="200"/>
        <v>0</v>
      </c>
      <c r="BK90" s="1">
        <v>2.5873221216E-3</v>
      </c>
      <c r="BL90" s="2">
        <v>10</v>
      </c>
      <c r="BM90">
        <v>60</v>
      </c>
      <c r="BN90" t="str">
        <f t="shared" si="226"/>
        <v>TRUE</v>
      </c>
      <c r="BO90">
        <f>VLOOKUP($A90,'FuturesInfo (3)'!$A$2:$V$80,22)</f>
        <v>3</v>
      </c>
      <c r="BP90">
        <f t="shared" si="232"/>
        <v>3</v>
      </c>
      <c r="BQ90" s="139">
        <f>VLOOKUP($A90,'FuturesInfo (3)'!$A$2:$O$80,15)*BP90</f>
        <v>267990</v>
      </c>
      <c r="BR90" s="145">
        <f t="shared" si="201"/>
        <v>-693.37645536758396</v>
      </c>
      <c r="BT90">
        <f t="shared" si="202"/>
        <v>-1</v>
      </c>
      <c r="BU90">
        <v>1</v>
      </c>
      <c r="BV90">
        <v>-1</v>
      </c>
      <c r="BW90">
        <v>-1</v>
      </c>
      <c r="BX90">
        <f t="shared" si="167"/>
        <v>0</v>
      </c>
      <c r="BY90">
        <f t="shared" si="168"/>
        <v>1</v>
      </c>
      <c r="BZ90" s="188">
        <v>-1.4025245441799999E-3</v>
      </c>
      <c r="CA90" s="2">
        <v>10</v>
      </c>
      <c r="CB90">
        <v>60</v>
      </c>
      <c r="CC90" t="str">
        <f t="shared" si="169"/>
        <v>TRUE</v>
      </c>
      <c r="CD90">
        <f>VLOOKUP($A90,'FuturesInfo (3)'!$A$2:$V$80,22)</f>
        <v>3</v>
      </c>
      <c r="CE90">
        <f t="shared" si="170"/>
        <v>3</v>
      </c>
      <c r="CF90">
        <f t="shared" si="170"/>
        <v>3</v>
      </c>
      <c r="CG90" s="139">
        <f>VLOOKUP($A90,'FuturesInfo (3)'!$A$2:$O$80,15)*CE90</f>
        <v>267990</v>
      </c>
      <c r="CH90" s="145">
        <f t="shared" si="171"/>
        <v>-375.86255259479816</v>
      </c>
      <c r="CI90" s="145">
        <f t="shared" si="203"/>
        <v>375.86255259479816</v>
      </c>
      <c r="CK90">
        <f t="shared" si="172"/>
        <v>1</v>
      </c>
      <c r="CL90">
        <v>-1</v>
      </c>
      <c r="CM90">
        <v>-1</v>
      </c>
      <c r="CN90">
        <v>1</v>
      </c>
      <c r="CO90">
        <f t="shared" si="204"/>
        <v>0</v>
      </c>
      <c r="CP90">
        <f t="shared" si="173"/>
        <v>0</v>
      </c>
      <c r="CQ90" s="1">
        <v>6.4606741572999999E-3</v>
      </c>
      <c r="CR90" s="2">
        <v>10</v>
      </c>
      <c r="CS90">
        <v>60</v>
      </c>
      <c r="CT90" t="str">
        <f t="shared" si="174"/>
        <v>TRUE</v>
      </c>
      <c r="CU90">
        <f>VLOOKUP($A90,'FuturesInfo (3)'!$A$2:$V$80,22)</f>
        <v>3</v>
      </c>
      <c r="CV90">
        <f t="shared" si="175"/>
        <v>4</v>
      </c>
      <c r="CW90">
        <f t="shared" si="205"/>
        <v>3</v>
      </c>
      <c r="CX90" s="139">
        <f>VLOOKUP($A90,'FuturesInfo (3)'!$A$2:$O$80,15)*CW90</f>
        <v>267990</v>
      </c>
      <c r="CY90" s="200">
        <f t="shared" si="176"/>
        <v>-1731.396067414827</v>
      </c>
      <c r="CZ90" s="200">
        <f t="shared" si="206"/>
        <v>-1731.396067414827</v>
      </c>
      <c r="DB90">
        <f t="shared" si="177"/>
        <v>-1</v>
      </c>
      <c r="DC90">
        <v>1</v>
      </c>
      <c r="DD90">
        <v>-1</v>
      </c>
      <c r="DE90">
        <v>1</v>
      </c>
      <c r="DF90">
        <f t="shared" si="227"/>
        <v>1</v>
      </c>
      <c r="DG90">
        <f t="shared" si="178"/>
        <v>0</v>
      </c>
      <c r="DH90" s="1">
        <v>1.0047446274099999E-3</v>
      </c>
      <c r="DI90" s="2">
        <v>10</v>
      </c>
      <c r="DJ90">
        <v>60</v>
      </c>
      <c r="DK90" t="str">
        <f t="shared" si="179"/>
        <v>TRUE</v>
      </c>
      <c r="DL90">
        <f>VLOOKUP($A90,'FuturesInfo (3)'!$A$2:$V$80,22)</f>
        <v>3</v>
      </c>
      <c r="DM90">
        <f t="shared" si="180"/>
        <v>2</v>
      </c>
      <c r="DN90">
        <f t="shared" si="207"/>
        <v>3</v>
      </c>
      <c r="DO90" s="139">
        <f>VLOOKUP($A90,'FuturesInfo (3)'!$A$2:$O$80,15)*DN90</f>
        <v>267990</v>
      </c>
      <c r="DP90" s="200">
        <f t="shared" si="181"/>
        <v>269.26151269960587</v>
      </c>
      <c r="DQ90" s="200">
        <f t="shared" si="208"/>
        <v>-269.26151269960587</v>
      </c>
      <c r="DS90">
        <f t="shared" si="182"/>
        <v>1</v>
      </c>
      <c r="DT90">
        <v>1</v>
      </c>
      <c r="DU90">
        <v>-1</v>
      </c>
      <c r="DV90">
        <v>1</v>
      </c>
      <c r="DW90">
        <f t="shared" si="228"/>
        <v>1</v>
      </c>
      <c r="DX90">
        <f t="shared" si="183"/>
        <v>0</v>
      </c>
      <c r="DY90" s="1">
        <v>3.4573133329599999E-3</v>
      </c>
      <c r="DZ90" s="2">
        <v>10</v>
      </c>
      <c r="EA90">
        <v>60</v>
      </c>
      <c r="EB90" t="str">
        <f t="shared" si="184"/>
        <v>TRUE</v>
      </c>
      <c r="EC90">
        <f>VLOOKUP($A90,'FuturesInfo (3)'!$A$2:$V$80,22)</f>
        <v>3</v>
      </c>
      <c r="ED90" s="96">
        <v>0</v>
      </c>
      <c r="EE90">
        <f t="shared" si="209"/>
        <v>3</v>
      </c>
      <c r="EF90" s="139">
        <f>VLOOKUP($A90,'FuturesInfo (3)'!$A$2:$O$80,15)*EE90</f>
        <v>267990</v>
      </c>
      <c r="EG90" s="200">
        <f t="shared" si="185"/>
        <v>926.52540009995039</v>
      </c>
      <c r="EH90" s="200">
        <f t="shared" si="210"/>
        <v>-926.52540009995039</v>
      </c>
      <c r="EJ90">
        <f t="shared" si="186"/>
        <v>1</v>
      </c>
      <c r="EK90">
        <v>1</v>
      </c>
      <c r="EL90" s="218">
        <v>-1</v>
      </c>
      <c r="EM90">
        <f t="shared" si="211"/>
        <v>-1</v>
      </c>
      <c r="EN90">
        <v>-1</v>
      </c>
      <c r="EO90">
        <f t="shared" si="229"/>
        <v>0</v>
      </c>
      <c r="EP90">
        <f t="shared" si="212"/>
        <v>1</v>
      </c>
      <c r="EQ90">
        <f t="shared" si="187"/>
        <v>1</v>
      </c>
      <c r="ER90" s="1">
        <v>-1.2225618227300001E-3</v>
      </c>
      <c r="ES90" s="2">
        <v>10</v>
      </c>
      <c r="ET90">
        <v>60</v>
      </c>
      <c r="EU90" t="str">
        <f t="shared" si="188"/>
        <v>TRUE</v>
      </c>
      <c r="EV90">
        <f>VLOOKUP($A90,'FuturesInfo (3)'!$A$2:$V$80,22)</f>
        <v>3</v>
      </c>
      <c r="EW90" s="96">
        <v>0</v>
      </c>
      <c r="EX90">
        <f t="shared" si="213"/>
        <v>3</v>
      </c>
      <c r="EY90" s="139">
        <f>VLOOKUP($A90,'FuturesInfo (3)'!$A$2:$O$80,15)*EX90</f>
        <v>267990</v>
      </c>
      <c r="EZ90" s="200">
        <f t="shared" si="189"/>
        <v>-327.63434287341272</v>
      </c>
      <c r="FA90" s="200">
        <f t="shared" si="214"/>
        <v>327.63434287341272</v>
      </c>
      <c r="FB90" s="200">
        <f t="shared" si="215"/>
        <v>327.63434287341272</v>
      </c>
      <c r="FD90">
        <f t="shared" si="190"/>
        <v>-1</v>
      </c>
      <c r="FE90">
        <v>1</v>
      </c>
      <c r="FF90" s="218">
        <v>-1</v>
      </c>
      <c r="FG90">
        <f t="shared" si="233"/>
        <v>-1</v>
      </c>
      <c r="FH90">
        <v>-1</v>
      </c>
      <c r="FI90">
        <f t="shared" si="230"/>
        <v>0</v>
      </c>
      <c r="FJ90">
        <f t="shared" si="216"/>
        <v>1</v>
      </c>
      <c r="FK90">
        <f t="shared" si="191"/>
        <v>1</v>
      </c>
      <c r="FL90" s="1">
        <v>-5.9533745062000003E-3</v>
      </c>
      <c r="FM90" s="2">
        <v>10</v>
      </c>
      <c r="FN90">
        <v>60</v>
      </c>
      <c r="FO90" t="str">
        <f t="shared" si="192"/>
        <v>TRUE</v>
      </c>
      <c r="FP90">
        <f>VLOOKUP($A90,'FuturesInfo (3)'!$A$2:$V$80,22)</f>
        <v>3</v>
      </c>
      <c r="FQ90" s="96">
        <v>0</v>
      </c>
      <c r="FR90">
        <f t="shared" si="217"/>
        <v>3</v>
      </c>
      <c r="FS90" s="139">
        <f>VLOOKUP($A90,'FuturesInfo (3)'!$A$2:$O$80,15)*FR90</f>
        <v>267990</v>
      </c>
      <c r="FT90" s="200">
        <f t="shared" si="193"/>
        <v>-1595.4448339165381</v>
      </c>
      <c r="FU90" s="200">
        <f t="shared" si="218"/>
        <v>1595.4448339165381</v>
      </c>
      <c r="FV90" s="200">
        <f t="shared" si="194"/>
        <v>1595.4448339165381</v>
      </c>
      <c r="FX90">
        <f t="shared" si="195"/>
        <v>-1</v>
      </c>
      <c r="FY90" s="244">
        <v>1</v>
      </c>
      <c r="FZ90" s="218">
        <v>1</v>
      </c>
      <c r="GA90" s="245">
        <v>-15</v>
      </c>
      <c r="GB90">
        <f t="shared" si="234"/>
        <v>1</v>
      </c>
      <c r="GC90">
        <f t="shared" si="219"/>
        <v>-1</v>
      </c>
      <c r="GD90" s="218"/>
      <c r="GE90">
        <f t="shared" si="231"/>
        <v>0</v>
      </c>
      <c r="GF90">
        <f t="shared" si="220"/>
        <v>0</v>
      </c>
      <c r="GG90">
        <f t="shared" si="196"/>
        <v>0</v>
      </c>
      <c r="GH90">
        <f t="shared" si="221"/>
        <v>0</v>
      </c>
      <c r="GI90" s="253"/>
      <c r="GJ90" s="2">
        <v>10</v>
      </c>
      <c r="GK90">
        <v>60</v>
      </c>
      <c r="GL90" t="str">
        <f t="shared" si="197"/>
        <v>TRUE</v>
      </c>
      <c r="GM90">
        <f>VLOOKUP($A90,'FuturesInfo (3)'!$A$2:$V$80,22)</f>
        <v>3</v>
      </c>
      <c r="GN90" s="96">
        <v>0</v>
      </c>
      <c r="GO90">
        <f t="shared" si="222"/>
        <v>3</v>
      </c>
      <c r="GP90" s="139">
        <f>VLOOKUP($A90,'FuturesInfo (3)'!$A$2:$O$80,15)*GO90</f>
        <v>267990</v>
      </c>
      <c r="GQ90" s="200">
        <f t="shared" si="198"/>
        <v>0</v>
      </c>
      <c r="GR90" s="200">
        <f t="shared" si="223"/>
        <v>0</v>
      </c>
      <c r="GS90" s="200">
        <f t="shared" si="199"/>
        <v>0</v>
      </c>
      <c r="GT90" s="200">
        <f t="shared" si="224"/>
        <v>0</v>
      </c>
    </row>
    <row r="91" spans="1:202"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25"/>
        <v>0</v>
      </c>
      <c r="BH91">
        <v>1</v>
      </c>
      <c r="BI91">
        <v>1</v>
      </c>
      <c r="BJ91">
        <f t="shared" si="200"/>
        <v>1</v>
      </c>
      <c r="BK91" s="1">
        <v>3.0500203334699998E-4</v>
      </c>
      <c r="BL91" s="2">
        <v>10</v>
      </c>
      <c r="BM91">
        <v>60</v>
      </c>
      <c r="BN91" t="str">
        <f t="shared" si="226"/>
        <v>TRUE</v>
      </c>
      <c r="BO91">
        <f>VLOOKUP($A91,'FuturesInfo (3)'!$A$2:$V$80,22)</f>
        <v>15</v>
      </c>
      <c r="BP91">
        <f t="shared" si="232"/>
        <v>15</v>
      </c>
      <c r="BQ91" s="139">
        <f>VLOOKUP($A91,'FuturesInfo (3)'!$A$2:$O$80,15)*BP91</f>
        <v>3071097.1557</v>
      </c>
      <c r="BR91" s="145">
        <f t="shared" si="201"/>
        <v>936.69087709468818</v>
      </c>
      <c r="BT91">
        <f t="shared" si="202"/>
        <v>1</v>
      </c>
      <c r="BU91">
        <v>-1</v>
      </c>
      <c r="BV91">
        <v>-1</v>
      </c>
      <c r="BW91">
        <v>1</v>
      </c>
      <c r="BX91">
        <f t="shared" si="167"/>
        <v>0</v>
      </c>
      <c r="BY91">
        <f t="shared" si="168"/>
        <v>0</v>
      </c>
      <c r="BZ91" s="188">
        <v>2.03272690314E-4</v>
      </c>
      <c r="CA91" s="2">
        <v>10</v>
      </c>
      <c r="CB91">
        <v>60</v>
      </c>
      <c r="CC91" t="str">
        <f t="shared" si="169"/>
        <v>TRUE</v>
      </c>
      <c r="CD91">
        <f>VLOOKUP($A91,'FuturesInfo (3)'!$A$2:$V$80,22)</f>
        <v>15</v>
      </c>
      <c r="CE91">
        <f t="shared" si="170"/>
        <v>15</v>
      </c>
      <c r="CF91">
        <f t="shared" si="170"/>
        <v>15</v>
      </c>
      <c r="CG91" s="139">
        <f>VLOOKUP($A91,'FuturesInfo (3)'!$A$2:$O$80,15)*CE91</f>
        <v>3071097.1557</v>
      </c>
      <c r="CH91" s="145">
        <f t="shared" si="171"/>
        <v>-624.27018105481238</v>
      </c>
      <c r="CI91" s="145">
        <f t="shared" si="203"/>
        <v>-624.27018105481238</v>
      </c>
      <c r="CK91">
        <f t="shared" si="172"/>
        <v>-1</v>
      </c>
      <c r="CL91">
        <v>1</v>
      </c>
      <c r="CM91">
        <v>-1</v>
      </c>
      <c r="CN91">
        <v>1</v>
      </c>
      <c r="CO91">
        <f t="shared" si="204"/>
        <v>1</v>
      </c>
      <c r="CP91">
        <f t="shared" si="173"/>
        <v>0</v>
      </c>
      <c r="CQ91" s="1">
        <v>6.09694136775E-4</v>
      </c>
      <c r="CR91" s="2">
        <v>10</v>
      </c>
      <c r="CS91">
        <v>60</v>
      </c>
      <c r="CT91" t="str">
        <f t="shared" si="174"/>
        <v>TRUE</v>
      </c>
      <c r="CU91">
        <f>VLOOKUP($A91,'FuturesInfo (3)'!$A$2:$V$80,22)</f>
        <v>15</v>
      </c>
      <c r="CV91">
        <f t="shared" si="175"/>
        <v>11</v>
      </c>
      <c r="CW91">
        <f t="shared" si="205"/>
        <v>15</v>
      </c>
      <c r="CX91" s="139">
        <f>VLOOKUP($A91,'FuturesInfo (3)'!$A$2:$O$80,15)*CW91</f>
        <v>3071097.1557</v>
      </c>
      <c r="CY91" s="200">
        <f t="shared" si="176"/>
        <v>1872.4299292966693</v>
      </c>
      <c r="CZ91" s="200">
        <f t="shared" si="206"/>
        <v>-1872.4299292966693</v>
      </c>
      <c r="DB91">
        <f t="shared" si="177"/>
        <v>1</v>
      </c>
      <c r="DC91">
        <v>1</v>
      </c>
      <c r="DD91">
        <v>-1</v>
      </c>
      <c r="DE91">
        <v>-1</v>
      </c>
      <c r="DF91">
        <f t="shared" si="227"/>
        <v>0</v>
      </c>
      <c r="DG91">
        <f t="shared" si="178"/>
        <v>1</v>
      </c>
      <c r="DH91" s="1">
        <v>-7.1087640905900004E-4</v>
      </c>
      <c r="DI91" s="2">
        <v>10</v>
      </c>
      <c r="DJ91">
        <v>60</v>
      </c>
      <c r="DK91" t="str">
        <f t="shared" si="179"/>
        <v>TRUE</v>
      </c>
      <c r="DL91">
        <f>VLOOKUP($A91,'FuturesInfo (3)'!$A$2:$V$80,22)</f>
        <v>15</v>
      </c>
      <c r="DM91">
        <f t="shared" si="180"/>
        <v>11</v>
      </c>
      <c r="DN91">
        <f t="shared" si="207"/>
        <v>15</v>
      </c>
      <c r="DO91" s="139">
        <f>VLOOKUP($A91,'FuturesInfo (3)'!$A$2:$O$80,15)*DN91</f>
        <v>3071097.1557</v>
      </c>
      <c r="DP91" s="200">
        <f t="shared" si="181"/>
        <v>-2183.1705179153246</v>
      </c>
      <c r="DQ91" s="200">
        <f t="shared" si="208"/>
        <v>2183.1705179153246</v>
      </c>
      <c r="DS91">
        <f t="shared" si="182"/>
        <v>1</v>
      </c>
      <c r="DT91">
        <v>1</v>
      </c>
      <c r="DU91">
        <v>-1</v>
      </c>
      <c r="DV91">
        <v>1</v>
      </c>
      <c r="DW91">
        <f t="shared" si="228"/>
        <v>1</v>
      </c>
      <c r="DX91">
        <f t="shared" si="183"/>
        <v>0</v>
      </c>
      <c r="DY91" s="1">
        <v>3.0487804878000002E-4</v>
      </c>
      <c r="DZ91" s="2">
        <v>10</v>
      </c>
      <c r="EA91">
        <v>60</v>
      </c>
      <c r="EB91" t="str">
        <f t="shared" si="184"/>
        <v>TRUE</v>
      </c>
      <c r="EC91">
        <f>VLOOKUP($A91,'FuturesInfo (3)'!$A$2:$V$80,22)</f>
        <v>15</v>
      </c>
      <c r="ED91" s="96">
        <v>0</v>
      </c>
      <c r="EE91">
        <f t="shared" si="209"/>
        <v>15</v>
      </c>
      <c r="EF91" s="139">
        <f>VLOOKUP($A91,'FuturesInfo (3)'!$A$2:$O$80,15)*EE91</f>
        <v>3071097.1557</v>
      </c>
      <c r="EG91" s="200">
        <f t="shared" si="185"/>
        <v>936.3101084436239</v>
      </c>
      <c r="EH91" s="200">
        <f t="shared" si="210"/>
        <v>-936.3101084436239</v>
      </c>
      <c r="EJ91">
        <f t="shared" si="186"/>
        <v>1</v>
      </c>
      <c r="EK91">
        <v>-1</v>
      </c>
      <c r="EL91" s="218">
        <v>1</v>
      </c>
      <c r="EM91">
        <f t="shared" si="211"/>
        <v>1</v>
      </c>
      <c r="EN91">
        <v>1</v>
      </c>
      <c r="EO91">
        <f t="shared" si="229"/>
        <v>0</v>
      </c>
      <c r="EP91">
        <f t="shared" si="212"/>
        <v>1</v>
      </c>
      <c r="EQ91">
        <f t="shared" si="187"/>
        <v>1</v>
      </c>
      <c r="ER91" s="1">
        <v>1.5239256324300001E-4</v>
      </c>
      <c r="ES91" s="2">
        <v>10</v>
      </c>
      <c r="ET91">
        <v>60</v>
      </c>
      <c r="EU91" t="str">
        <f t="shared" si="188"/>
        <v>TRUE</v>
      </c>
      <c r="EV91">
        <f>VLOOKUP($A91,'FuturesInfo (3)'!$A$2:$V$80,22)</f>
        <v>15</v>
      </c>
      <c r="EW91" s="96">
        <v>0</v>
      </c>
      <c r="EX91">
        <f t="shared" si="213"/>
        <v>15</v>
      </c>
      <c r="EY91" s="139">
        <f>VLOOKUP($A91,'FuturesInfo (3)'!$A$2:$O$80,15)*EX91</f>
        <v>3071097.1557</v>
      </c>
      <c r="EZ91" s="200">
        <f t="shared" si="189"/>
        <v>-468.01236752540973</v>
      </c>
      <c r="FA91" s="200">
        <f t="shared" si="214"/>
        <v>468.01236752540973</v>
      </c>
      <c r="FB91" s="200">
        <f t="shared" si="215"/>
        <v>468.01236752540973</v>
      </c>
      <c r="FD91">
        <f t="shared" si="190"/>
        <v>1</v>
      </c>
      <c r="FE91">
        <v>1</v>
      </c>
      <c r="FF91" s="218">
        <v>1</v>
      </c>
      <c r="FG91">
        <f t="shared" si="233"/>
        <v>1</v>
      </c>
      <c r="FH91">
        <v>-1</v>
      </c>
      <c r="FI91">
        <f t="shared" si="230"/>
        <v>0</v>
      </c>
      <c r="FJ91">
        <f t="shared" si="216"/>
        <v>0</v>
      </c>
      <c r="FK91">
        <f t="shared" si="191"/>
        <v>0</v>
      </c>
      <c r="FL91" s="1">
        <v>-3.0473868657599997E-4</v>
      </c>
      <c r="FM91" s="2">
        <v>10</v>
      </c>
      <c r="FN91">
        <v>60</v>
      </c>
      <c r="FO91" t="str">
        <f t="shared" si="192"/>
        <v>TRUE</v>
      </c>
      <c r="FP91">
        <f>VLOOKUP($A91,'FuturesInfo (3)'!$A$2:$V$80,22)</f>
        <v>15</v>
      </c>
      <c r="FQ91" s="96">
        <v>0</v>
      </c>
      <c r="FR91">
        <f t="shared" si="217"/>
        <v>15</v>
      </c>
      <c r="FS91" s="139">
        <f>VLOOKUP($A91,'FuturesInfo (3)'!$A$2:$O$80,15)*FR91</f>
        <v>3071097.1557</v>
      </c>
      <c r="FT91" s="200">
        <f t="shared" si="193"/>
        <v>-935.88211357530724</v>
      </c>
      <c r="FU91" s="200">
        <f t="shared" si="218"/>
        <v>-935.88211357530724</v>
      </c>
      <c r="FV91" s="200">
        <f t="shared" si="194"/>
        <v>-935.88211357530724</v>
      </c>
      <c r="FX91">
        <f t="shared" si="195"/>
        <v>-1</v>
      </c>
      <c r="FY91" s="244">
        <v>-1</v>
      </c>
      <c r="FZ91" s="218">
        <v>-1</v>
      </c>
      <c r="GA91" s="245">
        <v>-7</v>
      </c>
      <c r="GB91">
        <f t="shared" si="234"/>
        <v>-1</v>
      </c>
      <c r="GC91">
        <f t="shared" si="219"/>
        <v>1</v>
      </c>
      <c r="GD91" s="218"/>
      <c r="GE91">
        <f t="shared" si="231"/>
        <v>0</v>
      </c>
      <c r="GF91">
        <f t="shared" si="220"/>
        <v>0</v>
      </c>
      <c r="GG91">
        <f t="shared" si="196"/>
        <v>0</v>
      </c>
      <c r="GH91">
        <f t="shared" si="221"/>
        <v>0</v>
      </c>
      <c r="GI91" s="253"/>
      <c r="GJ91" s="2">
        <v>10</v>
      </c>
      <c r="GK91">
        <v>60</v>
      </c>
      <c r="GL91" t="str">
        <f t="shared" si="197"/>
        <v>TRUE</v>
      </c>
      <c r="GM91">
        <f>VLOOKUP($A91,'FuturesInfo (3)'!$A$2:$V$80,22)</f>
        <v>15</v>
      </c>
      <c r="GN91" s="96">
        <v>0</v>
      </c>
      <c r="GO91">
        <f t="shared" si="222"/>
        <v>15</v>
      </c>
      <c r="GP91" s="139">
        <f>VLOOKUP($A91,'FuturesInfo (3)'!$A$2:$O$80,15)*GO91</f>
        <v>3071097.1557</v>
      </c>
      <c r="GQ91" s="200">
        <f t="shared" si="198"/>
        <v>0</v>
      </c>
      <c r="GR91" s="200">
        <f t="shared" si="223"/>
        <v>0</v>
      </c>
      <c r="GS91" s="200">
        <f t="shared" si="199"/>
        <v>0</v>
      </c>
      <c r="GT91" s="200">
        <f t="shared" si="224"/>
        <v>0</v>
      </c>
    </row>
    <row r="92" spans="1:202"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25"/>
        <v>0</v>
      </c>
      <c r="BH92">
        <v>1</v>
      </c>
      <c r="BI92">
        <v>1</v>
      </c>
      <c r="BJ92">
        <f t="shared" si="200"/>
        <v>1</v>
      </c>
      <c r="BK92" s="1">
        <v>2.5585917511E-4</v>
      </c>
      <c r="BL92" s="2">
        <v>10</v>
      </c>
      <c r="BM92">
        <v>60</v>
      </c>
      <c r="BN92" t="str">
        <f t="shared" si="226"/>
        <v>TRUE</v>
      </c>
      <c r="BO92">
        <f>VLOOKUP($A92,'FuturesInfo (3)'!$A$2:$V$80,22)</f>
        <v>6</v>
      </c>
      <c r="BP92">
        <f t="shared" si="232"/>
        <v>6</v>
      </c>
      <c r="BQ92" s="139">
        <f>VLOOKUP($A92,'FuturesInfo (3)'!$A$2:$O$80,15)*BP92</f>
        <v>3491351.6174400002</v>
      </c>
      <c r="BR92" s="145">
        <f t="shared" si="201"/>
        <v>893.29434485716274</v>
      </c>
      <c r="BT92">
        <f t="shared" si="202"/>
        <v>1</v>
      </c>
      <c r="BU92">
        <v>1</v>
      </c>
      <c r="BV92">
        <v>1</v>
      </c>
      <c r="BW92">
        <v>1</v>
      </c>
      <c r="BX92">
        <f t="shared" si="167"/>
        <v>1</v>
      </c>
      <c r="BY92">
        <f t="shared" si="168"/>
        <v>1</v>
      </c>
      <c r="BZ92" s="188">
        <v>3.5811121911299997E-4</v>
      </c>
      <c r="CA92" s="2">
        <v>10</v>
      </c>
      <c r="CB92">
        <v>60</v>
      </c>
      <c r="CC92" t="str">
        <f t="shared" si="169"/>
        <v>TRUE</v>
      </c>
      <c r="CD92">
        <f>VLOOKUP($A92,'FuturesInfo (3)'!$A$2:$V$80,22)</f>
        <v>6</v>
      </c>
      <c r="CE92">
        <f t="shared" si="170"/>
        <v>6</v>
      </c>
      <c r="CF92">
        <f t="shared" si="170"/>
        <v>6</v>
      </c>
      <c r="CG92" s="139">
        <f>VLOOKUP($A92,'FuturesInfo (3)'!$A$2:$O$80,15)*CE92</f>
        <v>3491351.6174400002</v>
      </c>
      <c r="CH92" s="145">
        <f t="shared" si="171"/>
        <v>1250.2921840735828</v>
      </c>
      <c r="CI92" s="145">
        <f t="shared" si="203"/>
        <v>1250.2921840735828</v>
      </c>
      <c r="CK92">
        <f t="shared" si="172"/>
        <v>1</v>
      </c>
      <c r="CL92">
        <v>1</v>
      </c>
      <c r="CM92">
        <v>1</v>
      </c>
      <c r="CN92">
        <v>1</v>
      </c>
      <c r="CO92">
        <f t="shared" si="204"/>
        <v>1</v>
      </c>
      <c r="CP92">
        <f t="shared" si="173"/>
        <v>1</v>
      </c>
      <c r="CQ92" s="1">
        <v>7.6710647437899999E-4</v>
      </c>
      <c r="CR92" s="2">
        <v>10</v>
      </c>
      <c r="CS92">
        <v>60</v>
      </c>
      <c r="CT92" t="str">
        <f t="shared" si="174"/>
        <v>TRUE</v>
      </c>
      <c r="CU92">
        <f>VLOOKUP($A92,'FuturesInfo (3)'!$A$2:$V$80,22)</f>
        <v>6</v>
      </c>
      <c r="CV92">
        <f t="shared" si="175"/>
        <v>8</v>
      </c>
      <c r="CW92">
        <f t="shared" si="205"/>
        <v>6</v>
      </c>
      <c r="CX92" s="139">
        <f>VLOOKUP($A92,'FuturesInfo (3)'!$A$2:$O$80,15)*CW92</f>
        <v>3491351.6174400002</v>
      </c>
      <c r="CY92" s="200">
        <f t="shared" si="176"/>
        <v>2678.2384300718177</v>
      </c>
      <c r="CZ92" s="200">
        <f t="shared" si="206"/>
        <v>2678.2384300718177</v>
      </c>
      <c r="DB92">
        <f t="shared" si="177"/>
        <v>1</v>
      </c>
      <c r="DC92">
        <v>-1</v>
      </c>
      <c r="DD92">
        <v>1</v>
      </c>
      <c r="DE92">
        <v>-1</v>
      </c>
      <c r="DF92">
        <f t="shared" si="227"/>
        <v>1</v>
      </c>
      <c r="DG92">
        <f t="shared" si="178"/>
        <v>0</v>
      </c>
      <c r="DH92" s="1">
        <v>-3.5770862077800001E-4</v>
      </c>
      <c r="DI92" s="2">
        <v>10</v>
      </c>
      <c r="DJ92">
        <v>60</v>
      </c>
      <c r="DK92" t="str">
        <f t="shared" si="179"/>
        <v>TRUE</v>
      </c>
      <c r="DL92">
        <f>VLOOKUP($A92,'FuturesInfo (3)'!$A$2:$V$80,22)</f>
        <v>6</v>
      </c>
      <c r="DM92">
        <f t="shared" si="180"/>
        <v>5</v>
      </c>
      <c r="DN92">
        <f t="shared" si="207"/>
        <v>6</v>
      </c>
      <c r="DO92" s="139">
        <f>VLOOKUP($A92,'FuturesInfo (3)'!$A$2:$O$80,15)*DN92</f>
        <v>3491351.6174400002</v>
      </c>
      <c r="DP92" s="200">
        <f t="shared" si="181"/>
        <v>1248.8865717255019</v>
      </c>
      <c r="DQ92" s="200">
        <f t="shared" si="208"/>
        <v>-1248.8865717255019</v>
      </c>
      <c r="DS92">
        <f t="shared" si="182"/>
        <v>-1</v>
      </c>
      <c r="DT92">
        <v>-1</v>
      </c>
      <c r="DU92">
        <v>1</v>
      </c>
      <c r="DV92">
        <v>1</v>
      </c>
      <c r="DW92">
        <f t="shared" si="228"/>
        <v>0</v>
      </c>
      <c r="DX92">
        <f t="shared" si="183"/>
        <v>1</v>
      </c>
      <c r="DY92" s="1">
        <v>4.0895613945399998E-4</v>
      </c>
      <c r="DZ92" s="2">
        <v>10</v>
      </c>
      <c r="EA92">
        <v>60</v>
      </c>
      <c r="EB92" t="str">
        <f t="shared" si="184"/>
        <v>TRUE</v>
      </c>
      <c r="EC92">
        <f>VLOOKUP($A92,'FuturesInfo (3)'!$A$2:$V$80,22)</f>
        <v>6</v>
      </c>
      <c r="ED92" s="96">
        <v>0</v>
      </c>
      <c r="EE92">
        <f t="shared" si="209"/>
        <v>6</v>
      </c>
      <c r="EF92" s="139">
        <f>VLOOKUP($A92,'FuturesInfo (3)'!$A$2:$O$80,15)*EE92</f>
        <v>3491351.6174400002</v>
      </c>
      <c r="EG92" s="200">
        <f t="shared" si="185"/>
        <v>-1427.8096789447411</v>
      </c>
      <c r="EH92" s="200">
        <f t="shared" si="210"/>
        <v>1427.8096789447411</v>
      </c>
      <c r="EJ92">
        <f t="shared" si="186"/>
        <v>-1</v>
      </c>
      <c r="EK92">
        <v>1</v>
      </c>
      <c r="EL92" s="219">
        <v>1</v>
      </c>
      <c r="EM92">
        <f t="shared" si="211"/>
        <v>1</v>
      </c>
      <c r="EN92">
        <v>1</v>
      </c>
      <c r="EO92">
        <f t="shared" si="229"/>
        <v>1</v>
      </c>
      <c r="EP92">
        <f t="shared" si="212"/>
        <v>1</v>
      </c>
      <c r="EQ92">
        <f t="shared" si="187"/>
        <v>1</v>
      </c>
      <c r="ER92" s="1">
        <v>5.8252427184500002E-4</v>
      </c>
      <c r="ES92" s="2">
        <v>10</v>
      </c>
      <c r="ET92">
        <v>60</v>
      </c>
      <c r="EU92" t="str">
        <f t="shared" si="188"/>
        <v>TRUE</v>
      </c>
      <c r="EV92">
        <f>VLOOKUP($A92,'FuturesInfo (3)'!$A$2:$V$80,22)</f>
        <v>6</v>
      </c>
      <c r="EW92" s="96">
        <v>0</v>
      </c>
      <c r="EX92">
        <f t="shared" si="213"/>
        <v>6</v>
      </c>
      <c r="EY92" s="139">
        <f>VLOOKUP($A92,'FuturesInfo (3)'!$A$2:$O$80,15)*EX92</f>
        <v>3491351.6174400002</v>
      </c>
      <c r="EZ92" s="200">
        <f t="shared" si="189"/>
        <v>2033.7970587040993</v>
      </c>
      <c r="FA92" s="200">
        <f t="shared" si="214"/>
        <v>2033.7970587040993</v>
      </c>
      <c r="FB92" s="200">
        <f t="shared" si="215"/>
        <v>2033.7970587040993</v>
      </c>
      <c r="FD92">
        <f t="shared" si="190"/>
        <v>1</v>
      </c>
      <c r="FE92">
        <v>1</v>
      </c>
      <c r="FF92" s="219">
        <v>1</v>
      </c>
      <c r="FG92">
        <f t="shared" si="233"/>
        <v>1</v>
      </c>
      <c r="FH92">
        <v>-1</v>
      </c>
      <c r="FI92">
        <f t="shared" si="230"/>
        <v>0</v>
      </c>
      <c r="FJ92">
        <f t="shared" si="216"/>
        <v>0</v>
      </c>
      <c r="FK92">
        <f t="shared" si="191"/>
        <v>0</v>
      </c>
      <c r="FL92" s="1">
        <v>-1.0213774296E-4</v>
      </c>
      <c r="FM92" s="2">
        <v>10</v>
      </c>
      <c r="FN92">
        <v>60</v>
      </c>
      <c r="FO92" t="str">
        <f t="shared" si="192"/>
        <v>TRUE</v>
      </c>
      <c r="FP92">
        <f>VLOOKUP($A92,'FuturesInfo (3)'!$A$2:$V$80,22)</f>
        <v>6</v>
      </c>
      <c r="FQ92" s="96">
        <v>0</v>
      </c>
      <c r="FR92">
        <f t="shared" si="217"/>
        <v>6</v>
      </c>
      <c r="FS92" s="139">
        <f>VLOOKUP($A92,'FuturesInfo (3)'!$A$2:$O$80,15)*FR92</f>
        <v>3491351.6174400002</v>
      </c>
      <c r="FT92" s="200">
        <f t="shared" si="193"/>
        <v>-356.59877408506702</v>
      </c>
      <c r="FU92" s="200">
        <f t="shared" si="218"/>
        <v>-356.59877408506702</v>
      </c>
      <c r="FV92" s="200">
        <f t="shared" si="194"/>
        <v>-356.59877408506702</v>
      </c>
      <c r="FX92">
        <f t="shared" si="195"/>
        <v>-1</v>
      </c>
      <c r="FY92" s="248">
        <v>1</v>
      </c>
      <c r="FZ92" s="219">
        <v>-1</v>
      </c>
      <c r="GA92" s="249">
        <v>33</v>
      </c>
      <c r="GB92">
        <f t="shared" si="234"/>
        <v>-1</v>
      </c>
      <c r="GC92">
        <f t="shared" si="219"/>
        <v>-1</v>
      </c>
      <c r="GD92" s="219"/>
      <c r="GE92">
        <f t="shared" si="231"/>
        <v>0</v>
      </c>
      <c r="GF92">
        <f t="shared" si="220"/>
        <v>0</v>
      </c>
      <c r="GG92">
        <f t="shared" si="196"/>
        <v>0</v>
      </c>
      <c r="GH92">
        <f t="shared" si="221"/>
        <v>0</v>
      </c>
      <c r="GI92" s="255"/>
      <c r="GJ92" s="2">
        <v>10</v>
      </c>
      <c r="GK92">
        <v>60</v>
      </c>
      <c r="GL92" t="str">
        <f t="shared" si="197"/>
        <v>TRUE</v>
      </c>
      <c r="GM92">
        <f>VLOOKUP($A92,'FuturesInfo (3)'!$A$2:$V$80,22)</f>
        <v>6</v>
      </c>
      <c r="GN92" s="96">
        <v>0</v>
      </c>
      <c r="GO92">
        <f t="shared" si="222"/>
        <v>6</v>
      </c>
      <c r="GP92" s="139">
        <f>VLOOKUP($A92,'FuturesInfo (3)'!$A$2:$O$80,15)*GO92</f>
        <v>3491351.6174400002</v>
      </c>
      <c r="GQ92" s="200">
        <f t="shared" si="198"/>
        <v>0</v>
      </c>
      <c r="GR92" s="200">
        <f t="shared" si="223"/>
        <v>0</v>
      </c>
      <c r="GS92" s="200">
        <f t="shared" si="199"/>
        <v>0</v>
      </c>
      <c r="GT92" s="200">
        <f t="shared" si="224"/>
        <v>0</v>
      </c>
    </row>
    <row r="94" spans="1:202"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35">BI12</f>
        <v>ACT</v>
      </c>
      <c r="BJ94" t="str">
        <f t="shared" si="235"/>
        <v>ACC</v>
      </c>
      <c r="BK94" t="s">
        <v>928</v>
      </c>
      <c r="BL94" t="s">
        <v>431</v>
      </c>
      <c r="BM94" t="s">
        <v>1</v>
      </c>
      <c r="BN94" t="s">
        <v>34</v>
      </c>
      <c r="BO94" t="s">
        <v>785</v>
      </c>
      <c r="BP94" t="s">
        <v>787</v>
      </c>
      <c r="BU94">
        <f>BU12</f>
        <v>20160602</v>
      </c>
      <c r="BV94" t="str">
        <f>BV12</f>
        <v>SEA</v>
      </c>
      <c r="BW94" t="str">
        <f t="shared" ref="BW94:BY94" si="236">BW12</f>
        <v>ACT</v>
      </c>
      <c r="BX94" t="str">
        <f t="shared" si="236"/>
        <v>ACCSIG</v>
      </c>
      <c r="BY94" t="str">
        <f t="shared" si="236"/>
        <v>ACCSEA</v>
      </c>
      <c r="BZ94" s="187" t="str">
        <f>BZ12</f>
        <v>PctChg</v>
      </c>
      <c r="CA94" t="s">
        <v>431</v>
      </c>
      <c r="CB94" t="s">
        <v>1</v>
      </c>
      <c r="CC94" t="s">
        <v>34</v>
      </c>
      <c r="CD94" t="s">
        <v>785</v>
      </c>
      <c r="CE94" t="s">
        <v>787</v>
      </c>
      <c r="CF94" t="str">
        <f t="shared" ref="CF94" si="237">CF12</f>
        <v>$$$</v>
      </c>
      <c r="CG94" t="s">
        <v>987</v>
      </c>
      <c r="CH94" t="s">
        <v>1157</v>
      </c>
      <c r="CL94">
        <f>CL12</f>
        <v>20160603</v>
      </c>
      <c r="CM94" t="str">
        <f>CM12</f>
        <v>SEA</v>
      </c>
      <c r="CN94" t="str">
        <f t="shared" ref="CN94:CZ94" si="238">CN12</f>
        <v>ACT</v>
      </c>
      <c r="CO94" t="str">
        <f t="shared" si="238"/>
        <v>ACCSIG</v>
      </c>
      <c r="CP94" t="str">
        <f t="shared" si="238"/>
        <v>ACCSEA</v>
      </c>
      <c r="CQ94" t="str">
        <f t="shared" si="238"/>
        <v>PctChg</v>
      </c>
      <c r="CR94" t="str">
        <f t="shared" si="238"/>
        <v>pivot</v>
      </c>
      <c r="CS94" t="str">
        <f t="shared" si="238"/>
        <v>lb</v>
      </c>
      <c r="CT94" t="str">
        <f t="shared" si="238"/>
        <v>Submit</v>
      </c>
      <c r="CU94" t="str">
        <f t="shared" si="238"/>
        <v>c2qty</v>
      </c>
      <c r="CV94" t="str">
        <f t="shared" si="238"/>
        <v>adj</v>
      </c>
      <c r="CW94" t="str">
        <f t="shared" si="238"/>
        <v>$$$</v>
      </c>
      <c r="CX94" t="str">
        <f t="shared" si="238"/>
        <v>value</v>
      </c>
      <c r="CY94" s="198" t="str">
        <f t="shared" si="238"/>
        <v>PNL SIG</v>
      </c>
      <c r="CZ94" s="198" t="str">
        <f t="shared" si="238"/>
        <v>PNL SEA</v>
      </c>
      <c r="DC94">
        <f>DC12</f>
        <v>20160606</v>
      </c>
      <c r="DD94" t="s">
        <v>1201</v>
      </c>
      <c r="DE94" t="str">
        <f t="shared" ref="DE94:DQ94" si="239">DE12</f>
        <v>ACT</v>
      </c>
      <c r="DF94" t="str">
        <f t="shared" si="239"/>
        <v>ACCSIG</v>
      </c>
      <c r="DG94" t="str">
        <f t="shared" si="239"/>
        <v>ACCSEA</v>
      </c>
      <c r="DH94" t="str">
        <f t="shared" si="239"/>
        <v>PctChg</v>
      </c>
      <c r="DI94" t="str">
        <f t="shared" si="239"/>
        <v>pivot</v>
      </c>
      <c r="DJ94" t="str">
        <f t="shared" si="239"/>
        <v>lb</v>
      </c>
      <c r="DK94" t="str">
        <f t="shared" si="239"/>
        <v>Submit</v>
      </c>
      <c r="DL94" t="str">
        <f t="shared" si="239"/>
        <v>c2qty</v>
      </c>
      <c r="DM94" t="str">
        <f t="shared" si="239"/>
        <v>adj</v>
      </c>
      <c r="DN94" t="str">
        <f t="shared" si="239"/>
        <v>$$$</v>
      </c>
      <c r="DO94" t="str">
        <f t="shared" si="239"/>
        <v>value</v>
      </c>
      <c r="DP94" s="198" t="str">
        <f t="shared" si="239"/>
        <v>PNL SIG</v>
      </c>
      <c r="DQ94" s="198" t="str">
        <f t="shared" si="239"/>
        <v>PNL SEA</v>
      </c>
      <c r="DS94" t="str">
        <f>DS12</f>
        <v>prev</v>
      </c>
      <c r="DT94">
        <f>DT12</f>
        <v>20160607</v>
      </c>
      <c r="DU94" t="str">
        <f>DU12</f>
        <v>SEA</v>
      </c>
      <c r="DV94" t="str">
        <f t="shared" ref="DV94:EH94" si="240">DV12</f>
        <v>ACT</v>
      </c>
      <c r="DW94" t="str">
        <f t="shared" si="240"/>
        <v>SIG</v>
      </c>
      <c r="DX94" t="str">
        <f t="shared" si="240"/>
        <v>ME</v>
      </c>
      <c r="DY94" t="str">
        <f t="shared" si="240"/>
        <v>PctChg</v>
      </c>
      <c r="DZ94" t="str">
        <f t="shared" si="240"/>
        <v>pivot</v>
      </c>
      <c r="EA94" t="str">
        <f t="shared" si="240"/>
        <v>lb</v>
      </c>
      <c r="EB94" t="str">
        <f t="shared" si="240"/>
        <v>Submit</v>
      </c>
      <c r="EC94" t="str">
        <f t="shared" si="240"/>
        <v>c2qty</v>
      </c>
      <c r="ED94" t="str">
        <f t="shared" si="240"/>
        <v>S-adj</v>
      </c>
      <c r="EE94" t="str">
        <f t="shared" si="240"/>
        <v>FIN</v>
      </c>
      <c r="EF94" t="str">
        <f t="shared" si="240"/>
        <v>value</v>
      </c>
      <c r="EG94" s="198" t="str">
        <f t="shared" si="240"/>
        <v>PNL SIG</v>
      </c>
      <c r="EH94" s="198" t="str">
        <f t="shared" si="240"/>
        <v>PNL SEA</v>
      </c>
      <c r="EJ94" t="str">
        <f>EJ12</f>
        <v>prev</v>
      </c>
      <c r="EK94">
        <f>EK12</f>
        <v>20160608</v>
      </c>
      <c r="EL94" t="str">
        <f>EL12</f>
        <v>SEA1</v>
      </c>
      <c r="EM94" t="str">
        <f>EM12</f>
        <v>SEA2</v>
      </c>
      <c r="EN94" t="str">
        <f t="shared" ref="EN94:FB94" si="241">EN12</f>
        <v>ACT</v>
      </c>
      <c r="EO94" t="str">
        <f t="shared" si="241"/>
        <v>SIG</v>
      </c>
      <c r="EQ94" t="str">
        <f t="shared" si="241"/>
        <v>SEA2</v>
      </c>
      <c r="ER94" t="str">
        <f t="shared" si="241"/>
        <v>PctChg</v>
      </c>
      <c r="ES94" t="str">
        <f t="shared" si="241"/>
        <v>pivot</v>
      </c>
      <c r="ET94" t="str">
        <f t="shared" si="241"/>
        <v>lb</v>
      </c>
      <c r="EU94" t="str">
        <f t="shared" si="241"/>
        <v>Submit</v>
      </c>
      <c r="EV94" t="str">
        <f t="shared" si="241"/>
        <v>c2qty</v>
      </c>
      <c r="EW94" t="str">
        <f t="shared" si="241"/>
        <v>S-adj</v>
      </c>
      <c r="EX94" t="str">
        <f t="shared" si="241"/>
        <v>FIN</v>
      </c>
      <c r="EY94" t="str">
        <f t="shared" si="241"/>
        <v>value</v>
      </c>
      <c r="EZ94" s="198" t="str">
        <f t="shared" si="241"/>
        <v>PNL SIG</v>
      </c>
      <c r="FB94" s="198" t="str">
        <f t="shared" si="241"/>
        <v>PNL SEA2</v>
      </c>
      <c r="FD94" t="str">
        <f>FD12</f>
        <v>prev</v>
      </c>
      <c r="FE94">
        <f>FE12</f>
        <v>20160609</v>
      </c>
      <c r="FF94" t="str">
        <f>FF12</f>
        <v>SEA1</v>
      </c>
      <c r="FG94" t="str">
        <f>FG12</f>
        <v>SEA2</v>
      </c>
      <c r="FH94" t="str">
        <f t="shared" ref="FH94:FI94" si="242">FH12</f>
        <v>ACT</v>
      </c>
      <c r="FI94" t="str">
        <f t="shared" si="242"/>
        <v>SIG</v>
      </c>
      <c r="FK94" t="str">
        <f t="shared" ref="FK94:FT94" si="243">FK12</f>
        <v>SEA2</v>
      </c>
      <c r="FL94" t="str">
        <f t="shared" si="243"/>
        <v>PctChg</v>
      </c>
      <c r="FM94" t="str">
        <f t="shared" si="243"/>
        <v>pivot</v>
      </c>
      <c r="FN94" t="str">
        <f t="shared" si="243"/>
        <v>lb</v>
      </c>
      <c r="FO94" t="str">
        <f t="shared" si="243"/>
        <v>Submit</v>
      </c>
      <c r="FP94" t="str">
        <f t="shared" si="243"/>
        <v>c2qty</v>
      </c>
      <c r="FQ94" t="str">
        <f t="shared" si="243"/>
        <v>S-adj</v>
      </c>
      <c r="FR94" t="str">
        <f t="shared" si="243"/>
        <v>FIN</v>
      </c>
      <c r="FS94" t="str">
        <f t="shared" si="243"/>
        <v>value</v>
      </c>
      <c r="FT94" s="198" t="str">
        <f t="shared" si="243"/>
        <v>PNL SIG</v>
      </c>
      <c r="FV94" s="198" t="str">
        <f t="shared" ref="FV94" si="244">FV12</f>
        <v>PNL SEA2</v>
      </c>
      <c r="FX94" t="str">
        <f>FX12</f>
        <v>prev</v>
      </c>
      <c r="FY94">
        <f>FY12</f>
        <v>20160610</v>
      </c>
      <c r="FZ94" t="str">
        <f>FZ12</f>
        <v>SEA1</v>
      </c>
      <c r="GB94" t="str">
        <f>GB12</f>
        <v>SEA2</v>
      </c>
      <c r="GD94" t="str">
        <f t="shared" ref="GD94:GE94" si="245">GD12</f>
        <v>ACT</v>
      </c>
      <c r="GE94" t="str">
        <f t="shared" si="245"/>
        <v>SIG</v>
      </c>
      <c r="GG94" t="str">
        <f t="shared" ref="GG94:GQ94" si="246">GG12</f>
        <v>SEA2</v>
      </c>
      <c r="GI94" t="str">
        <f t="shared" si="246"/>
        <v>PctChg</v>
      </c>
      <c r="GJ94" t="str">
        <f t="shared" si="246"/>
        <v>pivot</v>
      </c>
      <c r="GK94" t="str">
        <f t="shared" si="246"/>
        <v>lb</v>
      </c>
      <c r="GL94" t="str">
        <f t="shared" si="246"/>
        <v>Submit</v>
      </c>
      <c r="GM94" t="str">
        <f t="shared" si="246"/>
        <v>c2qty</v>
      </c>
      <c r="GN94" t="str">
        <f t="shared" si="246"/>
        <v>S-adj</v>
      </c>
      <c r="GO94" t="str">
        <f t="shared" si="246"/>
        <v>FIN</v>
      </c>
      <c r="GP94" t="str">
        <f t="shared" si="246"/>
        <v>value</v>
      </c>
      <c r="GQ94" s="198" t="str">
        <f t="shared" si="246"/>
        <v>PNL SIG</v>
      </c>
      <c r="GS94" s="198" t="str">
        <f t="shared" ref="GS94:GT94" si="247">GS12</f>
        <v>PNL SEA2</v>
      </c>
      <c r="GT94" s="198" t="str">
        <f t="shared" si="247"/>
        <v>PNL SEA3</v>
      </c>
    </row>
    <row r="95" spans="1:202"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2141498.577189873</v>
      </c>
      <c r="CH95" s="139">
        <f>SUM(CH96:CH123)</f>
        <v>4826.7951256858669</v>
      </c>
      <c r="CI95" s="139">
        <f>SUM(CI96:CI123)</f>
        <v>3584.8164085540866</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2141498.577189873</v>
      </c>
      <c r="CY95" s="199">
        <f>SUM(CY96:CY173)</f>
        <v>-9673.7805339616025</v>
      </c>
      <c r="CZ95" s="199">
        <f>SUM(CZ96:CZ123)</f>
        <v>-7387.9753985091074</v>
      </c>
      <c r="DB95" s="128" t="s">
        <v>1202</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2141498.577189873</v>
      </c>
      <c r="DP95" s="199">
        <f>SUM(DP96:DP173)</f>
        <v>917.87290805251928</v>
      </c>
      <c r="DQ95" s="199">
        <f>SUM(DQ96:DQ123)</f>
        <v>777.30019707833162</v>
      </c>
      <c r="DS95" s="128" t="s">
        <v>1202</v>
      </c>
      <c r="DT95" s="197">
        <f>COUNTIF(DT96:DT123,1)/28</f>
        <v>0.4642857142857143</v>
      </c>
      <c r="DU95" s="197">
        <f>COUNTIF(DU96:DU123,1)/28</f>
        <v>0.5714285714285714</v>
      </c>
      <c r="DV95" s="197">
        <f>COUNTIF(DV96:DV123,1)/28</f>
        <v>0.21428571428571427</v>
      </c>
      <c r="DW95" s="194">
        <f>SUM(DW96:DW123)/28</f>
        <v>0.39285714285714285</v>
      </c>
      <c r="DX95" s="194">
        <f>SUM(DX96:DX123)/28</f>
        <v>0.42857142857142855</v>
      </c>
      <c r="DY95" s="128"/>
      <c r="DZ95" s="128"/>
      <c r="EA95" s="128"/>
      <c r="EB95" s="128"/>
      <c r="EC95" s="128"/>
      <c r="ED95" s="190">
        <v>0.25</v>
      </c>
      <c r="EE95" s="128"/>
      <c r="EF95" s="195">
        <f>SUM(EF96:EF173)</f>
        <v>2141498.577189873</v>
      </c>
      <c r="EG95" s="199">
        <f>SUM(EG96:EG173)</f>
        <v>-851.68399200370231</v>
      </c>
      <c r="EH95" s="199">
        <f>SUM(EH96:EH123)</f>
        <v>-2094.9767798783992</v>
      </c>
      <c r="EJ95" s="128" t="s">
        <v>1202</v>
      </c>
      <c r="EK95" s="197">
        <f>COUNTIF(EK96:EK123,1)/28</f>
        <v>0.39285714285714285</v>
      </c>
      <c r="EL95" s="197">
        <f>COUNTIF(EL96:EL123,1)/28</f>
        <v>0.5714285714285714</v>
      </c>
      <c r="EM95" s="197">
        <f>COUNTIF(EM96:EM123,1)/28</f>
        <v>0.5714285714285714</v>
      </c>
      <c r="EN95" s="197">
        <f>COUNTIF(EN96:EN123,1)/28</f>
        <v>0.39285714285714285</v>
      </c>
      <c r="EO95" s="194">
        <f>SUM(EO96:EO123)/28</f>
        <v>0.35714285714285715</v>
      </c>
      <c r="EP95" s="194"/>
      <c r="EQ95" s="194">
        <f>SUM(EQ96:EQ123)/28</f>
        <v>0.4642857142857143</v>
      </c>
      <c r="ER95" s="128"/>
      <c r="ES95" s="128"/>
      <c r="ET95" s="128"/>
      <c r="EU95" s="128"/>
      <c r="EV95" s="128"/>
      <c r="EW95" s="190">
        <v>0.25</v>
      </c>
      <c r="EX95" s="128"/>
      <c r="EY95" s="195">
        <f>SUM(EY96:EY173)</f>
        <v>2141498.577189873</v>
      </c>
      <c r="EZ95" s="199">
        <f>SUM(EZ96:EZ173)</f>
        <v>-1188.4275624526131</v>
      </c>
      <c r="FA95" s="199"/>
      <c r="FB95" s="199">
        <f>SUM(FB96:FB123)</f>
        <v>1149.3748736550494</v>
      </c>
      <c r="FD95" s="128" t="s">
        <v>1202</v>
      </c>
      <c r="FE95" s="197">
        <f>COUNTIF(FE96:FE123,1)/28</f>
        <v>0.39285714285714285</v>
      </c>
      <c r="FF95" s="197">
        <f>COUNTIF(FF96:FF123,1)/28</f>
        <v>0.5714285714285714</v>
      </c>
      <c r="FG95" s="197">
        <f>COUNTIF(FG96:FG123,1)/28</f>
        <v>0.5714285714285714</v>
      </c>
      <c r="FH95" s="197">
        <f>COUNTIF(FH96:FH123,1)/28</f>
        <v>0</v>
      </c>
      <c r="FI95" s="194">
        <f>SUM(FI96:FI123)/28</f>
        <v>0</v>
      </c>
      <c r="FJ95" s="194"/>
      <c r="FK95" s="194">
        <f>SUM(FK96:FK123)/28</f>
        <v>0</v>
      </c>
      <c r="FL95" s="128"/>
      <c r="FM95" s="128"/>
      <c r="FN95" s="128"/>
      <c r="FO95" s="128"/>
      <c r="FP95" s="128"/>
      <c r="FQ95" s="190">
        <v>0.25</v>
      </c>
      <c r="FR95" s="128"/>
      <c r="FS95" s="195">
        <f>SUM(FS96:FS173)</f>
        <v>2141498.577189873</v>
      </c>
      <c r="FT95" s="199">
        <f>SUM(FT96:FT173)</f>
        <v>0</v>
      </c>
      <c r="FU95" s="199"/>
      <c r="FV95" s="199">
        <f>SUM(FV96:FV123)</f>
        <v>0</v>
      </c>
      <c r="FX95" s="128" t="s">
        <v>1202</v>
      </c>
      <c r="FY95" s="197">
        <f>COUNTIF(FY96:FY123,1)/28</f>
        <v>0</v>
      </c>
      <c r="FZ95" s="197">
        <f>COUNTIF(FZ96:FZ123,1)/28</f>
        <v>0.5714285714285714</v>
      </c>
      <c r="GA95" s="197"/>
      <c r="GB95" s="197">
        <f>COUNTIF(GB96:GB123,1)/28</f>
        <v>0.5714285714285714</v>
      </c>
      <c r="GC95" s="197"/>
      <c r="GD95" s="197">
        <f>COUNTIF(GD96:GD123,1)/28</f>
        <v>0</v>
      </c>
      <c r="GE95" s="194">
        <f>SUM(GE96:GE123)/28</f>
        <v>1</v>
      </c>
      <c r="GF95" s="194"/>
      <c r="GG95" s="194">
        <f>SUM(GG96:GG123)/28</f>
        <v>0</v>
      </c>
      <c r="GH95" s="241"/>
      <c r="GI95" s="128"/>
      <c r="GJ95" s="128"/>
      <c r="GK95" s="128"/>
      <c r="GL95" s="128"/>
      <c r="GM95" s="128"/>
      <c r="GN95" s="190">
        <v>0.25</v>
      </c>
      <c r="GO95" s="128"/>
      <c r="GP95" s="195">
        <f>SUM(GP96:GP173)</f>
        <v>2141498.577189873</v>
      </c>
      <c r="GQ95" s="199">
        <f>SUM(GQ96:GQ173)</f>
        <v>0</v>
      </c>
      <c r="GR95" s="199"/>
      <c r="GS95" s="199">
        <f>SUM(GS96:GS123)</f>
        <v>0</v>
      </c>
      <c r="GT95" s="199">
        <f>SUM(GT96:GT123)</f>
        <v>0</v>
      </c>
    </row>
    <row r="96" spans="1:202" x14ac:dyDescent="0.25">
      <c r="A96" t="s">
        <v>1166</v>
      </c>
      <c r="B96" s="167" t="s">
        <v>22</v>
      </c>
      <c r="D96" s="117" t="s">
        <v>788</v>
      </c>
      <c r="E96">
        <v>50</v>
      </c>
      <c r="F96" t="e">
        <f>IF(#REF!="","FALSE","TRUE")</f>
        <v>#REF!</v>
      </c>
      <c r="G96">
        <f>ROUND(MARGIN!$J15,0)</f>
        <v>10</v>
      </c>
      <c r="H96">
        <v>18</v>
      </c>
      <c r="I96" t="e">
        <f>-#REF!+J96</f>
        <v>#REF!</v>
      </c>
      <c r="J96">
        <v>-1</v>
      </c>
      <c r="K96" s="117" t="s">
        <v>788</v>
      </c>
      <c r="L96">
        <v>50</v>
      </c>
      <c r="M96" t="str">
        <f t="shared" ref="M96:M123" si="248">IF(J96="","FALSE","TRUE")</f>
        <v>TRUE</v>
      </c>
      <c r="N96">
        <f>ROUND(MARGIN!$J15,0)</f>
        <v>10</v>
      </c>
      <c r="P96">
        <f t="shared" ref="P96:P123" si="249">-J96+Q96</f>
        <v>0</v>
      </c>
      <c r="Q96">
        <v>-1</v>
      </c>
      <c r="T96" s="117" t="s">
        <v>788</v>
      </c>
      <c r="U96">
        <v>50</v>
      </c>
      <c r="V96" t="str">
        <f t="shared" ref="V96:V123" si="250">IF(Q96="","FALSE","TRUE")</f>
        <v>TRUE</v>
      </c>
      <c r="W96">
        <f>ROUND(MARGIN!$J15,0)</f>
        <v>10</v>
      </c>
      <c r="Z96">
        <f t="shared" ref="Z96:Z123" si="251">-Q96+AA96</f>
        <v>2</v>
      </c>
      <c r="AA96">
        <v>1</v>
      </c>
      <c r="AD96" s="117" t="s">
        <v>962</v>
      </c>
      <c r="AE96">
        <v>50</v>
      </c>
      <c r="AF96" t="str">
        <f t="shared" ref="AF96:AF123" si="252">IF(AA96="","FALSE","TRUE")</f>
        <v>TRUE</v>
      </c>
      <c r="AG96">
        <f>ROUND(MARGIN!$J15,0)</f>
        <v>10</v>
      </c>
      <c r="AH96">
        <f t="shared" ref="AH96:AH123" si="253">IF(ABS(AA96+AB96)=2,ROUND(AG96*(1+$X$13),0),IF(AB96="",AG96,ROUND(AG96*(1+-$AH$13),0)))</f>
        <v>10</v>
      </c>
      <c r="AK96">
        <f t="shared" ref="AK96:AK123" si="254">-AA96+AL96</f>
        <v>-2</v>
      </c>
      <c r="AL96">
        <v>-1</v>
      </c>
      <c r="AO96" s="117" t="s">
        <v>962</v>
      </c>
      <c r="AP96">
        <v>50</v>
      </c>
      <c r="AQ96" t="str">
        <f t="shared" ref="AQ96:AQ123" si="255">IF(AL96="","FALSE","TRUE")</f>
        <v>TRUE</v>
      </c>
      <c r="AR96">
        <f>ROUND(MARGIN!$J15,0)</f>
        <v>10</v>
      </c>
      <c r="AS96">
        <f t="shared" ref="AS96:AS123" si="256">IF(ABS(AL96+AM96)=2,ROUND(AR96*(1+$X$13),0),IF(AM96="",AR96,ROUND(AR96*(1+-$AH$13),0)))</f>
        <v>10</v>
      </c>
      <c r="AV96">
        <f t="shared" ref="AV96:AV123" si="257">-AL96+AW96</f>
        <v>0</v>
      </c>
      <c r="AW96">
        <v>-1</v>
      </c>
      <c r="AZ96" s="117" t="s">
        <v>962</v>
      </c>
      <c r="BA96">
        <v>50</v>
      </c>
      <c r="BB96" t="str">
        <f t="shared" ref="BB96:BB123" si="258">IF(AW96="","FALSE","TRUE")</f>
        <v>TRUE</v>
      </c>
      <c r="BC96">
        <f>ROUND(MARGIN!$J15,0)</f>
        <v>10</v>
      </c>
      <c r="BD96">
        <f t="shared" ref="BD96:BD123" si="259">IF(ABS(AW96+AX96)=2,ROUND(BC96*(1+$X$13),0),IF(AX96="",BC96,ROUND(BC96*(1+-$AH$13),0)))</f>
        <v>10</v>
      </c>
      <c r="BG96">
        <f t="shared" ref="BG96:BG123" si="260">-AW96+BH96</f>
        <v>1</v>
      </c>
      <c r="BL96" s="117" t="s">
        <v>962</v>
      </c>
      <c r="BM96">
        <v>50</v>
      </c>
      <c r="BN96" t="str">
        <f t="shared" ref="BN96:BN123" si="261">IF(BH96="","FALSE","TRUE")</f>
        <v>FALSE</v>
      </c>
      <c r="BO96">
        <f>ROUND(MARGIN!$J15,0)</f>
        <v>10</v>
      </c>
      <c r="BP96">
        <f t="shared" ref="BP96:BP123" si="262">IF(ABS(BH96+BI96)=2,ROUND(BO96*(1+$X$13),0),IF(BI96="",BO96,ROUND(BO96*(1+-$AH$13),0)))</f>
        <v>10</v>
      </c>
      <c r="BT96">
        <f t="shared" ref="BT96:BT123" si="263">-BI96+BU96</f>
        <v>-1</v>
      </c>
      <c r="BU96">
        <v>-1</v>
      </c>
      <c r="BV96">
        <v>-1</v>
      </c>
      <c r="BW96">
        <v>-1</v>
      </c>
      <c r="BX96">
        <f t="shared" ref="BX96:BX123" si="264">IF(BU96=BW96,1,0)</f>
        <v>1</v>
      </c>
      <c r="BY96">
        <f t="shared" ref="BY96:BY123" si="265">IF(BW96=BV96,1,0)</f>
        <v>1</v>
      </c>
      <c r="BZ96" s="187">
        <v>-3.3833771570200002E-3</v>
      </c>
      <c r="CA96" s="117" t="s">
        <v>962</v>
      </c>
      <c r="CB96">
        <v>50</v>
      </c>
      <c r="CC96" t="str">
        <f t="shared" ref="CC96:CC123" si="266">IF(BU96="","FALSE","TRUE")</f>
        <v>TRUE</v>
      </c>
      <c r="CD96">
        <f>ROUND(MARGIN!$J12,0)</f>
        <v>10</v>
      </c>
      <c r="CE96">
        <f t="shared" ref="CE96:CE123" si="267">IF(ABS(BU96+BW96)=2,ROUND(CD96*(1+$X$13),0),IF(BW96="",CD96,ROUND(CD96*(1+-$AH$13),0)))</f>
        <v>13</v>
      </c>
      <c r="CF96">
        <f>CD96</f>
        <v>10</v>
      </c>
      <c r="CG96" s="139">
        <f>CF96*10000*MARGIN!$G12/MARGIN!$D12</f>
        <v>74243.756120000005</v>
      </c>
      <c r="CH96" s="145">
        <f t="shared" ref="CH96:CH123" si="268">IF(BX96=1,ABS(CG96*BZ96),-ABS(CG96*BZ96))</f>
        <v>251.19462850777185</v>
      </c>
      <c r="CI96" s="145">
        <f t="shared" ref="CI96:CI123" si="269">IF(BY96=1,ABS(CG96*BZ96),-ABS(CG96*BZ96))</f>
        <v>251.19462850777185</v>
      </c>
      <c r="CK96">
        <f t="shared" ref="CK96:CK123" si="270">-BU96+CL96</f>
        <v>0</v>
      </c>
      <c r="CL96">
        <v>-1</v>
      </c>
      <c r="CM96">
        <v>-1</v>
      </c>
      <c r="CN96">
        <v>1</v>
      </c>
      <c r="CO96">
        <f t="shared" ref="CO96:CO123" si="271">IF(CL96=CN96,1,0)</f>
        <v>0</v>
      </c>
      <c r="CP96">
        <f t="shared" ref="CP96:CP123" si="272">IF(CN96=CM96,1,0)</f>
        <v>0</v>
      </c>
      <c r="CQ96">
        <v>5.8157128267200004E-3</v>
      </c>
      <c r="CR96" s="117" t="s">
        <v>1190</v>
      </c>
      <c r="CS96">
        <v>50</v>
      </c>
      <c r="CT96" t="str">
        <f t="shared" ref="CT96:CT123" si="273">IF(CL96="","FALSE","TRUE")</f>
        <v>TRUE</v>
      </c>
      <c r="CU96">
        <f>ROUND(MARGIN!$J12,0)</f>
        <v>10</v>
      </c>
      <c r="CV96">
        <f>ROUND(IF(CL96=CM96,CU96*(1+$CV$95),CU96*(1-$CV$95)),0)</f>
        <v>13</v>
      </c>
      <c r="CW96">
        <f>CU96</f>
        <v>10</v>
      </c>
      <c r="CX96" s="139">
        <f>CW96*10000*MARGIN!$G12/MARGIN!$D12</f>
        <v>74243.756120000005</v>
      </c>
      <c r="CY96" s="200">
        <f t="shared" ref="CY96:CY123" si="274">IF(CO96=1,ABS(CX96*CQ96),-ABS(CX96*CQ96))</f>
        <v>-431.78036477095554</v>
      </c>
      <c r="CZ96" s="200">
        <f t="shared" ref="CZ96:CZ123" si="275">IF(CP96=1,ABS(CX96*CQ96),-ABS(CX96*CQ96))</f>
        <v>-431.78036477095554</v>
      </c>
      <c r="DB96">
        <f t="shared" ref="DB96:DB123" si="276">-CL96+DC96</f>
        <v>0</v>
      </c>
      <c r="DC96">
        <v>-1</v>
      </c>
      <c r="DD96">
        <v>-1</v>
      </c>
      <c r="DE96">
        <v>1</v>
      </c>
      <c r="DF96">
        <f t="shared" ref="DF96:DF123" si="277">IF(DC96=DE96,1,0)</f>
        <v>0</v>
      </c>
      <c r="DG96">
        <f t="shared" ref="DG96:DG123" si="278">IF(DE96=DD96,1,0)</f>
        <v>0</v>
      </c>
      <c r="DH96">
        <v>4.2119910119099999E-3</v>
      </c>
      <c r="DI96" s="117" t="s">
        <v>1190</v>
      </c>
      <c r="DJ96">
        <v>50</v>
      </c>
      <c r="DK96" t="str">
        <f t="shared" ref="DK96:DK123" si="279">IF(DC96="","FALSE","TRUE")</f>
        <v>TRUE</v>
      </c>
      <c r="DL96">
        <f>ROUND(MARGIN!$J12,0)</f>
        <v>10</v>
      </c>
      <c r="DM96">
        <f>ROUND(IF(DC96=DD96,DL96*(1+$CV$95),DL96*(1-$CV$95)),0)</f>
        <v>13</v>
      </c>
      <c r="DN96">
        <f>DL96</f>
        <v>10</v>
      </c>
      <c r="DO96" s="139">
        <f>DN96*10000*MARGIN!$G12/MARGIN!$D12</f>
        <v>74243.756120000005</v>
      </c>
      <c r="DP96" s="200">
        <f t="shared" ref="DP96:DP123" si="280">IF(DF96=1,ABS(DO96*DH96),-ABS(DO96*DH96))</f>
        <v>-312.7140334678781</v>
      </c>
      <c r="DQ96" s="200">
        <f t="shared" ref="DQ96:DQ123" si="281">IF(DG96=1,ABS(DO96*DH96),-ABS(DO96*DH96))</f>
        <v>-312.7140334678781</v>
      </c>
      <c r="DS96">
        <f t="shared" ref="DS96:DS123" si="282">-DC96+DT96</f>
        <v>2</v>
      </c>
      <c r="DT96">
        <v>1</v>
      </c>
      <c r="DU96">
        <v>1</v>
      </c>
      <c r="DV96">
        <v>-1</v>
      </c>
      <c r="DW96">
        <f t="shared" ref="DW96:DW123" si="283">IF(DT96=DV96,1,0)</f>
        <v>0</v>
      </c>
      <c r="DX96">
        <f>IF(DV96=DU96,1,0)</f>
        <v>0</v>
      </c>
      <c r="DY96">
        <v>-4.1849622229900001E-3</v>
      </c>
      <c r="DZ96" s="117" t="s">
        <v>1190</v>
      </c>
      <c r="EA96">
        <v>50</v>
      </c>
      <c r="EB96" t="str">
        <f t="shared" ref="EB96:EB123" si="284">IF(DT96="","FALSE","TRUE")</f>
        <v>TRUE</v>
      </c>
      <c r="EC96">
        <f>ROUND(MARGIN!$J12,0)</f>
        <v>10</v>
      </c>
      <c r="ED96">
        <f>ROUND(IF(DT96=DU96,EC96*(1+$CV$95),EC96*(1-$CV$95)),0)</f>
        <v>13</v>
      </c>
      <c r="EE96">
        <f>EC96</f>
        <v>10</v>
      </c>
      <c r="EF96" s="139">
        <f>EE96*10000*MARGIN!$G12/MARGIN!$D12</f>
        <v>74243.756120000005</v>
      </c>
      <c r="EG96" s="200">
        <f t="shared" ref="EG96:EG123" si="285">IF(DW96=1,ABS(EF96*DY96),-ABS(EF96*DY96))</f>
        <v>-310.70731465508266</v>
      </c>
      <c r="EH96" s="200">
        <f t="shared" ref="EH96:EH123" si="286">IF(DX96=1,ABS(EF96*DY96),-ABS(EF96*DY96))</f>
        <v>-310.70731465508266</v>
      </c>
      <c r="EJ96">
        <f t="shared" ref="EJ96:EJ123" si="287">-DU96+EK96</f>
        <v>-2</v>
      </c>
      <c r="EK96">
        <v>-1</v>
      </c>
      <c r="EL96">
        <v>1</v>
      </c>
      <c r="EM96">
        <v>1</v>
      </c>
      <c r="EN96">
        <v>-1</v>
      </c>
      <c r="EO96">
        <f t="shared" ref="EO96:EO101" si="288">IF(EK96=EN96,1,0)</f>
        <v>1</v>
      </c>
      <c r="EQ96">
        <f>IF(EN96=EM96,1,0)</f>
        <v>0</v>
      </c>
      <c r="ER96">
        <v>-1.7045240871000001E-2</v>
      </c>
      <c r="ES96" s="117" t="s">
        <v>1190</v>
      </c>
      <c r="ET96">
        <v>50</v>
      </c>
      <c r="EU96" t="str">
        <f t="shared" ref="EU96:EU101" si="289">IF(EK96="","FALSE","TRUE")</f>
        <v>TRUE</v>
      </c>
      <c r="EV96">
        <f>ROUND(MARGIN!$J12,0)</f>
        <v>10</v>
      </c>
      <c r="EW96">
        <f>ROUND(IF(EK96=EM96,EV96*(1+$CV$95),EV96*(1-$CV$95)),0)</f>
        <v>8</v>
      </c>
      <c r="EX96">
        <f>EV96</f>
        <v>10</v>
      </c>
      <c r="EY96" s="139">
        <f>EX96*10000*MARGIN!$G12/MARGIN!$D12</f>
        <v>74243.756120000005</v>
      </c>
      <c r="EZ96" s="200">
        <f t="shared" ref="EZ96:EZ101" si="290">IF(EO96=1,ABS(EY96*ER96),-ABS(EY96*ER96))</f>
        <v>1265.5027062331806</v>
      </c>
      <c r="FA96" s="200"/>
      <c r="FB96" s="200">
        <f t="shared" ref="FB96:FB101" si="291">IF(EQ96=1,ABS(EY96*ER96),-ABS(EY96*ER96))</f>
        <v>-1265.5027062331806</v>
      </c>
      <c r="FD96">
        <f t="shared" ref="FD96:FD123" si="292">-EO96+FE96</f>
        <v>-2</v>
      </c>
      <c r="FE96">
        <v>-1</v>
      </c>
      <c r="FF96">
        <v>1</v>
      </c>
      <c r="FG96">
        <v>1</v>
      </c>
      <c r="FI96">
        <f t="shared" ref="FI96:FI101" si="293">IF(FE96=FH96,1,0)</f>
        <v>0</v>
      </c>
      <c r="FK96">
        <f>IF(FH96=FG96,1,0)</f>
        <v>0</v>
      </c>
      <c r="FM96" s="117" t="s">
        <v>1190</v>
      </c>
      <c r="FN96">
        <v>50</v>
      </c>
      <c r="FO96" t="str">
        <f t="shared" ref="FO96:FO101" si="294">IF(FE96="","FALSE","TRUE")</f>
        <v>TRUE</v>
      </c>
      <c r="FP96">
        <f>ROUND(MARGIN!$J12,0)</f>
        <v>10</v>
      </c>
      <c r="FQ96">
        <f>ROUND(IF(FE96=FG96,FP96*(1+$CV$95),FP96*(1-$CV$95)),0)</f>
        <v>8</v>
      </c>
      <c r="FR96">
        <f>FP96</f>
        <v>10</v>
      </c>
      <c r="FS96" s="139">
        <f>FR96*10000*MARGIN!$G12/MARGIN!$D12</f>
        <v>74243.756120000005</v>
      </c>
      <c r="FT96" s="200">
        <f t="shared" ref="FT96:FT101" si="295">IF(FI96=1,ABS(FS96*FL96),-ABS(FS96*FL96))</f>
        <v>0</v>
      </c>
      <c r="FU96" s="200"/>
      <c r="FV96" s="200">
        <f t="shared" ref="FV96:FV101" si="296">IF(FK96=1,ABS(FS96*FL96),-ABS(FS96*FL96))</f>
        <v>0</v>
      </c>
      <c r="FX96">
        <f t="shared" ref="FX96:FX123" si="297">-FI96+FY96</f>
        <v>0</v>
      </c>
      <c r="FZ96">
        <v>1</v>
      </c>
      <c r="GB96">
        <v>1</v>
      </c>
      <c r="GE96">
        <f t="shared" ref="GE96:GE101" si="298">IF(FY96=GD96,1,0)</f>
        <v>1</v>
      </c>
      <c r="GG96">
        <f>IF(GD96=GB96,1,0)</f>
        <v>0</v>
      </c>
      <c r="GJ96" s="117" t="s">
        <v>1190</v>
      </c>
      <c r="GK96">
        <v>50</v>
      </c>
      <c r="GL96" t="str">
        <f t="shared" ref="GL96:GL101" si="299">IF(FY96="","FALSE","TRUE")</f>
        <v>FALSE</v>
      </c>
      <c r="GM96">
        <f>ROUND(MARGIN!$J12,0)</f>
        <v>10</v>
      </c>
      <c r="GN96">
        <f>ROUND(IF(FY96=GB96,GM96*(1+$CV$95),GM96*(1-$CV$95)),0)</f>
        <v>8</v>
      </c>
      <c r="GO96">
        <f>GM96</f>
        <v>10</v>
      </c>
      <c r="GP96" s="139">
        <f>GO96*10000*MARGIN!$G12/MARGIN!$D12</f>
        <v>74243.756120000005</v>
      </c>
      <c r="GQ96" s="200">
        <f t="shared" ref="GQ96:GQ101" si="300">IF(GE96=1,ABS(GP96*GI96),-ABS(GP96*GI96))</f>
        <v>0</v>
      </c>
      <c r="GR96" s="200"/>
      <c r="GS96" s="200">
        <f t="shared" ref="GS96:GS123" si="301">IF(GG96=1,ABS(GP96*GI96),-ABS(GP96*GI96))</f>
        <v>0</v>
      </c>
      <c r="GT96" s="200">
        <f t="shared" ref="GT96:GT101" si="302">IF(GI96=1,ABS(GQ96*GJ96),-ABS(GQ96*GJ96))</f>
        <v>0</v>
      </c>
    </row>
    <row r="97" spans="1:202" x14ac:dyDescent="0.25">
      <c r="A97" s="186" t="s">
        <v>1208</v>
      </c>
      <c r="B97" s="167" t="s">
        <v>23</v>
      </c>
      <c r="D97" s="117" t="s">
        <v>788</v>
      </c>
      <c r="E97">
        <v>50</v>
      </c>
      <c r="F97" t="e">
        <f>IF(#REF!="","FALSE","TRUE")</f>
        <v>#REF!</v>
      </c>
      <c r="G97">
        <f>ROUND(MARGIN!$J28,0)</f>
        <v>7</v>
      </c>
      <c r="I97" t="e">
        <f>-#REF!+J97</f>
        <v>#REF!</v>
      </c>
      <c r="J97">
        <v>1</v>
      </c>
      <c r="K97" s="117" t="s">
        <v>788</v>
      </c>
      <c r="L97">
        <v>50</v>
      </c>
      <c r="M97" t="str">
        <f t="shared" si="248"/>
        <v>TRUE</v>
      </c>
      <c r="N97">
        <f>ROUND(MARGIN!$J28,0)</f>
        <v>7</v>
      </c>
      <c r="P97">
        <f t="shared" si="249"/>
        <v>0</v>
      </c>
      <c r="Q97">
        <v>1</v>
      </c>
      <c r="T97" s="117" t="s">
        <v>788</v>
      </c>
      <c r="U97">
        <v>50</v>
      </c>
      <c r="V97" t="str">
        <f t="shared" si="250"/>
        <v>TRUE</v>
      </c>
      <c r="W97">
        <f>ROUND(MARGIN!$J28,0)</f>
        <v>7</v>
      </c>
      <c r="Z97">
        <f t="shared" si="251"/>
        <v>0</v>
      </c>
      <c r="AA97">
        <v>1</v>
      </c>
      <c r="AD97" s="117" t="s">
        <v>962</v>
      </c>
      <c r="AE97">
        <v>50</v>
      </c>
      <c r="AF97" t="str">
        <f t="shared" si="252"/>
        <v>TRUE</v>
      </c>
      <c r="AG97">
        <f>ROUND(MARGIN!$J28,0)</f>
        <v>7</v>
      </c>
      <c r="AH97">
        <f t="shared" si="253"/>
        <v>7</v>
      </c>
      <c r="AK97">
        <f t="shared" si="254"/>
        <v>0</v>
      </c>
      <c r="AL97">
        <v>1</v>
      </c>
      <c r="AO97" s="117" t="s">
        <v>962</v>
      </c>
      <c r="AP97">
        <v>50</v>
      </c>
      <c r="AQ97" t="str">
        <f t="shared" si="255"/>
        <v>TRUE</v>
      </c>
      <c r="AR97">
        <f>ROUND(MARGIN!$J28,0)</f>
        <v>7</v>
      </c>
      <c r="AS97">
        <f t="shared" si="256"/>
        <v>7</v>
      </c>
      <c r="AV97">
        <f t="shared" si="257"/>
        <v>0</v>
      </c>
      <c r="AW97">
        <v>1</v>
      </c>
      <c r="AZ97" s="117" t="s">
        <v>962</v>
      </c>
      <c r="BA97">
        <v>50</v>
      </c>
      <c r="BB97" t="str">
        <f t="shared" si="258"/>
        <v>TRUE</v>
      </c>
      <c r="BC97">
        <f>ROUND(MARGIN!$J28,0)</f>
        <v>7</v>
      </c>
      <c r="BD97">
        <f t="shared" si="259"/>
        <v>7</v>
      </c>
      <c r="BG97">
        <f t="shared" si="260"/>
        <v>-1</v>
      </c>
      <c r="BL97" s="117" t="s">
        <v>962</v>
      </c>
      <c r="BM97">
        <v>50</v>
      </c>
      <c r="BN97" t="str">
        <f t="shared" si="261"/>
        <v>FALSE</v>
      </c>
      <c r="BO97">
        <f>ROUND(MARGIN!$J28,0)</f>
        <v>7</v>
      </c>
      <c r="BP97">
        <f t="shared" si="262"/>
        <v>7</v>
      </c>
      <c r="BT97">
        <f t="shared" si="263"/>
        <v>1</v>
      </c>
      <c r="BU97">
        <v>1</v>
      </c>
      <c r="BV97">
        <v>1</v>
      </c>
      <c r="BW97">
        <v>-1</v>
      </c>
      <c r="BX97">
        <f t="shared" si="264"/>
        <v>0</v>
      </c>
      <c r="BY97">
        <f t="shared" si="265"/>
        <v>0</v>
      </c>
      <c r="BZ97" s="187">
        <v>-1.3062591165E-2</v>
      </c>
      <c r="CA97" s="117" t="s">
        <v>962</v>
      </c>
      <c r="CB97">
        <v>50</v>
      </c>
      <c r="CC97" t="str">
        <f t="shared" si="266"/>
        <v>TRUE</v>
      </c>
      <c r="CD97">
        <f>ROUND(MARGIN!$J13,0)</f>
        <v>5</v>
      </c>
      <c r="CE97">
        <f t="shared" si="267"/>
        <v>4</v>
      </c>
      <c r="CF97">
        <f t="shared" ref="CF97:CF123" si="303">CD97</f>
        <v>5</v>
      </c>
      <c r="CG97" s="139">
        <f>CF97*10000*MARGIN!$G13/MARGIN!$D13</f>
        <v>72253.54853</v>
      </c>
      <c r="CH97" s="145">
        <f t="shared" si="268"/>
        <v>-943.81856466787679</v>
      </c>
      <c r="CI97" s="145">
        <f t="shared" si="269"/>
        <v>-943.81856466787679</v>
      </c>
      <c r="CK97">
        <f t="shared" si="270"/>
        <v>-2</v>
      </c>
      <c r="CL97">
        <v>-1</v>
      </c>
      <c r="CM97">
        <v>1</v>
      </c>
      <c r="CN97">
        <v>-1</v>
      </c>
      <c r="CO97">
        <f t="shared" si="271"/>
        <v>1</v>
      </c>
      <c r="CP97">
        <f t="shared" si="272"/>
        <v>0</v>
      </c>
      <c r="CQ97">
        <v>-4.85030092181E-3</v>
      </c>
      <c r="CR97" s="117" t="s">
        <v>1190</v>
      </c>
      <c r="CS97">
        <v>50</v>
      </c>
      <c r="CT97" t="str">
        <f t="shared" si="273"/>
        <v>TRUE</v>
      </c>
      <c r="CU97">
        <f>ROUND(MARGIN!$J13,0)</f>
        <v>5</v>
      </c>
      <c r="CV97">
        <f t="shared" ref="CV97:CV123" si="304">ROUND(IF(CL97=CM97,CU97*(1+$CV$95),CU97*(1-$CV$95)),0)</f>
        <v>4</v>
      </c>
      <c r="CW97">
        <f t="shared" ref="CW97:CW123" si="305">CU97</f>
        <v>5</v>
      </c>
      <c r="CX97" s="139">
        <f>CW97*10000*MARGIN!$G13/MARGIN!$D13</f>
        <v>72253.54853</v>
      </c>
      <c r="CY97" s="200">
        <f t="shared" si="274"/>
        <v>350.45145303910255</v>
      </c>
      <c r="CZ97" s="200">
        <f t="shared" si="275"/>
        <v>-350.45145303910255</v>
      </c>
      <c r="DB97">
        <f t="shared" si="276"/>
        <v>2</v>
      </c>
      <c r="DC97">
        <v>1</v>
      </c>
      <c r="DD97">
        <v>1</v>
      </c>
      <c r="DE97">
        <v>-1</v>
      </c>
      <c r="DF97">
        <f t="shared" si="277"/>
        <v>0</v>
      </c>
      <c r="DG97">
        <f t="shared" si="278"/>
        <v>0</v>
      </c>
      <c r="DH97">
        <v>-5.1189139532499999E-3</v>
      </c>
      <c r="DI97" s="117" t="s">
        <v>1190</v>
      </c>
      <c r="DJ97">
        <v>50</v>
      </c>
      <c r="DK97" t="str">
        <f t="shared" si="279"/>
        <v>TRUE</v>
      </c>
      <c r="DL97">
        <f>ROUND(MARGIN!$J13,0)</f>
        <v>5</v>
      </c>
      <c r="DM97">
        <f t="shared" ref="DM97:DM123" si="306">ROUND(IF(DC97=DD97,DL97*(1+$CV$95),DL97*(1-$CV$95)),0)</f>
        <v>6</v>
      </c>
      <c r="DN97">
        <f t="shared" ref="DN97:DN123" si="307">DL97</f>
        <v>5</v>
      </c>
      <c r="DO97" s="139">
        <f>DN97*10000*MARGIN!$G13/MARGIN!$D13</f>
        <v>72253.54853</v>
      </c>
      <c r="DP97" s="200">
        <f t="shared" si="280"/>
        <v>-369.85969774204301</v>
      </c>
      <c r="DQ97" s="200">
        <f t="shared" si="281"/>
        <v>-369.85969774204301</v>
      </c>
      <c r="DS97">
        <f t="shared" si="282"/>
        <v>-2</v>
      </c>
      <c r="DT97">
        <v>-1</v>
      </c>
      <c r="DU97">
        <v>-1</v>
      </c>
      <c r="DV97">
        <v>-1</v>
      </c>
      <c r="DW97">
        <f t="shared" si="283"/>
        <v>1</v>
      </c>
      <c r="DX97">
        <f t="shared" ref="DX97:DX123" si="308">IF(DV97=DU97,1,0)</f>
        <v>1</v>
      </c>
      <c r="DY97">
        <v>-4.5758373218E-3</v>
      </c>
      <c r="DZ97" s="117" t="s">
        <v>1190</v>
      </c>
      <c r="EA97">
        <v>50</v>
      </c>
      <c r="EB97" t="str">
        <f t="shared" si="284"/>
        <v>TRUE</v>
      </c>
      <c r="EC97">
        <f>ROUND(MARGIN!$J13,0)</f>
        <v>5</v>
      </c>
      <c r="ED97">
        <f t="shared" ref="ED97:ED123" si="309">ROUND(IF(DT97=DU97,EC97*(1+$CV$95),EC97*(1-$CV$95)),0)</f>
        <v>6</v>
      </c>
      <c r="EE97">
        <f t="shared" ref="EE97:EE123" si="310">EC97</f>
        <v>5</v>
      </c>
      <c r="EF97" s="139">
        <f>EE97*10000*MARGIN!$G13/MARGIN!$D13</f>
        <v>72253.54853</v>
      </c>
      <c r="EG97" s="200">
        <f t="shared" si="285"/>
        <v>330.62048399606152</v>
      </c>
      <c r="EH97" s="200">
        <f t="shared" si="286"/>
        <v>330.62048399606152</v>
      </c>
      <c r="EJ97">
        <f t="shared" si="287"/>
        <v>0</v>
      </c>
      <c r="EK97">
        <v>-1</v>
      </c>
      <c r="EL97">
        <v>-1</v>
      </c>
      <c r="EM97">
        <v>-1</v>
      </c>
      <c r="EN97">
        <v>1</v>
      </c>
      <c r="EO97">
        <f t="shared" si="288"/>
        <v>0</v>
      </c>
      <c r="EQ97">
        <f t="shared" ref="EQ97:EQ101" si="311">IF(EN97=EM97,1,0)</f>
        <v>0</v>
      </c>
      <c r="ER97">
        <v>2.3138962611800001E-3</v>
      </c>
      <c r="ES97" s="117" t="s">
        <v>1190</v>
      </c>
      <c r="ET97">
        <v>50</v>
      </c>
      <c r="EU97" t="str">
        <f t="shared" si="289"/>
        <v>TRUE</v>
      </c>
      <c r="EV97">
        <f>ROUND(MARGIN!$J13,0)</f>
        <v>5</v>
      </c>
      <c r="EW97">
        <f t="shared" ref="EW97:EW101" si="312">ROUND(IF(EK97=EM97,EV97*(1+$CV$95),EV97*(1-$CV$95)),0)</f>
        <v>6</v>
      </c>
      <c r="EX97">
        <f t="shared" ref="EX97:EX101" si="313">EV97</f>
        <v>5</v>
      </c>
      <c r="EY97" s="139">
        <f>EX97*10000*MARGIN!$G13/MARGIN!$D13</f>
        <v>72253.54853</v>
      </c>
      <c r="EZ97" s="200">
        <f t="shared" si="290"/>
        <v>-167.1872158005547</v>
      </c>
      <c r="FA97" s="200"/>
      <c r="FB97" s="200">
        <f t="shared" si="291"/>
        <v>-167.1872158005547</v>
      </c>
      <c r="FD97">
        <f t="shared" si="292"/>
        <v>-1</v>
      </c>
      <c r="FE97">
        <v>-1</v>
      </c>
      <c r="FF97">
        <v>-1</v>
      </c>
      <c r="FG97">
        <v>-1</v>
      </c>
      <c r="FI97">
        <f t="shared" si="293"/>
        <v>0</v>
      </c>
      <c r="FK97">
        <f t="shared" ref="FK97:FK101" si="314">IF(FH97=FG97,1,0)</f>
        <v>0</v>
      </c>
      <c r="FM97" s="117" t="s">
        <v>1190</v>
      </c>
      <c r="FN97">
        <v>50</v>
      </c>
      <c r="FO97" t="str">
        <f t="shared" si="294"/>
        <v>TRUE</v>
      </c>
      <c r="FP97">
        <f>ROUND(MARGIN!$J13,0)</f>
        <v>5</v>
      </c>
      <c r="FQ97">
        <f t="shared" ref="FQ97:FQ101" si="315">ROUND(IF(FE97=FG97,FP97*(1+$CV$95),FP97*(1-$CV$95)),0)</f>
        <v>6</v>
      </c>
      <c r="FR97">
        <f t="shared" ref="FR97:FR101" si="316">FP97</f>
        <v>5</v>
      </c>
      <c r="FS97" s="139">
        <f>FR97*10000*MARGIN!$G13/MARGIN!$D13</f>
        <v>72253.54853</v>
      </c>
      <c r="FT97" s="200">
        <f t="shared" si="295"/>
        <v>0</v>
      </c>
      <c r="FU97" s="200"/>
      <c r="FV97" s="200">
        <f t="shared" si="296"/>
        <v>0</v>
      </c>
      <c r="FX97">
        <f t="shared" si="297"/>
        <v>0</v>
      </c>
      <c r="FZ97">
        <v>-1</v>
      </c>
      <c r="GB97">
        <v>-1</v>
      </c>
      <c r="GE97">
        <f t="shared" si="298"/>
        <v>1</v>
      </c>
      <c r="GG97">
        <f t="shared" ref="GG97:GG101" si="317">IF(GD97=GB97,1,0)</f>
        <v>0</v>
      </c>
      <c r="GJ97" s="117" t="s">
        <v>1190</v>
      </c>
      <c r="GK97">
        <v>50</v>
      </c>
      <c r="GL97" t="str">
        <f t="shared" si="299"/>
        <v>FALSE</v>
      </c>
      <c r="GM97">
        <f>ROUND(MARGIN!$J13,0)</f>
        <v>5</v>
      </c>
      <c r="GN97">
        <f t="shared" ref="GN97:GN101" si="318">ROUND(IF(FY97=GB97,GM97*(1+$CV$95),GM97*(1-$CV$95)),0)</f>
        <v>4</v>
      </c>
      <c r="GO97">
        <f t="shared" ref="GO97:GO101" si="319">GM97</f>
        <v>5</v>
      </c>
      <c r="GP97" s="139">
        <f>GO97*10000*MARGIN!$G13/MARGIN!$D13</f>
        <v>72253.54853</v>
      </c>
      <c r="GQ97" s="200">
        <f t="shared" si="300"/>
        <v>0</v>
      </c>
      <c r="GR97" s="200"/>
      <c r="GS97" s="200">
        <f t="shared" si="301"/>
        <v>0</v>
      </c>
      <c r="GT97" s="200">
        <f t="shared" si="302"/>
        <v>0</v>
      </c>
    </row>
    <row r="98" spans="1:202" x14ac:dyDescent="0.25">
      <c r="A98" t="s">
        <v>1163</v>
      </c>
      <c r="B98" s="167" t="s">
        <v>7</v>
      </c>
      <c r="D98" s="117" t="s">
        <v>788</v>
      </c>
      <c r="E98">
        <v>50</v>
      </c>
      <c r="F98" t="e">
        <f>IF(#REF!="","FALSE","TRUE")</f>
        <v>#REF!</v>
      </c>
      <c r="G98">
        <f>ROUND(MARGIN!$J14,0)</f>
        <v>10</v>
      </c>
      <c r="I98" t="e">
        <f>-#REF!+J98</f>
        <v>#REF!</v>
      </c>
      <c r="J98">
        <v>-1</v>
      </c>
      <c r="K98" s="117" t="s">
        <v>788</v>
      </c>
      <c r="L98">
        <v>50</v>
      </c>
      <c r="M98" t="str">
        <f t="shared" si="248"/>
        <v>TRUE</v>
      </c>
      <c r="N98">
        <f>ROUND(MARGIN!$J14,0)</f>
        <v>10</v>
      </c>
      <c r="P98">
        <f t="shared" si="249"/>
        <v>2</v>
      </c>
      <c r="Q98">
        <v>1</v>
      </c>
      <c r="S98" t="str">
        <f>FORECAST!B58</f>
        <v>High: Apr // Low: Aug</v>
      </c>
      <c r="T98" s="117" t="s">
        <v>788</v>
      </c>
      <c r="U98">
        <v>50</v>
      </c>
      <c r="V98" t="str">
        <f t="shared" si="250"/>
        <v>TRUE</v>
      </c>
      <c r="W98">
        <f>ROUND(MARGIN!$J14,0)</f>
        <v>10</v>
      </c>
      <c r="Z98">
        <f t="shared" si="251"/>
        <v>-2</v>
      </c>
      <c r="AA98">
        <v>-1</v>
      </c>
      <c r="AB98">
        <v>-1</v>
      </c>
      <c r="AC98" t="s">
        <v>961</v>
      </c>
      <c r="AD98" s="117" t="s">
        <v>789</v>
      </c>
      <c r="AE98">
        <v>50</v>
      </c>
      <c r="AF98" t="str">
        <f t="shared" si="252"/>
        <v>TRUE</v>
      </c>
      <c r="AG98">
        <f>ROUND(MARGIN!$J14,0)</f>
        <v>10</v>
      </c>
      <c r="AH98">
        <f t="shared" si="253"/>
        <v>13</v>
      </c>
      <c r="AK98">
        <f t="shared" si="254"/>
        <v>0</v>
      </c>
      <c r="AL98">
        <v>-1</v>
      </c>
      <c r="AN98" t="s">
        <v>961</v>
      </c>
      <c r="AO98" s="117" t="s">
        <v>963</v>
      </c>
      <c r="AP98">
        <v>50</v>
      </c>
      <c r="AQ98" t="str">
        <f t="shared" si="255"/>
        <v>TRUE</v>
      </c>
      <c r="AR98">
        <f>ROUND(MARGIN!$J14,0)</f>
        <v>10</v>
      </c>
      <c r="AS98">
        <f t="shared" si="256"/>
        <v>10</v>
      </c>
      <c r="AV98">
        <f t="shared" si="257"/>
        <v>2</v>
      </c>
      <c r="AW98">
        <v>1</v>
      </c>
      <c r="AY98" t="s">
        <v>961</v>
      </c>
      <c r="AZ98" s="117" t="s">
        <v>963</v>
      </c>
      <c r="BA98">
        <v>50</v>
      </c>
      <c r="BB98" t="str">
        <f t="shared" si="258"/>
        <v>TRUE</v>
      </c>
      <c r="BC98">
        <f>ROUND(MARGIN!$J14,0)</f>
        <v>10</v>
      </c>
      <c r="BD98">
        <f t="shared" si="259"/>
        <v>10</v>
      </c>
      <c r="BG98">
        <f t="shared" si="260"/>
        <v>-1</v>
      </c>
      <c r="BK98" t="s">
        <v>961</v>
      </c>
      <c r="BL98" s="117" t="s">
        <v>963</v>
      </c>
      <c r="BM98">
        <v>50</v>
      </c>
      <c r="BN98" t="str">
        <f t="shared" si="261"/>
        <v>FALSE</v>
      </c>
      <c r="BO98">
        <f>ROUND(MARGIN!$J14,0)</f>
        <v>10</v>
      </c>
      <c r="BP98">
        <f t="shared" si="262"/>
        <v>10</v>
      </c>
      <c r="BT98">
        <f t="shared" si="263"/>
        <v>1</v>
      </c>
      <c r="BU98">
        <v>1</v>
      </c>
      <c r="BV98">
        <v>-1</v>
      </c>
      <c r="BW98">
        <v>-1</v>
      </c>
      <c r="BX98">
        <f t="shared" si="264"/>
        <v>0</v>
      </c>
      <c r="BY98">
        <f t="shared" si="265"/>
        <v>1</v>
      </c>
      <c r="BZ98" s="187">
        <v>-3.2285536333900001E-3</v>
      </c>
      <c r="CA98" s="117" t="s">
        <v>963</v>
      </c>
      <c r="CB98">
        <v>50</v>
      </c>
      <c r="CC98" t="str">
        <f t="shared" si="266"/>
        <v>TRUE</v>
      </c>
      <c r="CD98">
        <f>ROUND(MARGIN!$J14,0)</f>
        <v>10</v>
      </c>
      <c r="CE98">
        <f t="shared" si="267"/>
        <v>8</v>
      </c>
      <c r="CF98">
        <f t="shared" si="303"/>
        <v>10</v>
      </c>
      <c r="CG98" s="139">
        <f>CF98*10000*MARGIN!$G14/MARGIN!$D14</f>
        <v>74282.779230481887</v>
      </c>
      <c r="CH98" s="145">
        <f t="shared" si="268"/>
        <v>-239.82593678287952</v>
      </c>
      <c r="CI98" s="145">
        <f t="shared" si="269"/>
        <v>239.82593678287952</v>
      </c>
      <c r="CK98">
        <f t="shared" si="270"/>
        <v>-2</v>
      </c>
      <c r="CL98">
        <v>-1</v>
      </c>
      <c r="CM98">
        <v>-1</v>
      </c>
      <c r="CN98">
        <v>1</v>
      </c>
      <c r="CO98">
        <f t="shared" si="271"/>
        <v>0</v>
      </c>
      <c r="CP98">
        <f t="shared" si="272"/>
        <v>0</v>
      </c>
      <c r="CQ98">
        <v>9.8955610247499996E-3</v>
      </c>
      <c r="CR98" s="117" t="s">
        <v>1190</v>
      </c>
      <c r="CS98">
        <v>50</v>
      </c>
      <c r="CT98" t="str">
        <f t="shared" si="273"/>
        <v>TRUE</v>
      </c>
      <c r="CU98">
        <f>ROUND(MARGIN!$J14,0)</f>
        <v>10</v>
      </c>
      <c r="CV98">
        <f t="shared" si="304"/>
        <v>13</v>
      </c>
      <c r="CW98">
        <f t="shared" si="305"/>
        <v>10</v>
      </c>
      <c r="CX98" s="139">
        <f>CW98*10000*MARGIN!$G14/MARGIN!$D14</f>
        <v>74282.779230481887</v>
      </c>
      <c r="CY98" s="200">
        <f t="shared" si="274"/>
        <v>-735.06977496326533</v>
      </c>
      <c r="CZ98" s="200">
        <f t="shared" si="275"/>
        <v>-735.06977496326533</v>
      </c>
      <c r="DB98">
        <f t="shared" si="276"/>
        <v>2</v>
      </c>
      <c r="DC98">
        <v>1</v>
      </c>
      <c r="DD98">
        <v>1</v>
      </c>
      <c r="DE98">
        <v>1</v>
      </c>
      <c r="DF98">
        <f t="shared" si="277"/>
        <v>1</v>
      </c>
      <c r="DG98">
        <f t="shared" si="278"/>
        <v>1</v>
      </c>
      <c r="DH98">
        <v>1.0518340804299999E-2</v>
      </c>
      <c r="DI98" s="117" t="s">
        <v>1190</v>
      </c>
      <c r="DJ98">
        <v>50</v>
      </c>
      <c r="DK98" t="str">
        <f t="shared" si="279"/>
        <v>TRUE</v>
      </c>
      <c r="DL98">
        <f>ROUND(MARGIN!$J14,0)</f>
        <v>10</v>
      </c>
      <c r="DM98">
        <f t="shared" si="306"/>
        <v>13</v>
      </c>
      <c r="DN98">
        <f t="shared" si="307"/>
        <v>10</v>
      </c>
      <c r="DO98" s="139">
        <f>DN98*10000*MARGIN!$G14/MARGIN!$D14</f>
        <v>74282.779230481887</v>
      </c>
      <c r="DP98" s="200">
        <f t="shared" si="280"/>
        <v>781.33158783678607</v>
      </c>
      <c r="DQ98" s="200">
        <f t="shared" si="281"/>
        <v>781.33158783678607</v>
      </c>
      <c r="DS98">
        <f t="shared" si="282"/>
        <v>0</v>
      </c>
      <c r="DT98">
        <v>1</v>
      </c>
      <c r="DU98">
        <v>1</v>
      </c>
      <c r="DV98">
        <v>-1</v>
      </c>
      <c r="DW98">
        <f t="shared" si="283"/>
        <v>0</v>
      </c>
      <c r="DX98">
        <f t="shared" si="308"/>
        <v>0</v>
      </c>
      <c r="DY98">
        <v>-1.57444894287E-3</v>
      </c>
      <c r="DZ98" s="117" t="s">
        <v>1190</v>
      </c>
      <c r="EA98">
        <v>50</v>
      </c>
      <c r="EB98" t="str">
        <f t="shared" si="284"/>
        <v>TRUE</v>
      </c>
      <c r="EC98">
        <f>ROUND(MARGIN!$J14,0)</f>
        <v>10</v>
      </c>
      <c r="ED98">
        <f t="shared" si="309"/>
        <v>13</v>
      </c>
      <c r="EE98">
        <f t="shared" si="310"/>
        <v>10</v>
      </c>
      <c r="EF98" s="139">
        <f>EE98*10000*MARGIN!$G14/MARGIN!$D14</f>
        <v>74282.779230481887</v>
      </c>
      <c r="EG98" s="200">
        <f t="shared" si="285"/>
        <v>-116.95444323287779</v>
      </c>
      <c r="EH98" s="200">
        <f t="shared" si="286"/>
        <v>-116.95444323287779</v>
      </c>
      <c r="EJ98">
        <f t="shared" si="287"/>
        <v>0</v>
      </c>
      <c r="EK98">
        <v>1</v>
      </c>
      <c r="EL98">
        <v>1</v>
      </c>
      <c r="EM98">
        <v>1</v>
      </c>
      <c r="EN98">
        <v>-1</v>
      </c>
      <c r="EO98">
        <f t="shared" si="288"/>
        <v>0</v>
      </c>
      <c r="EQ98">
        <f t="shared" si="311"/>
        <v>0</v>
      </c>
      <c r="ER98">
        <v>-4.5055192610899998E-3</v>
      </c>
      <c r="ES98" s="117" t="s">
        <v>1190</v>
      </c>
      <c r="ET98">
        <v>50</v>
      </c>
      <c r="EU98" t="str">
        <f t="shared" si="289"/>
        <v>TRUE</v>
      </c>
      <c r="EV98">
        <f>ROUND(MARGIN!$J14,0)</f>
        <v>10</v>
      </c>
      <c r="EW98">
        <f t="shared" si="312"/>
        <v>13</v>
      </c>
      <c r="EX98">
        <f t="shared" si="313"/>
        <v>10</v>
      </c>
      <c r="EY98" s="139">
        <f>EX98*10000*MARGIN!$G14/MARGIN!$D14</f>
        <v>74282.779230481887</v>
      </c>
      <c r="EZ98" s="200">
        <f t="shared" si="290"/>
        <v>-334.68249259023236</v>
      </c>
      <c r="FA98" s="200"/>
      <c r="FB98" s="200">
        <f t="shared" si="291"/>
        <v>-334.68249259023236</v>
      </c>
      <c r="FD98">
        <f t="shared" si="292"/>
        <v>1</v>
      </c>
      <c r="FE98">
        <v>1</v>
      </c>
      <c r="FF98">
        <v>1</v>
      </c>
      <c r="FG98">
        <v>1</v>
      </c>
      <c r="FI98">
        <f t="shared" si="293"/>
        <v>0</v>
      </c>
      <c r="FK98">
        <f t="shared" si="314"/>
        <v>0</v>
      </c>
      <c r="FM98" s="117" t="s">
        <v>1190</v>
      </c>
      <c r="FN98">
        <v>50</v>
      </c>
      <c r="FO98" t="str">
        <f t="shared" si="294"/>
        <v>TRUE</v>
      </c>
      <c r="FP98">
        <f>ROUND(MARGIN!$J14,0)</f>
        <v>10</v>
      </c>
      <c r="FQ98">
        <f t="shared" si="315"/>
        <v>13</v>
      </c>
      <c r="FR98">
        <f t="shared" si="316"/>
        <v>10</v>
      </c>
      <c r="FS98" s="139">
        <f>FR98*10000*MARGIN!$G14/MARGIN!$D14</f>
        <v>74282.779230481887</v>
      </c>
      <c r="FT98" s="200">
        <f t="shared" si="295"/>
        <v>0</v>
      </c>
      <c r="FU98" s="200"/>
      <c r="FV98" s="200">
        <f t="shared" si="296"/>
        <v>0</v>
      </c>
      <c r="FX98">
        <f t="shared" si="297"/>
        <v>0</v>
      </c>
      <c r="FZ98">
        <v>1</v>
      </c>
      <c r="GB98">
        <v>1</v>
      </c>
      <c r="GE98">
        <f t="shared" si="298"/>
        <v>1</v>
      </c>
      <c r="GG98">
        <f t="shared" si="317"/>
        <v>0</v>
      </c>
      <c r="GJ98" s="117" t="s">
        <v>1190</v>
      </c>
      <c r="GK98">
        <v>50</v>
      </c>
      <c r="GL98" t="str">
        <f t="shared" si="299"/>
        <v>FALSE</v>
      </c>
      <c r="GM98">
        <f>ROUND(MARGIN!$J14,0)</f>
        <v>10</v>
      </c>
      <c r="GN98">
        <f t="shared" si="318"/>
        <v>8</v>
      </c>
      <c r="GO98">
        <f t="shared" si="319"/>
        <v>10</v>
      </c>
      <c r="GP98" s="139">
        <f>GO98*10000*MARGIN!$G14/MARGIN!$D14</f>
        <v>74282.779230481887</v>
      </c>
      <c r="GQ98" s="200">
        <f t="shared" si="300"/>
        <v>0</v>
      </c>
      <c r="GR98" s="200"/>
      <c r="GS98" s="200">
        <f t="shared" si="301"/>
        <v>0</v>
      </c>
      <c r="GT98" s="200">
        <f t="shared" si="302"/>
        <v>0</v>
      </c>
    </row>
    <row r="99" spans="1:202" x14ac:dyDescent="0.25">
      <c r="A99" t="s">
        <v>1164</v>
      </c>
      <c r="B99" s="167" t="s">
        <v>21</v>
      </c>
      <c r="D99" s="117" t="s">
        <v>788</v>
      </c>
      <c r="E99">
        <v>50</v>
      </c>
      <c r="F99" t="e">
        <f>IF(#REF!="","FALSE","TRUE")</f>
        <v>#REF!</v>
      </c>
      <c r="G99">
        <f>ROUND(MARGIN!$J13,0)</f>
        <v>5</v>
      </c>
      <c r="I99" t="e">
        <f>-#REF!+J99</f>
        <v>#REF!</v>
      </c>
      <c r="J99">
        <v>1</v>
      </c>
      <c r="K99" s="117" t="s">
        <v>788</v>
      </c>
      <c r="L99">
        <v>50</v>
      </c>
      <c r="M99" t="str">
        <f t="shared" si="248"/>
        <v>TRUE</v>
      </c>
      <c r="N99">
        <f>ROUND(MARGIN!$J13,0)</f>
        <v>5</v>
      </c>
      <c r="P99">
        <f t="shared" si="249"/>
        <v>0</v>
      </c>
      <c r="Q99">
        <v>1</v>
      </c>
      <c r="T99" s="117" t="s">
        <v>788</v>
      </c>
      <c r="U99">
        <v>50</v>
      </c>
      <c r="V99" t="str">
        <f t="shared" si="250"/>
        <v>TRUE</v>
      </c>
      <c r="W99">
        <f>ROUND(MARGIN!$J13,0)</f>
        <v>5</v>
      </c>
      <c r="Z99">
        <f t="shared" si="251"/>
        <v>0</v>
      </c>
      <c r="AA99">
        <v>1</v>
      </c>
      <c r="AD99" s="117" t="s">
        <v>962</v>
      </c>
      <c r="AE99">
        <v>50</v>
      </c>
      <c r="AF99" t="str">
        <f t="shared" si="252"/>
        <v>TRUE</v>
      </c>
      <c r="AG99">
        <f>ROUND(MARGIN!$J13,0)</f>
        <v>5</v>
      </c>
      <c r="AH99">
        <f t="shared" si="253"/>
        <v>5</v>
      </c>
      <c r="AK99">
        <f t="shared" si="254"/>
        <v>0</v>
      </c>
      <c r="AL99">
        <v>1</v>
      </c>
      <c r="AO99" s="117" t="s">
        <v>962</v>
      </c>
      <c r="AP99">
        <v>50</v>
      </c>
      <c r="AQ99" t="str">
        <f t="shared" si="255"/>
        <v>TRUE</v>
      </c>
      <c r="AR99">
        <f>ROUND(MARGIN!$J13,0)</f>
        <v>5</v>
      </c>
      <c r="AS99">
        <f t="shared" si="256"/>
        <v>5</v>
      </c>
      <c r="AV99">
        <f t="shared" si="257"/>
        <v>0</v>
      </c>
      <c r="AW99">
        <v>1</v>
      </c>
      <c r="AZ99" s="117" t="s">
        <v>962</v>
      </c>
      <c r="BA99">
        <v>50</v>
      </c>
      <c r="BB99" t="str">
        <f t="shared" si="258"/>
        <v>TRUE</v>
      </c>
      <c r="BC99">
        <f>ROUND(MARGIN!$J13,0)</f>
        <v>5</v>
      </c>
      <c r="BD99">
        <f t="shared" si="259"/>
        <v>5</v>
      </c>
      <c r="BG99">
        <f t="shared" si="260"/>
        <v>-1</v>
      </c>
      <c r="BL99" s="117" t="s">
        <v>962</v>
      </c>
      <c r="BM99">
        <v>50</v>
      </c>
      <c r="BN99" t="str">
        <f t="shared" si="261"/>
        <v>FALSE</v>
      </c>
      <c r="BO99">
        <f>ROUND(MARGIN!$J13,0)</f>
        <v>5</v>
      </c>
      <c r="BP99">
        <f t="shared" si="262"/>
        <v>5</v>
      </c>
      <c r="BT99">
        <f t="shared" si="263"/>
        <v>-1</v>
      </c>
      <c r="BU99">
        <v>-1</v>
      </c>
      <c r="BV99">
        <v>-1</v>
      </c>
      <c r="BW99">
        <v>1</v>
      </c>
      <c r="BX99">
        <f t="shared" si="264"/>
        <v>0</v>
      </c>
      <c r="BY99">
        <f t="shared" si="265"/>
        <v>0</v>
      </c>
      <c r="BZ99" s="187">
        <v>4.0381175944600002E-3</v>
      </c>
      <c r="CA99" s="117" t="s">
        <v>962</v>
      </c>
      <c r="CB99">
        <v>50</v>
      </c>
      <c r="CC99" t="str">
        <f t="shared" si="266"/>
        <v>TRUE</v>
      </c>
      <c r="CD99">
        <f>ROUND(MARGIN!$J15,0)</f>
        <v>10</v>
      </c>
      <c r="CE99">
        <f t="shared" si="267"/>
        <v>8</v>
      </c>
      <c r="CF99">
        <f t="shared" si="303"/>
        <v>10</v>
      </c>
      <c r="CG99" s="139">
        <f>CF99*10000*MARGIN!$G15/MARGIN!$D15</f>
        <v>74297.684354616256</v>
      </c>
      <c r="CH99" s="145">
        <f t="shared" si="268"/>
        <v>-300.02278642001141</v>
      </c>
      <c r="CI99" s="145">
        <f t="shared" si="269"/>
        <v>-300.02278642001141</v>
      </c>
      <c r="CK99">
        <f t="shared" si="270"/>
        <v>2</v>
      </c>
      <c r="CL99">
        <v>1</v>
      </c>
      <c r="CM99">
        <v>-1</v>
      </c>
      <c r="CN99">
        <v>-1</v>
      </c>
      <c r="CO99">
        <f t="shared" si="271"/>
        <v>0</v>
      </c>
      <c r="CP99">
        <f t="shared" si="272"/>
        <v>1</v>
      </c>
      <c r="CQ99">
        <v>-5.4552792351499997E-3</v>
      </c>
      <c r="CR99" s="117" t="s">
        <v>1190</v>
      </c>
      <c r="CS99">
        <v>50</v>
      </c>
      <c r="CT99" t="str">
        <f t="shared" si="273"/>
        <v>TRUE</v>
      </c>
      <c r="CU99">
        <f>ROUND(MARGIN!$J15,0)</f>
        <v>10</v>
      </c>
      <c r="CV99">
        <f t="shared" si="304"/>
        <v>8</v>
      </c>
      <c r="CW99">
        <f t="shared" si="305"/>
        <v>10</v>
      </c>
      <c r="CX99" s="139">
        <f>CW99*10000*MARGIN!$G15/MARGIN!$D15</f>
        <v>74297.684354616256</v>
      </c>
      <c r="CY99" s="200">
        <f t="shared" si="274"/>
        <v>-405.31461467946707</v>
      </c>
      <c r="CZ99" s="200">
        <f t="shared" si="275"/>
        <v>405.31461467946707</v>
      </c>
      <c r="DB99">
        <f t="shared" si="276"/>
        <v>-2</v>
      </c>
      <c r="DC99">
        <v>-1</v>
      </c>
      <c r="DD99">
        <v>-1</v>
      </c>
      <c r="DE99">
        <v>1</v>
      </c>
      <c r="DF99">
        <f t="shared" si="277"/>
        <v>0</v>
      </c>
      <c r="DG99">
        <f t="shared" si="278"/>
        <v>0</v>
      </c>
      <c r="DH99">
        <v>6.8005317288200003E-3</v>
      </c>
      <c r="DI99" s="117" t="s">
        <v>1190</v>
      </c>
      <c r="DJ99">
        <v>50</v>
      </c>
      <c r="DK99" t="str">
        <f t="shared" si="279"/>
        <v>TRUE</v>
      </c>
      <c r="DL99">
        <f>ROUND(MARGIN!$J15,0)</f>
        <v>10</v>
      </c>
      <c r="DM99">
        <f t="shared" si="306"/>
        <v>13</v>
      </c>
      <c r="DN99">
        <f t="shared" si="307"/>
        <v>10</v>
      </c>
      <c r="DO99" s="139">
        <f>DN99*10000*MARGIN!$G15/MARGIN!$D15</f>
        <v>74297.684354616256</v>
      </c>
      <c r="DP99" s="200">
        <f t="shared" si="280"/>
        <v>-505.26375983142117</v>
      </c>
      <c r="DQ99" s="200">
        <f t="shared" si="281"/>
        <v>-505.26375983142117</v>
      </c>
      <c r="DS99">
        <f t="shared" si="282"/>
        <v>0</v>
      </c>
      <c r="DT99">
        <v>-1</v>
      </c>
      <c r="DU99">
        <v>1</v>
      </c>
      <c r="DV99">
        <v>-1</v>
      </c>
      <c r="DW99">
        <f t="shared" si="283"/>
        <v>1</v>
      </c>
      <c r="DX99">
        <f t="shared" si="308"/>
        <v>0</v>
      </c>
      <c r="DY99">
        <v>-4.3779794582400004E-3</v>
      </c>
      <c r="DZ99" s="117" t="s">
        <v>1190</v>
      </c>
      <c r="EA99">
        <v>50</v>
      </c>
      <c r="EB99" t="str">
        <f t="shared" si="284"/>
        <v>TRUE</v>
      </c>
      <c r="EC99">
        <f>ROUND(MARGIN!$J15,0)</f>
        <v>10</v>
      </c>
      <c r="ED99">
        <f t="shared" si="309"/>
        <v>8</v>
      </c>
      <c r="EE99">
        <f t="shared" si="310"/>
        <v>10</v>
      </c>
      <c r="EF99" s="139">
        <f>EE99*10000*MARGIN!$G15/MARGIN!$D15</f>
        <v>74297.684354616256</v>
      </c>
      <c r="EG99" s="200">
        <f t="shared" si="285"/>
        <v>325.27373589930943</v>
      </c>
      <c r="EH99" s="200">
        <f t="shared" si="286"/>
        <v>-325.27373589930943</v>
      </c>
      <c r="EJ99">
        <f t="shared" si="287"/>
        <v>-2</v>
      </c>
      <c r="EK99">
        <v>-1</v>
      </c>
      <c r="EL99">
        <v>1</v>
      </c>
      <c r="EM99">
        <v>1</v>
      </c>
      <c r="EN99">
        <v>1</v>
      </c>
      <c r="EO99">
        <f t="shared" si="288"/>
        <v>0</v>
      </c>
      <c r="EQ99">
        <f t="shared" si="311"/>
        <v>1</v>
      </c>
      <c r="ER99">
        <v>1.3959461723200001E-4</v>
      </c>
      <c r="ES99" s="117" t="s">
        <v>1190</v>
      </c>
      <c r="ET99">
        <v>50</v>
      </c>
      <c r="EU99" t="str">
        <f t="shared" si="289"/>
        <v>TRUE</v>
      </c>
      <c r="EV99">
        <f>ROUND(MARGIN!$J15,0)</f>
        <v>10</v>
      </c>
      <c r="EW99">
        <f t="shared" si="312"/>
        <v>8</v>
      </c>
      <c r="EX99">
        <f t="shared" si="313"/>
        <v>10</v>
      </c>
      <c r="EY99" s="139">
        <f>EX99*10000*MARGIN!$G15/MARGIN!$D15</f>
        <v>74297.684354616256</v>
      </c>
      <c r="EZ99" s="200">
        <f t="shared" si="290"/>
        <v>-10.371556808706613</v>
      </c>
      <c r="FA99" s="200"/>
      <c r="FB99" s="200">
        <f t="shared" si="291"/>
        <v>10.371556808706613</v>
      </c>
      <c r="FD99">
        <f t="shared" si="292"/>
        <v>-1</v>
      </c>
      <c r="FE99">
        <v>-1</v>
      </c>
      <c r="FF99">
        <v>1</v>
      </c>
      <c r="FG99">
        <v>1</v>
      </c>
      <c r="FI99">
        <f t="shared" si="293"/>
        <v>0</v>
      </c>
      <c r="FK99">
        <f t="shared" si="314"/>
        <v>0</v>
      </c>
      <c r="FM99" s="117" t="s">
        <v>1190</v>
      </c>
      <c r="FN99">
        <v>50</v>
      </c>
      <c r="FO99" t="str">
        <f t="shared" si="294"/>
        <v>TRUE</v>
      </c>
      <c r="FP99">
        <f>ROUND(MARGIN!$J15,0)</f>
        <v>10</v>
      </c>
      <c r="FQ99">
        <f t="shared" si="315"/>
        <v>8</v>
      </c>
      <c r="FR99">
        <f t="shared" si="316"/>
        <v>10</v>
      </c>
      <c r="FS99" s="139">
        <f>FR99*10000*MARGIN!$G15/MARGIN!$D15</f>
        <v>74297.684354616256</v>
      </c>
      <c r="FT99" s="200">
        <f t="shared" si="295"/>
        <v>0</v>
      </c>
      <c r="FU99" s="200"/>
      <c r="FV99" s="200">
        <f t="shared" si="296"/>
        <v>0</v>
      </c>
      <c r="FX99">
        <f t="shared" si="297"/>
        <v>0</v>
      </c>
      <c r="FZ99">
        <v>1</v>
      </c>
      <c r="GB99">
        <v>1</v>
      </c>
      <c r="GE99">
        <f t="shared" si="298"/>
        <v>1</v>
      </c>
      <c r="GG99">
        <f t="shared" si="317"/>
        <v>0</v>
      </c>
      <c r="GJ99" s="117" t="s">
        <v>1190</v>
      </c>
      <c r="GK99">
        <v>50</v>
      </c>
      <c r="GL99" t="str">
        <f t="shared" si="299"/>
        <v>FALSE</v>
      </c>
      <c r="GM99">
        <f>ROUND(MARGIN!$J15,0)</f>
        <v>10</v>
      </c>
      <c r="GN99">
        <f t="shared" si="318"/>
        <v>8</v>
      </c>
      <c r="GO99">
        <f t="shared" si="319"/>
        <v>10</v>
      </c>
      <c r="GP99" s="139">
        <f>GO99*10000*MARGIN!$G15/MARGIN!$D15</f>
        <v>74297.684354616256</v>
      </c>
      <c r="GQ99" s="200">
        <f t="shared" si="300"/>
        <v>0</v>
      </c>
      <c r="GR99" s="200"/>
      <c r="GS99" s="200">
        <f t="shared" si="301"/>
        <v>0</v>
      </c>
      <c r="GT99" s="200">
        <f t="shared" si="302"/>
        <v>0</v>
      </c>
    </row>
    <row r="100" spans="1:202" x14ac:dyDescent="0.25">
      <c r="A100" t="s">
        <v>1165</v>
      </c>
      <c r="B100" s="167" t="s">
        <v>9</v>
      </c>
      <c r="D100" s="117" t="s">
        <v>788</v>
      </c>
      <c r="E100">
        <v>50</v>
      </c>
      <c r="F100" t="e">
        <f>IF(#REF!="","FALSE","TRUE")</f>
        <v>#REF!</v>
      </c>
      <c r="G100">
        <f>ROUND(MARGIN!$J16,0)</f>
        <v>10</v>
      </c>
      <c r="I100" t="e">
        <f>-#REF!+J100</f>
        <v>#REF!</v>
      </c>
      <c r="J100">
        <v>1</v>
      </c>
      <c r="K100" s="117" t="s">
        <v>788</v>
      </c>
      <c r="L100">
        <v>50</v>
      </c>
      <c r="M100" t="str">
        <f t="shared" si="248"/>
        <v>TRUE</v>
      </c>
      <c r="N100">
        <f>ROUND(MARGIN!$J16,0)</f>
        <v>10</v>
      </c>
      <c r="P100">
        <f t="shared" si="249"/>
        <v>0</v>
      </c>
      <c r="Q100">
        <v>1</v>
      </c>
      <c r="S100" t="str">
        <f>FORECAST!$B$60</f>
        <v>High: Apr-May // Low: Aug-Sept</v>
      </c>
      <c r="T100" s="117" t="s">
        <v>788</v>
      </c>
      <c r="U100">
        <v>50</v>
      </c>
      <c r="V100" t="str">
        <f t="shared" si="250"/>
        <v>TRUE</v>
      </c>
      <c r="W100">
        <f>ROUND(MARGIN!$J16,0)</f>
        <v>10</v>
      </c>
      <c r="Z100">
        <f t="shared" si="251"/>
        <v>-2</v>
      </c>
      <c r="AA100">
        <v>-1</v>
      </c>
      <c r="AC100" t="s">
        <v>933</v>
      </c>
      <c r="AD100" s="117" t="s">
        <v>962</v>
      </c>
      <c r="AE100">
        <v>50</v>
      </c>
      <c r="AF100" t="str">
        <f t="shared" si="252"/>
        <v>TRUE</v>
      </c>
      <c r="AG100">
        <f>ROUND(MARGIN!$J16,0)</f>
        <v>10</v>
      </c>
      <c r="AH100">
        <f t="shared" si="253"/>
        <v>10</v>
      </c>
      <c r="AK100">
        <f t="shared" si="254"/>
        <v>0</v>
      </c>
      <c r="AL100">
        <v>-1</v>
      </c>
      <c r="AN100" t="s">
        <v>933</v>
      </c>
      <c r="AO100" s="117" t="s">
        <v>962</v>
      </c>
      <c r="AP100">
        <v>50</v>
      </c>
      <c r="AQ100" t="str">
        <f t="shared" si="255"/>
        <v>TRUE</v>
      </c>
      <c r="AR100">
        <f>ROUND(MARGIN!$J16,0)</f>
        <v>10</v>
      </c>
      <c r="AS100">
        <f t="shared" si="256"/>
        <v>10</v>
      </c>
      <c r="AV100">
        <f t="shared" si="257"/>
        <v>0</v>
      </c>
      <c r="AW100">
        <v>-1</v>
      </c>
      <c r="AY100" t="s">
        <v>933</v>
      </c>
      <c r="AZ100" s="117" t="s">
        <v>962</v>
      </c>
      <c r="BA100">
        <v>50</v>
      </c>
      <c r="BB100" t="str">
        <f t="shared" si="258"/>
        <v>TRUE</v>
      </c>
      <c r="BC100">
        <f>ROUND(MARGIN!$J16,0)</f>
        <v>10</v>
      </c>
      <c r="BD100">
        <f t="shared" si="259"/>
        <v>10</v>
      </c>
      <c r="BG100">
        <f t="shared" si="260"/>
        <v>1</v>
      </c>
      <c r="BK100" t="s">
        <v>933</v>
      </c>
      <c r="BL100" s="117" t="s">
        <v>962</v>
      </c>
      <c r="BM100">
        <v>50</v>
      </c>
      <c r="BN100" t="str">
        <f t="shared" si="261"/>
        <v>FALSE</v>
      </c>
      <c r="BO100">
        <f>ROUND(MARGIN!$J16,0)</f>
        <v>10</v>
      </c>
      <c r="BP100">
        <f t="shared" si="262"/>
        <v>10</v>
      </c>
      <c r="BT100">
        <f t="shared" si="263"/>
        <v>1</v>
      </c>
      <c r="BU100">
        <v>1</v>
      </c>
      <c r="BV100">
        <v>1</v>
      </c>
      <c r="BW100">
        <v>1</v>
      </c>
      <c r="BX100">
        <f t="shared" si="264"/>
        <v>1</v>
      </c>
      <c r="BY100">
        <f t="shared" si="265"/>
        <v>1</v>
      </c>
      <c r="BZ100" s="187">
        <v>1.92464682523E-2</v>
      </c>
      <c r="CA100" s="117" t="s">
        <v>962</v>
      </c>
      <c r="CB100">
        <v>50</v>
      </c>
      <c r="CC100" t="str">
        <f t="shared" si="266"/>
        <v>TRUE</v>
      </c>
      <c r="CD100">
        <f>ROUND(MARGIN!$J16,0)</f>
        <v>10</v>
      </c>
      <c r="CE100">
        <f t="shared" si="267"/>
        <v>13</v>
      </c>
      <c r="CF100">
        <f t="shared" si="303"/>
        <v>10</v>
      </c>
      <c r="CG100" s="139">
        <f>CF100*10000*MARGIN!$G16/MARGIN!$D16</f>
        <v>74299</v>
      </c>
      <c r="CH100" s="145">
        <f t="shared" si="268"/>
        <v>1429.9933446776377</v>
      </c>
      <c r="CI100" s="145">
        <f t="shared" si="269"/>
        <v>1429.9933446776377</v>
      </c>
      <c r="CK100">
        <f t="shared" si="270"/>
        <v>0</v>
      </c>
      <c r="CL100">
        <v>1</v>
      </c>
      <c r="CM100">
        <v>1</v>
      </c>
      <c r="CN100">
        <v>-1</v>
      </c>
      <c r="CO100">
        <f t="shared" si="271"/>
        <v>0</v>
      </c>
      <c r="CP100">
        <f t="shared" si="272"/>
        <v>0</v>
      </c>
      <c r="CQ100">
        <v>-2.5792788879199998E-4</v>
      </c>
      <c r="CR100" s="117" t="s">
        <v>1190</v>
      </c>
      <c r="CS100">
        <v>50</v>
      </c>
      <c r="CT100" t="str">
        <f t="shared" si="273"/>
        <v>TRUE</v>
      </c>
      <c r="CU100">
        <f>ROUND(MARGIN!$J16,0)</f>
        <v>10</v>
      </c>
      <c r="CV100">
        <f t="shared" si="304"/>
        <v>13</v>
      </c>
      <c r="CW100">
        <f t="shared" si="305"/>
        <v>10</v>
      </c>
      <c r="CX100" s="139">
        <f>CW100*10000*MARGIN!$G16/MARGIN!$D16</f>
        <v>74299</v>
      </c>
      <c r="CY100" s="200">
        <f t="shared" si="274"/>
        <v>-19.163784209356805</v>
      </c>
      <c r="CZ100" s="200">
        <f t="shared" si="275"/>
        <v>-19.163784209356805</v>
      </c>
      <c r="DB100">
        <f t="shared" si="276"/>
        <v>-2</v>
      </c>
      <c r="DC100">
        <v>-1</v>
      </c>
      <c r="DD100">
        <v>-1</v>
      </c>
      <c r="DE100">
        <v>1</v>
      </c>
      <c r="DF100">
        <f t="shared" si="277"/>
        <v>0</v>
      </c>
      <c r="DG100">
        <f t="shared" si="278"/>
        <v>0</v>
      </c>
      <c r="DH100">
        <v>1.2342996809000001E-2</v>
      </c>
      <c r="DI100" s="117" t="s">
        <v>1190</v>
      </c>
      <c r="DJ100">
        <v>50</v>
      </c>
      <c r="DK100" t="str">
        <f t="shared" si="279"/>
        <v>TRUE</v>
      </c>
      <c r="DL100">
        <f>ROUND(MARGIN!$J16,0)</f>
        <v>10</v>
      </c>
      <c r="DM100">
        <f t="shared" si="306"/>
        <v>13</v>
      </c>
      <c r="DN100">
        <f t="shared" si="307"/>
        <v>10</v>
      </c>
      <c r="DO100" s="139">
        <f>DN100*10000*MARGIN!$G16/MARGIN!$D16</f>
        <v>74299</v>
      </c>
      <c r="DP100" s="200">
        <f t="shared" si="280"/>
        <v>-917.0723199118911</v>
      </c>
      <c r="DQ100" s="200">
        <f t="shared" si="281"/>
        <v>-917.0723199118911</v>
      </c>
      <c r="DS100">
        <f t="shared" si="282"/>
        <v>0</v>
      </c>
      <c r="DT100">
        <v>-1</v>
      </c>
      <c r="DU100">
        <v>1</v>
      </c>
      <c r="DV100">
        <v>1</v>
      </c>
      <c r="DW100">
        <f t="shared" si="283"/>
        <v>0</v>
      </c>
      <c r="DX100">
        <f t="shared" si="308"/>
        <v>1</v>
      </c>
      <c r="DY100">
        <v>1.93148590284E-3</v>
      </c>
      <c r="DZ100" s="117" t="s">
        <v>1190</v>
      </c>
      <c r="EA100">
        <v>50</v>
      </c>
      <c r="EB100" t="str">
        <f t="shared" si="284"/>
        <v>TRUE</v>
      </c>
      <c r="EC100">
        <f>ROUND(MARGIN!$J16,0)</f>
        <v>10</v>
      </c>
      <c r="ED100">
        <f t="shared" si="309"/>
        <v>8</v>
      </c>
      <c r="EE100">
        <f t="shared" si="310"/>
        <v>10</v>
      </c>
      <c r="EF100" s="139">
        <f>EE100*10000*MARGIN!$G16/MARGIN!$D16</f>
        <v>74299</v>
      </c>
      <c r="EG100" s="200">
        <f t="shared" si="285"/>
        <v>-143.50747109510917</v>
      </c>
      <c r="EH100" s="200">
        <f t="shared" si="286"/>
        <v>143.50747109510917</v>
      </c>
      <c r="EJ100">
        <f t="shared" si="287"/>
        <v>0</v>
      </c>
      <c r="EK100">
        <v>1</v>
      </c>
      <c r="EL100">
        <v>1</v>
      </c>
      <c r="EM100">
        <v>1</v>
      </c>
      <c r="EN100">
        <v>-1</v>
      </c>
      <c r="EO100">
        <f t="shared" si="288"/>
        <v>0</v>
      </c>
      <c r="EQ100">
        <f t="shared" si="311"/>
        <v>0</v>
      </c>
      <c r="ER100">
        <v>-5.3415084741200002E-3</v>
      </c>
      <c r="ES100" s="117" t="s">
        <v>1190</v>
      </c>
      <c r="ET100">
        <v>50</v>
      </c>
      <c r="EU100" t="str">
        <f t="shared" si="289"/>
        <v>TRUE</v>
      </c>
      <c r="EV100">
        <f>ROUND(MARGIN!$J16,0)</f>
        <v>10</v>
      </c>
      <c r="EW100">
        <f t="shared" si="312"/>
        <v>13</v>
      </c>
      <c r="EX100">
        <f t="shared" si="313"/>
        <v>10</v>
      </c>
      <c r="EY100" s="139">
        <f>EX100*10000*MARGIN!$G16/MARGIN!$D16</f>
        <v>74299</v>
      </c>
      <c r="EZ100" s="200">
        <f t="shared" si="290"/>
        <v>-396.86873811864189</v>
      </c>
      <c r="FA100" s="200"/>
      <c r="FB100" s="200">
        <f t="shared" si="291"/>
        <v>-396.86873811864189</v>
      </c>
      <c r="FD100">
        <f t="shared" si="292"/>
        <v>1</v>
      </c>
      <c r="FE100">
        <v>1</v>
      </c>
      <c r="FF100">
        <v>1</v>
      </c>
      <c r="FG100">
        <v>1</v>
      </c>
      <c r="FI100">
        <f t="shared" si="293"/>
        <v>0</v>
      </c>
      <c r="FK100">
        <f t="shared" si="314"/>
        <v>0</v>
      </c>
      <c r="FM100" s="117" t="s">
        <v>1190</v>
      </c>
      <c r="FN100">
        <v>50</v>
      </c>
      <c r="FO100" t="str">
        <f t="shared" si="294"/>
        <v>TRUE</v>
      </c>
      <c r="FP100">
        <f>ROUND(MARGIN!$J16,0)</f>
        <v>10</v>
      </c>
      <c r="FQ100">
        <f t="shared" si="315"/>
        <v>13</v>
      </c>
      <c r="FR100">
        <f t="shared" si="316"/>
        <v>10</v>
      </c>
      <c r="FS100" s="139">
        <f>FR100*10000*MARGIN!$G16/MARGIN!$D16</f>
        <v>74299</v>
      </c>
      <c r="FT100" s="200">
        <f t="shared" si="295"/>
        <v>0</v>
      </c>
      <c r="FU100" s="200"/>
      <c r="FV100" s="200">
        <f t="shared" si="296"/>
        <v>0</v>
      </c>
      <c r="FX100">
        <f t="shared" si="297"/>
        <v>0</v>
      </c>
      <c r="FZ100">
        <v>1</v>
      </c>
      <c r="GB100">
        <v>1</v>
      </c>
      <c r="GE100">
        <f t="shared" si="298"/>
        <v>1</v>
      </c>
      <c r="GG100">
        <f t="shared" si="317"/>
        <v>0</v>
      </c>
      <c r="GJ100" s="117" t="s">
        <v>1190</v>
      </c>
      <c r="GK100">
        <v>50</v>
      </c>
      <c r="GL100" t="str">
        <f t="shared" si="299"/>
        <v>FALSE</v>
      </c>
      <c r="GM100">
        <f>ROUND(MARGIN!$J16,0)</f>
        <v>10</v>
      </c>
      <c r="GN100">
        <f t="shared" si="318"/>
        <v>8</v>
      </c>
      <c r="GO100">
        <f t="shared" si="319"/>
        <v>10</v>
      </c>
      <c r="GP100" s="139">
        <f>GO100*10000*MARGIN!$G16/MARGIN!$D16</f>
        <v>74299</v>
      </c>
      <c r="GQ100" s="200">
        <f t="shared" si="300"/>
        <v>0</v>
      </c>
      <c r="GR100" s="200"/>
      <c r="GS100" s="200">
        <f t="shared" si="301"/>
        <v>0</v>
      </c>
      <c r="GT100" s="200">
        <f t="shared" si="302"/>
        <v>0</v>
      </c>
    </row>
    <row r="101" spans="1:202" x14ac:dyDescent="0.25">
      <c r="A101" t="s">
        <v>1167</v>
      </c>
      <c r="B101" s="167" t="s">
        <v>20</v>
      </c>
      <c r="D101" s="117" t="s">
        <v>788</v>
      </c>
      <c r="E101">
        <v>50</v>
      </c>
      <c r="F101" t="e">
        <f>IF(#REF!="","FALSE","TRUE")</f>
        <v>#REF!</v>
      </c>
      <c r="G101">
        <f>ROUND(MARGIN!$J12,0)</f>
        <v>10</v>
      </c>
      <c r="I101" t="e">
        <f>-#REF!+J101</f>
        <v>#REF!</v>
      </c>
      <c r="J101">
        <v>-1</v>
      </c>
      <c r="K101" s="117" t="s">
        <v>788</v>
      </c>
      <c r="L101">
        <v>50</v>
      </c>
      <c r="M101" t="str">
        <f t="shared" si="248"/>
        <v>TRUE</v>
      </c>
      <c r="N101">
        <f>ROUND(MARGIN!$J12,0)</f>
        <v>10</v>
      </c>
      <c r="P101">
        <f t="shared" si="249"/>
        <v>0</v>
      </c>
      <c r="Q101">
        <v>-1</v>
      </c>
      <c r="T101" s="117" t="s">
        <v>788</v>
      </c>
      <c r="U101">
        <v>50</v>
      </c>
      <c r="V101" t="str">
        <f t="shared" si="250"/>
        <v>TRUE</v>
      </c>
      <c r="W101">
        <f>ROUND(MARGIN!$J12,0)</f>
        <v>10</v>
      </c>
      <c r="Z101">
        <f t="shared" si="251"/>
        <v>0</v>
      </c>
      <c r="AA101">
        <v>-1</v>
      </c>
      <c r="AD101" s="117" t="s">
        <v>962</v>
      </c>
      <c r="AE101">
        <v>50</v>
      </c>
      <c r="AF101" t="str">
        <f t="shared" si="252"/>
        <v>TRUE</v>
      </c>
      <c r="AG101">
        <f>ROUND(MARGIN!$J12,0)</f>
        <v>10</v>
      </c>
      <c r="AH101">
        <f t="shared" si="253"/>
        <v>10</v>
      </c>
      <c r="AK101">
        <f t="shared" si="254"/>
        <v>0</v>
      </c>
      <c r="AL101">
        <v>-1</v>
      </c>
      <c r="AO101" s="117" t="s">
        <v>962</v>
      </c>
      <c r="AP101">
        <v>50</v>
      </c>
      <c r="AQ101" t="str">
        <f t="shared" si="255"/>
        <v>TRUE</v>
      </c>
      <c r="AR101">
        <f>ROUND(MARGIN!$J12,0)</f>
        <v>10</v>
      </c>
      <c r="AS101">
        <f t="shared" si="256"/>
        <v>10</v>
      </c>
      <c r="AV101">
        <f t="shared" si="257"/>
        <v>2</v>
      </c>
      <c r="AW101">
        <v>1</v>
      </c>
      <c r="AZ101" s="117" t="s">
        <v>962</v>
      </c>
      <c r="BA101">
        <v>50</v>
      </c>
      <c r="BB101" t="str">
        <f t="shared" si="258"/>
        <v>TRUE</v>
      </c>
      <c r="BC101">
        <f>ROUND(MARGIN!$J12,0)</f>
        <v>10</v>
      </c>
      <c r="BD101">
        <f t="shared" si="259"/>
        <v>10</v>
      </c>
      <c r="BG101">
        <f t="shared" si="260"/>
        <v>-1</v>
      </c>
      <c r="BL101" s="117" t="s">
        <v>962</v>
      </c>
      <c r="BM101">
        <v>50</v>
      </c>
      <c r="BN101" t="str">
        <f t="shared" si="261"/>
        <v>FALSE</v>
      </c>
      <c r="BO101">
        <f>ROUND(MARGIN!$J12,0)</f>
        <v>10</v>
      </c>
      <c r="BP101">
        <f t="shared" si="262"/>
        <v>10</v>
      </c>
      <c r="BT101">
        <f t="shared" si="263"/>
        <v>-1</v>
      </c>
      <c r="BU101">
        <v>-1</v>
      </c>
      <c r="BV101">
        <v>1</v>
      </c>
      <c r="BW101">
        <v>1</v>
      </c>
      <c r="BX101">
        <f t="shared" si="264"/>
        <v>0</v>
      </c>
      <c r="BY101">
        <f t="shared" si="265"/>
        <v>1</v>
      </c>
      <c r="BZ101" s="187">
        <v>5.7684993449700003E-3</v>
      </c>
      <c r="CA101" s="117" t="s">
        <v>962</v>
      </c>
      <c r="CB101">
        <v>50</v>
      </c>
      <c r="CC101" t="str">
        <f t="shared" si="266"/>
        <v>TRUE</v>
      </c>
      <c r="CD101">
        <f>ROUND(MARGIN!$J17,0)</f>
        <v>10</v>
      </c>
      <c r="CE101">
        <f t="shared" si="267"/>
        <v>8</v>
      </c>
      <c r="CF101">
        <f t="shared" si="303"/>
        <v>10</v>
      </c>
      <c r="CG101" s="139">
        <f>CF101*10000*MARGIN!$G17/MARGIN!$D17</f>
        <v>74294.966516804474</v>
      </c>
      <c r="CH101" s="145">
        <f t="shared" si="268"/>
        <v>-428.57046568675469</v>
      </c>
      <c r="CI101" s="145">
        <f t="shared" si="269"/>
        <v>428.57046568675469</v>
      </c>
      <c r="CK101">
        <f t="shared" si="270"/>
        <v>2</v>
      </c>
      <c r="CL101">
        <v>1</v>
      </c>
      <c r="CM101">
        <v>1</v>
      </c>
      <c r="CN101">
        <v>-1</v>
      </c>
      <c r="CO101">
        <f t="shared" si="271"/>
        <v>0</v>
      </c>
      <c r="CP101">
        <f t="shared" si="272"/>
        <v>0</v>
      </c>
      <c r="CQ101">
        <v>-8.4665644236199995E-3</v>
      </c>
      <c r="CR101" s="117" t="s">
        <v>1190</v>
      </c>
      <c r="CS101">
        <v>50</v>
      </c>
      <c r="CT101" t="str">
        <f t="shared" si="273"/>
        <v>TRUE</v>
      </c>
      <c r="CU101">
        <f>ROUND(MARGIN!$J17,0)</f>
        <v>10</v>
      </c>
      <c r="CV101">
        <f t="shared" si="304"/>
        <v>13</v>
      </c>
      <c r="CW101">
        <f t="shared" si="305"/>
        <v>10</v>
      </c>
      <c r="CX101" s="139">
        <f>CW101*10000*MARGIN!$G17/MARGIN!$D17</f>
        <v>74294.966516804474</v>
      </c>
      <c r="CY101" s="200">
        <f t="shared" si="274"/>
        <v>-629.02312036521585</v>
      </c>
      <c r="CZ101" s="200">
        <f t="shared" si="275"/>
        <v>-629.02312036521585</v>
      </c>
      <c r="DB101">
        <f t="shared" si="276"/>
        <v>0</v>
      </c>
      <c r="DC101">
        <v>1</v>
      </c>
      <c r="DD101">
        <v>1</v>
      </c>
      <c r="DE101">
        <v>1</v>
      </c>
      <c r="DF101">
        <f t="shared" si="277"/>
        <v>1</v>
      </c>
      <c r="DG101">
        <f t="shared" si="278"/>
        <v>1</v>
      </c>
      <c r="DH101">
        <v>5.9327061615400004E-3</v>
      </c>
      <c r="DI101" s="117" t="s">
        <v>1190</v>
      </c>
      <c r="DJ101">
        <v>50</v>
      </c>
      <c r="DK101" t="str">
        <f t="shared" si="279"/>
        <v>TRUE</v>
      </c>
      <c r="DL101">
        <f>ROUND(MARGIN!$J17,0)</f>
        <v>10</v>
      </c>
      <c r="DM101">
        <f t="shared" si="306"/>
        <v>13</v>
      </c>
      <c r="DN101">
        <f t="shared" si="307"/>
        <v>10</v>
      </c>
      <c r="DO101" s="139">
        <f>DN101*10000*MARGIN!$G17/MARGIN!$D17</f>
        <v>74294.966516804474</v>
      </c>
      <c r="DP101" s="200">
        <f t="shared" si="280"/>
        <v>440.77020562565394</v>
      </c>
      <c r="DQ101" s="200">
        <f t="shared" si="281"/>
        <v>440.77020562565394</v>
      </c>
      <c r="DS101">
        <f t="shared" si="282"/>
        <v>-2</v>
      </c>
      <c r="DT101">
        <v>-1</v>
      </c>
      <c r="DU101">
        <v>1</v>
      </c>
      <c r="DV101">
        <v>-1</v>
      </c>
      <c r="DW101">
        <f t="shared" si="283"/>
        <v>1</v>
      </c>
      <c r="DX101">
        <f t="shared" si="308"/>
        <v>0</v>
      </c>
      <c r="DY101">
        <v>-1.6850619260299999E-3</v>
      </c>
      <c r="DZ101" s="117" t="s">
        <v>1190</v>
      </c>
      <c r="EA101">
        <v>50</v>
      </c>
      <c r="EB101" t="str">
        <f t="shared" si="284"/>
        <v>TRUE</v>
      </c>
      <c r="EC101">
        <f>ROUND(MARGIN!$J17,0)</f>
        <v>10</v>
      </c>
      <c r="ED101">
        <f t="shared" si="309"/>
        <v>8</v>
      </c>
      <c r="EE101">
        <f t="shared" si="310"/>
        <v>10</v>
      </c>
      <c r="EF101" s="139">
        <f>EE101*10000*MARGIN!$G17/MARGIN!$D17</f>
        <v>74294.966516804474</v>
      </c>
      <c r="EG101" s="200">
        <f t="shared" si="285"/>
        <v>125.1916193731409</v>
      </c>
      <c r="EH101" s="200">
        <f t="shared" si="286"/>
        <v>-125.1916193731409</v>
      </c>
      <c r="EJ101">
        <f t="shared" si="287"/>
        <v>-2</v>
      </c>
      <c r="EK101">
        <v>-1</v>
      </c>
      <c r="EL101">
        <v>1</v>
      </c>
      <c r="EM101">
        <v>1</v>
      </c>
      <c r="EN101">
        <v>-1</v>
      </c>
      <c r="EO101">
        <f t="shared" si="288"/>
        <v>1</v>
      </c>
      <c r="EQ101">
        <f t="shared" si="311"/>
        <v>0</v>
      </c>
      <c r="ER101">
        <v>-2.8272428053000001E-3</v>
      </c>
      <c r="ES101" s="117" t="s">
        <v>1190</v>
      </c>
      <c r="ET101">
        <v>50</v>
      </c>
      <c r="EU101" t="str">
        <f t="shared" si="289"/>
        <v>TRUE</v>
      </c>
      <c r="EV101">
        <f>ROUND(MARGIN!$J17,0)</f>
        <v>10</v>
      </c>
      <c r="EW101">
        <f t="shared" si="312"/>
        <v>8</v>
      </c>
      <c r="EX101">
        <f t="shared" si="313"/>
        <v>10</v>
      </c>
      <c r="EY101" s="139">
        <f>EX101*10000*MARGIN!$G17/MARGIN!$D17</f>
        <v>74294.966516804474</v>
      </c>
      <c r="EZ101" s="200">
        <f t="shared" si="290"/>
        <v>210.04990955463987</v>
      </c>
      <c r="FA101" s="200"/>
      <c r="FB101" s="200">
        <f t="shared" si="291"/>
        <v>-210.04990955463987</v>
      </c>
      <c r="FD101">
        <f t="shared" si="292"/>
        <v>-2</v>
      </c>
      <c r="FE101">
        <v>-1</v>
      </c>
      <c r="FF101">
        <v>1</v>
      </c>
      <c r="FG101">
        <v>1</v>
      </c>
      <c r="FI101">
        <f t="shared" si="293"/>
        <v>0</v>
      </c>
      <c r="FK101">
        <f t="shared" si="314"/>
        <v>0</v>
      </c>
      <c r="FM101" s="117" t="s">
        <v>1190</v>
      </c>
      <c r="FN101">
        <v>50</v>
      </c>
      <c r="FO101" t="str">
        <f t="shared" si="294"/>
        <v>TRUE</v>
      </c>
      <c r="FP101">
        <f>ROUND(MARGIN!$J17,0)</f>
        <v>10</v>
      </c>
      <c r="FQ101">
        <f t="shared" si="315"/>
        <v>8</v>
      </c>
      <c r="FR101">
        <f t="shared" si="316"/>
        <v>10</v>
      </c>
      <c r="FS101" s="139">
        <f>FR101*10000*MARGIN!$G17/MARGIN!$D17</f>
        <v>74294.966516804474</v>
      </c>
      <c r="FT101" s="200">
        <f t="shared" si="295"/>
        <v>0</v>
      </c>
      <c r="FU101" s="200"/>
      <c r="FV101" s="200">
        <f t="shared" si="296"/>
        <v>0</v>
      </c>
      <c r="FX101">
        <f t="shared" si="297"/>
        <v>0</v>
      </c>
      <c r="FZ101">
        <v>1</v>
      </c>
      <c r="GB101">
        <v>1</v>
      </c>
      <c r="GE101">
        <f t="shared" si="298"/>
        <v>1</v>
      </c>
      <c r="GG101">
        <f t="shared" si="317"/>
        <v>0</v>
      </c>
      <c r="GJ101" s="117" t="s">
        <v>1190</v>
      </c>
      <c r="GK101">
        <v>50</v>
      </c>
      <c r="GL101" t="str">
        <f t="shared" si="299"/>
        <v>FALSE</v>
      </c>
      <c r="GM101">
        <f>ROUND(MARGIN!$J17,0)</f>
        <v>10</v>
      </c>
      <c r="GN101">
        <f t="shared" si="318"/>
        <v>8</v>
      </c>
      <c r="GO101">
        <f t="shared" si="319"/>
        <v>10</v>
      </c>
      <c r="GP101" s="139">
        <f>GO101*10000*MARGIN!$G17/MARGIN!$D17</f>
        <v>74294.966516804474</v>
      </c>
      <c r="GQ101" s="200">
        <f t="shared" si="300"/>
        <v>0</v>
      </c>
      <c r="GR101" s="200"/>
      <c r="GS101" s="200">
        <f t="shared" si="301"/>
        <v>0</v>
      </c>
      <c r="GT101" s="200">
        <f t="shared" si="302"/>
        <v>0</v>
      </c>
    </row>
    <row r="102" spans="1:202" x14ac:dyDescent="0.25">
      <c r="A102" t="s">
        <v>1215</v>
      </c>
      <c r="B102" s="167" t="s">
        <v>29</v>
      </c>
      <c r="D102" s="118" t="s">
        <v>788</v>
      </c>
      <c r="E102">
        <v>50</v>
      </c>
      <c r="F102" t="e">
        <f>IF(#REF!="","FALSE","TRUE")</f>
        <v>#REF!</v>
      </c>
      <c r="G102">
        <f>ROUND(MARGIN!$J34,0)</f>
        <v>11</v>
      </c>
      <c r="I102" t="e">
        <f>-#REF!+J102</f>
        <v>#REF!</v>
      </c>
      <c r="J102">
        <v>1</v>
      </c>
      <c r="K102" s="118" t="s">
        <v>788</v>
      </c>
      <c r="L102">
        <v>50</v>
      </c>
      <c r="M102" t="str">
        <f>IF(J102="","FALSE","TRUE")</f>
        <v>TRUE</v>
      </c>
      <c r="N102">
        <f>ROUND(MARGIN!$J34,0)</f>
        <v>11</v>
      </c>
      <c r="P102">
        <f>-J102+Q102</f>
        <v>-2</v>
      </c>
      <c r="Q102">
        <v>-1</v>
      </c>
      <c r="T102" s="118" t="s">
        <v>788</v>
      </c>
      <c r="U102">
        <v>50</v>
      </c>
      <c r="V102" t="str">
        <f>IF(Q102="","FALSE","TRUE")</f>
        <v>TRUE</v>
      </c>
      <c r="W102">
        <f>ROUND(MARGIN!$J34,0)</f>
        <v>11</v>
      </c>
      <c r="Z102">
        <f>-Q102+AA102</f>
        <v>0</v>
      </c>
      <c r="AA102">
        <v>-1</v>
      </c>
      <c r="AB102">
        <v>-1</v>
      </c>
      <c r="AC102" t="s">
        <v>968</v>
      </c>
      <c r="AD102" s="118" t="s">
        <v>967</v>
      </c>
      <c r="AE102">
        <v>50</v>
      </c>
      <c r="AF102" t="str">
        <f>IF(AA102="","FALSE","TRUE")</f>
        <v>TRUE</v>
      </c>
      <c r="AG102">
        <f>ROUND(MARGIN!$J34,0)</f>
        <v>11</v>
      </c>
      <c r="AH102">
        <f>IF(ABS(AA102+AB102)=2,ROUND(AG102*(1+$X$13),0),IF(AB102="",AG102,ROUND(AG102*(1+-$AH$13),0)))</f>
        <v>14</v>
      </c>
      <c r="AK102">
        <f>-AA102+AL102</f>
        <v>0</v>
      </c>
      <c r="AL102">
        <v>-1</v>
      </c>
      <c r="AO102" s="118" t="s">
        <v>962</v>
      </c>
      <c r="AP102">
        <v>50</v>
      </c>
      <c r="AQ102" t="str">
        <f>IF(AL102="","FALSE","TRUE")</f>
        <v>TRUE</v>
      </c>
      <c r="AR102">
        <f>ROUND(MARGIN!$J34,0)</f>
        <v>11</v>
      </c>
      <c r="AS102">
        <f>IF(ABS(AL102+AM102)=2,ROUND(AR102*(1+$X$13),0),IF(AM102="",AR102,ROUND(AR102*(1+-$AH$13),0)))</f>
        <v>11</v>
      </c>
      <c r="AV102">
        <f>-AL102+AW102</f>
        <v>2</v>
      </c>
      <c r="AW102">
        <v>1</v>
      </c>
      <c r="AZ102" s="118" t="s">
        <v>962</v>
      </c>
      <c r="BA102">
        <v>50</v>
      </c>
      <c r="BB102" t="str">
        <f>IF(AW102="","FALSE","TRUE")</f>
        <v>TRUE</v>
      </c>
      <c r="BC102">
        <f>ROUND(MARGIN!$J34,0)</f>
        <v>11</v>
      </c>
      <c r="BD102">
        <f>IF(ABS(AW102+AX102)=2,ROUND(BC102*(1+$X$13),0),IF(AX102="",BC102,ROUND(BC102*(1+-$AH$13),0)))</f>
        <v>11</v>
      </c>
      <c r="BG102">
        <f>-AW102+BH102</f>
        <v>-1</v>
      </c>
      <c r="BL102" s="118" t="s">
        <v>962</v>
      </c>
      <c r="BM102">
        <v>50</v>
      </c>
      <c r="BN102" t="str">
        <f>IF(BH102="","FALSE","TRUE")</f>
        <v>FALSE</v>
      </c>
      <c r="BO102">
        <f>ROUND(MARGIN!$J34,0)</f>
        <v>11</v>
      </c>
      <c r="BP102">
        <f>IF(ABS(BH102+BI102)=2,ROUND(BO102*(1+$X$13),0),IF(BI102="",BO102,ROUND(BO102*(1+-$AH$13),0)))</f>
        <v>11</v>
      </c>
      <c r="BT102">
        <f>-BI102+BU102</f>
        <v>1</v>
      </c>
      <c r="BU102">
        <v>1</v>
      </c>
      <c r="BW102">
        <v>1</v>
      </c>
      <c r="BX102">
        <f>IF(BU102=BW102,1,0)</f>
        <v>1</v>
      </c>
      <c r="BY102">
        <f>IF(BW102=BV102,1,0)</f>
        <v>0</v>
      </c>
      <c r="BZ102" s="187">
        <v>8.8605749279400004E-3</v>
      </c>
      <c r="CA102" s="118" t="s">
        <v>962</v>
      </c>
      <c r="CB102">
        <v>50</v>
      </c>
      <c r="CC102" t="str">
        <f>IF(BU102="","FALSE","TRUE")</f>
        <v>TRUE</v>
      </c>
      <c r="CD102">
        <f>ROUND(MARGIN!$J18,0)</f>
        <v>11</v>
      </c>
      <c r="CE102">
        <f>IF(ABS(BU102+BW102)=2,ROUND(CD102*(1+$X$13),0),IF(BW102="",CD102,ROUND(CD102*(1+-$AH$13),0)))</f>
        <v>14</v>
      </c>
      <c r="CF102">
        <f>CD102</f>
        <v>11</v>
      </c>
      <c r="CG102" s="139">
        <f>CF102*10000*MARGIN!$G18/MARGIN!$D18</f>
        <v>78114.801773194587</v>
      </c>
      <c r="CH102" s="145">
        <f>IF(BX102=1,ABS(CG102*BZ102),-ABS(CG102*BZ102))</f>
        <v>692.14205409257102</v>
      </c>
      <c r="CI102" s="145">
        <f>IF(BY102=1,ABS(CG102*BZ102),-ABS(CG102*BZ102))</f>
        <v>-692.14205409257102</v>
      </c>
      <c r="CK102">
        <f>-BU102+CL102</f>
        <v>0</v>
      </c>
      <c r="CL102">
        <v>1</v>
      </c>
      <c r="CN102">
        <v>-1</v>
      </c>
      <c r="CO102">
        <f>IF(CL102=CN102,1,0)</f>
        <v>0</v>
      </c>
      <c r="CP102">
        <f>IF(CN102=CM102,1,0)</f>
        <v>0</v>
      </c>
      <c r="CQ102">
        <v>-1.4263638283899999E-2</v>
      </c>
      <c r="CR102" s="118" t="s">
        <v>1190</v>
      </c>
      <c r="CS102">
        <v>50</v>
      </c>
      <c r="CT102" t="str">
        <f>IF(CL102="","FALSE","TRUE")</f>
        <v>TRUE</v>
      </c>
      <c r="CU102">
        <f>ROUND(MARGIN!$J18,0)</f>
        <v>11</v>
      </c>
      <c r="CV102">
        <f>ROUND(IF(CL102=CM102,CU102*(1+$CV$95),CU102*(1-$CV$95)),0)</f>
        <v>8</v>
      </c>
      <c r="CW102">
        <f>CU102</f>
        <v>11</v>
      </c>
      <c r="CX102" s="139">
        <f>CW102*10000*MARGIN!$G18/MARGIN!$D18</f>
        <v>78114.801773194587</v>
      </c>
      <c r="CY102" s="200">
        <f>IF(CO102=1,ABS(CX102*CQ102),-ABS(CX102*CQ102))</f>
        <v>-1114.201277111398</v>
      </c>
      <c r="CZ102" s="200">
        <f>IF(CP102=1,ABS(CX102*CQ102),-ABS(CX102*CQ102))</f>
        <v>-1114.201277111398</v>
      </c>
      <c r="DB102">
        <f>-CL102+DC102</f>
        <v>-2</v>
      </c>
      <c r="DC102">
        <v>-1</v>
      </c>
      <c r="DD102">
        <v>-1</v>
      </c>
      <c r="DE102">
        <v>1</v>
      </c>
      <c r="DF102">
        <f>IF(DC102=DE102,1,0)</f>
        <v>0</v>
      </c>
      <c r="DG102">
        <f>IF(DE102=DD102,1,0)</f>
        <v>0</v>
      </c>
      <c r="DH102">
        <v>2.0639252926700001E-3</v>
      </c>
      <c r="DI102" s="118" t="s">
        <v>1190</v>
      </c>
      <c r="DJ102">
        <v>50</v>
      </c>
      <c r="DK102" t="str">
        <f>IF(DC102="","FALSE","TRUE")</f>
        <v>TRUE</v>
      </c>
      <c r="DL102">
        <f>ROUND(MARGIN!$J18,0)</f>
        <v>11</v>
      </c>
      <c r="DM102">
        <f>ROUND(IF(DC102=DD102,DL102*(1+$CV$95),DL102*(1-$CV$95)),0)</f>
        <v>14</v>
      </c>
      <c r="DN102">
        <f>DL102</f>
        <v>11</v>
      </c>
      <c r="DO102" s="139">
        <f>DN102*10000*MARGIN!$G18/MARGIN!$D18</f>
        <v>78114.801773194587</v>
      </c>
      <c r="DP102" s="200">
        <f>IF(DF102=1,ABS(DO102*DH102),-ABS(DO102*DH102))</f>
        <v>-161.22311511159967</v>
      </c>
      <c r="DQ102" s="200">
        <f>IF(DG102=1,ABS(DO102*DH102),-ABS(DO102*DH102))</f>
        <v>-161.22311511159967</v>
      </c>
      <c r="DS102">
        <f>-DC102+DT102</f>
        <v>2</v>
      </c>
      <c r="DT102">
        <v>1</v>
      </c>
      <c r="DU102">
        <f>DT102</f>
        <v>1</v>
      </c>
      <c r="DV102">
        <v>-1</v>
      </c>
      <c r="DW102">
        <f>IF(DT102=DV102,1,0)</f>
        <v>0</v>
      </c>
      <c r="DX102">
        <f>IF(DV102=DU102,1,0)</f>
        <v>0</v>
      </c>
      <c r="DY102">
        <v>-1.9583788225000002E-3</v>
      </c>
      <c r="DZ102" s="118" t="s">
        <v>1190</v>
      </c>
      <c r="EA102">
        <v>50</v>
      </c>
      <c r="EB102" t="str">
        <f>IF(DT102="","FALSE","TRUE")</f>
        <v>TRUE</v>
      </c>
      <c r="EC102">
        <f>ROUND(MARGIN!$J18,0)</f>
        <v>11</v>
      </c>
      <c r="ED102">
        <f>ROUND(IF(DT102=DU102,EC102*(1+$CV$95),EC102*(1-$CV$95)),0)</f>
        <v>14</v>
      </c>
      <c r="EE102">
        <f>EC102</f>
        <v>11</v>
      </c>
      <c r="EF102" s="139">
        <f>EE102*10000*MARGIN!$G18/MARGIN!$D18</f>
        <v>78114.801773194587</v>
      </c>
      <c r="EG102" s="200">
        <f>IF(DW102=1,ABS(EF102*DY102),-ABS(EF102*DY102))</f>
        <v>-152.97837351640973</v>
      </c>
      <c r="EH102" s="200">
        <f>IF(DX102=1,ABS(EF102*DY102),-ABS(EF102*DY102))</f>
        <v>-152.97837351640973</v>
      </c>
      <c r="EJ102">
        <f t="shared" si="287"/>
        <v>-2</v>
      </c>
      <c r="EK102">
        <v>-1</v>
      </c>
      <c r="EL102">
        <v>1</v>
      </c>
      <c r="EM102">
        <v>1</v>
      </c>
      <c r="EN102">
        <v>1</v>
      </c>
      <c r="EO102">
        <f>IF(EK102=EN102,1,0)</f>
        <v>0</v>
      </c>
      <c r="EQ102">
        <f>IF(EN102=EM102,1,0)</f>
        <v>1</v>
      </c>
      <c r="ER102">
        <v>1.8877925007000002E-2</v>
      </c>
      <c r="ES102" s="118" t="s">
        <v>1190</v>
      </c>
      <c r="ET102">
        <v>50</v>
      </c>
      <c r="EU102" t="str">
        <f>IF(EK102="","FALSE","TRUE")</f>
        <v>TRUE</v>
      </c>
      <c r="EV102">
        <f>ROUND(MARGIN!$J18,0)</f>
        <v>11</v>
      </c>
      <c r="EW102">
        <f>ROUND(IF(EK102=EM102,EV102*(1+$CV$95),EV102*(1-$CV$95)),0)</f>
        <v>8</v>
      </c>
      <c r="EX102">
        <f>EV102</f>
        <v>11</v>
      </c>
      <c r="EY102" s="139">
        <f>EX102*10000*MARGIN!$G18/MARGIN!$D18</f>
        <v>78114.801773194587</v>
      </c>
      <c r="EZ102" s="200">
        <f>IF(EO102=1,ABS(EY102*ER102),-ABS(EY102*ER102))</f>
        <v>-1474.6453698110381</v>
      </c>
      <c r="FA102" s="200"/>
      <c r="FB102" s="200">
        <f>IF(EQ102=1,ABS(EY102*ER102),-ABS(EY102*ER102))</f>
        <v>1474.6453698110381</v>
      </c>
      <c r="FD102">
        <f t="shared" si="292"/>
        <v>-1</v>
      </c>
      <c r="FE102">
        <v>-1</v>
      </c>
      <c r="FF102">
        <v>1</v>
      </c>
      <c r="FG102">
        <v>1</v>
      </c>
      <c r="FI102">
        <f>IF(FE102=FH102,1,0)</f>
        <v>0</v>
      </c>
      <c r="FK102">
        <f>IF(FH102=FG102,1,0)</f>
        <v>0</v>
      </c>
      <c r="FM102" s="118" t="s">
        <v>1190</v>
      </c>
      <c r="FN102">
        <v>50</v>
      </c>
      <c r="FO102" t="str">
        <f>IF(FE102="","FALSE","TRUE")</f>
        <v>TRUE</v>
      </c>
      <c r="FP102">
        <f>ROUND(MARGIN!$J18,0)</f>
        <v>11</v>
      </c>
      <c r="FQ102">
        <f>ROUND(IF(FE102=FG102,FP102*(1+$CV$95),FP102*(1-$CV$95)),0)</f>
        <v>8</v>
      </c>
      <c r="FR102">
        <f>FP102</f>
        <v>11</v>
      </c>
      <c r="FS102" s="139">
        <f>FR102*10000*MARGIN!$G18/MARGIN!$D18</f>
        <v>78114.801773194587</v>
      </c>
      <c r="FT102" s="200">
        <f>IF(FI102=1,ABS(FS102*FL102),-ABS(FS102*FL102))</f>
        <v>0</v>
      </c>
      <c r="FU102" s="200"/>
      <c r="FV102" s="200">
        <f>IF(FK102=1,ABS(FS102*FL102),-ABS(FS102*FL102))</f>
        <v>0</v>
      </c>
      <c r="FX102">
        <f t="shared" si="297"/>
        <v>0</v>
      </c>
      <c r="FZ102">
        <v>1</v>
      </c>
      <c r="GB102">
        <v>1</v>
      </c>
      <c r="GE102">
        <f>IF(FY102=GD102,1,0)</f>
        <v>1</v>
      </c>
      <c r="GG102">
        <f>IF(GD102=GB102,1,0)</f>
        <v>0</v>
      </c>
      <c r="GJ102" s="118" t="s">
        <v>1190</v>
      </c>
      <c r="GK102">
        <v>50</v>
      </c>
      <c r="GL102" t="str">
        <f>IF(FY102="","FALSE","TRUE")</f>
        <v>FALSE</v>
      </c>
      <c r="GM102">
        <f>ROUND(MARGIN!$J18,0)</f>
        <v>11</v>
      </c>
      <c r="GN102">
        <f>ROUND(IF(FY102=GB102,GM102*(1+$CV$95),GM102*(1-$CV$95)),0)</f>
        <v>8</v>
      </c>
      <c r="GO102">
        <f>GM102</f>
        <v>11</v>
      </c>
      <c r="GP102" s="139">
        <f>GO102*10000*MARGIN!$G18/MARGIN!$D18</f>
        <v>78114.801773194587</v>
      </c>
      <c r="GQ102" s="200">
        <f>IF(GE102=1,ABS(GP102*GI102),-ABS(GP102*GI102))</f>
        <v>0</v>
      </c>
      <c r="GR102" s="200"/>
      <c r="GS102" s="200">
        <f t="shared" si="301"/>
        <v>0</v>
      </c>
      <c r="GT102" s="200">
        <f>IF(GI102=1,ABS(GQ102*GJ102),-ABS(GQ102*GJ102))</f>
        <v>0</v>
      </c>
    </row>
    <row r="103" spans="1:202" x14ac:dyDescent="0.25">
      <c r="A103" s="186" t="s">
        <v>1209</v>
      </c>
      <c r="B103" s="167" t="s">
        <v>27</v>
      </c>
      <c r="D103" s="117" t="s">
        <v>788</v>
      </c>
      <c r="E103">
        <v>50</v>
      </c>
      <c r="F103" t="e">
        <f>IF(#REF!="","FALSE","TRUE")</f>
        <v>#REF!</v>
      </c>
      <c r="G103">
        <f>ROUND(MARGIN!$J17,0)</f>
        <v>10</v>
      </c>
      <c r="I103" t="e">
        <f>-#REF!+J103</f>
        <v>#REF!</v>
      </c>
      <c r="J103">
        <v>-1</v>
      </c>
      <c r="K103" s="117" t="s">
        <v>788</v>
      </c>
      <c r="L103">
        <v>50</v>
      </c>
      <c r="M103" t="str">
        <f t="shared" si="248"/>
        <v>TRUE</v>
      </c>
      <c r="N103">
        <f>ROUND(MARGIN!$J17,0)</f>
        <v>10</v>
      </c>
      <c r="P103">
        <f t="shared" si="249"/>
        <v>0</v>
      </c>
      <c r="Q103">
        <v>-1</v>
      </c>
      <c r="T103" s="117" t="s">
        <v>788</v>
      </c>
      <c r="U103">
        <v>50</v>
      </c>
      <c r="V103" t="str">
        <f t="shared" si="250"/>
        <v>TRUE</v>
      </c>
      <c r="W103">
        <f>ROUND(MARGIN!$J17,0)</f>
        <v>10</v>
      </c>
      <c r="Z103">
        <f t="shared" si="251"/>
        <v>0</v>
      </c>
      <c r="AA103">
        <v>-1</v>
      </c>
      <c r="AD103" s="117" t="s">
        <v>32</v>
      </c>
      <c r="AE103">
        <v>50</v>
      </c>
      <c r="AF103" t="str">
        <f t="shared" si="252"/>
        <v>TRUE</v>
      </c>
      <c r="AG103">
        <f>ROUND(MARGIN!$J17,0)</f>
        <v>10</v>
      </c>
      <c r="AH103">
        <f t="shared" si="253"/>
        <v>10</v>
      </c>
      <c r="AK103">
        <f t="shared" si="254"/>
        <v>0</v>
      </c>
      <c r="AL103">
        <v>-1</v>
      </c>
      <c r="AO103" s="117" t="s">
        <v>32</v>
      </c>
      <c r="AP103">
        <v>50</v>
      </c>
      <c r="AQ103" t="str">
        <f t="shared" si="255"/>
        <v>TRUE</v>
      </c>
      <c r="AR103">
        <f>ROUND(MARGIN!$J17,0)</f>
        <v>10</v>
      </c>
      <c r="AS103">
        <f t="shared" si="256"/>
        <v>10</v>
      </c>
      <c r="AV103">
        <f t="shared" si="257"/>
        <v>2</v>
      </c>
      <c r="AW103">
        <v>1</v>
      </c>
      <c r="AZ103" s="117" t="s">
        <v>32</v>
      </c>
      <c r="BA103">
        <v>50</v>
      </c>
      <c r="BB103" t="str">
        <f t="shared" si="258"/>
        <v>TRUE</v>
      </c>
      <c r="BC103">
        <f>ROUND(MARGIN!$J17,0)</f>
        <v>10</v>
      </c>
      <c r="BD103">
        <f t="shared" si="259"/>
        <v>10</v>
      </c>
      <c r="BG103">
        <f t="shared" si="260"/>
        <v>-1</v>
      </c>
      <c r="BL103" s="117" t="s">
        <v>32</v>
      </c>
      <c r="BM103">
        <v>50</v>
      </c>
      <c r="BN103" t="str">
        <f t="shared" si="261"/>
        <v>FALSE</v>
      </c>
      <c r="BO103">
        <f>ROUND(MARGIN!$J17,0)</f>
        <v>10</v>
      </c>
      <c r="BP103">
        <f t="shared" si="262"/>
        <v>10</v>
      </c>
      <c r="BT103">
        <f t="shared" si="263"/>
        <v>-1</v>
      </c>
      <c r="BU103">
        <v>-1</v>
      </c>
      <c r="BV103">
        <v>-1</v>
      </c>
      <c r="BW103">
        <v>-1</v>
      </c>
      <c r="BX103">
        <f t="shared" si="264"/>
        <v>1</v>
      </c>
      <c r="BY103">
        <f t="shared" si="265"/>
        <v>1</v>
      </c>
      <c r="BZ103" s="187">
        <v>-2.6722758000300001E-3</v>
      </c>
      <c r="CA103" s="117" t="s">
        <v>32</v>
      </c>
      <c r="CB103">
        <v>50</v>
      </c>
      <c r="CC103" t="str">
        <f t="shared" si="266"/>
        <v>TRUE</v>
      </c>
      <c r="CD103">
        <f>ROUND(MARGIN!$J19,0)</f>
        <v>10</v>
      </c>
      <c r="CE103">
        <f t="shared" si="267"/>
        <v>13</v>
      </c>
      <c r="CF103">
        <f t="shared" si="303"/>
        <v>10</v>
      </c>
      <c r="CG103" s="139">
        <f>CF103*10000*MARGIN!$G19/MARGIN!$D19</f>
        <v>78576.391409401534</v>
      </c>
      <c r="CH103" s="145">
        <f t="shared" si="268"/>
        <v>209.97778921702891</v>
      </c>
      <c r="CI103" s="145">
        <f t="shared" si="269"/>
        <v>209.97778921702891</v>
      </c>
      <c r="CK103">
        <f t="shared" si="270"/>
        <v>0</v>
      </c>
      <c r="CL103">
        <v>-1</v>
      </c>
      <c r="CM103">
        <v>-1</v>
      </c>
      <c r="CN103">
        <v>1</v>
      </c>
      <c r="CO103">
        <f t="shared" si="271"/>
        <v>0</v>
      </c>
      <c r="CP103">
        <f t="shared" si="272"/>
        <v>0</v>
      </c>
      <c r="CQ103">
        <v>4.0058894533699999E-3</v>
      </c>
      <c r="CR103" s="117" t="s">
        <v>1190</v>
      </c>
      <c r="CS103">
        <v>50</v>
      </c>
      <c r="CT103" t="str">
        <f t="shared" si="273"/>
        <v>TRUE</v>
      </c>
      <c r="CU103">
        <f>ROUND(MARGIN!$J19,0)</f>
        <v>10</v>
      </c>
      <c r="CV103">
        <f t="shared" si="304"/>
        <v>13</v>
      </c>
      <c r="CW103">
        <f t="shared" si="305"/>
        <v>10</v>
      </c>
      <c r="CX103" s="139">
        <f>CW103*10000*MARGIN!$G19/MARGIN!$D19</f>
        <v>78576.391409401534</v>
      </c>
      <c r="CY103" s="200">
        <f t="shared" si="274"/>
        <v>-314.76833763079469</v>
      </c>
      <c r="CZ103" s="200">
        <f t="shared" si="275"/>
        <v>-314.76833763079469</v>
      </c>
      <c r="DB103">
        <f t="shared" si="276"/>
        <v>2</v>
      </c>
      <c r="DC103">
        <v>1</v>
      </c>
      <c r="DD103">
        <v>-1</v>
      </c>
      <c r="DE103">
        <v>1</v>
      </c>
      <c r="DF103">
        <f t="shared" si="277"/>
        <v>1</v>
      </c>
      <c r="DG103">
        <f t="shared" si="278"/>
        <v>0</v>
      </c>
      <c r="DH103">
        <v>8.9838950469699999E-4</v>
      </c>
      <c r="DI103" s="117" t="s">
        <v>1190</v>
      </c>
      <c r="DJ103">
        <v>50</v>
      </c>
      <c r="DK103" t="str">
        <f t="shared" si="279"/>
        <v>TRUE</v>
      </c>
      <c r="DL103">
        <f>ROUND(MARGIN!$J19,0)</f>
        <v>10</v>
      </c>
      <c r="DM103">
        <f t="shared" si="306"/>
        <v>8</v>
      </c>
      <c r="DN103">
        <f t="shared" si="307"/>
        <v>10</v>
      </c>
      <c r="DO103" s="139">
        <f>DN103*10000*MARGIN!$G19/MARGIN!$D19</f>
        <v>78576.391409401534</v>
      </c>
      <c r="DP103" s="200">
        <f t="shared" si="280"/>
        <v>70.592205359169853</v>
      </c>
      <c r="DQ103" s="200">
        <f t="shared" si="281"/>
        <v>-70.592205359169853</v>
      </c>
      <c r="DS103">
        <f t="shared" si="282"/>
        <v>0</v>
      </c>
      <c r="DT103">
        <v>1</v>
      </c>
      <c r="DU103">
        <v>1</v>
      </c>
      <c r="DV103">
        <v>-1</v>
      </c>
      <c r="DW103">
        <f t="shared" si="283"/>
        <v>0</v>
      </c>
      <c r="DX103">
        <f t="shared" si="308"/>
        <v>0</v>
      </c>
      <c r="DY103">
        <v>-2.8379466466000002E-3</v>
      </c>
      <c r="DZ103" s="117" t="s">
        <v>1190</v>
      </c>
      <c r="EA103">
        <v>50</v>
      </c>
      <c r="EB103" t="str">
        <f t="shared" si="284"/>
        <v>TRUE</v>
      </c>
      <c r="EC103">
        <f>ROUND(MARGIN!$J19,0)</f>
        <v>10</v>
      </c>
      <c r="ED103">
        <f t="shared" si="309"/>
        <v>13</v>
      </c>
      <c r="EE103">
        <f t="shared" si="310"/>
        <v>10</v>
      </c>
      <c r="EF103" s="139">
        <f>EE103*10000*MARGIN!$G19/MARGIN!$D19</f>
        <v>78576.391409401534</v>
      </c>
      <c r="EG103" s="200">
        <f t="shared" si="285"/>
        <v>-222.99560650224015</v>
      </c>
      <c r="EH103" s="200">
        <f t="shared" si="286"/>
        <v>-222.99560650224015</v>
      </c>
      <c r="EJ103">
        <f t="shared" si="287"/>
        <v>-2</v>
      </c>
      <c r="EK103">
        <v>-1</v>
      </c>
      <c r="EL103">
        <v>1</v>
      </c>
      <c r="EM103">
        <v>1</v>
      </c>
      <c r="EN103">
        <v>1</v>
      </c>
      <c r="EO103">
        <f t="shared" ref="EO103:EO123" si="320">IF(EK103=EN103,1,0)</f>
        <v>0</v>
      </c>
      <c r="EQ103">
        <f t="shared" ref="EQ103:EQ123" si="321">IF(EN103=EM103,1,0)</f>
        <v>1</v>
      </c>
      <c r="ER103">
        <v>3.0181086519100002E-3</v>
      </c>
      <c r="ES103" s="117" t="s">
        <v>1190</v>
      </c>
      <c r="ET103">
        <v>50</v>
      </c>
      <c r="EU103" t="str">
        <f t="shared" ref="EU103:EU123" si="322">IF(EK103="","FALSE","TRUE")</f>
        <v>TRUE</v>
      </c>
      <c r="EV103">
        <f>ROUND(MARGIN!$J19,0)</f>
        <v>10</v>
      </c>
      <c r="EW103">
        <f t="shared" ref="EW103:EW123" si="323">ROUND(IF(EK103=EM103,EV103*(1+$CV$95),EV103*(1-$CV$95)),0)</f>
        <v>8</v>
      </c>
      <c r="EX103">
        <f t="shared" ref="EX103:EX123" si="324">EV103</f>
        <v>10</v>
      </c>
      <c r="EY103" s="139">
        <f>EX103*10000*MARGIN!$G19/MARGIN!$D19</f>
        <v>78576.391409401534</v>
      </c>
      <c r="EZ103" s="200">
        <f t="shared" ref="EZ103:EZ123" si="325">IF(EO103=1,ABS(EY103*ER103),-ABS(EY103*ER103))</f>
        <v>-237.15208674858138</v>
      </c>
      <c r="FA103" s="200"/>
      <c r="FB103" s="200">
        <f t="shared" ref="FB103:FB123" si="326">IF(EQ103=1,ABS(EY103*ER103),-ABS(EY103*ER103))</f>
        <v>237.15208674858138</v>
      </c>
      <c r="FD103">
        <f t="shared" si="292"/>
        <v>-1</v>
      </c>
      <c r="FE103">
        <v>-1</v>
      </c>
      <c r="FF103">
        <v>1</v>
      </c>
      <c r="FG103">
        <v>1</v>
      </c>
      <c r="FI103">
        <f t="shared" ref="FI103:FI123" si="327">IF(FE103=FH103,1,0)</f>
        <v>0</v>
      </c>
      <c r="FK103">
        <f t="shared" ref="FK103:FK123" si="328">IF(FH103=FG103,1,0)</f>
        <v>0</v>
      </c>
      <c r="FM103" s="117" t="s">
        <v>1190</v>
      </c>
      <c r="FN103">
        <v>50</v>
      </c>
      <c r="FO103" t="str">
        <f t="shared" ref="FO103:FO123" si="329">IF(FE103="","FALSE","TRUE")</f>
        <v>TRUE</v>
      </c>
      <c r="FP103">
        <f>ROUND(MARGIN!$J19,0)</f>
        <v>10</v>
      </c>
      <c r="FQ103">
        <f t="shared" ref="FQ103:FQ123" si="330">ROUND(IF(FE103=FG103,FP103*(1+$CV$95),FP103*(1-$CV$95)),0)</f>
        <v>8</v>
      </c>
      <c r="FR103">
        <f t="shared" ref="FR103:FR123" si="331">FP103</f>
        <v>10</v>
      </c>
      <c r="FS103" s="139">
        <f>FR103*10000*MARGIN!$G19/MARGIN!$D19</f>
        <v>78576.391409401534</v>
      </c>
      <c r="FT103" s="200">
        <f t="shared" ref="FT103:FT123" si="332">IF(FI103=1,ABS(FS103*FL103),-ABS(FS103*FL103))</f>
        <v>0</v>
      </c>
      <c r="FU103" s="200"/>
      <c r="FV103" s="200">
        <f t="shared" ref="FV103:FV123" si="333">IF(FK103=1,ABS(FS103*FL103),-ABS(FS103*FL103))</f>
        <v>0</v>
      </c>
      <c r="FX103">
        <f t="shared" si="297"/>
        <v>0</v>
      </c>
      <c r="FZ103">
        <v>1</v>
      </c>
      <c r="GB103">
        <v>1</v>
      </c>
      <c r="GE103">
        <f t="shared" ref="GE103:GE123" si="334">IF(FY103=GD103,1,0)</f>
        <v>1</v>
      </c>
      <c r="GG103">
        <f t="shared" ref="GG103:GG123" si="335">IF(GD103=GB103,1,0)</f>
        <v>0</v>
      </c>
      <c r="GJ103" s="117" t="s">
        <v>1190</v>
      </c>
      <c r="GK103">
        <v>50</v>
      </c>
      <c r="GL103" t="str">
        <f t="shared" ref="GL103:GL123" si="336">IF(FY103="","FALSE","TRUE")</f>
        <v>FALSE</v>
      </c>
      <c r="GM103">
        <f>ROUND(MARGIN!$J19,0)</f>
        <v>10</v>
      </c>
      <c r="GN103">
        <f t="shared" ref="GN103:GN123" si="337">ROUND(IF(FY103=GB103,GM103*(1+$CV$95),GM103*(1-$CV$95)),0)</f>
        <v>8</v>
      </c>
      <c r="GO103">
        <f t="shared" ref="GO103:GO123" si="338">GM103</f>
        <v>10</v>
      </c>
      <c r="GP103" s="139">
        <f>GO103*10000*MARGIN!$G19/MARGIN!$D19</f>
        <v>78576.391409401534</v>
      </c>
      <c r="GQ103" s="200">
        <f t="shared" ref="GQ103:GQ123" si="339">IF(GE103=1,ABS(GP103*GI103),-ABS(GP103*GI103))</f>
        <v>0</v>
      </c>
      <c r="GR103" s="200"/>
      <c r="GS103" s="200">
        <f t="shared" si="301"/>
        <v>0</v>
      </c>
      <c r="GT103" s="200">
        <f t="shared" ref="GT103:GT123" si="340">IF(GI103=1,ABS(GQ103*GJ103),-ABS(GQ103*GJ103))</f>
        <v>0</v>
      </c>
    </row>
    <row r="104" spans="1:202" x14ac:dyDescent="0.25">
      <c r="A104" s="186" t="s">
        <v>1210</v>
      </c>
      <c r="B104" s="167" t="s">
        <v>28</v>
      </c>
      <c r="D104" s="118" t="s">
        <v>788</v>
      </c>
      <c r="E104">
        <v>50</v>
      </c>
      <c r="F104" t="e">
        <f>IF(#REF!="","FALSE","TRUE")</f>
        <v>#REF!</v>
      </c>
      <c r="G104">
        <f>ROUND(MARGIN!$J35,0)</f>
        <v>7</v>
      </c>
      <c r="I104" t="e">
        <f>-#REF!+J104</f>
        <v>#REF!</v>
      </c>
      <c r="J104">
        <v>1</v>
      </c>
      <c r="K104" s="118" t="s">
        <v>788</v>
      </c>
      <c r="L104">
        <v>50</v>
      </c>
      <c r="M104" t="str">
        <f t="shared" si="248"/>
        <v>TRUE</v>
      </c>
      <c r="N104">
        <f>ROUND(MARGIN!$J35,0)</f>
        <v>7</v>
      </c>
      <c r="P104">
        <f t="shared" si="249"/>
        <v>-2</v>
      </c>
      <c r="Q104">
        <v>-1</v>
      </c>
      <c r="T104" s="118" t="s">
        <v>788</v>
      </c>
      <c r="U104">
        <v>50</v>
      </c>
      <c r="V104" t="str">
        <f t="shared" si="250"/>
        <v>TRUE</v>
      </c>
      <c r="W104">
        <f>ROUND(MARGIN!$J35,0)</f>
        <v>7</v>
      </c>
      <c r="Z104">
        <f t="shared" si="251"/>
        <v>2</v>
      </c>
      <c r="AA104">
        <v>1</v>
      </c>
      <c r="AD104" s="118" t="s">
        <v>962</v>
      </c>
      <c r="AE104">
        <v>50</v>
      </c>
      <c r="AF104" t="str">
        <f t="shared" si="252"/>
        <v>TRUE</v>
      </c>
      <c r="AG104">
        <f>ROUND(MARGIN!$J35,0)</f>
        <v>7</v>
      </c>
      <c r="AH104">
        <f t="shared" si="253"/>
        <v>7</v>
      </c>
      <c r="AK104">
        <f t="shared" si="254"/>
        <v>0</v>
      </c>
      <c r="AL104">
        <v>1</v>
      </c>
      <c r="AO104" s="118" t="s">
        <v>962</v>
      </c>
      <c r="AP104">
        <v>50</v>
      </c>
      <c r="AQ104" t="str">
        <f t="shared" si="255"/>
        <v>TRUE</v>
      </c>
      <c r="AR104">
        <f>ROUND(MARGIN!$J35,0)</f>
        <v>7</v>
      </c>
      <c r="AS104">
        <f t="shared" si="256"/>
        <v>7</v>
      </c>
      <c r="AV104">
        <f t="shared" si="257"/>
        <v>-2</v>
      </c>
      <c r="AW104">
        <v>-1</v>
      </c>
      <c r="AZ104" s="118" t="s">
        <v>962</v>
      </c>
      <c r="BA104">
        <v>50</v>
      </c>
      <c r="BB104" t="str">
        <f t="shared" si="258"/>
        <v>TRUE</v>
      </c>
      <c r="BC104">
        <f>ROUND(MARGIN!$J35,0)</f>
        <v>7</v>
      </c>
      <c r="BD104">
        <f t="shared" si="259"/>
        <v>7</v>
      </c>
      <c r="BG104">
        <f t="shared" si="260"/>
        <v>1</v>
      </c>
      <c r="BL104" s="118" t="s">
        <v>962</v>
      </c>
      <c r="BM104">
        <v>50</v>
      </c>
      <c r="BN104" t="str">
        <f t="shared" si="261"/>
        <v>FALSE</v>
      </c>
      <c r="BO104">
        <f>ROUND(MARGIN!$J35,0)</f>
        <v>7</v>
      </c>
      <c r="BP104">
        <f t="shared" si="262"/>
        <v>7</v>
      </c>
      <c r="BT104">
        <f t="shared" si="263"/>
        <v>1</v>
      </c>
      <c r="BU104">
        <v>1</v>
      </c>
      <c r="BV104">
        <v>-1</v>
      </c>
      <c r="BW104">
        <v>1</v>
      </c>
      <c r="BX104">
        <f t="shared" si="264"/>
        <v>1</v>
      </c>
      <c r="BY104">
        <f t="shared" si="265"/>
        <v>0</v>
      </c>
      <c r="BZ104" s="187">
        <v>7.1067194848700001E-3</v>
      </c>
      <c r="CA104" s="118" t="s">
        <v>962</v>
      </c>
      <c r="CB104">
        <v>50</v>
      </c>
      <c r="CC104" t="str">
        <f t="shared" si="266"/>
        <v>TRUE</v>
      </c>
      <c r="CD104">
        <f>ROUND(MARGIN!$J20,0)</f>
        <v>11</v>
      </c>
      <c r="CE104">
        <f t="shared" si="267"/>
        <v>14</v>
      </c>
      <c r="CF104">
        <f t="shared" si="303"/>
        <v>11</v>
      </c>
      <c r="CG104" s="139">
        <f>CF104*10000*MARGIN!$G20/MARGIN!$D20</f>
        <v>78117.099273055355</v>
      </c>
      <c r="CH104" s="145">
        <f t="shared" si="268"/>
        <v>555.15631150534659</v>
      </c>
      <c r="CI104" s="145">
        <f t="shared" si="269"/>
        <v>-555.15631150534659</v>
      </c>
      <c r="CK104">
        <f t="shared" si="270"/>
        <v>0</v>
      </c>
      <c r="CL104">
        <v>1</v>
      </c>
      <c r="CM104">
        <v>-1</v>
      </c>
      <c r="CN104">
        <v>-1</v>
      </c>
      <c r="CO104">
        <f t="shared" si="271"/>
        <v>0</v>
      </c>
      <c r="CP104">
        <f t="shared" si="272"/>
        <v>1</v>
      </c>
      <c r="CQ104">
        <v>-1.1078373600499999E-2</v>
      </c>
      <c r="CR104" s="118" t="s">
        <v>1190</v>
      </c>
      <c r="CS104">
        <v>50</v>
      </c>
      <c r="CT104" t="str">
        <f t="shared" si="273"/>
        <v>TRUE</v>
      </c>
      <c r="CU104">
        <f>ROUND(MARGIN!$J20,0)</f>
        <v>11</v>
      </c>
      <c r="CV104">
        <f t="shared" si="304"/>
        <v>8</v>
      </c>
      <c r="CW104">
        <f t="shared" si="305"/>
        <v>11</v>
      </c>
      <c r="CX104" s="139">
        <f>CW104*10000*MARGIN!$G20/MARGIN!$D20</f>
        <v>78117.099273055355</v>
      </c>
      <c r="CY104" s="200">
        <f t="shared" si="274"/>
        <v>-865.41041033425415</v>
      </c>
      <c r="CZ104" s="200">
        <f t="shared" si="275"/>
        <v>865.41041033425415</v>
      </c>
      <c r="DB104">
        <f t="shared" si="276"/>
        <v>-2</v>
      </c>
      <c r="DC104">
        <v>-1</v>
      </c>
      <c r="DD104">
        <v>1</v>
      </c>
      <c r="DE104">
        <v>1</v>
      </c>
      <c r="DF104">
        <f t="shared" si="277"/>
        <v>0</v>
      </c>
      <c r="DG104">
        <f t="shared" si="278"/>
        <v>1</v>
      </c>
      <c r="DH104">
        <v>2.8751042783900001E-3</v>
      </c>
      <c r="DI104" s="118" t="s">
        <v>1190</v>
      </c>
      <c r="DJ104">
        <v>50</v>
      </c>
      <c r="DK104" t="str">
        <f t="shared" si="279"/>
        <v>TRUE</v>
      </c>
      <c r="DL104">
        <f>ROUND(MARGIN!$J20,0)</f>
        <v>11</v>
      </c>
      <c r="DM104">
        <f t="shared" si="306"/>
        <v>8</v>
      </c>
      <c r="DN104">
        <f t="shared" si="307"/>
        <v>11</v>
      </c>
      <c r="DO104" s="139">
        <f>DN104*10000*MARGIN!$G20/MARGIN!$D20</f>
        <v>78117.099273055355</v>
      </c>
      <c r="DP104" s="200">
        <f t="shared" si="280"/>
        <v>-224.59480633537783</v>
      </c>
      <c r="DQ104" s="200">
        <f t="shared" si="281"/>
        <v>224.59480633537783</v>
      </c>
      <c r="DS104">
        <f t="shared" si="282"/>
        <v>2</v>
      </c>
      <c r="DT104">
        <v>1</v>
      </c>
      <c r="DU104">
        <v>-1</v>
      </c>
      <c r="DV104">
        <v>-1</v>
      </c>
      <c r="DW104">
        <f t="shared" si="283"/>
        <v>0</v>
      </c>
      <c r="DX104">
        <f t="shared" si="308"/>
        <v>1</v>
      </c>
      <c r="DY104">
        <v>-2.86686175191E-3</v>
      </c>
      <c r="DZ104" s="118" t="s">
        <v>1190</v>
      </c>
      <c r="EA104">
        <v>50</v>
      </c>
      <c r="EB104" t="str">
        <f t="shared" si="284"/>
        <v>TRUE</v>
      </c>
      <c r="EC104">
        <f>ROUND(MARGIN!$J20,0)</f>
        <v>11</v>
      </c>
      <c r="ED104">
        <f t="shared" si="309"/>
        <v>8</v>
      </c>
      <c r="EE104">
        <f t="shared" si="310"/>
        <v>11</v>
      </c>
      <c r="EF104" s="139">
        <f>EE104*10000*MARGIN!$G20/MARGIN!$D20</f>
        <v>78117.099273055355</v>
      </c>
      <c r="EG104" s="200">
        <f t="shared" si="285"/>
        <v>-223.95092407607888</v>
      </c>
      <c r="EH104" s="200">
        <f t="shared" si="286"/>
        <v>223.95092407607888</v>
      </c>
      <c r="EJ104">
        <f t="shared" si="287"/>
        <v>2</v>
      </c>
      <c r="EK104">
        <v>1</v>
      </c>
      <c r="EL104">
        <v>-1</v>
      </c>
      <c r="EM104">
        <v>-1</v>
      </c>
      <c r="EN104">
        <v>1</v>
      </c>
      <c r="EO104">
        <f t="shared" si="320"/>
        <v>1</v>
      </c>
      <c r="EQ104">
        <f t="shared" si="321"/>
        <v>0</v>
      </c>
      <c r="ER104">
        <v>2.0155523775499999E-2</v>
      </c>
      <c r="ES104" s="118" t="s">
        <v>1190</v>
      </c>
      <c r="ET104">
        <v>50</v>
      </c>
      <c r="EU104" t="str">
        <f t="shared" si="322"/>
        <v>TRUE</v>
      </c>
      <c r="EV104">
        <f>ROUND(MARGIN!$J20,0)</f>
        <v>11</v>
      </c>
      <c r="EW104">
        <f t="shared" si="323"/>
        <v>8</v>
      </c>
      <c r="EX104">
        <f t="shared" si="324"/>
        <v>11</v>
      </c>
      <c r="EY104" s="139">
        <f>EX104*10000*MARGIN!$G20/MARGIN!$D20</f>
        <v>78117.099273055355</v>
      </c>
      <c r="EZ104" s="200">
        <f t="shared" si="325"/>
        <v>1574.4910516711609</v>
      </c>
      <c r="FA104" s="200"/>
      <c r="FB104" s="200">
        <f t="shared" si="326"/>
        <v>-1574.4910516711609</v>
      </c>
      <c r="FD104">
        <f t="shared" si="292"/>
        <v>0</v>
      </c>
      <c r="FE104">
        <v>1</v>
      </c>
      <c r="FF104">
        <v>-1</v>
      </c>
      <c r="FG104">
        <v>-1</v>
      </c>
      <c r="FI104">
        <f t="shared" si="327"/>
        <v>0</v>
      </c>
      <c r="FK104">
        <f t="shared" si="328"/>
        <v>0</v>
      </c>
      <c r="FM104" s="118" t="s">
        <v>1190</v>
      </c>
      <c r="FN104">
        <v>50</v>
      </c>
      <c r="FO104" t="str">
        <f t="shared" si="329"/>
        <v>TRUE</v>
      </c>
      <c r="FP104">
        <f>ROUND(MARGIN!$J20,0)</f>
        <v>11</v>
      </c>
      <c r="FQ104">
        <f t="shared" si="330"/>
        <v>8</v>
      </c>
      <c r="FR104">
        <f t="shared" si="331"/>
        <v>11</v>
      </c>
      <c r="FS104" s="139">
        <f>FR104*10000*MARGIN!$G20/MARGIN!$D20</f>
        <v>78117.099273055355</v>
      </c>
      <c r="FT104" s="200">
        <f t="shared" si="332"/>
        <v>0</v>
      </c>
      <c r="FU104" s="200"/>
      <c r="FV104" s="200">
        <f t="shared" si="333"/>
        <v>0</v>
      </c>
      <c r="FX104">
        <f t="shared" si="297"/>
        <v>0</v>
      </c>
      <c r="FZ104">
        <v>-1</v>
      </c>
      <c r="GB104">
        <v>-1</v>
      </c>
      <c r="GE104">
        <f t="shared" si="334"/>
        <v>1</v>
      </c>
      <c r="GG104">
        <f t="shared" si="335"/>
        <v>0</v>
      </c>
      <c r="GJ104" s="118" t="s">
        <v>1190</v>
      </c>
      <c r="GK104">
        <v>50</v>
      </c>
      <c r="GL104" t="str">
        <f t="shared" si="336"/>
        <v>FALSE</v>
      </c>
      <c r="GM104">
        <f>ROUND(MARGIN!$J20,0)</f>
        <v>11</v>
      </c>
      <c r="GN104">
        <f t="shared" si="337"/>
        <v>8</v>
      </c>
      <c r="GO104">
        <f t="shared" si="338"/>
        <v>11</v>
      </c>
      <c r="GP104" s="139">
        <f>GO104*10000*MARGIN!$G20/MARGIN!$D20</f>
        <v>78117.099273055355</v>
      </c>
      <c r="GQ104" s="200">
        <f t="shared" si="339"/>
        <v>0</v>
      </c>
      <c r="GR104" s="200"/>
      <c r="GS104" s="200">
        <f t="shared" si="301"/>
        <v>0</v>
      </c>
      <c r="GT104" s="200">
        <f t="shared" si="340"/>
        <v>0</v>
      </c>
    </row>
    <row r="105" spans="1:202" x14ac:dyDescent="0.25">
      <c r="A105" t="s">
        <v>1182</v>
      </c>
      <c r="B105" s="167" t="s">
        <v>25</v>
      </c>
      <c r="D105" s="118" t="s">
        <v>788</v>
      </c>
      <c r="E105">
        <v>50</v>
      </c>
      <c r="F105" t="e">
        <f>IF(#REF!="","FALSE","TRUE")</f>
        <v>#REF!</v>
      </c>
      <c r="G105">
        <f>ROUND(MARGIN!$J32,0)</f>
        <v>7</v>
      </c>
      <c r="I105" t="e">
        <f>-#REF!+J105</f>
        <v>#REF!</v>
      </c>
      <c r="J105">
        <v>1</v>
      </c>
      <c r="K105" s="118" t="s">
        <v>788</v>
      </c>
      <c r="L105">
        <v>50</v>
      </c>
      <c r="M105" t="str">
        <f t="shared" si="248"/>
        <v>TRUE</v>
      </c>
      <c r="N105">
        <f>ROUND(MARGIN!$J32,0)</f>
        <v>7</v>
      </c>
      <c r="P105">
        <f t="shared" si="249"/>
        <v>-2</v>
      </c>
      <c r="Q105">
        <v>-1</v>
      </c>
      <c r="T105" s="118" t="s">
        <v>788</v>
      </c>
      <c r="U105">
        <v>50</v>
      </c>
      <c r="V105" t="str">
        <f t="shared" si="250"/>
        <v>TRUE</v>
      </c>
      <c r="W105">
        <f>ROUND(MARGIN!$J32,0)</f>
        <v>7</v>
      </c>
      <c r="Z105">
        <f t="shared" si="251"/>
        <v>2</v>
      </c>
      <c r="AA105">
        <v>1</v>
      </c>
      <c r="AB105">
        <v>1</v>
      </c>
      <c r="AC105" t="s">
        <v>966</v>
      </c>
      <c r="AD105" s="118" t="s">
        <v>962</v>
      </c>
      <c r="AE105">
        <v>50</v>
      </c>
      <c r="AF105" t="str">
        <f t="shared" si="252"/>
        <v>TRUE</v>
      </c>
      <c r="AG105">
        <f>ROUND(MARGIN!$J32,0)</f>
        <v>7</v>
      </c>
      <c r="AH105">
        <f t="shared" si="253"/>
        <v>9</v>
      </c>
      <c r="AK105">
        <f t="shared" si="254"/>
        <v>0</v>
      </c>
      <c r="AL105">
        <v>1</v>
      </c>
      <c r="AM105">
        <v>1</v>
      </c>
      <c r="AN105" t="s">
        <v>966</v>
      </c>
      <c r="AO105" s="118" t="s">
        <v>31</v>
      </c>
      <c r="AP105">
        <v>50</v>
      </c>
      <c r="AQ105" t="str">
        <f t="shared" si="255"/>
        <v>TRUE</v>
      </c>
      <c r="AR105">
        <f>ROUND(MARGIN!$J32,0)</f>
        <v>7</v>
      </c>
      <c r="AS105">
        <f t="shared" si="256"/>
        <v>9</v>
      </c>
      <c r="AV105">
        <f t="shared" si="257"/>
        <v>0</v>
      </c>
      <c r="AW105">
        <v>1</v>
      </c>
      <c r="AY105" t="s">
        <v>966</v>
      </c>
      <c r="AZ105" s="118" t="s">
        <v>962</v>
      </c>
      <c r="BA105">
        <v>50</v>
      </c>
      <c r="BB105" t="str">
        <f t="shared" si="258"/>
        <v>TRUE</v>
      </c>
      <c r="BC105">
        <f>ROUND(MARGIN!$J32,0)</f>
        <v>7</v>
      </c>
      <c r="BD105">
        <f t="shared" si="259"/>
        <v>7</v>
      </c>
      <c r="BG105">
        <f t="shared" si="260"/>
        <v>-1</v>
      </c>
      <c r="BK105" t="s">
        <v>966</v>
      </c>
      <c r="BL105" s="118" t="s">
        <v>962</v>
      </c>
      <c r="BM105">
        <v>50</v>
      </c>
      <c r="BN105" t="str">
        <f t="shared" si="261"/>
        <v>FALSE</v>
      </c>
      <c r="BO105">
        <f>ROUND(MARGIN!$J32,0)</f>
        <v>7</v>
      </c>
      <c r="BP105">
        <f t="shared" si="262"/>
        <v>7</v>
      </c>
      <c r="BT105">
        <f t="shared" si="263"/>
        <v>-1</v>
      </c>
      <c r="BU105">
        <v>-1</v>
      </c>
      <c r="BV105">
        <v>1</v>
      </c>
      <c r="BW105">
        <v>-1</v>
      </c>
      <c r="BX105">
        <f t="shared" si="264"/>
        <v>1</v>
      </c>
      <c r="BY105">
        <f t="shared" si="265"/>
        <v>0</v>
      </c>
      <c r="BZ105" s="187">
        <v>-1.5133838109499999E-2</v>
      </c>
      <c r="CA105" s="118" t="s">
        <v>962</v>
      </c>
      <c r="CB105">
        <v>50</v>
      </c>
      <c r="CC105" t="str">
        <f t="shared" si="266"/>
        <v>TRUE</v>
      </c>
      <c r="CD105">
        <f>ROUND(MARGIN!$J21,0)</f>
        <v>5</v>
      </c>
      <c r="CE105">
        <f t="shared" si="267"/>
        <v>6</v>
      </c>
      <c r="CF105">
        <f t="shared" si="303"/>
        <v>5</v>
      </c>
      <c r="CG105" s="139">
        <f>CF105*10000*MARGIN!$G21/MARGIN!$D21</f>
        <v>72216.008459999997</v>
      </c>
      <c r="CH105" s="145">
        <f t="shared" si="268"/>
        <v>1092.9053809479224</v>
      </c>
      <c r="CI105" s="145">
        <f t="shared" si="269"/>
        <v>-1092.9053809479224</v>
      </c>
      <c r="CK105">
        <f t="shared" si="270"/>
        <v>2</v>
      </c>
      <c r="CL105">
        <v>1</v>
      </c>
      <c r="CM105">
        <v>1</v>
      </c>
      <c r="CN105">
        <v>-1</v>
      </c>
      <c r="CO105">
        <f t="shared" si="271"/>
        <v>0</v>
      </c>
      <c r="CP105">
        <f t="shared" si="272"/>
        <v>0</v>
      </c>
      <c r="CQ105">
        <v>-2.6857611495100002E-4</v>
      </c>
      <c r="CR105" s="118" t="s">
        <v>1190</v>
      </c>
      <c r="CS105">
        <v>50</v>
      </c>
      <c r="CT105" t="str">
        <f t="shared" si="273"/>
        <v>TRUE</v>
      </c>
      <c r="CU105">
        <f>ROUND(MARGIN!$J21,0)</f>
        <v>5</v>
      </c>
      <c r="CV105">
        <f t="shared" si="304"/>
        <v>6</v>
      </c>
      <c r="CW105">
        <f t="shared" si="305"/>
        <v>5</v>
      </c>
      <c r="CX105" s="139">
        <f>CW105*10000*MARGIN!$G21/MARGIN!$D21</f>
        <v>72216.008459999997</v>
      </c>
      <c r="CY105" s="200">
        <f t="shared" si="274"/>
        <v>-19.395494989455351</v>
      </c>
      <c r="CZ105" s="200">
        <f t="shared" si="275"/>
        <v>-19.395494989455351</v>
      </c>
      <c r="DB105">
        <f t="shared" si="276"/>
        <v>0</v>
      </c>
      <c r="DC105">
        <v>1</v>
      </c>
      <c r="DD105">
        <v>1</v>
      </c>
      <c r="DE105">
        <v>-1</v>
      </c>
      <c r="DF105">
        <f t="shared" si="277"/>
        <v>0</v>
      </c>
      <c r="DG105">
        <f t="shared" si="278"/>
        <v>0</v>
      </c>
      <c r="DH105">
        <v>-6.2364776374300001E-4</v>
      </c>
      <c r="DI105" s="118" t="s">
        <v>1190</v>
      </c>
      <c r="DJ105">
        <v>50</v>
      </c>
      <c r="DK105" t="str">
        <f t="shared" si="279"/>
        <v>TRUE</v>
      </c>
      <c r="DL105">
        <f>ROUND(MARGIN!$J21,0)</f>
        <v>5</v>
      </c>
      <c r="DM105">
        <f t="shared" si="306"/>
        <v>6</v>
      </c>
      <c r="DN105">
        <f t="shared" si="307"/>
        <v>5</v>
      </c>
      <c r="DO105" s="139">
        <f>DN105*10000*MARGIN!$G21/MARGIN!$D21</f>
        <v>72216.008459999997</v>
      </c>
      <c r="DP105" s="200">
        <f t="shared" si="280"/>
        <v>-45.037352182524572</v>
      </c>
      <c r="DQ105" s="200">
        <f t="shared" si="281"/>
        <v>-45.037352182524572</v>
      </c>
      <c r="DS105">
        <f t="shared" si="282"/>
        <v>-2</v>
      </c>
      <c r="DT105">
        <v>-1</v>
      </c>
      <c r="DU105">
        <v>1</v>
      </c>
      <c r="DV105">
        <v>-1</v>
      </c>
      <c r="DW105">
        <f t="shared" si="283"/>
        <v>1</v>
      </c>
      <c r="DX105">
        <f t="shared" si="308"/>
        <v>0</v>
      </c>
      <c r="DY105">
        <v>-9.7733785840099993E-3</v>
      </c>
      <c r="DZ105" s="118" t="s">
        <v>1190</v>
      </c>
      <c r="EA105">
        <v>50</v>
      </c>
      <c r="EB105" t="str">
        <f t="shared" si="284"/>
        <v>TRUE</v>
      </c>
      <c r="EC105">
        <f>ROUND(MARGIN!$J21,0)</f>
        <v>5</v>
      </c>
      <c r="ED105">
        <f t="shared" si="309"/>
        <v>4</v>
      </c>
      <c r="EE105">
        <f t="shared" si="310"/>
        <v>5</v>
      </c>
      <c r="EF105" s="139">
        <f>EE105*10000*MARGIN!$G21/MARGIN!$D21</f>
        <v>72216.008459999997</v>
      </c>
      <c r="EG105" s="200">
        <f t="shared" si="285"/>
        <v>705.79439050564895</v>
      </c>
      <c r="EH105" s="200">
        <f t="shared" si="286"/>
        <v>-705.79439050564895</v>
      </c>
      <c r="EJ105">
        <f t="shared" si="287"/>
        <v>-2</v>
      </c>
      <c r="EK105">
        <v>-1</v>
      </c>
      <c r="EL105">
        <v>1</v>
      </c>
      <c r="EM105">
        <v>1</v>
      </c>
      <c r="EN105">
        <v>-1</v>
      </c>
      <c r="EO105">
        <f t="shared" si="320"/>
        <v>1</v>
      </c>
      <c r="EQ105">
        <f t="shared" si="321"/>
        <v>0</v>
      </c>
      <c r="ER105">
        <v>-1.40291344499E-2</v>
      </c>
      <c r="ES105" s="118" t="s">
        <v>1190</v>
      </c>
      <c r="ET105">
        <v>50</v>
      </c>
      <c r="EU105" t="str">
        <f t="shared" si="322"/>
        <v>TRUE</v>
      </c>
      <c r="EV105">
        <f>ROUND(MARGIN!$J21,0)</f>
        <v>5</v>
      </c>
      <c r="EW105">
        <f t="shared" si="323"/>
        <v>4</v>
      </c>
      <c r="EX105">
        <f t="shared" si="324"/>
        <v>5</v>
      </c>
      <c r="EY105" s="139">
        <f>EX105*10000*MARGIN!$G21/MARGIN!$D21</f>
        <v>72216.008459999997</v>
      </c>
      <c r="EZ105" s="200">
        <f t="shared" si="325"/>
        <v>1013.1280921204558</v>
      </c>
      <c r="FA105" s="200"/>
      <c r="FB105" s="200">
        <f t="shared" si="326"/>
        <v>-1013.1280921204558</v>
      </c>
      <c r="FD105">
        <f t="shared" si="292"/>
        <v>-2</v>
      </c>
      <c r="FE105">
        <v>-1</v>
      </c>
      <c r="FF105">
        <v>1</v>
      </c>
      <c r="FG105">
        <v>1</v>
      </c>
      <c r="FI105">
        <f t="shared" si="327"/>
        <v>0</v>
      </c>
      <c r="FK105">
        <f t="shared" si="328"/>
        <v>0</v>
      </c>
      <c r="FM105" s="118" t="s">
        <v>1190</v>
      </c>
      <c r="FN105">
        <v>50</v>
      </c>
      <c r="FO105" t="str">
        <f t="shared" si="329"/>
        <v>TRUE</v>
      </c>
      <c r="FP105">
        <f>ROUND(MARGIN!$J21,0)</f>
        <v>5</v>
      </c>
      <c r="FQ105">
        <f t="shared" si="330"/>
        <v>4</v>
      </c>
      <c r="FR105">
        <f t="shared" si="331"/>
        <v>5</v>
      </c>
      <c r="FS105" s="139">
        <f>FR105*10000*MARGIN!$G21/MARGIN!$D21</f>
        <v>72216.008459999997</v>
      </c>
      <c r="FT105" s="200">
        <f t="shared" si="332"/>
        <v>0</v>
      </c>
      <c r="FU105" s="200"/>
      <c r="FV105" s="200">
        <f t="shared" si="333"/>
        <v>0</v>
      </c>
      <c r="FX105">
        <f t="shared" si="297"/>
        <v>0</v>
      </c>
      <c r="FZ105">
        <v>1</v>
      </c>
      <c r="GB105">
        <v>1</v>
      </c>
      <c r="GE105">
        <f t="shared" si="334"/>
        <v>1</v>
      </c>
      <c r="GG105">
        <f t="shared" si="335"/>
        <v>0</v>
      </c>
      <c r="GJ105" s="118" t="s">
        <v>1190</v>
      </c>
      <c r="GK105">
        <v>50</v>
      </c>
      <c r="GL105" t="str">
        <f t="shared" si="336"/>
        <v>FALSE</v>
      </c>
      <c r="GM105">
        <f>ROUND(MARGIN!$J21,0)</f>
        <v>5</v>
      </c>
      <c r="GN105">
        <f t="shared" si="337"/>
        <v>4</v>
      </c>
      <c r="GO105">
        <f t="shared" si="338"/>
        <v>5</v>
      </c>
      <c r="GP105" s="139">
        <f>GO105*10000*MARGIN!$G21/MARGIN!$D21</f>
        <v>72216.008459999997</v>
      </c>
      <c r="GQ105" s="200">
        <f t="shared" si="339"/>
        <v>0</v>
      </c>
      <c r="GR105" s="200"/>
      <c r="GS105" s="200">
        <f t="shared" si="301"/>
        <v>0</v>
      </c>
      <c r="GT105" s="200">
        <f t="shared" si="340"/>
        <v>0</v>
      </c>
    </row>
    <row r="106" spans="1:202" x14ac:dyDescent="0.25">
      <c r="A106" t="s">
        <v>1180</v>
      </c>
      <c r="B106" s="167" t="s">
        <v>26</v>
      </c>
      <c r="D106" s="118" t="s">
        <v>788</v>
      </c>
      <c r="E106">
        <v>50</v>
      </c>
      <c r="F106" t="e">
        <f>IF(#REF!="","FALSE","TRUE")</f>
        <v>#REF!</v>
      </c>
      <c r="G106">
        <f>ROUND(MARGIN!$J30,0)</f>
        <v>7</v>
      </c>
      <c r="I106" t="e">
        <f>-#REF!+J106</f>
        <v>#REF!</v>
      </c>
      <c r="J106">
        <v>1</v>
      </c>
      <c r="K106" s="118" t="s">
        <v>788</v>
      </c>
      <c r="L106">
        <v>50</v>
      </c>
      <c r="M106" t="str">
        <f t="shared" si="248"/>
        <v>TRUE</v>
      </c>
      <c r="N106">
        <f>ROUND(MARGIN!$J30,0)</f>
        <v>7</v>
      </c>
      <c r="P106">
        <f t="shared" si="249"/>
        <v>0</v>
      </c>
      <c r="Q106">
        <v>1</v>
      </c>
      <c r="T106" s="118" t="s">
        <v>788</v>
      </c>
      <c r="U106">
        <v>50</v>
      </c>
      <c r="V106" t="str">
        <f t="shared" si="250"/>
        <v>TRUE</v>
      </c>
      <c r="W106">
        <f>ROUND(MARGIN!$J30,0)</f>
        <v>7</v>
      </c>
      <c r="Z106">
        <f t="shared" si="251"/>
        <v>0</v>
      </c>
      <c r="AA106">
        <v>1</v>
      </c>
      <c r="AD106" s="118" t="s">
        <v>962</v>
      </c>
      <c r="AE106">
        <v>50</v>
      </c>
      <c r="AF106" t="str">
        <f t="shared" si="252"/>
        <v>TRUE</v>
      </c>
      <c r="AG106">
        <f>ROUND(MARGIN!$J30,0)</f>
        <v>7</v>
      </c>
      <c r="AH106">
        <f t="shared" si="253"/>
        <v>7</v>
      </c>
      <c r="AK106">
        <f t="shared" si="254"/>
        <v>0</v>
      </c>
      <c r="AL106">
        <v>1</v>
      </c>
      <c r="AO106" s="118" t="s">
        <v>962</v>
      </c>
      <c r="AP106">
        <v>50</v>
      </c>
      <c r="AQ106" t="str">
        <f t="shared" si="255"/>
        <v>TRUE</v>
      </c>
      <c r="AR106">
        <f>ROUND(MARGIN!$J30,0)</f>
        <v>7</v>
      </c>
      <c r="AS106">
        <f t="shared" si="256"/>
        <v>7</v>
      </c>
      <c r="AV106">
        <f t="shared" si="257"/>
        <v>0</v>
      </c>
      <c r="AW106">
        <v>1</v>
      </c>
      <c r="AZ106" s="118" t="s">
        <v>962</v>
      </c>
      <c r="BA106">
        <v>50</v>
      </c>
      <c r="BB106" t="str">
        <f t="shared" si="258"/>
        <v>TRUE</v>
      </c>
      <c r="BC106">
        <f>ROUND(MARGIN!$J30,0)</f>
        <v>7</v>
      </c>
      <c r="BD106">
        <f t="shared" si="259"/>
        <v>7</v>
      </c>
      <c r="BG106">
        <f t="shared" si="260"/>
        <v>-1</v>
      </c>
      <c r="BL106" s="118" t="s">
        <v>962</v>
      </c>
      <c r="BM106">
        <v>50</v>
      </c>
      <c r="BN106" t="str">
        <f t="shared" si="261"/>
        <v>FALSE</v>
      </c>
      <c r="BO106">
        <f>ROUND(MARGIN!$J30,0)</f>
        <v>7</v>
      </c>
      <c r="BP106">
        <f t="shared" si="262"/>
        <v>7</v>
      </c>
      <c r="BT106">
        <f t="shared" si="263"/>
        <v>1</v>
      </c>
      <c r="BU106">
        <v>1</v>
      </c>
      <c r="BV106">
        <v>1</v>
      </c>
      <c r="BW106">
        <v>-1</v>
      </c>
      <c r="BX106">
        <f t="shared" si="264"/>
        <v>0</v>
      </c>
      <c r="BY106">
        <f t="shared" si="265"/>
        <v>0</v>
      </c>
      <c r="BZ106" s="187">
        <v>-7.7945543167700004E-3</v>
      </c>
      <c r="CA106" s="118" t="s">
        <v>962</v>
      </c>
      <c r="CB106">
        <v>50</v>
      </c>
      <c r="CC106" t="str">
        <f t="shared" si="266"/>
        <v>TRUE</v>
      </c>
      <c r="CD106">
        <f>ROUND(MARGIN!$J22,0)</f>
        <v>5</v>
      </c>
      <c r="CE106">
        <f t="shared" si="267"/>
        <v>4</v>
      </c>
      <c r="CF106">
        <f t="shared" si="303"/>
        <v>5</v>
      </c>
      <c r="CG106" s="139">
        <f>CF106*10000*MARGIN!$G22/MARGIN!$D22</f>
        <v>72278.624093911712</v>
      </c>
      <c r="CH106" s="145">
        <f t="shared" si="268"/>
        <v>-563.37966144139568</v>
      </c>
      <c r="CI106" s="145">
        <f t="shared" si="269"/>
        <v>-563.37966144139568</v>
      </c>
      <c r="CK106">
        <f t="shared" si="270"/>
        <v>-2</v>
      </c>
      <c r="CL106">
        <v>-1</v>
      </c>
      <c r="CM106">
        <v>1</v>
      </c>
      <c r="CN106">
        <v>-1</v>
      </c>
      <c r="CO106">
        <f t="shared" si="271"/>
        <v>1</v>
      </c>
      <c r="CP106">
        <f t="shared" si="272"/>
        <v>0</v>
      </c>
      <c r="CQ106">
        <v>-1.114491209E-2</v>
      </c>
      <c r="CR106" s="118" t="s">
        <v>1190</v>
      </c>
      <c r="CS106">
        <v>50</v>
      </c>
      <c r="CT106" t="str">
        <f t="shared" si="273"/>
        <v>TRUE</v>
      </c>
      <c r="CU106">
        <f>ROUND(MARGIN!$J22,0)</f>
        <v>5</v>
      </c>
      <c r="CV106">
        <f t="shared" si="304"/>
        <v>4</v>
      </c>
      <c r="CW106">
        <f t="shared" si="305"/>
        <v>5</v>
      </c>
      <c r="CX106" s="139">
        <f>CW106*10000*MARGIN!$G22/MARGIN!$D22</f>
        <v>72278.624093911712</v>
      </c>
      <c r="CY106" s="200">
        <f t="shared" si="274"/>
        <v>805.53891151280197</v>
      </c>
      <c r="CZ106" s="200">
        <f t="shared" si="275"/>
        <v>-805.53891151280197</v>
      </c>
      <c r="DB106">
        <f t="shared" si="276"/>
        <v>0</v>
      </c>
      <c r="DC106">
        <v>-1</v>
      </c>
      <c r="DD106">
        <v>1</v>
      </c>
      <c r="DE106">
        <v>1</v>
      </c>
      <c r="DF106">
        <f t="shared" si="277"/>
        <v>0</v>
      </c>
      <c r="DG106">
        <f t="shared" si="278"/>
        <v>1</v>
      </c>
      <c r="DH106">
        <v>1.7130620985E-3</v>
      </c>
      <c r="DI106" s="118" t="s">
        <v>1190</v>
      </c>
      <c r="DJ106">
        <v>50</v>
      </c>
      <c r="DK106" t="str">
        <f t="shared" si="279"/>
        <v>TRUE</v>
      </c>
      <c r="DL106">
        <f>ROUND(MARGIN!$J22,0)</f>
        <v>5</v>
      </c>
      <c r="DM106">
        <f t="shared" si="306"/>
        <v>4</v>
      </c>
      <c r="DN106">
        <f t="shared" si="307"/>
        <v>5</v>
      </c>
      <c r="DO106" s="139">
        <f>DN106*10000*MARGIN!$G22/MARGIN!$D22</f>
        <v>72278.624093911712</v>
      </c>
      <c r="DP106" s="200">
        <f t="shared" si="280"/>
        <v>-123.81777146700907</v>
      </c>
      <c r="DQ106" s="200">
        <f t="shared" si="281"/>
        <v>123.81777146700907</v>
      </c>
      <c r="DS106">
        <f t="shared" si="282"/>
        <v>2</v>
      </c>
      <c r="DT106">
        <v>1</v>
      </c>
      <c r="DU106">
        <v>1</v>
      </c>
      <c r="DV106">
        <v>-1</v>
      </c>
      <c r="DW106">
        <f t="shared" si="283"/>
        <v>0</v>
      </c>
      <c r="DX106">
        <f t="shared" si="308"/>
        <v>0</v>
      </c>
      <c r="DY106">
        <v>-8.87843807895E-3</v>
      </c>
      <c r="DZ106" s="118" t="s">
        <v>1190</v>
      </c>
      <c r="EA106">
        <v>50</v>
      </c>
      <c r="EB106" t="str">
        <f t="shared" si="284"/>
        <v>TRUE</v>
      </c>
      <c r="EC106">
        <f>ROUND(MARGIN!$J22,0)</f>
        <v>5</v>
      </c>
      <c r="ED106">
        <f t="shared" si="309"/>
        <v>6</v>
      </c>
      <c r="EE106">
        <f t="shared" si="310"/>
        <v>5</v>
      </c>
      <c r="EF106" s="139">
        <f>EE106*10000*MARGIN!$G22/MARGIN!$D22</f>
        <v>72278.624093911712</v>
      </c>
      <c r="EG106" s="200">
        <f t="shared" si="285"/>
        <v>-641.72128844949873</v>
      </c>
      <c r="EH106" s="200">
        <f t="shared" si="286"/>
        <v>-641.72128844949873</v>
      </c>
      <c r="EJ106">
        <f t="shared" si="287"/>
        <v>-2</v>
      </c>
      <c r="EK106">
        <v>-1</v>
      </c>
      <c r="EL106">
        <v>1</v>
      </c>
      <c r="EM106">
        <v>1</v>
      </c>
      <c r="EN106">
        <v>1</v>
      </c>
      <c r="EO106">
        <f t="shared" si="320"/>
        <v>0</v>
      </c>
      <c r="EQ106">
        <f t="shared" si="321"/>
        <v>1</v>
      </c>
      <c r="ER106">
        <v>2.1855723467599998E-3</v>
      </c>
      <c r="ES106" s="118" t="s">
        <v>1190</v>
      </c>
      <c r="ET106">
        <v>50</v>
      </c>
      <c r="EU106" t="str">
        <f t="shared" si="322"/>
        <v>TRUE</v>
      </c>
      <c r="EV106">
        <f>ROUND(MARGIN!$J22,0)</f>
        <v>5</v>
      </c>
      <c r="EW106">
        <f t="shared" si="323"/>
        <v>4</v>
      </c>
      <c r="EX106">
        <f t="shared" si="324"/>
        <v>5</v>
      </c>
      <c r="EY106" s="139">
        <f>EX106*10000*MARGIN!$G22/MARGIN!$D22</f>
        <v>72278.624093911712</v>
      </c>
      <c r="EZ106" s="200">
        <f t="shared" si="325"/>
        <v>-157.97016208151447</v>
      </c>
      <c r="FA106" s="200"/>
      <c r="FB106" s="200">
        <f t="shared" si="326"/>
        <v>157.97016208151447</v>
      </c>
      <c r="FD106">
        <f t="shared" si="292"/>
        <v>-1</v>
      </c>
      <c r="FE106">
        <v>-1</v>
      </c>
      <c r="FF106">
        <v>1</v>
      </c>
      <c r="FG106">
        <v>1</v>
      </c>
      <c r="FI106">
        <f t="shared" si="327"/>
        <v>0</v>
      </c>
      <c r="FK106">
        <f t="shared" si="328"/>
        <v>0</v>
      </c>
      <c r="FM106" s="118" t="s">
        <v>1190</v>
      </c>
      <c r="FN106">
        <v>50</v>
      </c>
      <c r="FO106" t="str">
        <f t="shared" si="329"/>
        <v>TRUE</v>
      </c>
      <c r="FP106">
        <f>ROUND(MARGIN!$J22,0)</f>
        <v>5</v>
      </c>
      <c r="FQ106">
        <f t="shared" si="330"/>
        <v>4</v>
      </c>
      <c r="FR106">
        <f t="shared" si="331"/>
        <v>5</v>
      </c>
      <c r="FS106" s="139">
        <f>FR106*10000*MARGIN!$G22/MARGIN!$D22</f>
        <v>72278.624093911712</v>
      </c>
      <c r="FT106" s="200">
        <f t="shared" si="332"/>
        <v>0</v>
      </c>
      <c r="FU106" s="200"/>
      <c r="FV106" s="200">
        <f t="shared" si="333"/>
        <v>0</v>
      </c>
      <c r="FX106">
        <f t="shared" si="297"/>
        <v>0</v>
      </c>
      <c r="FZ106">
        <v>1</v>
      </c>
      <c r="GB106">
        <v>1</v>
      </c>
      <c r="GE106">
        <f t="shared" si="334"/>
        <v>1</v>
      </c>
      <c r="GG106">
        <f t="shared" si="335"/>
        <v>0</v>
      </c>
      <c r="GJ106" s="118" t="s">
        <v>1190</v>
      </c>
      <c r="GK106">
        <v>50</v>
      </c>
      <c r="GL106" t="str">
        <f t="shared" si="336"/>
        <v>FALSE</v>
      </c>
      <c r="GM106">
        <f>ROUND(MARGIN!$J22,0)</f>
        <v>5</v>
      </c>
      <c r="GN106">
        <f t="shared" si="337"/>
        <v>4</v>
      </c>
      <c r="GO106">
        <f t="shared" si="338"/>
        <v>5</v>
      </c>
      <c r="GP106" s="139">
        <f>GO106*10000*MARGIN!$G22/MARGIN!$D22</f>
        <v>72278.624093911712</v>
      </c>
      <c r="GQ106" s="200">
        <f t="shared" si="339"/>
        <v>0</v>
      </c>
      <c r="GR106" s="200"/>
      <c r="GS106" s="200">
        <f t="shared" si="301"/>
        <v>0</v>
      </c>
      <c r="GT106" s="200">
        <f t="shared" si="340"/>
        <v>0</v>
      </c>
    </row>
    <row r="107" spans="1:202" x14ac:dyDescent="0.25">
      <c r="A107" t="s">
        <v>1183</v>
      </c>
      <c r="B107" s="167" t="s">
        <v>14</v>
      </c>
      <c r="D107" s="117" t="s">
        <v>788</v>
      </c>
      <c r="E107">
        <v>50</v>
      </c>
      <c r="F107" t="e">
        <f>IF(#REF!="","FALSE","TRUE")</f>
        <v>#REF!</v>
      </c>
      <c r="G107">
        <f>ROUND(MARGIN!$J33,0)</f>
        <v>10</v>
      </c>
      <c r="I107" t="e">
        <f>-#REF!+J107</f>
        <v>#REF!</v>
      </c>
      <c r="J107">
        <v>1</v>
      </c>
      <c r="K107" s="117" t="s">
        <v>788</v>
      </c>
      <c r="L107">
        <v>50</v>
      </c>
      <c r="M107" t="str">
        <f t="shared" si="248"/>
        <v>TRUE</v>
      </c>
      <c r="N107">
        <f>ROUND(MARGIN!$J33,0)</f>
        <v>10</v>
      </c>
      <c r="P107">
        <f t="shared" si="249"/>
        <v>-2</v>
      </c>
      <c r="Q107">
        <v>-1</v>
      </c>
      <c r="S107" t="str">
        <f>FORECAST!$B$51</f>
        <v>High: Nov//Low: Mar or Sept</v>
      </c>
      <c r="T107" s="117" t="s">
        <v>788</v>
      </c>
      <c r="U107">
        <v>50</v>
      </c>
      <c r="V107" t="str">
        <f t="shared" si="250"/>
        <v>TRUE</v>
      </c>
      <c r="W107">
        <f>ROUND(MARGIN!$J33,0)</f>
        <v>10</v>
      </c>
      <c r="Z107">
        <f t="shared" si="251"/>
        <v>0</v>
      </c>
      <c r="AA107">
        <v>-1</v>
      </c>
      <c r="AC107" t="s">
        <v>140</v>
      </c>
      <c r="AD107" s="117" t="s">
        <v>962</v>
      </c>
      <c r="AE107">
        <v>50</v>
      </c>
      <c r="AF107" t="str">
        <f t="shared" si="252"/>
        <v>TRUE</v>
      </c>
      <c r="AG107">
        <f>ROUND(MARGIN!$J33,0)</f>
        <v>10</v>
      </c>
      <c r="AH107">
        <f t="shared" si="253"/>
        <v>10</v>
      </c>
      <c r="AK107">
        <f t="shared" si="254"/>
        <v>0</v>
      </c>
      <c r="AL107">
        <v>-1</v>
      </c>
      <c r="AN107" t="s">
        <v>140</v>
      </c>
      <c r="AO107" s="117" t="s">
        <v>962</v>
      </c>
      <c r="AP107">
        <v>50</v>
      </c>
      <c r="AQ107" t="str">
        <f t="shared" si="255"/>
        <v>TRUE</v>
      </c>
      <c r="AR107">
        <f>ROUND(MARGIN!$J33,0)</f>
        <v>10</v>
      </c>
      <c r="AS107">
        <f t="shared" si="256"/>
        <v>10</v>
      </c>
      <c r="AV107">
        <f t="shared" si="257"/>
        <v>2</v>
      </c>
      <c r="AW107">
        <v>1</v>
      </c>
      <c r="AY107" t="s">
        <v>140</v>
      </c>
      <c r="AZ107" s="117" t="s">
        <v>962</v>
      </c>
      <c r="BA107">
        <v>50</v>
      </c>
      <c r="BB107" t="str">
        <f t="shared" si="258"/>
        <v>TRUE</v>
      </c>
      <c r="BC107">
        <f>ROUND(MARGIN!$J33,0)</f>
        <v>10</v>
      </c>
      <c r="BD107">
        <f t="shared" si="259"/>
        <v>10</v>
      </c>
      <c r="BG107">
        <f t="shared" si="260"/>
        <v>-1</v>
      </c>
      <c r="BK107" t="s">
        <v>140</v>
      </c>
      <c r="BL107" s="117" t="s">
        <v>962</v>
      </c>
      <c r="BM107">
        <v>50</v>
      </c>
      <c r="BN107" t="str">
        <f t="shared" si="261"/>
        <v>FALSE</v>
      </c>
      <c r="BO107">
        <f>ROUND(MARGIN!$J33,0)</f>
        <v>10</v>
      </c>
      <c r="BP107">
        <f t="shared" si="262"/>
        <v>10</v>
      </c>
      <c r="BT107">
        <f t="shared" si="263"/>
        <v>-1</v>
      </c>
      <c r="BU107">
        <v>-1</v>
      </c>
      <c r="BV107">
        <v>1</v>
      </c>
      <c r="BW107">
        <v>1</v>
      </c>
      <c r="BX107">
        <f t="shared" si="264"/>
        <v>0</v>
      </c>
      <c r="BY107">
        <f t="shared" si="265"/>
        <v>1</v>
      </c>
      <c r="BZ107" s="187">
        <v>7.40586644477E-3</v>
      </c>
      <c r="CA107" s="117" t="s">
        <v>962</v>
      </c>
      <c r="CB107">
        <v>50</v>
      </c>
      <c r="CC107" t="str">
        <f t="shared" si="266"/>
        <v>TRUE</v>
      </c>
      <c r="CD107">
        <f>ROUND(MARGIN!$J23,0)</f>
        <v>5</v>
      </c>
      <c r="CE107">
        <f t="shared" si="267"/>
        <v>4</v>
      </c>
      <c r="CF107">
        <f t="shared" si="303"/>
        <v>5</v>
      </c>
      <c r="CG107" s="139">
        <f>CF107*10000*MARGIN!$G23/MARGIN!$D23</f>
        <v>72277</v>
      </c>
      <c r="CH107" s="145">
        <f t="shared" si="268"/>
        <v>-535.27380902864127</v>
      </c>
      <c r="CI107" s="145">
        <f t="shared" si="269"/>
        <v>535.27380902864127</v>
      </c>
      <c r="CK107">
        <f t="shared" si="270"/>
        <v>2</v>
      </c>
      <c r="CL107">
        <v>1</v>
      </c>
      <c r="CM107">
        <v>1</v>
      </c>
      <c r="CN107">
        <v>-1</v>
      </c>
      <c r="CO107">
        <f t="shared" si="271"/>
        <v>0</v>
      </c>
      <c r="CP107">
        <f t="shared" si="272"/>
        <v>0</v>
      </c>
      <c r="CQ107">
        <v>-6.1468357218600004E-3</v>
      </c>
      <c r="CR107" s="117" t="s">
        <v>1190</v>
      </c>
      <c r="CS107">
        <v>50</v>
      </c>
      <c r="CT107" t="str">
        <f t="shared" si="273"/>
        <v>TRUE</v>
      </c>
      <c r="CU107">
        <f>ROUND(MARGIN!$J23,0)</f>
        <v>5</v>
      </c>
      <c r="CV107">
        <f t="shared" si="304"/>
        <v>6</v>
      </c>
      <c r="CW107">
        <f t="shared" si="305"/>
        <v>5</v>
      </c>
      <c r="CX107" s="139">
        <f>CW107*10000*MARGIN!$G23/MARGIN!$D23</f>
        <v>72277</v>
      </c>
      <c r="CY107" s="200">
        <f t="shared" si="274"/>
        <v>-444.27484546887524</v>
      </c>
      <c r="CZ107" s="200">
        <f t="shared" si="275"/>
        <v>-444.27484546887524</v>
      </c>
      <c r="DB107">
        <f t="shared" si="276"/>
        <v>-2</v>
      </c>
      <c r="DC107">
        <v>-1</v>
      </c>
      <c r="DD107">
        <v>-1</v>
      </c>
      <c r="DE107">
        <v>1</v>
      </c>
      <c r="DF107">
        <f t="shared" si="277"/>
        <v>0</v>
      </c>
      <c r="DG107">
        <f t="shared" si="278"/>
        <v>0</v>
      </c>
      <c r="DH107">
        <v>7.2168161512600002E-3</v>
      </c>
      <c r="DI107" s="117" t="s">
        <v>1190</v>
      </c>
      <c r="DJ107">
        <v>50</v>
      </c>
      <c r="DK107" t="str">
        <f t="shared" si="279"/>
        <v>TRUE</v>
      </c>
      <c r="DL107">
        <f>ROUND(MARGIN!$J23,0)</f>
        <v>5</v>
      </c>
      <c r="DM107">
        <f t="shared" si="306"/>
        <v>6</v>
      </c>
      <c r="DN107">
        <f t="shared" si="307"/>
        <v>5</v>
      </c>
      <c r="DO107" s="139">
        <f>DN107*10000*MARGIN!$G23/MARGIN!$D23</f>
        <v>72277</v>
      </c>
      <c r="DP107" s="200">
        <f t="shared" si="280"/>
        <v>-521.60982096461908</v>
      </c>
      <c r="DQ107" s="200">
        <f t="shared" si="281"/>
        <v>-521.60982096461908</v>
      </c>
      <c r="DS107">
        <f t="shared" si="282"/>
        <v>2</v>
      </c>
      <c r="DT107">
        <v>1</v>
      </c>
      <c r="DU107">
        <v>1</v>
      </c>
      <c r="DV107">
        <v>-1</v>
      </c>
      <c r="DW107">
        <f t="shared" si="283"/>
        <v>0</v>
      </c>
      <c r="DX107">
        <f t="shared" si="308"/>
        <v>0</v>
      </c>
      <c r="DY107">
        <v>-2.7436445776899999E-3</v>
      </c>
      <c r="DZ107" s="117" t="s">
        <v>1190</v>
      </c>
      <c r="EA107">
        <v>50</v>
      </c>
      <c r="EB107" t="str">
        <f t="shared" si="284"/>
        <v>TRUE</v>
      </c>
      <c r="EC107">
        <f>ROUND(MARGIN!$J23,0)</f>
        <v>5</v>
      </c>
      <c r="ED107">
        <f t="shared" si="309"/>
        <v>6</v>
      </c>
      <c r="EE107">
        <f t="shared" si="310"/>
        <v>5</v>
      </c>
      <c r="EF107" s="139">
        <f>EE107*10000*MARGIN!$G23/MARGIN!$D23</f>
        <v>72277</v>
      </c>
      <c r="EG107" s="200">
        <f t="shared" si="285"/>
        <v>-198.30239914170014</v>
      </c>
      <c r="EH107" s="200">
        <f t="shared" si="286"/>
        <v>-198.30239914170014</v>
      </c>
      <c r="EJ107">
        <f t="shared" si="287"/>
        <v>0</v>
      </c>
      <c r="EK107">
        <v>1</v>
      </c>
      <c r="EL107">
        <v>1</v>
      </c>
      <c r="EM107">
        <v>1</v>
      </c>
      <c r="EN107">
        <v>-1</v>
      </c>
      <c r="EO107">
        <f t="shared" si="320"/>
        <v>0</v>
      </c>
      <c r="EQ107">
        <f t="shared" si="321"/>
        <v>0</v>
      </c>
      <c r="ER107">
        <v>-3.2683343906000002E-3</v>
      </c>
      <c r="ES107" s="117" t="s">
        <v>1190</v>
      </c>
      <c r="ET107">
        <v>50</v>
      </c>
      <c r="EU107" t="str">
        <f t="shared" si="322"/>
        <v>TRUE</v>
      </c>
      <c r="EV107">
        <f>ROUND(MARGIN!$J23,0)</f>
        <v>5</v>
      </c>
      <c r="EW107">
        <f t="shared" si="323"/>
        <v>6</v>
      </c>
      <c r="EX107">
        <f t="shared" si="324"/>
        <v>5</v>
      </c>
      <c r="EY107" s="139">
        <f>EX107*10000*MARGIN!$G23/MARGIN!$D23</f>
        <v>72277</v>
      </c>
      <c r="EZ107" s="200">
        <f t="shared" si="325"/>
        <v>-236.2254047493962</v>
      </c>
      <c r="FA107" s="200"/>
      <c r="FB107" s="200">
        <f t="shared" si="326"/>
        <v>-236.2254047493962</v>
      </c>
      <c r="FD107">
        <f t="shared" si="292"/>
        <v>1</v>
      </c>
      <c r="FE107">
        <v>1</v>
      </c>
      <c r="FF107">
        <v>1</v>
      </c>
      <c r="FG107">
        <v>1</v>
      </c>
      <c r="FI107">
        <f t="shared" si="327"/>
        <v>0</v>
      </c>
      <c r="FK107">
        <f t="shared" si="328"/>
        <v>0</v>
      </c>
      <c r="FM107" s="117" t="s">
        <v>1190</v>
      </c>
      <c r="FN107">
        <v>50</v>
      </c>
      <c r="FO107" t="str">
        <f t="shared" si="329"/>
        <v>TRUE</v>
      </c>
      <c r="FP107">
        <f>ROUND(MARGIN!$J23,0)</f>
        <v>5</v>
      </c>
      <c r="FQ107">
        <f t="shared" si="330"/>
        <v>6</v>
      </c>
      <c r="FR107">
        <f t="shared" si="331"/>
        <v>5</v>
      </c>
      <c r="FS107" s="139">
        <f>FR107*10000*MARGIN!$G23/MARGIN!$D23</f>
        <v>72277</v>
      </c>
      <c r="FT107" s="200">
        <f t="shared" si="332"/>
        <v>0</v>
      </c>
      <c r="FU107" s="200"/>
      <c r="FV107" s="200">
        <f t="shared" si="333"/>
        <v>0</v>
      </c>
      <c r="FX107">
        <f t="shared" si="297"/>
        <v>0</v>
      </c>
      <c r="FZ107">
        <v>1</v>
      </c>
      <c r="GB107">
        <v>1</v>
      </c>
      <c r="GE107">
        <f t="shared" si="334"/>
        <v>1</v>
      </c>
      <c r="GG107">
        <f t="shared" si="335"/>
        <v>0</v>
      </c>
      <c r="GJ107" s="117" t="s">
        <v>1190</v>
      </c>
      <c r="GK107">
        <v>50</v>
      </c>
      <c r="GL107" t="str">
        <f t="shared" si="336"/>
        <v>FALSE</v>
      </c>
      <c r="GM107">
        <f>ROUND(MARGIN!$J23,0)</f>
        <v>5</v>
      </c>
      <c r="GN107">
        <f t="shared" si="337"/>
        <v>4</v>
      </c>
      <c r="GO107">
        <f t="shared" si="338"/>
        <v>5</v>
      </c>
      <c r="GP107" s="139">
        <f>GO107*10000*MARGIN!$G23/MARGIN!$D23</f>
        <v>72277</v>
      </c>
      <c r="GQ107" s="200">
        <f t="shared" si="339"/>
        <v>0</v>
      </c>
      <c r="GR107" s="200"/>
      <c r="GS107" s="200">
        <f t="shared" si="301"/>
        <v>0</v>
      </c>
      <c r="GT107" s="200">
        <f t="shared" si="340"/>
        <v>0</v>
      </c>
    </row>
    <row r="108" spans="1:202" x14ac:dyDescent="0.25">
      <c r="A108" t="s">
        <v>1181</v>
      </c>
      <c r="B108" s="167" t="s">
        <v>6</v>
      </c>
      <c r="D108" s="117" t="s">
        <v>788</v>
      </c>
      <c r="E108">
        <v>50</v>
      </c>
      <c r="F108" t="e">
        <f>IF(#REF!="","FALSE","TRUE")</f>
        <v>#REF!</v>
      </c>
      <c r="G108">
        <f>ROUND(MARGIN!$J31,0)</f>
        <v>7</v>
      </c>
      <c r="I108" t="e">
        <f>-#REF!+J108</f>
        <v>#REF!</v>
      </c>
      <c r="J108">
        <v>1</v>
      </c>
      <c r="K108" s="117" t="s">
        <v>788</v>
      </c>
      <c r="L108">
        <v>50</v>
      </c>
      <c r="M108" t="str">
        <f t="shared" si="248"/>
        <v>TRUE</v>
      </c>
      <c r="N108">
        <f>ROUND(MARGIN!$J31,0)</f>
        <v>7</v>
      </c>
      <c r="P108">
        <f t="shared" si="249"/>
        <v>-2</v>
      </c>
      <c r="Q108">
        <v>-1</v>
      </c>
      <c r="S108" t="str">
        <f>FORECAST!B57</f>
        <v>High: Apr-Jun // Low: Oct-Nov</v>
      </c>
      <c r="T108" s="117" t="s">
        <v>788</v>
      </c>
      <c r="U108">
        <v>50</v>
      </c>
      <c r="V108" t="str">
        <f t="shared" si="250"/>
        <v>TRUE</v>
      </c>
      <c r="W108">
        <f>ROUND(MARGIN!$J31,0)</f>
        <v>7</v>
      </c>
      <c r="Z108">
        <f t="shared" si="251"/>
        <v>2</v>
      </c>
      <c r="AA108">
        <v>1</v>
      </c>
      <c r="AB108">
        <v>1</v>
      </c>
      <c r="AC108" t="s">
        <v>965</v>
      </c>
      <c r="AD108" s="117" t="s">
        <v>32</v>
      </c>
      <c r="AE108">
        <v>50</v>
      </c>
      <c r="AF108" t="str">
        <f t="shared" si="252"/>
        <v>TRUE</v>
      </c>
      <c r="AG108">
        <f>ROUND(MARGIN!$J31,0)</f>
        <v>7</v>
      </c>
      <c r="AH108">
        <f t="shared" si="253"/>
        <v>9</v>
      </c>
      <c r="AK108">
        <f t="shared" si="254"/>
        <v>0</v>
      </c>
      <c r="AL108">
        <v>1</v>
      </c>
      <c r="AM108">
        <v>1</v>
      </c>
      <c r="AN108" t="s">
        <v>965</v>
      </c>
      <c r="AO108" s="117" t="s">
        <v>32</v>
      </c>
      <c r="AP108">
        <v>50</v>
      </c>
      <c r="AQ108" t="str">
        <f t="shared" si="255"/>
        <v>TRUE</v>
      </c>
      <c r="AR108">
        <f>ROUND(MARGIN!$J31,0)</f>
        <v>7</v>
      </c>
      <c r="AS108">
        <f t="shared" si="256"/>
        <v>9</v>
      </c>
      <c r="AV108">
        <f t="shared" si="257"/>
        <v>0</v>
      </c>
      <c r="AW108">
        <v>1</v>
      </c>
      <c r="AY108" t="s">
        <v>965</v>
      </c>
      <c r="AZ108" s="118" t="s">
        <v>962</v>
      </c>
      <c r="BA108">
        <v>50</v>
      </c>
      <c r="BB108" t="str">
        <f t="shared" si="258"/>
        <v>TRUE</v>
      </c>
      <c r="BC108">
        <f>ROUND(MARGIN!$J31,0)</f>
        <v>7</v>
      </c>
      <c r="BD108">
        <f t="shared" si="259"/>
        <v>7</v>
      </c>
      <c r="BG108">
        <f t="shared" si="260"/>
        <v>-1</v>
      </c>
      <c r="BK108" t="s">
        <v>965</v>
      </c>
      <c r="BL108" s="118" t="s">
        <v>962</v>
      </c>
      <c r="BM108">
        <v>50</v>
      </c>
      <c r="BN108" t="str">
        <f t="shared" si="261"/>
        <v>FALSE</v>
      </c>
      <c r="BO108">
        <f>ROUND(MARGIN!$J31,0)</f>
        <v>7</v>
      </c>
      <c r="BP108">
        <f t="shared" si="262"/>
        <v>7</v>
      </c>
      <c r="BT108">
        <f t="shared" si="263"/>
        <v>-1</v>
      </c>
      <c r="BU108">
        <v>-1</v>
      </c>
      <c r="BV108">
        <v>-1</v>
      </c>
      <c r="BW108">
        <v>-1</v>
      </c>
      <c r="BX108">
        <f t="shared" si="264"/>
        <v>1</v>
      </c>
      <c r="BY108">
        <f t="shared" si="265"/>
        <v>1</v>
      </c>
      <c r="BZ108" s="187">
        <v>-1.50379292115E-2</v>
      </c>
      <c r="CA108" s="118" t="s">
        <v>962</v>
      </c>
      <c r="CB108">
        <v>50</v>
      </c>
      <c r="CC108" t="str">
        <f t="shared" si="266"/>
        <v>TRUE</v>
      </c>
      <c r="CD108">
        <f>ROUND(MARGIN!$J24,0)</f>
        <v>5</v>
      </c>
      <c r="CE108">
        <f t="shared" si="267"/>
        <v>6</v>
      </c>
      <c r="CF108">
        <f t="shared" si="303"/>
        <v>5</v>
      </c>
      <c r="CG108" s="139">
        <f>CF108*10000*MARGIN!$G24/MARGIN!$D24</f>
        <v>72267.4635786328</v>
      </c>
      <c r="CH108" s="145">
        <f t="shared" si="268"/>
        <v>1086.7530015901345</v>
      </c>
      <c r="CI108" s="145">
        <f t="shared" si="269"/>
        <v>1086.7530015901345</v>
      </c>
      <c r="CK108">
        <f t="shared" si="270"/>
        <v>0</v>
      </c>
      <c r="CL108">
        <v>-1</v>
      </c>
      <c r="CM108">
        <v>-1</v>
      </c>
      <c r="CN108">
        <v>1</v>
      </c>
      <c r="CO108">
        <f t="shared" si="271"/>
        <v>0</v>
      </c>
      <c r="CP108">
        <f t="shared" si="272"/>
        <v>0</v>
      </c>
      <c r="CQ108">
        <v>4.0739255829599997E-3</v>
      </c>
      <c r="CR108" s="118" t="s">
        <v>1190</v>
      </c>
      <c r="CS108">
        <v>50</v>
      </c>
      <c r="CT108" t="str">
        <f t="shared" si="273"/>
        <v>TRUE</v>
      </c>
      <c r="CU108">
        <f>ROUND(MARGIN!$J24,0)</f>
        <v>5</v>
      </c>
      <c r="CV108">
        <f t="shared" si="304"/>
        <v>6</v>
      </c>
      <c r="CW108">
        <f t="shared" si="305"/>
        <v>5</v>
      </c>
      <c r="CX108" s="139">
        <f>CW108*10000*MARGIN!$G24/MARGIN!$D24</f>
        <v>72267.4635786328</v>
      </c>
      <c r="CY108" s="200">
        <f t="shared" si="274"/>
        <v>-294.41226868862219</v>
      </c>
      <c r="CZ108" s="200">
        <f t="shared" si="275"/>
        <v>-294.41226868862219</v>
      </c>
      <c r="DB108">
        <f t="shared" si="276"/>
        <v>0</v>
      </c>
      <c r="DC108">
        <v>-1</v>
      </c>
      <c r="DD108">
        <v>-1</v>
      </c>
      <c r="DE108">
        <v>1</v>
      </c>
      <c r="DF108">
        <f t="shared" si="277"/>
        <v>0</v>
      </c>
      <c r="DG108">
        <f t="shared" si="278"/>
        <v>0</v>
      </c>
      <c r="DH108">
        <v>5.3261373589599996E-3</v>
      </c>
      <c r="DI108" s="118" t="s">
        <v>1190</v>
      </c>
      <c r="DJ108">
        <v>50</v>
      </c>
      <c r="DK108" t="str">
        <f t="shared" si="279"/>
        <v>TRUE</v>
      </c>
      <c r="DL108">
        <f>ROUND(MARGIN!$J24,0)</f>
        <v>5</v>
      </c>
      <c r="DM108">
        <f t="shared" si="306"/>
        <v>6</v>
      </c>
      <c r="DN108">
        <f t="shared" si="307"/>
        <v>5</v>
      </c>
      <c r="DO108" s="139">
        <f>DN108*10000*MARGIN!$G24/MARGIN!$D24</f>
        <v>72267.4635786328</v>
      </c>
      <c r="DP108" s="200">
        <f t="shared" si="280"/>
        <v>-384.90643760343727</v>
      </c>
      <c r="DQ108" s="200">
        <f t="shared" si="281"/>
        <v>-384.90643760343727</v>
      </c>
      <c r="DS108">
        <f t="shared" si="282"/>
        <v>0</v>
      </c>
      <c r="DT108">
        <v>-1</v>
      </c>
      <c r="DU108">
        <v>1</v>
      </c>
      <c r="DV108">
        <v>-1</v>
      </c>
      <c r="DW108">
        <f t="shared" si="283"/>
        <v>1</v>
      </c>
      <c r="DX108">
        <f t="shared" si="308"/>
        <v>0</v>
      </c>
      <c r="DY108">
        <v>-6.0602566320099999E-3</v>
      </c>
      <c r="DZ108" s="118" t="s">
        <v>1190</v>
      </c>
      <c r="EA108">
        <v>50</v>
      </c>
      <c r="EB108" t="str">
        <f t="shared" si="284"/>
        <v>TRUE</v>
      </c>
      <c r="EC108">
        <f>ROUND(MARGIN!$J24,0)</f>
        <v>5</v>
      </c>
      <c r="ED108">
        <f t="shared" si="309"/>
        <v>4</v>
      </c>
      <c r="EE108">
        <f t="shared" si="310"/>
        <v>5</v>
      </c>
      <c r="EF108" s="139">
        <f>EE108*10000*MARGIN!$G24/MARGIN!$D24</f>
        <v>72267.4635786328</v>
      </c>
      <c r="EG108" s="200">
        <f t="shared" si="285"/>
        <v>437.95937543095056</v>
      </c>
      <c r="EH108" s="200">
        <f t="shared" si="286"/>
        <v>-437.95937543095056</v>
      </c>
      <c r="EJ108">
        <f t="shared" si="287"/>
        <v>-2</v>
      </c>
      <c r="EK108">
        <v>-1</v>
      </c>
      <c r="EL108">
        <v>1</v>
      </c>
      <c r="EM108">
        <v>1</v>
      </c>
      <c r="EN108">
        <v>-1</v>
      </c>
      <c r="EO108">
        <f t="shared" si="320"/>
        <v>1</v>
      </c>
      <c r="EQ108">
        <f t="shared" si="321"/>
        <v>0</v>
      </c>
      <c r="ER108">
        <v>-2.4814215645199999E-3</v>
      </c>
      <c r="ES108" s="118" t="s">
        <v>1190</v>
      </c>
      <c r="ET108">
        <v>50</v>
      </c>
      <c r="EU108" t="str">
        <f t="shared" si="322"/>
        <v>TRUE</v>
      </c>
      <c r="EV108">
        <f>ROUND(MARGIN!$J24,0)</f>
        <v>5</v>
      </c>
      <c r="EW108">
        <f t="shared" si="323"/>
        <v>4</v>
      </c>
      <c r="EX108">
        <f t="shared" si="324"/>
        <v>5</v>
      </c>
      <c r="EY108" s="139">
        <f>EX108*10000*MARGIN!$G24/MARGIN!$D24</f>
        <v>72267.4635786328</v>
      </c>
      <c r="EZ108" s="200">
        <f t="shared" si="325"/>
        <v>179.32604253718313</v>
      </c>
      <c r="FA108" s="200"/>
      <c r="FB108" s="200">
        <f t="shared" si="326"/>
        <v>-179.32604253718313</v>
      </c>
      <c r="FD108">
        <f t="shared" si="292"/>
        <v>-2</v>
      </c>
      <c r="FE108">
        <v>-1</v>
      </c>
      <c r="FF108">
        <v>1</v>
      </c>
      <c r="FG108">
        <v>1</v>
      </c>
      <c r="FI108">
        <f t="shared" si="327"/>
        <v>0</v>
      </c>
      <c r="FK108">
        <f t="shared" si="328"/>
        <v>0</v>
      </c>
      <c r="FM108" s="118" t="s">
        <v>1190</v>
      </c>
      <c r="FN108">
        <v>50</v>
      </c>
      <c r="FO108" t="str">
        <f t="shared" si="329"/>
        <v>TRUE</v>
      </c>
      <c r="FP108">
        <f>ROUND(MARGIN!$J24,0)</f>
        <v>5</v>
      </c>
      <c r="FQ108">
        <f t="shared" si="330"/>
        <v>4</v>
      </c>
      <c r="FR108">
        <f t="shared" si="331"/>
        <v>5</v>
      </c>
      <c r="FS108" s="139">
        <f>FR108*10000*MARGIN!$G24/MARGIN!$D24</f>
        <v>72267.4635786328</v>
      </c>
      <c r="FT108" s="200">
        <f t="shared" si="332"/>
        <v>0</v>
      </c>
      <c r="FU108" s="200"/>
      <c r="FV108" s="200">
        <f t="shared" si="333"/>
        <v>0</v>
      </c>
      <c r="FX108">
        <f t="shared" si="297"/>
        <v>0</v>
      </c>
      <c r="FZ108">
        <v>1</v>
      </c>
      <c r="GB108">
        <v>1</v>
      </c>
      <c r="GE108">
        <f t="shared" si="334"/>
        <v>1</v>
      </c>
      <c r="GG108">
        <f t="shared" si="335"/>
        <v>0</v>
      </c>
      <c r="GJ108" s="118" t="s">
        <v>1190</v>
      </c>
      <c r="GK108">
        <v>50</v>
      </c>
      <c r="GL108" t="str">
        <f t="shared" si="336"/>
        <v>FALSE</v>
      </c>
      <c r="GM108">
        <f>ROUND(MARGIN!$J24,0)</f>
        <v>5</v>
      </c>
      <c r="GN108">
        <f t="shared" si="337"/>
        <v>4</v>
      </c>
      <c r="GO108">
        <f t="shared" si="338"/>
        <v>5</v>
      </c>
      <c r="GP108" s="139">
        <f>GO108*10000*MARGIN!$G24/MARGIN!$D24</f>
        <v>72267.4635786328</v>
      </c>
      <c r="GQ108" s="200">
        <f t="shared" si="339"/>
        <v>0</v>
      </c>
      <c r="GR108" s="200"/>
      <c r="GS108" s="200">
        <f t="shared" si="301"/>
        <v>0</v>
      </c>
      <c r="GT108" s="200">
        <f t="shared" si="340"/>
        <v>0</v>
      </c>
    </row>
    <row r="109" spans="1:202" x14ac:dyDescent="0.25">
      <c r="A109" t="s">
        <v>1179</v>
      </c>
      <c r="B109" s="167" t="s">
        <v>24</v>
      </c>
      <c r="D109" s="117" t="s">
        <v>788</v>
      </c>
      <c r="E109">
        <v>50</v>
      </c>
      <c r="F109" t="e">
        <f>IF(#REF!="","FALSE","TRUE")</f>
        <v>#REF!</v>
      </c>
      <c r="G109">
        <f>ROUND(MARGIN!$J29,0)</f>
        <v>7</v>
      </c>
      <c r="I109" t="e">
        <f>-#REF!+J109</f>
        <v>#REF!</v>
      </c>
      <c r="J109">
        <v>1</v>
      </c>
      <c r="K109" s="117" t="s">
        <v>788</v>
      </c>
      <c r="L109">
        <v>50</v>
      </c>
      <c r="M109" t="str">
        <f t="shared" si="248"/>
        <v>TRUE</v>
      </c>
      <c r="N109">
        <f>ROUND(MARGIN!$J29,0)</f>
        <v>7</v>
      </c>
      <c r="P109">
        <f t="shared" si="249"/>
        <v>0</v>
      </c>
      <c r="Q109">
        <v>1</v>
      </c>
      <c r="T109" s="117" t="s">
        <v>788</v>
      </c>
      <c r="U109">
        <v>50</v>
      </c>
      <c r="V109" t="str">
        <f t="shared" si="250"/>
        <v>TRUE</v>
      </c>
      <c r="W109">
        <f>ROUND(MARGIN!$J29,0)</f>
        <v>7</v>
      </c>
      <c r="Z109">
        <f t="shared" si="251"/>
        <v>-2</v>
      </c>
      <c r="AA109">
        <v>-1</v>
      </c>
      <c r="AD109" s="117" t="s">
        <v>962</v>
      </c>
      <c r="AE109">
        <v>50</v>
      </c>
      <c r="AF109" t="str">
        <f t="shared" si="252"/>
        <v>TRUE</v>
      </c>
      <c r="AG109">
        <f>ROUND(MARGIN!$J29,0)</f>
        <v>7</v>
      </c>
      <c r="AH109">
        <f t="shared" si="253"/>
        <v>7</v>
      </c>
      <c r="AK109">
        <f t="shared" si="254"/>
        <v>2</v>
      </c>
      <c r="AL109">
        <v>1</v>
      </c>
      <c r="AO109" s="117" t="s">
        <v>962</v>
      </c>
      <c r="AP109">
        <v>50</v>
      </c>
      <c r="AQ109" t="str">
        <f t="shared" si="255"/>
        <v>TRUE</v>
      </c>
      <c r="AR109">
        <f>ROUND(MARGIN!$J29,0)</f>
        <v>7</v>
      </c>
      <c r="AS109">
        <f t="shared" si="256"/>
        <v>7</v>
      </c>
      <c r="AV109">
        <f t="shared" si="257"/>
        <v>-2</v>
      </c>
      <c r="AW109">
        <v>-1</v>
      </c>
      <c r="AZ109" s="117" t="s">
        <v>962</v>
      </c>
      <c r="BA109">
        <v>50</v>
      </c>
      <c r="BB109" t="str">
        <f t="shared" si="258"/>
        <v>TRUE</v>
      </c>
      <c r="BC109">
        <f>ROUND(MARGIN!$J29,0)</f>
        <v>7</v>
      </c>
      <c r="BD109">
        <f t="shared" si="259"/>
        <v>7</v>
      </c>
      <c r="BG109">
        <f t="shared" si="260"/>
        <v>1</v>
      </c>
      <c r="BL109" s="117" t="s">
        <v>962</v>
      </c>
      <c r="BM109">
        <v>50</v>
      </c>
      <c r="BN109" t="str">
        <f t="shared" si="261"/>
        <v>FALSE</v>
      </c>
      <c r="BO109">
        <f>ROUND(MARGIN!$J29,0)</f>
        <v>7</v>
      </c>
      <c r="BP109">
        <f t="shared" si="262"/>
        <v>7</v>
      </c>
      <c r="BT109">
        <f t="shared" si="263"/>
        <v>1</v>
      </c>
      <c r="BU109">
        <v>1</v>
      </c>
      <c r="BV109">
        <v>1</v>
      </c>
      <c r="BW109">
        <v>-1</v>
      </c>
      <c r="BX109">
        <f t="shared" si="264"/>
        <v>0</v>
      </c>
      <c r="BY109">
        <f t="shared" si="265"/>
        <v>0</v>
      </c>
      <c r="BZ109" s="187">
        <v>-4.7720182830299999E-3</v>
      </c>
      <c r="CA109" s="117" t="s">
        <v>962</v>
      </c>
      <c r="CB109">
        <v>50</v>
      </c>
      <c r="CC109" t="str">
        <f t="shared" si="266"/>
        <v>TRUE</v>
      </c>
      <c r="CD109">
        <f>ROUND(MARGIN!$J25,0)</f>
        <v>5</v>
      </c>
      <c r="CE109">
        <f t="shared" si="267"/>
        <v>4</v>
      </c>
      <c r="CF109">
        <f t="shared" si="303"/>
        <v>5</v>
      </c>
      <c r="CG109" s="139">
        <f>CF109*10000*MARGIN!$G25/MARGIN!$D25</f>
        <v>72263.574056025405</v>
      </c>
      <c r="CH109" s="145">
        <f t="shared" si="268"/>
        <v>-344.84309659244559</v>
      </c>
      <c r="CI109" s="145">
        <f t="shared" si="269"/>
        <v>-344.84309659244559</v>
      </c>
      <c r="CK109">
        <f t="shared" si="270"/>
        <v>0</v>
      </c>
      <c r="CL109">
        <v>1</v>
      </c>
      <c r="CM109">
        <v>1</v>
      </c>
      <c r="CN109">
        <v>-1</v>
      </c>
      <c r="CO109">
        <f t="shared" si="271"/>
        <v>0</v>
      </c>
      <c r="CP109">
        <f t="shared" si="272"/>
        <v>0</v>
      </c>
      <c r="CQ109">
        <v>-1.54596930413E-2</v>
      </c>
      <c r="CR109" s="117" t="s">
        <v>1190</v>
      </c>
      <c r="CS109">
        <v>50</v>
      </c>
      <c r="CT109" t="str">
        <f t="shared" si="273"/>
        <v>TRUE</v>
      </c>
      <c r="CU109">
        <f>ROUND(MARGIN!$J25,0)</f>
        <v>5</v>
      </c>
      <c r="CV109">
        <f t="shared" si="304"/>
        <v>6</v>
      </c>
      <c r="CW109">
        <f t="shared" si="305"/>
        <v>5</v>
      </c>
      <c r="CX109" s="139">
        <f>CW109*10000*MARGIN!$G25/MARGIN!$D25</f>
        <v>72263.574056025405</v>
      </c>
      <c r="CY109" s="200">
        <f t="shared" si="274"/>
        <v>-1117.1726729734032</v>
      </c>
      <c r="CZ109" s="200">
        <f t="shared" si="275"/>
        <v>-1117.1726729734032</v>
      </c>
      <c r="DB109">
        <f t="shared" si="276"/>
        <v>0</v>
      </c>
      <c r="DC109">
        <v>1</v>
      </c>
      <c r="DD109">
        <v>1</v>
      </c>
      <c r="DE109">
        <v>1</v>
      </c>
      <c r="DF109">
        <f t="shared" si="277"/>
        <v>1</v>
      </c>
      <c r="DG109">
        <f t="shared" si="278"/>
        <v>1</v>
      </c>
      <c r="DH109">
        <v>9.5133592428199999E-4</v>
      </c>
      <c r="DI109" s="117" t="s">
        <v>1190</v>
      </c>
      <c r="DJ109">
        <v>50</v>
      </c>
      <c r="DK109" t="str">
        <f t="shared" si="279"/>
        <v>TRUE</v>
      </c>
      <c r="DL109">
        <f>ROUND(MARGIN!$J25,0)</f>
        <v>5</v>
      </c>
      <c r="DM109">
        <f t="shared" si="306"/>
        <v>6</v>
      </c>
      <c r="DN109">
        <f t="shared" si="307"/>
        <v>5</v>
      </c>
      <c r="DO109" s="139">
        <f>DN109*10000*MARGIN!$G25/MARGIN!$D25</f>
        <v>72263.574056025405</v>
      </c>
      <c r="DP109" s="200">
        <f t="shared" si="280"/>
        <v>68.746934016509684</v>
      </c>
      <c r="DQ109" s="200">
        <f t="shared" si="281"/>
        <v>68.746934016509684</v>
      </c>
      <c r="DS109">
        <f t="shared" si="282"/>
        <v>0</v>
      </c>
      <c r="DT109">
        <v>1</v>
      </c>
      <c r="DU109">
        <v>1</v>
      </c>
      <c r="DV109">
        <v>-1</v>
      </c>
      <c r="DW109">
        <f t="shared" si="283"/>
        <v>0</v>
      </c>
      <c r="DX109">
        <f t="shared" si="308"/>
        <v>0</v>
      </c>
      <c r="DY109">
        <v>-6.08060309214E-3</v>
      </c>
      <c r="DZ109" s="117" t="s">
        <v>1190</v>
      </c>
      <c r="EA109">
        <v>50</v>
      </c>
      <c r="EB109" t="str">
        <f t="shared" si="284"/>
        <v>TRUE</v>
      </c>
      <c r="EC109">
        <f>ROUND(MARGIN!$J25,0)</f>
        <v>5</v>
      </c>
      <c r="ED109">
        <f t="shared" si="309"/>
        <v>6</v>
      </c>
      <c r="EE109">
        <f t="shared" si="310"/>
        <v>5</v>
      </c>
      <c r="EF109" s="139">
        <f>EE109*10000*MARGIN!$G25/MARGIN!$D25</f>
        <v>72263.574056025405</v>
      </c>
      <c r="EG109" s="200">
        <f t="shared" si="285"/>
        <v>-439.40611185415594</v>
      </c>
      <c r="EH109" s="200">
        <f t="shared" si="286"/>
        <v>-439.40611185415594</v>
      </c>
      <c r="EJ109">
        <f t="shared" si="287"/>
        <v>-2</v>
      </c>
      <c r="EK109">
        <v>-1</v>
      </c>
      <c r="EL109">
        <v>1</v>
      </c>
      <c r="EM109">
        <v>1</v>
      </c>
      <c r="EN109">
        <v>-1</v>
      </c>
      <c r="EO109">
        <f t="shared" si="320"/>
        <v>1</v>
      </c>
      <c r="EQ109">
        <f t="shared" si="321"/>
        <v>0</v>
      </c>
      <c r="ER109">
        <v>-9.4537986340899999E-4</v>
      </c>
      <c r="ES109" s="117" t="s">
        <v>1190</v>
      </c>
      <c r="ET109">
        <v>50</v>
      </c>
      <c r="EU109" t="str">
        <f t="shared" si="322"/>
        <v>TRUE</v>
      </c>
      <c r="EV109">
        <f>ROUND(MARGIN!$J25,0)</f>
        <v>5</v>
      </c>
      <c r="EW109">
        <f t="shared" si="323"/>
        <v>4</v>
      </c>
      <c r="EX109">
        <f t="shared" si="324"/>
        <v>5</v>
      </c>
      <c r="EY109" s="139">
        <f>EX109*10000*MARGIN!$G25/MARGIN!$D25</f>
        <v>72263.574056025405</v>
      </c>
      <c r="EZ109" s="200">
        <f t="shared" si="325"/>
        <v>68.316527770531451</v>
      </c>
      <c r="FA109" s="200"/>
      <c r="FB109" s="200">
        <f t="shared" si="326"/>
        <v>-68.316527770531451</v>
      </c>
      <c r="FD109">
        <f t="shared" si="292"/>
        <v>-2</v>
      </c>
      <c r="FE109">
        <v>-1</v>
      </c>
      <c r="FF109">
        <v>1</v>
      </c>
      <c r="FG109">
        <v>1</v>
      </c>
      <c r="FI109">
        <f t="shared" si="327"/>
        <v>0</v>
      </c>
      <c r="FK109">
        <f t="shared" si="328"/>
        <v>0</v>
      </c>
      <c r="FM109" s="117" t="s">
        <v>1190</v>
      </c>
      <c r="FN109">
        <v>50</v>
      </c>
      <c r="FO109" t="str">
        <f t="shared" si="329"/>
        <v>TRUE</v>
      </c>
      <c r="FP109">
        <f>ROUND(MARGIN!$J25,0)</f>
        <v>5</v>
      </c>
      <c r="FQ109">
        <f t="shared" si="330"/>
        <v>4</v>
      </c>
      <c r="FR109">
        <f t="shared" si="331"/>
        <v>5</v>
      </c>
      <c r="FS109" s="139">
        <f>FR109*10000*MARGIN!$G25/MARGIN!$D25</f>
        <v>72263.574056025405</v>
      </c>
      <c r="FT109" s="200">
        <f t="shared" si="332"/>
        <v>0</v>
      </c>
      <c r="FU109" s="200"/>
      <c r="FV109" s="200">
        <f t="shared" si="333"/>
        <v>0</v>
      </c>
      <c r="FX109">
        <f t="shared" si="297"/>
        <v>0</v>
      </c>
      <c r="FZ109">
        <v>1</v>
      </c>
      <c r="GB109">
        <v>1</v>
      </c>
      <c r="GE109">
        <f t="shared" si="334"/>
        <v>1</v>
      </c>
      <c r="GG109">
        <f t="shared" si="335"/>
        <v>0</v>
      </c>
      <c r="GJ109" s="117" t="s">
        <v>1190</v>
      </c>
      <c r="GK109">
        <v>50</v>
      </c>
      <c r="GL109" t="str">
        <f t="shared" si="336"/>
        <v>FALSE</v>
      </c>
      <c r="GM109">
        <f>ROUND(MARGIN!$J25,0)</f>
        <v>5</v>
      </c>
      <c r="GN109">
        <f t="shared" si="337"/>
        <v>4</v>
      </c>
      <c r="GO109">
        <f t="shared" si="338"/>
        <v>5</v>
      </c>
      <c r="GP109" s="139">
        <f>GO109*10000*MARGIN!$G25/MARGIN!$D25</f>
        <v>72263.574056025405</v>
      </c>
      <c r="GQ109" s="200">
        <f t="shared" si="339"/>
        <v>0</v>
      </c>
      <c r="GR109" s="200"/>
      <c r="GS109" s="200">
        <f t="shared" si="301"/>
        <v>0</v>
      </c>
      <c r="GT109" s="200">
        <f t="shared" si="340"/>
        <v>0</v>
      </c>
    </row>
    <row r="110" spans="1:202" x14ac:dyDescent="0.25">
      <c r="A110" t="s">
        <v>1176</v>
      </c>
      <c r="B110" s="167" t="s">
        <v>13</v>
      </c>
      <c r="D110" s="116" t="s">
        <v>788</v>
      </c>
      <c r="E110">
        <v>50</v>
      </c>
      <c r="F110" t="e">
        <f>IF(#REF!="","FALSE","TRUE")</f>
        <v>#REF!</v>
      </c>
      <c r="G110">
        <f>ROUND(MARGIN!$J26,0)</f>
        <v>7</v>
      </c>
      <c r="I110" t="e">
        <f>-#REF!+J110</f>
        <v>#REF!</v>
      </c>
      <c r="J110">
        <v>1</v>
      </c>
      <c r="K110" s="116" t="s">
        <v>788</v>
      </c>
      <c r="L110">
        <v>50</v>
      </c>
      <c r="M110" t="str">
        <f t="shared" si="248"/>
        <v>TRUE</v>
      </c>
      <c r="N110">
        <f>ROUND(MARGIN!$J26,0)</f>
        <v>7</v>
      </c>
      <c r="P110">
        <f t="shared" si="249"/>
        <v>0</v>
      </c>
      <c r="Q110">
        <v>1</v>
      </c>
      <c r="T110" s="117" t="s">
        <v>788</v>
      </c>
      <c r="U110">
        <v>50</v>
      </c>
      <c r="V110" t="str">
        <f t="shared" si="250"/>
        <v>TRUE</v>
      </c>
      <c r="W110">
        <f>ROUND(MARGIN!$J26,0)</f>
        <v>7</v>
      </c>
      <c r="Z110">
        <f t="shared" si="251"/>
        <v>0</v>
      </c>
      <c r="AA110">
        <v>1</v>
      </c>
      <c r="AD110" s="117" t="s">
        <v>962</v>
      </c>
      <c r="AE110">
        <v>50</v>
      </c>
      <c r="AF110" t="str">
        <f t="shared" si="252"/>
        <v>TRUE</v>
      </c>
      <c r="AG110">
        <f>ROUND(MARGIN!$J26,0)</f>
        <v>7</v>
      </c>
      <c r="AH110">
        <f t="shared" si="253"/>
        <v>7</v>
      </c>
      <c r="AK110">
        <f t="shared" si="254"/>
        <v>0</v>
      </c>
      <c r="AL110">
        <v>1</v>
      </c>
      <c r="AO110" s="117" t="s">
        <v>962</v>
      </c>
      <c r="AP110">
        <v>50</v>
      </c>
      <c r="AQ110" t="str">
        <f t="shared" si="255"/>
        <v>TRUE</v>
      </c>
      <c r="AR110">
        <f>ROUND(MARGIN!$J26,0)</f>
        <v>7</v>
      </c>
      <c r="AS110">
        <f t="shared" si="256"/>
        <v>7</v>
      </c>
      <c r="AV110">
        <f t="shared" si="257"/>
        <v>-2</v>
      </c>
      <c r="AW110">
        <v>-1</v>
      </c>
      <c r="AZ110" s="117" t="s">
        <v>962</v>
      </c>
      <c r="BA110">
        <v>50</v>
      </c>
      <c r="BB110" t="str">
        <f t="shared" si="258"/>
        <v>TRUE</v>
      </c>
      <c r="BC110">
        <f>ROUND(MARGIN!$J26,0)</f>
        <v>7</v>
      </c>
      <c r="BD110">
        <f t="shared" si="259"/>
        <v>7</v>
      </c>
      <c r="BG110">
        <f t="shared" si="260"/>
        <v>1</v>
      </c>
      <c r="BL110" s="117" t="s">
        <v>962</v>
      </c>
      <c r="BM110">
        <v>50</v>
      </c>
      <c r="BN110" t="str">
        <f t="shared" si="261"/>
        <v>FALSE</v>
      </c>
      <c r="BO110">
        <f>ROUND(MARGIN!$J26,0)</f>
        <v>7</v>
      </c>
      <c r="BP110">
        <f t="shared" si="262"/>
        <v>7</v>
      </c>
      <c r="BT110">
        <f t="shared" si="263"/>
        <v>-1</v>
      </c>
      <c r="BU110">
        <v>-1</v>
      </c>
      <c r="BV110">
        <v>1</v>
      </c>
      <c r="BW110">
        <v>-1</v>
      </c>
      <c r="BX110">
        <f t="shared" si="264"/>
        <v>1</v>
      </c>
      <c r="BY110">
        <f t="shared" si="265"/>
        <v>0</v>
      </c>
      <c r="BZ110" s="187">
        <v>-3.29871716555E-3</v>
      </c>
      <c r="CA110" s="117" t="s">
        <v>962</v>
      </c>
      <c r="CB110">
        <v>50</v>
      </c>
      <c r="CC110" t="str">
        <f t="shared" si="266"/>
        <v>TRUE</v>
      </c>
      <c r="CD110">
        <f>ROUND(MARGIN!$J26,0)</f>
        <v>7</v>
      </c>
      <c r="CE110">
        <f t="shared" si="267"/>
        <v>9</v>
      </c>
      <c r="CF110">
        <f t="shared" si="303"/>
        <v>7</v>
      </c>
      <c r="CG110" s="139">
        <f>CF110*10000*MARGIN!$G26/MARGIN!$D26</f>
        <v>79145.714479999995</v>
      </c>
      <c r="CH110" s="145">
        <f t="shared" si="268"/>
        <v>261.07932693489516</v>
      </c>
      <c r="CI110" s="145">
        <f t="shared" si="269"/>
        <v>-261.07932693489516</v>
      </c>
      <c r="CK110">
        <f t="shared" si="270"/>
        <v>0</v>
      </c>
      <c r="CL110">
        <v>-1</v>
      </c>
      <c r="CM110">
        <v>1</v>
      </c>
      <c r="CN110">
        <v>1</v>
      </c>
      <c r="CO110">
        <f t="shared" si="271"/>
        <v>0</v>
      </c>
      <c r="CP110">
        <f t="shared" si="272"/>
        <v>1</v>
      </c>
      <c r="CQ110">
        <v>4.7192939445900002E-3</v>
      </c>
      <c r="CR110" s="117" t="s">
        <v>1190</v>
      </c>
      <c r="CS110">
        <v>50</v>
      </c>
      <c r="CT110" t="str">
        <f t="shared" si="273"/>
        <v>TRUE</v>
      </c>
      <c r="CU110">
        <f>ROUND(MARGIN!$J26,0)</f>
        <v>7</v>
      </c>
      <c r="CV110">
        <f t="shared" si="304"/>
        <v>5</v>
      </c>
      <c r="CW110">
        <f t="shared" si="305"/>
        <v>7</v>
      </c>
      <c r="CX110" s="139">
        <f>CW110*10000*MARGIN!$G26/MARGIN!$D26</f>
        <v>79145.714479999995</v>
      </c>
      <c r="CY110" s="200">
        <f t="shared" si="274"/>
        <v>-373.5118910857131</v>
      </c>
      <c r="CZ110" s="200">
        <f t="shared" si="275"/>
        <v>373.5118910857131</v>
      </c>
      <c r="DB110">
        <f t="shared" si="276"/>
        <v>2</v>
      </c>
      <c r="DC110">
        <v>1</v>
      </c>
      <c r="DD110">
        <v>-1</v>
      </c>
      <c r="DE110">
        <v>-1</v>
      </c>
      <c r="DF110">
        <f t="shared" si="277"/>
        <v>0</v>
      </c>
      <c r="DG110">
        <f t="shared" si="278"/>
        <v>1</v>
      </c>
      <c r="DH110">
        <v>-7.6252058805600003E-3</v>
      </c>
      <c r="DI110" s="117" t="s">
        <v>1190</v>
      </c>
      <c r="DJ110">
        <v>50</v>
      </c>
      <c r="DK110" t="str">
        <f t="shared" si="279"/>
        <v>TRUE</v>
      </c>
      <c r="DL110">
        <f>ROUND(MARGIN!$J26,0)</f>
        <v>7</v>
      </c>
      <c r="DM110">
        <f t="shared" si="306"/>
        <v>5</v>
      </c>
      <c r="DN110">
        <f t="shared" si="307"/>
        <v>7</v>
      </c>
      <c r="DO110" s="139">
        <f>DN110*10000*MARGIN!$G26/MARGIN!$D26</f>
        <v>79145.714479999995</v>
      </c>
      <c r="DP110" s="200">
        <f t="shared" si="280"/>
        <v>-603.50236747401868</v>
      </c>
      <c r="DQ110" s="200">
        <f t="shared" si="281"/>
        <v>603.50236747401868</v>
      </c>
      <c r="DS110">
        <f t="shared" si="282"/>
        <v>0</v>
      </c>
      <c r="DT110">
        <v>1</v>
      </c>
      <c r="DU110">
        <v>-1</v>
      </c>
      <c r="DV110">
        <v>-1</v>
      </c>
      <c r="DW110">
        <f t="shared" si="283"/>
        <v>0</v>
      </c>
      <c r="DX110">
        <f t="shared" si="308"/>
        <v>1</v>
      </c>
      <c r="DY110">
        <v>-1.4384066879799999E-3</v>
      </c>
      <c r="DZ110" s="117" t="s">
        <v>1190</v>
      </c>
      <c r="EA110">
        <v>50</v>
      </c>
      <c r="EB110" t="str">
        <f t="shared" si="284"/>
        <v>TRUE</v>
      </c>
      <c r="EC110">
        <f>ROUND(MARGIN!$J26,0)</f>
        <v>7</v>
      </c>
      <c r="ED110">
        <f t="shared" si="309"/>
        <v>5</v>
      </c>
      <c r="EE110">
        <f t="shared" si="310"/>
        <v>7</v>
      </c>
      <c r="EF110" s="139">
        <f>EE110*10000*MARGIN!$G26/MARGIN!$D26</f>
        <v>79145.714479999995</v>
      </c>
      <c r="EG110" s="200">
        <f t="shared" si="285"/>
        <v>-113.84372503298752</v>
      </c>
      <c r="EH110" s="200">
        <f t="shared" si="286"/>
        <v>113.84372503298752</v>
      </c>
      <c r="EJ110">
        <f t="shared" si="287"/>
        <v>2</v>
      </c>
      <c r="EK110">
        <v>1</v>
      </c>
      <c r="EL110">
        <v>-1</v>
      </c>
      <c r="EM110">
        <v>-1</v>
      </c>
      <c r="EN110">
        <v>-1</v>
      </c>
      <c r="EO110">
        <f t="shared" si="320"/>
        <v>0</v>
      </c>
      <c r="EQ110">
        <f t="shared" si="321"/>
        <v>1</v>
      </c>
      <c r="ER110">
        <v>-1.9858906959899999E-2</v>
      </c>
      <c r="ES110" s="117" t="s">
        <v>1190</v>
      </c>
      <c r="ET110">
        <v>50</v>
      </c>
      <c r="EU110" t="str">
        <f t="shared" si="322"/>
        <v>TRUE</v>
      </c>
      <c r="EV110">
        <f>ROUND(MARGIN!$J26,0)</f>
        <v>7</v>
      </c>
      <c r="EW110">
        <f t="shared" si="323"/>
        <v>5</v>
      </c>
      <c r="EX110">
        <f t="shared" si="324"/>
        <v>7</v>
      </c>
      <c r="EY110" s="139">
        <f>EX110*10000*MARGIN!$G26/MARGIN!$D26</f>
        <v>79145.714479999995</v>
      </c>
      <c r="EZ110" s="200">
        <f t="shared" si="325"/>
        <v>-1571.74738013313</v>
      </c>
      <c r="FA110" s="200"/>
      <c r="FB110" s="200">
        <f t="shared" si="326"/>
        <v>1571.74738013313</v>
      </c>
      <c r="FD110">
        <f t="shared" si="292"/>
        <v>1</v>
      </c>
      <c r="FE110">
        <v>1</v>
      </c>
      <c r="FF110">
        <v>-1</v>
      </c>
      <c r="FG110">
        <v>-1</v>
      </c>
      <c r="FI110">
        <f t="shared" si="327"/>
        <v>0</v>
      </c>
      <c r="FK110">
        <f t="shared" si="328"/>
        <v>0</v>
      </c>
      <c r="FM110" s="117" t="s">
        <v>1190</v>
      </c>
      <c r="FN110">
        <v>50</v>
      </c>
      <c r="FO110" t="str">
        <f t="shared" si="329"/>
        <v>TRUE</v>
      </c>
      <c r="FP110">
        <f>ROUND(MARGIN!$J26,0)</f>
        <v>7</v>
      </c>
      <c r="FQ110">
        <f t="shared" si="330"/>
        <v>5</v>
      </c>
      <c r="FR110">
        <f t="shared" si="331"/>
        <v>7</v>
      </c>
      <c r="FS110" s="139">
        <f>FR110*10000*MARGIN!$G26/MARGIN!$D26</f>
        <v>79145.714479999995</v>
      </c>
      <c r="FT110" s="200">
        <f t="shared" si="332"/>
        <v>0</v>
      </c>
      <c r="FU110" s="200"/>
      <c r="FV110" s="200">
        <f t="shared" si="333"/>
        <v>0</v>
      </c>
      <c r="FX110">
        <f t="shared" si="297"/>
        <v>0</v>
      </c>
      <c r="FZ110">
        <v>-1</v>
      </c>
      <c r="GB110">
        <v>-1</v>
      </c>
      <c r="GE110">
        <f t="shared" si="334"/>
        <v>1</v>
      </c>
      <c r="GG110">
        <f t="shared" si="335"/>
        <v>0</v>
      </c>
      <c r="GJ110" s="117" t="s">
        <v>1190</v>
      </c>
      <c r="GK110">
        <v>50</v>
      </c>
      <c r="GL110" t="str">
        <f t="shared" si="336"/>
        <v>FALSE</v>
      </c>
      <c r="GM110">
        <f>ROUND(MARGIN!$J26,0)</f>
        <v>7</v>
      </c>
      <c r="GN110">
        <f t="shared" si="337"/>
        <v>5</v>
      </c>
      <c r="GO110">
        <f t="shared" si="338"/>
        <v>7</v>
      </c>
      <c r="GP110" s="139">
        <f>GO110*10000*MARGIN!$G26/MARGIN!$D26</f>
        <v>79145.714479999995</v>
      </c>
      <c r="GQ110" s="200">
        <f t="shared" si="339"/>
        <v>0</v>
      </c>
      <c r="GR110" s="200"/>
      <c r="GS110" s="200">
        <f t="shared" si="301"/>
        <v>0</v>
      </c>
      <c r="GT110" s="200">
        <f t="shared" si="340"/>
        <v>0</v>
      </c>
    </row>
    <row r="111" spans="1:202" x14ac:dyDescent="0.25">
      <c r="A111" t="s">
        <v>1171</v>
      </c>
      <c r="B111" s="167" t="s">
        <v>11</v>
      </c>
      <c r="D111" s="116" t="s">
        <v>788</v>
      </c>
      <c r="E111">
        <v>50</v>
      </c>
      <c r="F111" t="e">
        <f>IF(#REF!="","FALSE","TRUE")</f>
        <v>#REF!</v>
      </c>
      <c r="G111">
        <f>ROUND(MARGIN!$J21,0)</f>
        <v>5</v>
      </c>
      <c r="I111" t="e">
        <f>-#REF!+J111</f>
        <v>#REF!</v>
      </c>
      <c r="J111">
        <v>1</v>
      </c>
      <c r="K111" s="116" t="s">
        <v>788</v>
      </c>
      <c r="L111">
        <v>50</v>
      </c>
      <c r="M111" t="str">
        <f t="shared" si="248"/>
        <v>TRUE</v>
      </c>
      <c r="N111">
        <f>ROUND(MARGIN!$J21,0)</f>
        <v>5</v>
      </c>
      <c r="P111">
        <f t="shared" si="249"/>
        <v>-2</v>
      </c>
      <c r="Q111">
        <v>-1</v>
      </c>
      <c r="T111" s="117" t="s">
        <v>788</v>
      </c>
      <c r="U111">
        <v>50</v>
      </c>
      <c r="V111" t="str">
        <f t="shared" si="250"/>
        <v>TRUE</v>
      </c>
      <c r="W111">
        <f>ROUND(MARGIN!$J21,0)</f>
        <v>5</v>
      </c>
      <c r="Z111">
        <f t="shared" si="251"/>
        <v>2</v>
      </c>
      <c r="AA111">
        <v>1</v>
      </c>
      <c r="AD111" s="117" t="s">
        <v>963</v>
      </c>
      <c r="AE111">
        <v>50</v>
      </c>
      <c r="AF111" t="str">
        <f t="shared" si="252"/>
        <v>TRUE</v>
      </c>
      <c r="AG111">
        <f>ROUND(MARGIN!$J21,0)</f>
        <v>5</v>
      </c>
      <c r="AH111">
        <f t="shared" si="253"/>
        <v>5</v>
      </c>
      <c r="AK111">
        <f t="shared" si="254"/>
        <v>-2</v>
      </c>
      <c r="AL111">
        <v>-1</v>
      </c>
      <c r="AO111" s="117" t="s">
        <v>963</v>
      </c>
      <c r="AP111">
        <v>50</v>
      </c>
      <c r="AQ111" t="str">
        <f t="shared" si="255"/>
        <v>TRUE</v>
      </c>
      <c r="AR111">
        <f>ROUND(MARGIN!$J21,0)</f>
        <v>5</v>
      </c>
      <c r="AS111">
        <f t="shared" si="256"/>
        <v>5</v>
      </c>
      <c r="AV111">
        <f t="shared" si="257"/>
        <v>2</v>
      </c>
      <c r="AW111">
        <v>1</v>
      </c>
      <c r="AZ111" s="117" t="s">
        <v>963</v>
      </c>
      <c r="BA111">
        <v>50</v>
      </c>
      <c r="BB111" t="str">
        <f t="shared" si="258"/>
        <v>TRUE</v>
      </c>
      <c r="BC111">
        <f>ROUND(MARGIN!$J21,0)</f>
        <v>5</v>
      </c>
      <c r="BD111">
        <f t="shared" si="259"/>
        <v>5</v>
      </c>
      <c r="BG111">
        <f t="shared" si="260"/>
        <v>-1</v>
      </c>
      <c r="BL111" s="117" t="s">
        <v>963</v>
      </c>
      <c r="BM111">
        <v>50</v>
      </c>
      <c r="BN111" t="str">
        <f t="shared" si="261"/>
        <v>FALSE</v>
      </c>
      <c r="BO111">
        <f>ROUND(MARGIN!$J21,0)</f>
        <v>5</v>
      </c>
      <c r="BP111">
        <f t="shared" si="262"/>
        <v>5</v>
      </c>
      <c r="BT111">
        <f t="shared" si="263"/>
        <v>1</v>
      </c>
      <c r="BU111">
        <v>1</v>
      </c>
      <c r="BV111">
        <v>1</v>
      </c>
      <c r="BW111">
        <v>-1</v>
      </c>
      <c r="BX111">
        <f t="shared" si="264"/>
        <v>0</v>
      </c>
      <c r="BY111">
        <f t="shared" si="265"/>
        <v>0</v>
      </c>
      <c r="BZ111" s="187">
        <v>-1.2966804979300001E-4</v>
      </c>
      <c r="CA111" s="117" t="s">
        <v>963</v>
      </c>
      <c r="CB111">
        <v>50</v>
      </c>
      <c r="CC111" t="str">
        <f t="shared" si="266"/>
        <v>TRUE</v>
      </c>
      <c r="CD111">
        <f>ROUND(MARGIN!$J27,0)</f>
        <v>7</v>
      </c>
      <c r="CE111">
        <f t="shared" si="267"/>
        <v>5</v>
      </c>
      <c r="CF111">
        <f t="shared" si="303"/>
        <v>7</v>
      </c>
      <c r="CG111" s="139">
        <f>CF111*10000*MARGIN!$G27/MARGIN!$D27</f>
        <v>79188.840087000004</v>
      </c>
      <c r="CH111" s="145">
        <f t="shared" si="268"/>
        <v>-10.268262459451032</v>
      </c>
      <c r="CI111" s="145">
        <f t="shared" si="269"/>
        <v>-10.268262459451032</v>
      </c>
      <c r="CK111">
        <f t="shared" si="270"/>
        <v>0</v>
      </c>
      <c r="CL111">
        <v>1</v>
      </c>
      <c r="CM111">
        <v>1</v>
      </c>
      <c r="CN111">
        <v>-1</v>
      </c>
      <c r="CO111">
        <f t="shared" si="271"/>
        <v>0</v>
      </c>
      <c r="CP111">
        <f t="shared" si="272"/>
        <v>0</v>
      </c>
      <c r="CQ111">
        <v>-9.9208922318800002E-4</v>
      </c>
      <c r="CR111" s="117" t="s">
        <v>1190</v>
      </c>
      <c r="CS111">
        <v>50</v>
      </c>
      <c r="CT111" t="str">
        <f t="shared" si="273"/>
        <v>TRUE</v>
      </c>
      <c r="CU111">
        <f>ROUND(MARGIN!$J27,0)</f>
        <v>7</v>
      </c>
      <c r="CV111">
        <f t="shared" si="304"/>
        <v>9</v>
      </c>
      <c r="CW111">
        <f t="shared" si="305"/>
        <v>7</v>
      </c>
      <c r="CX111" s="139">
        <f>CW111*10000*MARGIN!$G27/MARGIN!$D27</f>
        <v>79188.840087000004</v>
      </c>
      <c r="CY111" s="200">
        <f t="shared" si="274"/>
        <v>-78.562394847070593</v>
      </c>
      <c r="CZ111" s="200">
        <f t="shared" si="275"/>
        <v>-78.562394847070593</v>
      </c>
      <c r="DB111">
        <f t="shared" si="276"/>
        <v>-2</v>
      </c>
      <c r="DC111">
        <v>-1</v>
      </c>
      <c r="DD111">
        <v>-1</v>
      </c>
      <c r="DE111">
        <v>-1</v>
      </c>
      <c r="DF111">
        <f t="shared" si="277"/>
        <v>1</v>
      </c>
      <c r="DG111">
        <f t="shared" si="278"/>
        <v>1</v>
      </c>
      <c r="DH111">
        <v>-1.19039119344E-2</v>
      </c>
      <c r="DI111" s="117" t="s">
        <v>1190</v>
      </c>
      <c r="DJ111">
        <v>50</v>
      </c>
      <c r="DK111" t="str">
        <f t="shared" si="279"/>
        <v>TRUE</v>
      </c>
      <c r="DL111">
        <f>ROUND(MARGIN!$J27,0)</f>
        <v>7</v>
      </c>
      <c r="DM111">
        <f t="shared" si="306"/>
        <v>9</v>
      </c>
      <c r="DN111">
        <f t="shared" si="307"/>
        <v>7</v>
      </c>
      <c r="DO111" s="139">
        <f>DN111*10000*MARGIN!$G27/MARGIN!$D27</f>
        <v>79188.840087000004</v>
      </c>
      <c r="DP111" s="200">
        <f t="shared" si="280"/>
        <v>942.65697858293242</v>
      </c>
      <c r="DQ111" s="200">
        <f t="shared" si="281"/>
        <v>942.65697858293242</v>
      </c>
      <c r="DS111">
        <f t="shared" si="282"/>
        <v>0</v>
      </c>
      <c r="DT111">
        <v>-1</v>
      </c>
      <c r="DU111">
        <v>-1</v>
      </c>
      <c r="DV111">
        <v>1</v>
      </c>
      <c r="DW111">
        <f t="shared" si="283"/>
        <v>0</v>
      </c>
      <c r="DX111">
        <f t="shared" si="308"/>
        <v>0</v>
      </c>
      <c r="DY111">
        <v>1.30720671602E-3</v>
      </c>
      <c r="DZ111" s="117" t="s">
        <v>1190</v>
      </c>
      <c r="EA111">
        <v>50</v>
      </c>
      <c r="EB111" t="str">
        <f t="shared" si="284"/>
        <v>TRUE</v>
      </c>
      <c r="EC111">
        <f>ROUND(MARGIN!$J27,0)</f>
        <v>7</v>
      </c>
      <c r="ED111">
        <f t="shared" si="309"/>
        <v>9</v>
      </c>
      <c r="EE111">
        <f t="shared" si="310"/>
        <v>7</v>
      </c>
      <c r="EF111" s="139">
        <f>EE111*10000*MARGIN!$G27/MARGIN!$D27</f>
        <v>79188.840087000004</v>
      </c>
      <c r="EG111" s="200">
        <f t="shared" si="285"/>
        <v>-103.51618359556021</v>
      </c>
      <c r="EH111" s="200">
        <f t="shared" si="286"/>
        <v>-103.51618359556021</v>
      </c>
      <c r="EJ111">
        <f t="shared" si="287"/>
        <v>2</v>
      </c>
      <c r="EK111">
        <v>1</v>
      </c>
      <c r="EL111">
        <v>-1</v>
      </c>
      <c r="EM111">
        <v>-1</v>
      </c>
      <c r="EN111">
        <v>-1</v>
      </c>
      <c r="EO111">
        <f t="shared" si="320"/>
        <v>0</v>
      </c>
      <c r="EQ111">
        <f t="shared" si="321"/>
        <v>1</v>
      </c>
      <c r="ER111">
        <v>-1.13493229768E-3</v>
      </c>
      <c r="ES111" s="117" t="s">
        <v>1190</v>
      </c>
      <c r="ET111">
        <v>50</v>
      </c>
      <c r="EU111" t="str">
        <f t="shared" si="322"/>
        <v>TRUE</v>
      </c>
      <c r="EV111">
        <f>ROUND(MARGIN!$J27,0)</f>
        <v>7</v>
      </c>
      <c r="EW111">
        <f t="shared" si="323"/>
        <v>5</v>
      </c>
      <c r="EX111">
        <f t="shared" si="324"/>
        <v>7</v>
      </c>
      <c r="EY111" s="139">
        <f>EX111*10000*MARGIN!$G27/MARGIN!$D27</f>
        <v>79188.840087000004</v>
      </c>
      <c r="EZ111" s="200">
        <f t="shared" si="325"/>
        <v>-89.873972230553008</v>
      </c>
      <c r="FA111" s="200"/>
      <c r="FB111" s="200">
        <f t="shared" si="326"/>
        <v>89.873972230553008</v>
      </c>
      <c r="FD111">
        <f t="shared" si="292"/>
        <v>1</v>
      </c>
      <c r="FE111">
        <v>1</v>
      </c>
      <c r="FF111">
        <v>-1</v>
      </c>
      <c r="FG111">
        <v>-1</v>
      </c>
      <c r="FI111">
        <f t="shared" si="327"/>
        <v>0</v>
      </c>
      <c r="FK111">
        <f t="shared" si="328"/>
        <v>0</v>
      </c>
      <c r="FM111" s="117" t="s">
        <v>1190</v>
      </c>
      <c r="FN111">
        <v>50</v>
      </c>
      <c r="FO111" t="str">
        <f t="shared" si="329"/>
        <v>TRUE</v>
      </c>
      <c r="FP111">
        <f>ROUND(MARGIN!$J27,0)</f>
        <v>7</v>
      </c>
      <c r="FQ111">
        <f t="shared" si="330"/>
        <v>5</v>
      </c>
      <c r="FR111">
        <f t="shared" si="331"/>
        <v>7</v>
      </c>
      <c r="FS111" s="139">
        <f>FR111*10000*MARGIN!$G27/MARGIN!$D27</f>
        <v>79188.840087000004</v>
      </c>
      <c r="FT111" s="200">
        <f t="shared" si="332"/>
        <v>0</v>
      </c>
      <c r="FU111" s="200"/>
      <c r="FV111" s="200">
        <f t="shared" si="333"/>
        <v>0</v>
      </c>
      <c r="FX111">
        <f t="shared" si="297"/>
        <v>0</v>
      </c>
      <c r="FZ111">
        <v>-1</v>
      </c>
      <c r="GB111">
        <v>-1</v>
      </c>
      <c r="GE111">
        <f t="shared" si="334"/>
        <v>1</v>
      </c>
      <c r="GG111">
        <f t="shared" si="335"/>
        <v>0</v>
      </c>
      <c r="GJ111" s="117" t="s">
        <v>1190</v>
      </c>
      <c r="GK111">
        <v>50</v>
      </c>
      <c r="GL111" t="str">
        <f t="shared" si="336"/>
        <v>FALSE</v>
      </c>
      <c r="GM111">
        <f>ROUND(MARGIN!$J27,0)</f>
        <v>7</v>
      </c>
      <c r="GN111">
        <f t="shared" si="337"/>
        <v>5</v>
      </c>
      <c r="GO111">
        <f t="shared" si="338"/>
        <v>7</v>
      </c>
      <c r="GP111" s="139">
        <f>GO111*10000*MARGIN!$G27/MARGIN!$D27</f>
        <v>79188.840087000004</v>
      </c>
      <c r="GQ111" s="200">
        <f t="shared" si="339"/>
        <v>0</v>
      </c>
      <c r="GR111" s="200"/>
      <c r="GS111" s="200">
        <f t="shared" si="301"/>
        <v>0</v>
      </c>
      <c r="GT111" s="200">
        <f t="shared" si="340"/>
        <v>0</v>
      </c>
    </row>
    <row r="112" spans="1:202" x14ac:dyDescent="0.25">
      <c r="A112" t="s">
        <v>1172</v>
      </c>
      <c r="B112" s="167" t="s">
        <v>12</v>
      </c>
      <c r="D112" s="117" t="s">
        <v>788</v>
      </c>
      <c r="E112">
        <v>50</v>
      </c>
      <c r="F112" t="e">
        <f>IF(#REF!="","FALSE","TRUE")</f>
        <v>#REF!</v>
      </c>
      <c r="G112">
        <f>ROUND(MARGIN!$J22,0)</f>
        <v>5</v>
      </c>
      <c r="I112" t="e">
        <f>-#REF!+J112</f>
        <v>#REF!</v>
      </c>
      <c r="J112">
        <v>1</v>
      </c>
      <c r="K112" s="117" t="s">
        <v>788</v>
      </c>
      <c r="L112">
        <v>50</v>
      </c>
      <c r="M112" t="str">
        <f t="shared" si="248"/>
        <v>TRUE</v>
      </c>
      <c r="N112">
        <f>ROUND(MARGIN!$J22,0)</f>
        <v>5</v>
      </c>
      <c r="O112">
        <v>-9</v>
      </c>
      <c r="P112">
        <f t="shared" si="249"/>
        <v>0</v>
      </c>
      <c r="Q112">
        <v>1</v>
      </c>
      <c r="T112" s="117" t="s">
        <v>788</v>
      </c>
      <c r="U112">
        <v>50</v>
      </c>
      <c r="V112" t="str">
        <f t="shared" si="250"/>
        <v>TRUE</v>
      </c>
      <c r="W112">
        <f>ROUND(MARGIN!$J22,0)</f>
        <v>5</v>
      </c>
      <c r="Z112">
        <f t="shared" si="251"/>
        <v>-2</v>
      </c>
      <c r="AA112">
        <v>-1</v>
      </c>
      <c r="AD112" s="117" t="s">
        <v>962</v>
      </c>
      <c r="AE112">
        <v>50</v>
      </c>
      <c r="AF112" t="str">
        <f t="shared" si="252"/>
        <v>TRUE</v>
      </c>
      <c r="AG112">
        <f>ROUND(MARGIN!$J22,0)</f>
        <v>5</v>
      </c>
      <c r="AH112">
        <f t="shared" si="253"/>
        <v>5</v>
      </c>
      <c r="AK112">
        <f t="shared" si="254"/>
        <v>2</v>
      </c>
      <c r="AL112">
        <v>1</v>
      </c>
      <c r="AO112" s="117" t="s">
        <v>962</v>
      </c>
      <c r="AP112">
        <v>50</v>
      </c>
      <c r="AQ112" t="str">
        <f t="shared" si="255"/>
        <v>TRUE</v>
      </c>
      <c r="AR112">
        <f>ROUND(MARGIN!$J22,0)</f>
        <v>5</v>
      </c>
      <c r="AS112">
        <f t="shared" si="256"/>
        <v>5</v>
      </c>
      <c r="AV112">
        <f t="shared" si="257"/>
        <v>0</v>
      </c>
      <c r="AW112">
        <v>1</v>
      </c>
      <c r="AZ112" s="117" t="s">
        <v>962</v>
      </c>
      <c r="BA112">
        <v>50</v>
      </c>
      <c r="BB112" t="str">
        <f t="shared" si="258"/>
        <v>TRUE</v>
      </c>
      <c r="BC112">
        <f>ROUND(MARGIN!$J22,0)</f>
        <v>5</v>
      </c>
      <c r="BD112">
        <f t="shared" si="259"/>
        <v>5</v>
      </c>
      <c r="BG112">
        <f t="shared" si="260"/>
        <v>-1</v>
      </c>
      <c r="BL112" s="117" t="s">
        <v>962</v>
      </c>
      <c r="BM112">
        <v>50</v>
      </c>
      <c r="BN112" t="str">
        <f t="shared" si="261"/>
        <v>FALSE</v>
      </c>
      <c r="BO112">
        <f>ROUND(MARGIN!$J22,0)</f>
        <v>5</v>
      </c>
      <c r="BP112">
        <f t="shared" si="262"/>
        <v>5</v>
      </c>
      <c r="BT112">
        <f t="shared" si="263"/>
        <v>-1</v>
      </c>
      <c r="BU112">
        <v>-1</v>
      </c>
      <c r="BV112">
        <v>1</v>
      </c>
      <c r="BW112">
        <v>1</v>
      </c>
      <c r="BX112">
        <f t="shared" si="264"/>
        <v>0</v>
      </c>
      <c r="BY112">
        <f t="shared" si="265"/>
        <v>1</v>
      </c>
      <c r="BZ112" s="187">
        <v>6.6016997322299997E-3</v>
      </c>
      <c r="CA112" s="117" t="s">
        <v>962</v>
      </c>
      <c r="CB112">
        <v>50</v>
      </c>
      <c r="CC112" t="str">
        <f t="shared" si="266"/>
        <v>TRUE</v>
      </c>
      <c r="CD112">
        <f>ROUND(MARGIN!$J28,0)</f>
        <v>7</v>
      </c>
      <c r="CE112">
        <f t="shared" si="267"/>
        <v>5</v>
      </c>
      <c r="CF112">
        <f t="shared" si="303"/>
        <v>7</v>
      </c>
      <c r="CG112" s="139">
        <f>CF112*10000*MARGIN!$G28/MARGIN!$D28</f>
        <v>79199.783066620541</v>
      </c>
      <c r="CH112" s="145">
        <f t="shared" si="268"/>
        <v>-522.85318666358285</v>
      </c>
      <c r="CI112" s="145">
        <f t="shared" si="269"/>
        <v>522.85318666358285</v>
      </c>
      <c r="CK112">
        <f t="shared" si="270"/>
        <v>2</v>
      </c>
      <c r="CL112">
        <v>1</v>
      </c>
      <c r="CM112">
        <v>1</v>
      </c>
      <c r="CN112">
        <v>-1</v>
      </c>
      <c r="CO112">
        <f t="shared" si="271"/>
        <v>0</v>
      </c>
      <c r="CP112">
        <f t="shared" si="272"/>
        <v>0</v>
      </c>
      <c r="CQ112">
        <v>-1.02049841142E-2</v>
      </c>
      <c r="CR112" s="117" t="s">
        <v>1190</v>
      </c>
      <c r="CS112">
        <v>50</v>
      </c>
      <c r="CT112" t="str">
        <f t="shared" si="273"/>
        <v>TRUE</v>
      </c>
      <c r="CU112">
        <f>ROUND(MARGIN!$J28,0)</f>
        <v>7</v>
      </c>
      <c r="CV112">
        <f t="shared" si="304"/>
        <v>9</v>
      </c>
      <c r="CW112">
        <f t="shared" si="305"/>
        <v>7</v>
      </c>
      <c r="CX112" s="139">
        <f>CW112*10000*MARGIN!$G28/MARGIN!$D28</f>
        <v>79199.783066620541</v>
      </c>
      <c r="CY112" s="200">
        <f t="shared" si="274"/>
        <v>-808.23252804294884</v>
      </c>
      <c r="CZ112" s="200">
        <f t="shared" si="275"/>
        <v>-808.23252804294884</v>
      </c>
      <c r="DB112">
        <f t="shared" si="276"/>
        <v>-2</v>
      </c>
      <c r="DC112">
        <v>-1</v>
      </c>
      <c r="DD112">
        <v>1</v>
      </c>
      <c r="DE112">
        <v>-1</v>
      </c>
      <c r="DF112">
        <f t="shared" si="277"/>
        <v>1</v>
      </c>
      <c r="DG112">
        <f t="shared" si="278"/>
        <v>0</v>
      </c>
      <c r="DH112">
        <v>-6.04177692852E-3</v>
      </c>
      <c r="DI112" s="117" t="s">
        <v>1190</v>
      </c>
      <c r="DJ112">
        <v>50</v>
      </c>
      <c r="DK112" t="str">
        <f t="shared" si="279"/>
        <v>TRUE</v>
      </c>
      <c r="DL112">
        <f>ROUND(MARGIN!$J28,0)</f>
        <v>7</v>
      </c>
      <c r="DM112">
        <f t="shared" si="306"/>
        <v>5</v>
      </c>
      <c r="DN112">
        <f t="shared" si="307"/>
        <v>7</v>
      </c>
      <c r="DO112" s="139">
        <f>DN112*10000*MARGIN!$G28/MARGIN!$D28</f>
        <v>79199.783066620541</v>
      </c>
      <c r="DP112" s="200">
        <f t="shared" si="280"/>
        <v>478.50742207569698</v>
      </c>
      <c r="DQ112" s="200">
        <f t="shared" si="281"/>
        <v>-478.50742207569698</v>
      </c>
      <c r="DS112">
        <f t="shared" si="282"/>
        <v>0</v>
      </c>
      <c r="DT112">
        <v>-1</v>
      </c>
      <c r="DU112">
        <v>-1</v>
      </c>
      <c r="DV112">
        <v>-1</v>
      </c>
      <c r="DW112">
        <f t="shared" si="283"/>
        <v>1</v>
      </c>
      <c r="DX112">
        <f t="shared" si="308"/>
        <v>1</v>
      </c>
      <c r="DY112">
        <v>-1.3830493472000001E-4</v>
      </c>
      <c r="DZ112" s="117" t="s">
        <v>1190</v>
      </c>
      <c r="EA112">
        <v>50</v>
      </c>
      <c r="EB112" t="str">
        <f t="shared" si="284"/>
        <v>TRUE</v>
      </c>
      <c r="EC112">
        <f>ROUND(MARGIN!$J28,0)</f>
        <v>7</v>
      </c>
      <c r="ED112">
        <f t="shared" si="309"/>
        <v>9</v>
      </c>
      <c r="EE112">
        <f t="shared" si="310"/>
        <v>7</v>
      </c>
      <c r="EF112" s="139">
        <f>EE112*10000*MARGIN!$G28/MARGIN!$D28</f>
        <v>79199.783066620541</v>
      </c>
      <c r="EG112" s="200">
        <f t="shared" si="285"/>
        <v>10.953720826867116</v>
      </c>
      <c r="EH112" s="200">
        <f t="shared" si="286"/>
        <v>10.953720826867116</v>
      </c>
      <c r="EJ112">
        <f t="shared" si="287"/>
        <v>2</v>
      </c>
      <c r="EK112">
        <v>1</v>
      </c>
      <c r="EL112">
        <v>-1</v>
      </c>
      <c r="EM112">
        <v>-1</v>
      </c>
      <c r="EN112">
        <v>-1</v>
      </c>
      <c r="EO112">
        <f t="shared" si="320"/>
        <v>0</v>
      </c>
      <c r="EQ112">
        <f t="shared" si="321"/>
        <v>1</v>
      </c>
      <c r="ER112">
        <v>-4.4194538965900004E-3</v>
      </c>
      <c r="ES112" s="117" t="s">
        <v>1190</v>
      </c>
      <c r="ET112">
        <v>50</v>
      </c>
      <c r="EU112" t="str">
        <f t="shared" si="322"/>
        <v>TRUE</v>
      </c>
      <c r="EV112">
        <f>ROUND(MARGIN!$J28,0)</f>
        <v>7</v>
      </c>
      <c r="EW112">
        <f t="shared" si="323"/>
        <v>5</v>
      </c>
      <c r="EX112">
        <f t="shared" si="324"/>
        <v>7</v>
      </c>
      <c r="EY112" s="139">
        <f>EX112*10000*MARGIN!$G28/MARGIN!$D28</f>
        <v>79199.783066620541</v>
      </c>
      <c r="EZ112" s="200">
        <f t="shared" si="325"/>
        <v>-350.0197898828589</v>
      </c>
      <c r="FA112" s="200"/>
      <c r="FB112" s="200">
        <f t="shared" si="326"/>
        <v>350.0197898828589</v>
      </c>
      <c r="FD112">
        <f t="shared" si="292"/>
        <v>1</v>
      </c>
      <c r="FE112">
        <v>1</v>
      </c>
      <c r="FF112">
        <v>-1</v>
      </c>
      <c r="FG112">
        <v>-1</v>
      </c>
      <c r="FI112">
        <f t="shared" si="327"/>
        <v>0</v>
      </c>
      <c r="FK112">
        <f t="shared" si="328"/>
        <v>0</v>
      </c>
      <c r="FM112" s="117" t="s">
        <v>1190</v>
      </c>
      <c r="FN112">
        <v>50</v>
      </c>
      <c r="FO112" t="str">
        <f t="shared" si="329"/>
        <v>TRUE</v>
      </c>
      <c r="FP112">
        <f>ROUND(MARGIN!$J28,0)</f>
        <v>7</v>
      </c>
      <c r="FQ112">
        <f t="shared" si="330"/>
        <v>5</v>
      </c>
      <c r="FR112">
        <f t="shared" si="331"/>
        <v>7</v>
      </c>
      <c r="FS112" s="139">
        <f>FR112*10000*MARGIN!$G28/MARGIN!$D28</f>
        <v>79199.783066620541</v>
      </c>
      <c r="FT112" s="200">
        <f t="shared" si="332"/>
        <v>0</v>
      </c>
      <c r="FU112" s="200"/>
      <c r="FV112" s="200">
        <f t="shared" si="333"/>
        <v>0</v>
      </c>
      <c r="FX112">
        <f t="shared" si="297"/>
        <v>0</v>
      </c>
      <c r="FZ112">
        <v>-1</v>
      </c>
      <c r="GB112">
        <v>-1</v>
      </c>
      <c r="GE112">
        <f t="shared" si="334"/>
        <v>1</v>
      </c>
      <c r="GG112">
        <f t="shared" si="335"/>
        <v>0</v>
      </c>
      <c r="GJ112" s="117" t="s">
        <v>1190</v>
      </c>
      <c r="GK112">
        <v>50</v>
      </c>
      <c r="GL112" t="str">
        <f t="shared" si="336"/>
        <v>FALSE</v>
      </c>
      <c r="GM112">
        <f>ROUND(MARGIN!$J28,0)</f>
        <v>7</v>
      </c>
      <c r="GN112">
        <f t="shared" si="337"/>
        <v>5</v>
      </c>
      <c r="GO112">
        <f t="shared" si="338"/>
        <v>7</v>
      </c>
      <c r="GP112" s="139">
        <f>GO112*10000*MARGIN!$G28/MARGIN!$D28</f>
        <v>79199.783066620541</v>
      </c>
      <c r="GQ112" s="200">
        <f t="shared" si="339"/>
        <v>0</v>
      </c>
      <c r="GR112" s="200"/>
      <c r="GS112" s="200">
        <f t="shared" si="301"/>
        <v>0</v>
      </c>
      <c r="GT112" s="200">
        <f t="shared" si="340"/>
        <v>0</v>
      </c>
    </row>
    <row r="113" spans="1:202" x14ac:dyDescent="0.25">
      <c r="A113" t="s">
        <v>1173</v>
      </c>
      <c r="B113" s="167" t="s">
        <v>5</v>
      </c>
      <c r="D113" s="117" t="s">
        <v>788</v>
      </c>
      <c r="E113">
        <v>50</v>
      </c>
      <c r="F113" t="e">
        <f>IF(#REF!="","FALSE","TRUE")</f>
        <v>#REF!</v>
      </c>
      <c r="G113">
        <f>ROUND(MARGIN!$J25,0)</f>
        <v>5</v>
      </c>
      <c r="I113" t="e">
        <f>-#REF!+J113</f>
        <v>#REF!</v>
      </c>
      <c r="J113">
        <v>1</v>
      </c>
      <c r="K113" s="117" t="s">
        <v>788</v>
      </c>
      <c r="L113">
        <v>50</v>
      </c>
      <c r="M113" t="str">
        <f t="shared" si="248"/>
        <v>TRUE</v>
      </c>
      <c r="N113">
        <f>ROUND(MARGIN!$J25,0)</f>
        <v>5</v>
      </c>
      <c r="P113">
        <f t="shared" si="249"/>
        <v>0</v>
      </c>
      <c r="Q113">
        <v>1</v>
      </c>
      <c r="S113" t="str">
        <f>FORECAST!B56</f>
        <v>High: Dec-Jan // Low: Sept</v>
      </c>
      <c r="T113" s="117" t="s">
        <v>788</v>
      </c>
      <c r="U113">
        <v>50</v>
      </c>
      <c r="V113" t="str">
        <f t="shared" si="250"/>
        <v>TRUE</v>
      </c>
      <c r="W113">
        <f>ROUND(MARGIN!$J25,0)</f>
        <v>5</v>
      </c>
      <c r="Z113">
        <f t="shared" si="251"/>
        <v>-2</v>
      </c>
      <c r="AA113">
        <v>-1</v>
      </c>
      <c r="AC113" t="s">
        <v>150</v>
      </c>
      <c r="AD113" s="117" t="s">
        <v>962</v>
      </c>
      <c r="AE113">
        <v>50</v>
      </c>
      <c r="AF113" t="str">
        <f t="shared" si="252"/>
        <v>TRUE</v>
      </c>
      <c r="AG113">
        <f>ROUND(MARGIN!$J25,0)</f>
        <v>5</v>
      </c>
      <c r="AH113">
        <f t="shared" si="253"/>
        <v>5</v>
      </c>
      <c r="AK113">
        <f t="shared" si="254"/>
        <v>2</v>
      </c>
      <c r="AL113">
        <v>1</v>
      </c>
      <c r="AN113" t="s">
        <v>150</v>
      </c>
      <c r="AO113" s="117" t="s">
        <v>962</v>
      </c>
      <c r="AP113">
        <v>50</v>
      </c>
      <c r="AQ113" t="str">
        <f t="shared" si="255"/>
        <v>TRUE</v>
      </c>
      <c r="AR113">
        <f>ROUND(MARGIN!$J25,0)</f>
        <v>5</v>
      </c>
      <c r="AS113">
        <f t="shared" si="256"/>
        <v>5</v>
      </c>
      <c r="AV113">
        <f t="shared" si="257"/>
        <v>0</v>
      </c>
      <c r="AW113">
        <v>1</v>
      </c>
      <c r="AY113" t="s">
        <v>150</v>
      </c>
      <c r="AZ113" s="117" t="s">
        <v>962</v>
      </c>
      <c r="BA113">
        <v>50</v>
      </c>
      <c r="BB113" t="str">
        <f t="shared" si="258"/>
        <v>TRUE</v>
      </c>
      <c r="BC113">
        <f>ROUND(MARGIN!$J25,0)</f>
        <v>5</v>
      </c>
      <c r="BD113">
        <f t="shared" si="259"/>
        <v>5</v>
      </c>
      <c r="BG113">
        <f t="shared" si="260"/>
        <v>-1</v>
      </c>
      <c r="BK113" t="s">
        <v>150</v>
      </c>
      <c r="BL113" s="117" t="s">
        <v>962</v>
      </c>
      <c r="BM113">
        <v>50</v>
      </c>
      <c r="BN113" t="str">
        <f t="shared" si="261"/>
        <v>FALSE</v>
      </c>
      <c r="BO113">
        <f>ROUND(MARGIN!$J25,0)</f>
        <v>5</v>
      </c>
      <c r="BP113">
        <f t="shared" si="262"/>
        <v>5</v>
      </c>
      <c r="BT113">
        <f t="shared" si="263"/>
        <v>-1</v>
      </c>
      <c r="BU113">
        <v>-1</v>
      </c>
      <c r="BV113">
        <v>-1</v>
      </c>
      <c r="BW113">
        <v>-1</v>
      </c>
      <c r="BX113">
        <f t="shared" si="264"/>
        <v>1</v>
      </c>
      <c r="BY113">
        <f t="shared" si="265"/>
        <v>1</v>
      </c>
      <c r="BZ113" s="187">
        <v>-2.85019976111E-3</v>
      </c>
      <c r="CA113" s="117" t="s">
        <v>962</v>
      </c>
      <c r="CB113">
        <v>50</v>
      </c>
      <c r="CC113" t="str">
        <f t="shared" si="266"/>
        <v>TRUE</v>
      </c>
      <c r="CD113">
        <f>ROUND(MARGIN!$J29,0)</f>
        <v>7</v>
      </c>
      <c r="CE113">
        <f t="shared" si="267"/>
        <v>9</v>
      </c>
      <c r="CF113">
        <f t="shared" si="303"/>
        <v>7</v>
      </c>
      <c r="CG113" s="139">
        <f>CF113*10000*MARGIN!$G29/MARGIN!$D29</f>
        <v>79229.174449010083</v>
      </c>
      <c r="CH113" s="145">
        <f t="shared" si="268"/>
        <v>225.81897408751107</v>
      </c>
      <c r="CI113" s="145">
        <f t="shared" si="269"/>
        <v>225.81897408751107</v>
      </c>
      <c r="CK113">
        <f t="shared" si="270"/>
        <v>0</v>
      </c>
      <c r="CL113">
        <v>-1</v>
      </c>
      <c r="CM113">
        <v>-1</v>
      </c>
      <c r="CN113">
        <v>1</v>
      </c>
      <c r="CO113">
        <f t="shared" si="271"/>
        <v>0</v>
      </c>
      <c r="CP113">
        <f t="shared" si="272"/>
        <v>0</v>
      </c>
      <c r="CQ113">
        <v>8.7072177382700004E-3</v>
      </c>
      <c r="CR113" s="117" t="s">
        <v>1190</v>
      </c>
      <c r="CS113">
        <v>50</v>
      </c>
      <c r="CT113" t="str">
        <f t="shared" si="273"/>
        <v>TRUE</v>
      </c>
      <c r="CU113">
        <f>ROUND(MARGIN!$J29,0)</f>
        <v>7</v>
      </c>
      <c r="CV113">
        <f t="shared" si="304"/>
        <v>9</v>
      </c>
      <c r="CW113">
        <f t="shared" si="305"/>
        <v>7</v>
      </c>
      <c r="CX113" s="139">
        <f>CW113*10000*MARGIN!$G29/MARGIN!$D29</f>
        <v>79229.174449010083</v>
      </c>
      <c r="CY113" s="200">
        <f t="shared" si="274"/>
        <v>-689.86567315090883</v>
      </c>
      <c r="CZ113" s="200">
        <f t="shared" si="275"/>
        <v>-689.86567315090883</v>
      </c>
      <c r="DB113">
        <f t="shared" si="276"/>
        <v>0</v>
      </c>
      <c r="DC113">
        <v>-1</v>
      </c>
      <c r="DD113">
        <v>1</v>
      </c>
      <c r="DE113">
        <v>-1</v>
      </c>
      <c r="DF113">
        <f t="shared" si="277"/>
        <v>1</v>
      </c>
      <c r="DG113">
        <f t="shared" si="278"/>
        <v>0</v>
      </c>
      <c r="DH113">
        <v>-1.51511428876E-3</v>
      </c>
      <c r="DI113" s="117" t="s">
        <v>1190</v>
      </c>
      <c r="DJ113">
        <v>50</v>
      </c>
      <c r="DK113" t="str">
        <f t="shared" si="279"/>
        <v>TRUE</v>
      </c>
      <c r="DL113">
        <f>ROUND(MARGIN!$J29,0)</f>
        <v>7</v>
      </c>
      <c r="DM113">
        <f t="shared" si="306"/>
        <v>5</v>
      </c>
      <c r="DN113">
        <f t="shared" si="307"/>
        <v>7</v>
      </c>
      <c r="DO113" s="139">
        <f>DN113*10000*MARGIN!$G29/MARGIN!$D29</f>
        <v>79229.174449010083</v>
      </c>
      <c r="DP113" s="200">
        <f t="shared" si="280"/>
        <v>120.04125429435388</v>
      </c>
      <c r="DQ113" s="200">
        <f t="shared" si="281"/>
        <v>-120.04125429435388</v>
      </c>
      <c r="DS113">
        <f t="shared" si="282"/>
        <v>0</v>
      </c>
      <c r="DT113">
        <v>-1</v>
      </c>
      <c r="DU113">
        <f>DT113</f>
        <v>-1</v>
      </c>
      <c r="DV113">
        <v>-1</v>
      </c>
      <c r="DW113">
        <f t="shared" si="283"/>
        <v>1</v>
      </c>
      <c r="DX113">
        <f t="shared" si="308"/>
        <v>1</v>
      </c>
      <c r="DY113">
        <v>-2.2146032579300001E-4</v>
      </c>
      <c r="DZ113" s="117" t="s">
        <v>1190</v>
      </c>
      <c r="EA113">
        <v>50</v>
      </c>
      <c r="EB113" t="str">
        <f t="shared" si="284"/>
        <v>TRUE</v>
      </c>
      <c r="EC113">
        <f>ROUND(MARGIN!$J29,0)</f>
        <v>7</v>
      </c>
      <c r="ED113">
        <f t="shared" si="309"/>
        <v>9</v>
      </c>
      <c r="EE113">
        <f t="shared" si="310"/>
        <v>7</v>
      </c>
      <c r="EF113" s="139">
        <f>EE113*10000*MARGIN!$G29/MARGIN!$D29</f>
        <v>79229.174449010083</v>
      </c>
      <c r="EG113" s="200">
        <f t="shared" si="285"/>
        <v>17.546118785788206</v>
      </c>
      <c r="EH113" s="200">
        <f t="shared" si="286"/>
        <v>17.546118785788206</v>
      </c>
      <c r="EJ113">
        <f t="shared" si="287"/>
        <v>0</v>
      </c>
      <c r="EK113">
        <v>-1</v>
      </c>
      <c r="EL113">
        <v>-1</v>
      </c>
      <c r="EM113">
        <v>-1</v>
      </c>
      <c r="EN113">
        <v>-1</v>
      </c>
      <c r="EO113">
        <f t="shared" si="320"/>
        <v>1</v>
      </c>
      <c r="EQ113">
        <f t="shared" si="321"/>
        <v>1</v>
      </c>
      <c r="ER113">
        <v>-5.6854074541999996E-3</v>
      </c>
      <c r="ES113" s="117" t="s">
        <v>1190</v>
      </c>
      <c r="ET113">
        <v>50</v>
      </c>
      <c r="EU113" t="str">
        <f t="shared" si="322"/>
        <v>TRUE</v>
      </c>
      <c r="EV113">
        <f>ROUND(MARGIN!$J29,0)</f>
        <v>7</v>
      </c>
      <c r="EW113">
        <f t="shared" si="323"/>
        <v>9</v>
      </c>
      <c r="EX113">
        <f t="shared" si="324"/>
        <v>7</v>
      </c>
      <c r="EY113" s="139">
        <f>EX113*10000*MARGIN!$G29/MARGIN!$D29</f>
        <v>79229.174449010083</v>
      </c>
      <c r="EZ113" s="200">
        <f t="shared" si="325"/>
        <v>450.45013900251405</v>
      </c>
      <c r="FA113" s="200"/>
      <c r="FB113" s="200">
        <f t="shared" si="326"/>
        <v>450.45013900251405</v>
      </c>
      <c r="FD113">
        <f t="shared" si="292"/>
        <v>-2</v>
      </c>
      <c r="FE113">
        <v>-1</v>
      </c>
      <c r="FF113">
        <v>-1</v>
      </c>
      <c r="FG113">
        <v>-1</v>
      </c>
      <c r="FI113">
        <f t="shared" si="327"/>
        <v>0</v>
      </c>
      <c r="FK113">
        <f t="shared" si="328"/>
        <v>0</v>
      </c>
      <c r="FM113" s="117" t="s">
        <v>1190</v>
      </c>
      <c r="FN113">
        <v>50</v>
      </c>
      <c r="FO113" t="str">
        <f t="shared" si="329"/>
        <v>TRUE</v>
      </c>
      <c r="FP113">
        <f>ROUND(MARGIN!$J29,0)</f>
        <v>7</v>
      </c>
      <c r="FQ113">
        <f t="shared" si="330"/>
        <v>9</v>
      </c>
      <c r="FR113">
        <f t="shared" si="331"/>
        <v>7</v>
      </c>
      <c r="FS113" s="139">
        <f>FR113*10000*MARGIN!$G29/MARGIN!$D29</f>
        <v>79229.174449010083</v>
      </c>
      <c r="FT113" s="200">
        <f t="shared" si="332"/>
        <v>0</v>
      </c>
      <c r="FU113" s="200"/>
      <c r="FV113" s="200">
        <f t="shared" si="333"/>
        <v>0</v>
      </c>
      <c r="FX113">
        <f t="shared" si="297"/>
        <v>0</v>
      </c>
      <c r="FZ113">
        <v>-1</v>
      </c>
      <c r="GB113">
        <v>-1</v>
      </c>
      <c r="GE113">
        <f t="shared" si="334"/>
        <v>1</v>
      </c>
      <c r="GG113">
        <f t="shared" si="335"/>
        <v>0</v>
      </c>
      <c r="GJ113" s="117" t="s">
        <v>1190</v>
      </c>
      <c r="GK113">
        <v>50</v>
      </c>
      <c r="GL113" t="str">
        <f t="shared" si="336"/>
        <v>FALSE</v>
      </c>
      <c r="GM113">
        <f>ROUND(MARGIN!$J29,0)</f>
        <v>7</v>
      </c>
      <c r="GN113">
        <f t="shared" si="337"/>
        <v>5</v>
      </c>
      <c r="GO113">
        <f t="shared" si="338"/>
        <v>7</v>
      </c>
      <c r="GP113" s="139">
        <f>GO113*10000*MARGIN!$G29/MARGIN!$D29</f>
        <v>79229.174449010083</v>
      </c>
      <c r="GQ113" s="200">
        <f t="shared" si="339"/>
        <v>0</v>
      </c>
      <c r="GR113" s="200"/>
      <c r="GS113" s="200">
        <f t="shared" si="301"/>
        <v>0</v>
      </c>
      <c r="GT113" s="200">
        <f t="shared" si="340"/>
        <v>0</v>
      </c>
    </row>
    <row r="114" spans="1:202" x14ac:dyDescent="0.25">
      <c r="A114" t="s">
        <v>1174</v>
      </c>
      <c r="B114" s="167" t="s">
        <v>18</v>
      </c>
      <c r="D114" s="117" t="s">
        <v>788</v>
      </c>
      <c r="E114">
        <v>50</v>
      </c>
      <c r="F114" t="e">
        <f>IF(#REF!="","FALSE","TRUE")</f>
        <v>#REF!</v>
      </c>
      <c r="G114">
        <f>ROUND(MARGIN!$J23,0)</f>
        <v>5</v>
      </c>
      <c r="I114" t="e">
        <f>-#REF!+J114</f>
        <v>#REF!</v>
      </c>
      <c r="J114">
        <v>-1</v>
      </c>
      <c r="K114" s="117" t="s">
        <v>788</v>
      </c>
      <c r="L114">
        <v>50</v>
      </c>
      <c r="M114" t="str">
        <f t="shared" si="248"/>
        <v>TRUE</v>
      </c>
      <c r="N114">
        <f>ROUND(MARGIN!$J23,0)</f>
        <v>5</v>
      </c>
      <c r="P114">
        <f t="shared" si="249"/>
        <v>2</v>
      </c>
      <c r="Q114">
        <v>1</v>
      </c>
      <c r="T114" s="117" t="s">
        <v>788</v>
      </c>
      <c r="U114">
        <v>50</v>
      </c>
      <c r="V114" t="str">
        <f t="shared" si="250"/>
        <v>TRUE</v>
      </c>
      <c r="W114">
        <f>ROUND(MARGIN!$J23,0)</f>
        <v>5</v>
      </c>
      <c r="Z114">
        <f t="shared" si="251"/>
        <v>0</v>
      </c>
      <c r="AA114">
        <v>1</v>
      </c>
      <c r="AD114" s="117" t="s">
        <v>962</v>
      </c>
      <c r="AE114">
        <v>50</v>
      </c>
      <c r="AF114" t="str">
        <f t="shared" si="252"/>
        <v>TRUE</v>
      </c>
      <c r="AG114">
        <f>ROUND(MARGIN!$J23,0)</f>
        <v>5</v>
      </c>
      <c r="AH114">
        <f t="shared" si="253"/>
        <v>5</v>
      </c>
      <c r="AK114">
        <f t="shared" si="254"/>
        <v>-2</v>
      </c>
      <c r="AL114">
        <v>-1</v>
      </c>
      <c r="AO114" s="117" t="s">
        <v>962</v>
      </c>
      <c r="AP114">
        <v>50</v>
      </c>
      <c r="AQ114" t="str">
        <f t="shared" si="255"/>
        <v>TRUE</v>
      </c>
      <c r="AR114">
        <f>ROUND(MARGIN!$J23,0)</f>
        <v>5</v>
      </c>
      <c r="AS114">
        <f t="shared" si="256"/>
        <v>5</v>
      </c>
      <c r="AV114">
        <f t="shared" si="257"/>
        <v>0</v>
      </c>
      <c r="AW114">
        <v>-1</v>
      </c>
      <c r="AZ114" s="117" t="s">
        <v>962</v>
      </c>
      <c r="BA114">
        <v>50</v>
      </c>
      <c r="BB114" t="str">
        <f t="shared" si="258"/>
        <v>TRUE</v>
      </c>
      <c r="BC114">
        <f>ROUND(MARGIN!$J23,0)</f>
        <v>5</v>
      </c>
      <c r="BD114">
        <f t="shared" si="259"/>
        <v>5</v>
      </c>
      <c r="BG114">
        <f t="shared" si="260"/>
        <v>1</v>
      </c>
      <c r="BL114" s="117" t="s">
        <v>962</v>
      </c>
      <c r="BM114">
        <v>50</v>
      </c>
      <c r="BN114" t="str">
        <f t="shared" si="261"/>
        <v>FALSE</v>
      </c>
      <c r="BO114">
        <f>ROUND(MARGIN!$J23,0)</f>
        <v>5</v>
      </c>
      <c r="BP114">
        <f t="shared" si="262"/>
        <v>5</v>
      </c>
      <c r="BT114">
        <f t="shared" si="263"/>
        <v>-1</v>
      </c>
      <c r="BU114">
        <v>-1</v>
      </c>
      <c r="BV114">
        <v>-1</v>
      </c>
      <c r="BW114">
        <v>1</v>
      </c>
      <c r="BX114">
        <f t="shared" si="264"/>
        <v>0</v>
      </c>
      <c r="BY114">
        <f t="shared" si="265"/>
        <v>0</v>
      </c>
      <c r="BZ114" s="187">
        <v>4.3651512407199998E-3</v>
      </c>
      <c r="CA114" s="117" t="s">
        <v>962</v>
      </c>
      <c r="CB114">
        <v>50</v>
      </c>
      <c r="CC114" t="str">
        <f t="shared" si="266"/>
        <v>TRUE</v>
      </c>
      <c r="CD114">
        <f>ROUND(MARGIN!$J30,0)</f>
        <v>7</v>
      </c>
      <c r="CE114">
        <f t="shared" si="267"/>
        <v>5</v>
      </c>
      <c r="CF114">
        <f t="shared" si="303"/>
        <v>7</v>
      </c>
      <c r="CG114" s="139">
        <f>CF114*10000*MARGIN!$G30/MARGIN!$D30</f>
        <v>79201.605292903725</v>
      </c>
      <c r="CH114" s="145">
        <f t="shared" si="268"/>
        <v>-345.72698561133438</v>
      </c>
      <c r="CI114" s="145">
        <f t="shared" si="269"/>
        <v>-345.72698561133438</v>
      </c>
      <c r="CK114">
        <f t="shared" si="270"/>
        <v>2</v>
      </c>
      <c r="CL114">
        <v>1</v>
      </c>
      <c r="CM114">
        <v>-1</v>
      </c>
      <c r="CN114">
        <v>-1</v>
      </c>
      <c r="CO114">
        <f t="shared" si="271"/>
        <v>0</v>
      </c>
      <c r="CP114">
        <f t="shared" si="272"/>
        <v>1</v>
      </c>
      <c r="CQ114">
        <v>-6.4832013850099996E-3</v>
      </c>
      <c r="CR114" s="117" t="s">
        <v>1190</v>
      </c>
      <c r="CS114">
        <v>50</v>
      </c>
      <c r="CT114" t="str">
        <f t="shared" si="273"/>
        <v>TRUE</v>
      </c>
      <c r="CU114">
        <f>ROUND(MARGIN!$J30,0)</f>
        <v>7</v>
      </c>
      <c r="CV114">
        <f t="shared" si="304"/>
        <v>5</v>
      </c>
      <c r="CW114">
        <f t="shared" si="305"/>
        <v>7</v>
      </c>
      <c r="CX114" s="139">
        <f>CW114*10000*MARGIN!$G30/MARGIN!$D30</f>
        <v>79201.605292903725</v>
      </c>
      <c r="CY114" s="200">
        <f t="shared" si="274"/>
        <v>-513.47995712996874</v>
      </c>
      <c r="CZ114" s="200">
        <f t="shared" si="275"/>
        <v>513.47995712996874</v>
      </c>
      <c r="DB114">
        <f t="shared" si="276"/>
        <v>-2</v>
      </c>
      <c r="DC114">
        <v>-1</v>
      </c>
      <c r="DD114">
        <v>-1</v>
      </c>
      <c r="DE114">
        <v>-1</v>
      </c>
      <c r="DF114">
        <f t="shared" si="277"/>
        <v>1</v>
      </c>
      <c r="DG114">
        <f t="shared" si="278"/>
        <v>1</v>
      </c>
      <c r="DH114">
        <v>-5.1641360282400003E-3</v>
      </c>
      <c r="DI114" s="117" t="s">
        <v>1190</v>
      </c>
      <c r="DJ114">
        <v>50</v>
      </c>
      <c r="DK114" t="str">
        <f t="shared" si="279"/>
        <v>TRUE</v>
      </c>
      <c r="DL114">
        <f>ROUND(MARGIN!$J30,0)</f>
        <v>7</v>
      </c>
      <c r="DM114">
        <f t="shared" si="306"/>
        <v>9</v>
      </c>
      <c r="DN114">
        <f t="shared" si="307"/>
        <v>7</v>
      </c>
      <c r="DO114" s="139">
        <f>DN114*10000*MARGIN!$G30/MARGIN!$D30</f>
        <v>79201.605292903725</v>
      </c>
      <c r="DP114" s="200">
        <f t="shared" si="280"/>
        <v>409.007863387528</v>
      </c>
      <c r="DQ114" s="200">
        <f t="shared" si="281"/>
        <v>409.007863387528</v>
      </c>
      <c r="DS114">
        <f t="shared" si="282"/>
        <v>2</v>
      </c>
      <c r="DT114">
        <v>1</v>
      </c>
      <c r="DU114">
        <v>-1</v>
      </c>
      <c r="DV114">
        <v>-1</v>
      </c>
      <c r="DW114">
        <f t="shared" si="283"/>
        <v>0</v>
      </c>
      <c r="DX114">
        <f t="shared" si="308"/>
        <v>1</v>
      </c>
      <c r="DY114">
        <v>-3.09267064426E-3</v>
      </c>
      <c r="DZ114" s="117" t="s">
        <v>1190</v>
      </c>
      <c r="EA114">
        <v>50</v>
      </c>
      <c r="EB114" t="str">
        <f t="shared" si="284"/>
        <v>TRUE</v>
      </c>
      <c r="EC114">
        <f>ROUND(MARGIN!$J30,0)</f>
        <v>7</v>
      </c>
      <c r="ED114">
        <f t="shared" si="309"/>
        <v>5</v>
      </c>
      <c r="EE114">
        <f t="shared" si="310"/>
        <v>7</v>
      </c>
      <c r="EF114" s="139">
        <f>EE114*10000*MARGIN!$G30/MARGIN!$D30</f>
        <v>79201.605292903725</v>
      </c>
      <c r="EG114" s="200">
        <f t="shared" si="285"/>
        <v>-244.94447966763079</v>
      </c>
      <c r="EH114" s="200">
        <f t="shared" si="286"/>
        <v>244.94447966763079</v>
      </c>
      <c r="EJ114">
        <f t="shared" si="287"/>
        <v>0</v>
      </c>
      <c r="EK114">
        <v>-1</v>
      </c>
      <c r="EL114">
        <v>-1</v>
      </c>
      <c r="EM114">
        <v>-1</v>
      </c>
      <c r="EN114">
        <v>-1</v>
      </c>
      <c r="EO114">
        <f t="shared" si="320"/>
        <v>1</v>
      </c>
      <c r="EQ114">
        <f t="shared" si="321"/>
        <v>1</v>
      </c>
      <c r="ER114">
        <v>-1.537405628E-3</v>
      </c>
      <c r="ES114" s="117" t="s">
        <v>1190</v>
      </c>
      <c r="ET114">
        <v>50</v>
      </c>
      <c r="EU114" t="str">
        <f t="shared" si="322"/>
        <v>TRUE</v>
      </c>
      <c r="EV114">
        <f>ROUND(MARGIN!$J30,0)</f>
        <v>7</v>
      </c>
      <c r="EW114">
        <f t="shared" si="323"/>
        <v>9</v>
      </c>
      <c r="EX114">
        <f t="shared" si="324"/>
        <v>7</v>
      </c>
      <c r="EY114" s="139">
        <f>EX114*10000*MARGIN!$G30/MARGIN!$D30</f>
        <v>79201.605292903725</v>
      </c>
      <c r="EZ114" s="200">
        <f t="shared" si="325"/>
        <v>121.76499372394478</v>
      </c>
      <c r="FA114" s="200"/>
      <c r="FB114" s="200">
        <f t="shared" si="326"/>
        <v>121.76499372394478</v>
      </c>
      <c r="FD114">
        <f t="shared" si="292"/>
        <v>-2</v>
      </c>
      <c r="FE114">
        <v>-1</v>
      </c>
      <c r="FF114">
        <v>-1</v>
      </c>
      <c r="FG114">
        <v>-1</v>
      </c>
      <c r="FI114">
        <f t="shared" si="327"/>
        <v>0</v>
      </c>
      <c r="FK114">
        <f t="shared" si="328"/>
        <v>0</v>
      </c>
      <c r="FM114" s="117" t="s">
        <v>1190</v>
      </c>
      <c r="FN114">
        <v>50</v>
      </c>
      <c r="FO114" t="str">
        <f t="shared" si="329"/>
        <v>TRUE</v>
      </c>
      <c r="FP114">
        <f>ROUND(MARGIN!$J30,0)</f>
        <v>7</v>
      </c>
      <c r="FQ114">
        <f t="shared" si="330"/>
        <v>9</v>
      </c>
      <c r="FR114">
        <f t="shared" si="331"/>
        <v>7</v>
      </c>
      <c r="FS114" s="139">
        <f>FR114*10000*MARGIN!$G30/MARGIN!$D30</f>
        <v>79201.605292903725</v>
      </c>
      <c r="FT114" s="200">
        <f t="shared" si="332"/>
        <v>0</v>
      </c>
      <c r="FU114" s="200"/>
      <c r="FV114" s="200">
        <f t="shared" si="333"/>
        <v>0</v>
      </c>
      <c r="FX114">
        <f t="shared" si="297"/>
        <v>0</v>
      </c>
      <c r="FZ114">
        <v>-1</v>
      </c>
      <c r="GB114">
        <v>-1</v>
      </c>
      <c r="GE114">
        <f t="shared" si="334"/>
        <v>1</v>
      </c>
      <c r="GG114">
        <f t="shared" si="335"/>
        <v>0</v>
      </c>
      <c r="GJ114" s="117" t="s">
        <v>1190</v>
      </c>
      <c r="GK114">
        <v>50</v>
      </c>
      <c r="GL114" t="str">
        <f t="shared" si="336"/>
        <v>FALSE</v>
      </c>
      <c r="GM114">
        <f>ROUND(MARGIN!$J30,0)</f>
        <v>7</v>
      </c>
      <c r="GN114">
        <f t="shared" si="337"/>
        <v>5</v>
      </c>
      <c r="GO114">
        <f t="shared" si="338"/>
        <v>7</v>
      </c>
      <c r="GP114" s="139">
        <f>GO114*10000*MARGIN!$G30/MARGIN!$D30</f>
        <v>79201.605292903725</v>
      </c>
      <c r="GQ114" s="200">
        <f t="shared" si="339"/>
        <v>0</v>
      </c>
      <c r="GR114" s="200"/>
      <c r="GS114" s="200">
        <f t="shared" si="301"/>
        <v>0</v>
      </c>
      <c r="GT114" s="200">
        <f t="shared" si="340"/>
        <v>0</v>
      </c>
    </row>
    <row r="115" spans="1:202" x14ac:dyDescent="0.25">
      <c r="A115" t="s">
        <v>1175</v>
      </c>
      <c r="B115" s="167" t="s">
        <v>19</v>
      </c>
      <c r="D115" s="117" t="s">
        <v>788</v>
      </c>
      <c r="E115">
        <v>50</v>
      </c>
      <c r="F115" t="e">
        <f>IF(#REF!="","FALSE","TRUE")</f>
        <v>#REF!</v>
      </c>
      <c r="G115">
        <f>ROUND(MARGIN!$J24,0)</f>
        <v>5</v>
      </c>
      <c r="I115" t="e">
        <f>-#REF!+J115</f>
        <v>#REF!</v>
      </c>
      <c r="J115">
        <v>-1</v>
      </c>
      <c r="K115" s="117" t="s">
        <v>788</v>
      </c>
      <c r="L115">
        <v>50</v>
      </c>
      <c r="M115" t="str">
        <f t="shared" si="248"/>
        <v>TRUE</v>
      </c>
      <c r="N115">
        <f>ROUND(MARGIN!$J24,0)</f>
        <v>5</v>
      </c>
      <c r="P115">
        <f t="shared" si="249"/>
        <v>0</v>
      </c>
      <c r="Q115">
        <v>-1</v>
      </c>
      <c r="S115" t="str">
        <f>FORECAST!B52</f>
        <v>High: Mar or Dec/Jan // Low: Aug</v>
      </c>
      <c r="T115" s="117" t="s">
        <v>788</v>
      </c>
      <c r="U115">
        <v>50</v>
      </c>
      <c r="V115" t="str">
        <f t="shared" si="250"/>
        <v>TRUE</v>
      </c>
      <c r="W115">
        <f>ROUND(MARGIN!$J24,0)</f>
        <v>5</v>
      </c>
      <c r="Z115">
        <f t="shared" si="251"/>
        <v>0</v>
      </c>
      <c r="AA115">
        <v>-1</v>
      </c>
      <c r="AB115">
        <v>-1</v>
      </c>
      <c r="AC115" t="s">
        <v>964</v>
      </c>
      <c r="AD115" s="117" t="s">
        <v>962</v>
      </c>
      <c r="AE115">
        <v>50</v>
      </c>
      <c r="AF115" t="str">
        <f t="shared" si="252"/>
        <v>TRUE</v>
      </c>
      <c r="AG115">
        <f>ROUND(MARGIN!$J24,0)</f>
        <v>5</v>
      </c>
      <c r="AH115">
        <f t="shared" si="253"/>
        <v>6</v>
      </c>
      <c r="AK115">
        <f t="shared" si="254"/>
        <v>0</v>
      </c>
      <c r="AL115">
        <v>-1</v>
      </c>
      <c r="AM115">
        <v>-1</v>
      </c>
      <c r="AN115" t="s">
        <v>964</v>
      </c>
      <c r="AO115" s="117" t="s">
        <v>1108</v>
      </c>
      <c r="AP115">
        <v>50</v>
      </c>
      <c r="AQ115" t="str">
        <f t="shared" si="255"/>
        <v>TRUE</v>
      </c>
      <c r="AR115">
        <f>ROUND(MARGIN!$J24,0)</f>
        <v>5</v>
      </c>
      <c r="AS115">
        <f t="shared" si="256"/>
        <v>6</v>
      </c>
      <c r="AV115">
        <f t="shared" si="257"/>
        <v>0</v>
      </c>
      <c r="AW115">
        <v>-1</v>
      </c>
      <c r="AY115" t="s">
        <v>964</v>
      </c>
      <c r="AZ115" s="117" t="s">
        <v>962</v>
      </c>
      <c r="BA115">
        <v>50</v>
      </c>
      <c r="BB115" t="str">
        <f t="shared" si="258"/>
        <v>TRUE</v>
      </c>
      <c r="BC115">
        <f>ROUND(MARGIN!$J24,0)</f>
        <v>5</v>
      </c>
      <c r="BD115">
        <f t="shared" si="259"/>
        <v>5</v>
      </c>
      <c r="BG115">
        <f t="shared" si="260"/>
        <v>1</v>
      </c>
      <c r="BK115" t="s">
        <v>964</v>
      </c>
      <c r="BL115" s="117" t="s">
        <v>962</v>
      </c>
      <c r="BM115">
        <v>50</v>
      </c>
      <c r="BN115" t="str">
        <f t="shared" si="261"/>
        <v>FALSE</v>
      </c>
      <c r="BO115">
        <f>ROUND(MARGIN!$J24,0)</f>
        <v>5</v>
      </c>
      <c r="BP115">
        <f t="shared" si="262"/>
        <v>5</v>
      </c>
      <c r="BT115">
        <f t="shared" si="263"/>
        <v>-1</v>
      </c>
      <c r="BU115">
        <v>-1</v>
      </c>
      <c r="BV115">
        <v>-1</v>
      </c>
      <c r="BW115">
        <v>1</v>
      </c>
      <c r="BX115">
        <f t="shared" si="264"/>
        <v>0</v>
      </c>
      <c r="BY115">
        <f t="shared" si="265"/>
        <v>0</v>
      </c>
      <c r="BZ115" s="187">
        <v>1.30523646901E-2</v>
      </c>
      <c r="CA115" s="117" t="s">
        <v>962</v>
      </c>
      <c r="CB115">
        <v>50</v>
      </c>
      <c r="CC115" t="str">
        <f t="shared" si="266"/>
        <v>TRUE</v>
      </c>
      <c r="CD115">
        <f>ROUND(MARGIN!$J31,0)</f>
        <v>7</v>
      </c>
      <c r="CE115">
        <f t="shared" si="267"/>
        <v>5</v>
      </c>
      <c r="CF115">
        <f t="shared" si="303"/>
        <v>7</v>
      </c>
      <c r="CG115" s="139">
        <f>CF115*10000*MARGIN!$G31/MARGIN!$D31</f>
        <v>79189.572280000008</v>
      </c>
      <c r="CH115" s="145">
        <f t="shared" si="268"/>
        <v>-1033.6111770515938</v>
      </c>
      <c r="CI115" s="145">
        <f t="shared" si="269"/>
        <v>-1033.6111770515938</v>
      </c>
      <c r="CK115">
        <f t="shared" si="270"/>
        <v>2</v>
      </c>
      <c r="CL115">
        <v>1</v>
      </c>
      <c r="CM115">
        <v>-1</v>
      </c>
      <c r="CN115">
        <v>1</v>
      </c>
      <c r="CO115">
        <f t="shared" si="271"/>
        <v>1</v>
      </c>
      <c r="CP115">
        <f t="shared" si="272"/>
        <v>0</v>
      </c>
      <c r="CQ115">
        <v>3.8563201511900001E-3</v>
      </c>
      <c r="CR115" s="117" t="s">
        <v>1190</v>
      </c>
      <c r="CS115">
        <v>50</v>
      </c>
      <c r="CT115" t="str">
        <f t="shared" si="273"/>
        <v>TRUE</v>
      </c>
      <c r="CU115">
        <f>ROUND(MARGIN!$J31,0)</f>
        <v>7</v>
      </c>
      <c r="CV115">
        <f t="shared" si="304"/>
        <v>5</v>
      </c>
      <c r="CW115">
        <f t="shared" si="305"/>
        <v>7</v>
      </c>
      <c r="CX115" s="139">
        <f>CW115*10000*MARGIN!$G31/MARGIN!$D31</f>
        <v>79189.572280000008</v>
      </c>
      <c r="CY115" s="200">
        <f t="shared" si="274"/>
        <v>305.38034334748107</v>
      </c>
      <c r="CZ115" s="200">
        <f t="shared" si="275"/>
        <v>-305.38034334748107</v>
      </c>
      <c r="DB115">
        <f t="shared" si="276"/>
        <v>-2</v>
      </c>
      <c r="DC115">
        <v>-1</v>
      </c>
      <c r="DD115">
        <v>-1</v>
      </c>
      <c r="DE115">
        <v>-1</v>
      </c>
      <c r="DF115">
        <f t="shared" si="277"/>
        <v>1</v>
      </c>
      <c r="DG115">
        <f t="shared" si="278"/>
        <v>1</v>
      </c>
      <c r="DH115">
        <v>-7.0088405520599998E-3</v>
      </c>
      <c r="DI115" s="117" t="s">
        <v>1190</v>
      </c>
      <c r="DJ115">
        <v>50</v>
      </c>
      <c r="DK115" t="str">
        <f t="shared" si="279"/>
        <v>TRUE</v>
      </c>
      <c r="DL115">
        <f>ROUND(MARGIN!$J31,0)</f>
        <v>7</v>
      </c>
      <c r="DM115">
        <f t="shared" si="306"/>
        <v>9</v>
      </c>
      <c r="DN115">
        <f t="shared" si="307"/>
        <v>7</v>
      </c>
      <c r="DO115" s="139">
        <f>DN115*10000*MARGIN!$G31/MARGIN!$D31</f>
        <v>79189.572280000008</v>
      </c>
      <c r="DP115" s="200">
        <f t="shared" si="280"/>
        <v>555.02708549635054</v>
      </c>
      <c r="DQ115" s="200">
        <f t="shared" si="281"/>
        <v>555.02708549635054</v>
      </c>
      <c r="DS115">
        <f t="shared" si="282"/>
        <v>0</v>
      </c>
      <c r="DT115">
        <v>-1</v>
      </c>
      <c r="DU115">
        <f>DT115</f>
        <v>-1</v>
      </c>
      <c r="DV115">
        <v>1</v>
      </c>
      <c r="DW115">
        <f t="shared" si="283"/>
        <v>0</v>
      </c>
      <c r="DX115">
        <f t="shared" si="308"/>
        <v>0</v>
      </c>
      <c r="DY115">
        <v>6.03351096536E-3</v>
      </c>
      <c r="DZ115" s="117" t="s">
        <v>1190</v>
      </c>
      <c r="EA115">
        <v>50</v>
      </c>
      <c r="EB115" t="str">
        <f t="shared" si="284"/>
        <v>TRUE</v>
      </c>
      <c r="EC115">
        <f>ROUND(MARGIN!$J31,0)</f>
        <v>7</v>
      </c>
      <c r="ED115">
        <f t="shared" si="309"/>
        <v>9</v>
      </c>
      <c r="EE115">
        <f t="shared" si="310"/>
        <v>7</v>
      </c>
      <c r="EF115" s="139">
        <f>EE115*10000*MARGIN!$G31/MARGIN!$D31</f>
        <v>79189.572280000008</v>
      </c>
      <c r="EG115" s="200">
        <f t="shared" si="285"/>
        <v>-477.79115269354833</v>
      </c>
      <c r="EH115" s="200">
        <f t="shared" si="286"/>
        <v>-477.79115269354833</v>
      </c>
      <c r="EJ115">
        <f t="shared" si="287"/>
        <v>0</v>
      </c>
      <c r="EK115">
        <v>-1</v>
      </c>
      <c r="EL115">
        <v>-1</v>
      </c>
      <c r="EM115">
        <v>-1</v>
      </c>
      <c r="EN115">
        <v>-1</v>
      </c>
      <c r="EO115">
        <f t="shared" si="320"/>
        <v>1</v>
      </c>
      <c r="EQ115">
        <f t="shared" si="321"/>
        <v>1</v>
      </c>
      <c r="ER115">
        <v>-3.5016234799799999E-3</v>
      </c>
      <c r="ES115" s="117" t="s">
        <v>1190</v>
      </c>
      <c r="ET115">
        <v>50</v>
      </c>
      <c r="EU115" t="str">
        <f t="shared" si="322"/>
        <v>TRUE</v>
      </c>
      <c r="EV115">
        <f>ROUND(MARGIN!$J31,0)</f>
        <v>7</v>
      </c>
      <c r="EW115">
        <f t="shared" si="323"/>
        <v>9</v>
      </c>
      <c r="EX115">
        <f t="shared" si="324"/>
        <v>7</v>
      </c>
      <c r="EY115" s="139">
        <f>EX115*10000*MARGIN!$G31/MARGIN!$D31</f>
        <v>79189.572280000008</v>
      </c>
      <c r="EZ115" s="200">
        <f t="shared" si="325"/>
        <v>277.29206566522134</v>
      </c>
      <c r="FA115" s="200"/>
      <c r="FB115" s="200">
        <f t="shared" si="326"/>
        <v>277.29206566522134</v>
      </c>
      <c r="FD115">
        <f t="shared" si="292"/>
        <v>-2</v>
      </c>
      <c r="FE115">
        <v>-1</v>
      </c>
      <c r="FF115">
        <v>-1</v>
      </c>
      <c r="FG115">
        <v>-1</v>
      </c>
      <c r="FI115">
        <f t="shared" si="327"/>
        <v>0</v>
      </c>
      <c r="FK115">
        <f t="shared" si="328"/>
        <v>0</v>
      </c>
      <c r="FM115" s="117" t="s">
        <v>1190</v>
      </c>
      <c r="FN115">
        <v>50</v>
      </c>
      <c r="FO115" t="str">
        <f t="shared" si="329"/>
        <v>TRUE</v>
      </c>
      <c r="FP115">
        <f>ROUND(MARGIN!$J31,0)</f>
        <v>7</v>
      </c>
      <c r="FQ115">
        <f t="shared" si="330"/>
        <v>9</v>
      </c>
      <c r="FR115">
        <f t="shared" si="331"/>
        <v>7</v>
      </c>
      <c r="FS115" s="139">
        <f>FR115*10000*MARGIN!$G31/MARGIN!$D31</f>
        <v>79189.572280000008</v>
      </c>
      <c r="FT115" s="200">
        <f t="shared" si="332"/>
        <v>0</v>
      </c>
      <c r="FU115" s="200"/>
      <c r="FV115" s="200">
        <f t="shared" si="333"/>
        <v>0</v>
      </c>
      <c r="FX115">
        <f t="shared" si="297"/>
        <v>0</v>
      </c>
      <c r="FZ115">
        <v>-1</v>
      </c>
      <c r="GB115">
        <v>-1</v>
      </c>
      <c r="GE115">
        <f t="shared" si="334"/>
        <v>1</v>
      </c>
      <c r="GG115">
        <f t="shared" si="335"/>
        <v>0</v>
      </c>
      <c r="GJ115" s="117" t="s">
        <v>1190</v>
      </c>
      <c r="GK115">
        <v>50</v>
      </c>
      <c r="GL115" t="str">
        <f t="shared" si="336"/>
        <v>FALSE</v>
      </c>
      <c r="GM115">
        <f>ROUND(MARGIN!$J31,0)</f>
        <v>7</v>
      </c>
      <c r="GN115">
        <f t="shared" si="337"/>
        <v>5</v>
      </c>
      <c r="GO115">
        <f t="shared" si="338"/>
        <v>7</v>
      </c>
      <c r="GP115" s="139">
        <f>GO115*10000*MARGIN!$G31/MARGIN!$D31</f>
        <v>79189.572280000008</v>
      </c>
      <c r="GQ115" s="200">
        <f t="shared" si="339"/>
        <v>0</v>
      </c>
      <c r="GR115" s="200"/>
      <c r="GS115" s="200">
        <f t="shared" si="301"/>
        <v>0</v>
      </c>
      <c r="GT115" s="200">
        <f t="shared" si="340"/>
        <v>0</v>
      </c>
    </row>
    <row r="116" spans="1:202" x14ac:dyDescent="0.25">
      <c r="A116" t="s">
        <v>1177</v>
      </c>
      <c r="B116" s="167" t="s">
        <v>10</v>
      </c>
      <c r="D116" s="116" t="s">
        <v>788</v>
      </c>
      <c r="E116">
        <v>50</v>
      </c>
      <c r="F116" t="e">
        <f>IF(#REF!="","FALSE","TRUE")</f>
        <v>#REF!</v>
      </c>
      <c r="G116">
        <f>ROUND(MARGIN!$J27,0)</f>
        <v>7</v>
      </c>
      <c r="I116" t="e">
        <f>-#REF!+J116</f>
        <v>#REF!</v>
      </c>
      <c r="J116">
        <v>1</v>
      </c>
      <c r="K116" s="116" t="s">
        <v>788</v>
      </c>
      <c r="L116">
        <v>50</v>
      </c>
      <c r="M116" t="str">
        <f t="shared" si="248"/>
        <v>TRUE</v>
      </c>
      <c r="N116">
        <f>ROUND(MARGIN!$J27,0)</f>
        <v>7</v>
      </c>
      <c r="O116">
        <v>-9</v>
      </c>
      <c r="P116">
        <f t="shared" si="249"/>
        <v>-2</v>
      </c>
      <c r="Q116">
        <v>-1</v>
      </c>
      <c r="S116" t="str">
        <f>FORECAST!B50</f>
        <v>High: Oct or Dec// Low: June or Sept</v>
      </c>
      <c r="T116" s="117" t="s">
        <v>788</v>
      </c>
      <c r="U116">
        <v>50</v>
      </c>
      <c r="V116" t="str">
        <f t="shared" si="250"/>
        <v>TRUE</v>
      </c>
      <c r="W116">
        <f>ROUND(MARGIN!$J27,0)</f>
        <v>7</v>
      </c>
      <c r="Z116">
        <f t="shared" si="251"/>
        <v>0</v>
      </c>
      <c r="AA116">
        <v>-1</v>
      </c>
      <c r="AB116">
        <v>-1</v>
      </c>
      <c r="AC116" t="s">
        <v>955</v>
      </c>
      <c r="AD116" s="117" t="s">
        <v>32</v>
      </c>
      <c r="AE116">
        <v>50</v>
      </c>
      <c r="AF116" t="str">
        <f t="shared" si="252"/>
        <v>TRUE</v>
      </c>
      <c r="AG116">
        <f>ROUND(MARGIN!$J27,0)</f>
        <v>7</v>
      </c>
      <c r="AH116">
        <f t="shared" si="253"/>
        <v>9</v>
      </c>
      <c r="AK116">
        <f t="shared" si="254"/>
        <v>0</v>
      </c>
      <c r="AL116">
        <v>-1</v>
      </c>
      <c r="AM116">
        <v>-1</v>
      </c>
      <c r="AN116" t="s">
        <v>955</v>
      </c>
      <c r="AO116" s="117" t="s">
        <v>32</v>
      </c>
      <c r="AP116">
        <v>50</v>
      </c>
      <c r="AQ116" t="str">
        <f t="shared" si="255"/>
        <v>TRUE</v>
      </c>
      <c r="AR116">
        <f>ROUND(MARGIN!$J27,0)</f>
        <v>7</v>
      </c>
      <c r="AS116">
        <f t="shared" si="256"/>
        <v>9</v>
      </c>
      <c r="AV116">
        <f t="shared" si="257"/>
        <v>0</v>
      </c>
      <c r="AW116">
        <v>-1</v>
      </c>
      <c r="AY116" t="s">
        <v>955</v>
      </c>
      <c r="AZ116" s="117" t="s">
        <v>32</v>
      </c>
      <c r="BA116">
        <v>50</v>
      </c>
      <c r="BB116" t="str">
        <f t="shared" si="258"/>
        <v>TRUE</v>
      </c>
      <c r="BC116">
        <f>ROUND(MARGIN!$J27,0)</f>
        <v>7</v>
      </c>
      <c r="BD116">
        <f t="shared" si="259"/>
        <v>7</v>
      </c>
      <c r="BG116">
        <f t="shared" si="260"/>
        <v>1</v>
      </c>
      <c r="BK116" t="s">
        <v>955</v>
      </c>
      <c r="BL116" s="117" t="s">
        <v>32</v>
      </c>
      <c r="BM116">
        <v>50</v>
      </c>
      <c r="BN116" t="str">
        <f t="shared" si="261"/>
        <v>FALSE</v>
      </c>
      <c r="BO116">
        <f>ROUND(MARGIN!$J27,0)</f>
        <v>7</v>
      </c>
      <c r="BP116">
        <f t="shared" si="262"/>
        <v>7</v>
      </c>
      <c r="BT116">
        <f t="shared" si="263"/>
        <v>1</v>
      </c>
      <c r="BU116">
        <v>1</v>
      </c>
      <c r="BV116">
        <v>1</v>
      </c>
      <c r="BW116">
        <v>1</v>
      </c>
      <c r="BX116">
        <f t="shared" si="264"/>
        <v>1</v>
      </c>
      <c r="BY116">
        <f t="shared" si="265"/>
        <v>1</v>
      </c>
      <c r="BZ116" s="187">
        <v>1.9354433672100001E-2</v>
      </c>
      <c r="CA116" s="117" t="s">
        <v>32</v>
      </c>
      <c r="CB116">
        <v>50</v>
      </c>
      <c r="CC116" t="str">
        <f t="shared" si="266"/>
        <v>TRUE</v>
      </c>
      <c r="CD116">
        <f>ROUND(MARGIN!$J32,0)</f>
        <v>7</v>
      </c>
      <c r="CE116">
        <f t="shared" si="267"/>
        <v>9</v>
      </c>
      <c r="CF116">
        <f t="shared" si="303"/>
        <v>7</v>
      </c>
      <c r="CG116" s="139">
        <f>CF116*10000*MARGIN!$G32/MARGIN!$D32</f>
        <v>79214.8</v>
      </c>
      <c r="CH116" s="145">
        <f t="shared" si="268"/>
        <v>1533.1575924486672</v>
      </c>
      <c r="CI116" s="145">
        <f t="shared" si="269"/>
        <v>1533.1575924486672</v>
      </c>
      <c r="CK116">
        <f t="shared" si="270"/>
        <v>0</v>
      </c>
      <c r="CL116">
        <v>1</v>
      </c>
      <c r="CM116">
        <v>1</v>
      </c>
      <c r="CN116">
        <v>-1</v>
      </c>
      <c r="CO116">
        <f t="shared" si="271"/>
        <v>0</v>
      </c>
      <c r="CP116">
        <f t="shared" si="272"/>
        <v>0</v>
      </c>
      <c r="CQ116">
        <v>-1.1437922873200001E-3</v>
      </c>
      <c r="CR116" s="117" t="s">
        <v>1190</v>
      </c>
      <c r="CS116">
        <v>50</v>
      </c>
      <c r="CT116" t="str">
        <f t="shared" si="273"/>
        <v>TRUE</v>
      </c>
      <c r="CU116">
        <f>ROUND(MARGIN!$J32,0)</f>
        <v>7</v>
      </c>
      <c r="CV116">
        <f t="shared" si="304"/>
        <v>9</v>
      </c>
      <c r="CW116">
        <f t="shared" si="305"/>
        <v>7</v>
      </c>
      <c r="CX116" s="139">
        <f>CW116*10000*MARGIN!$G32/MARGIN!$D32</f>
        <v>79214.8</v>
      </c>
      <c r="CY116" s="200">
        <f t="shared" si="274"/>
        <v>-90.605277281596344</v>
      </c>
      <c r="CZ116" s="200">
        <f t="shared" si="275"/>
        <v>-90.605277281596344</v>
      </c>
      <c r="DB116">
        <f t="shared" si="276"/>
        <v>-2</v>
      </c>
      <c r="DC116">
        <v>-1</v>
      </c>
      <c r="DD116">
        <v>1</v>
      </c>
      <c r="DE116">
        <v>1</v>
      </c>
      <c r="DF116">
        <f t="shared" si="277"/>
        <v>0</v>
      </c>
      <c r="DG116">
        <f t="shared" si="278"/>
        <v>1</v>
      </c>
      <c r="DH116">
        <v>4.1399843209100003E-4</v>
      </c>
      <c r="DI116" s="117" t="s">
        <v>1190</v>
      </c>
      <c r="DJ116">
        <v>50</v>
      </c>
      <c r="DK116" t="str">
        <f t="shared" si="279"/>
        <v>TRUE</v>
      </c>
      <c r="DL116">
        <f>ROUND(MARGIN!$J32,0)</f>
        <v>7</v>
      </c>
      <c r="DM116">
        <f t="shared" si="306"/>
        <v>5</v>
      </c>
      <c r="DN116">
        <f t="shared" si="307"/>
        <v>7</v>
      </c>
      <c r="DO116" s="139">
        <f>DN116*10000*MARGIN!$G32/MARGIN!$D32</f>
        <v>79214.8</v>
      </c>
      <c r="DP116" s="200">
        <f t="shared" si="280"/>
        <v>-32.794802998402147</v>
      </c>
      <c r="DQ116" s="200">
        <f t="shared" si="281"/>
        <v>32.794802998402147</v>
      </c>
      <c r="DS116">
        <f t="shared" si="282"/>
        <v>0</v>
      </c>
      <c r="DT116">
        <v>-1</v>
      </c>
      <c r="DU116">
        <f t="shared" ref="DU116:DU122" si="341">DT116</f>
        <v>-1</v>
      </c>
      <c r="DV116">
        <v>1</v>
      </c>
      <c r="DW116">
        <f t="shared" si="283"/>
        <v>0</v>
      </c>
      <c r="DX116">
        <f t="shared" si="308"/>
        <v>0</v>
      </c>
      <c r="DY116">
        <v>3.14332505679E-3</v>
      </c>
      <c r="DZ116" s="117" t="s">
        <v>1190</v>
      </c>
      <c r="EA116">
        <v>50</v>
      </c>
      <c r="EB116" t="str">
        <f t="shared" si="284"/>
        <v>TRUE</v>
      </c>
      <c r="EC116">
        <f>ROUND(MARGIN!$J32,0)</f>
        <v>7</v>
      </c>
      <c r="ED116">
        <f t="shared" si="309"/>
        <v>9</v>
      </c>
      <c r="EE116">
        <f t="shared" si="310"/>
        <v>7</v>
      </c>
      <c r="EF116" s="139">
        <f>EE116*10000*MARGIN!$G32/MARGIN!$D32</f>
        <v>79214.8</v>
      </c>
      <c r="EG116" s="200">
        <f t="shared" si="285"/>
        <v>-248.99786570860849</v>
      </c>
      <c r="EH116" s="200">
        <f t="shared" si="286"/>
        <v>-248.99786570860849</v>
      </c>
      <c r="EJ116">
        <f t="shared" si="287"/>
        <v>2</v>
      </c>
      <c r="EK116">
        <v>1</v>
      </c>
      <c r="EL116">
        <v>-1</v>
      </c>
      <c r="EM116">
        <v>-1</v>
      </c>
      <c r="EN116">
        <v>-1</v>
      </c>
      <c r="EO116">
        <f t="shared" si="320"/>
        <v>0</v>
      </c>
      <c r="EQ116">
        <f t="shared" si="321"/>
        <v>1</v>
      </c>
      <c r="ER116">
        <v>-6.7321448947200001E-3</v>
      </c>
      <c r="ES116" s="117" t="s">
        <v>1190</v>
      </c>
      <c r="ET116">
        <v>50</v>
      </c>
      <c r="EU116" t="str">
        <f t="shared" si="322"/>
        <v>TRUE</v>
      </c>
      <c r="EV116">
        <f>ROUND(MARGIN!$J32,0)</f>
        <v>7</v>
      </c>
      <c r="EW116">
        <f t="shared" si="323"/>
        <v>5</v>
      </c>
      <c r="EX116">
        <f t="shared" si="324"/>
        <v>7</v>
      </c>
      <c r="EY116" s="139">
        <f>EX116*10000*MARGIN!$G32/MARGIN!$D32</f>
        <v>79214.8</v>
      </c>
      <c r="EZ116" s="200">
        <f t="shared" si="325"/>
        <v>-533.28551140626587</v>
      </c>
      <c r="FA116" s="200"/>
      <c r="FB116" s="200">
        <f t="shared" si="326"/>
        <v>533.28551140626587</v>
      </c>
      <c r="FD116">
        <f t="shared" si="292"/>
        <v>1</v>
      </c>
      <c r="FE116">
        <v>1</v>
      </c>
      <c r="FF116">
        <v>-1</v>
      </c>
      <c r="FG116">
        <v>-1</v>
      </c>
      <c r="FI116">
        <f t="shared" si="327"/>
        <v>0</v>
      </c>
      <c r="FK116">
        <f t="shared" si="328"/>
        <v>0</v>
      </c>
      <c r="FM116" s="117" t="s">
        <v>1190</v>
      </c>
      <c r="FN116">
        <v>50</v>
      </c>
      <c r="FO116" t="str">
        <f t="shared" si="329"/>
        <v>TRUE</v>
      </c>
      <c r="FP116">
        <f>ROUND(MARGIN!$J32,0)</f>
        <v>7</v>
      </c>
      <c r="FQ116">
        <f t="shared" si="330"/>
        <v>5</v>
      </c>
      <c r="FR116">
        <f t="shared" si="331"/>
        <v>7</v>
      </c>
      <c r="FS116" s="139">
        <f>FR116*10000*MARGIN!$G32/MARGIN!$D32</f>
        <v>79214.8</v>
      </c>
      <c r="FT116" s="200">
        <f t="shared" si="332"/>
        <v>0</v>
      </c>
      <c r="FU116" s="200"/>
      <c r="FV116" s="200">
        <f t="shared" si="333"/>
        <v>0</v>
      </c>
      <c r="FX116">
        <f t="shared" si="297"/>
        <v>0</v>
      </c>
      <c r="FZ116">
        <v>-1</v>
      </c>
      <c r="GB116">
        <v>-1</v>
      </c>
      <c r="GE116">
        <f t="shared" si="334"/>
        <v>1</v>
      </c>
      <c r="GG116">
        <f t="shared" si="335"/>
        <v>0</v>
      </c>
      <c r="GJ116" s="117" t="s">
        <v>1190</v>
      </c>
      <c r="GK116">
        <v>50</v>
      </c>
      <c r="GL116" t="str">
        <f t="shared" si="336"/>
        <v>FALSE</v>
      </c>
      <c r="GM116">
        <f>ROUND(MARGIN!$J32,0)</f>
        <v>7</v>
      </c>
      <c r="GN116">
        <f t="shared" si="337"/>
        <v>5</v>
      </c>
      <c r="GO116">
        <f t="shared" si="338"/>
        <v>7</v>
      </c>
      <c r="GP116" s="139">
        <f>GO116*10000*MARGIN!$G32/MARGIN!$D32</f>
        <v>79214.8</v>
      </c>
      <c r="GQ116" s="200">
        <f t="shared" si="339"/>
        <v>0</v>
      </c>
      <c r="GR116" s="200"/>
      <c r="GS116" s="200">
        <f t="shared" si="301"/>
        <v>0</v>
      </c>
      <c r="GT116" s="200">
        <f t="shared" si="340"/>
        <v>0</v>
      </c>
    </row>
    <row r="117" spans="1:202" x14ac:dyDescent="0.25">
      <c r="A117" s="186" t="s">
        <v>1211</v>
      </c>
      <c r="B117" s="167" t="s">
        <v>3</v>
      </c>
      <c r="D117" s="117" t="s">
        <v>788</v>
      </c>
      <c r="E117">
        <v>50</v>
      </c>
      <c r="F117" t="e">
        <f>IF(#REF!="","FALSE","TRUE")</f>
        <v>#REF!</v>
      </c>
      <c r="G117">
        <f>ROUND(MARGIN!$J19,0)</f>
        <v>10</v>
      </c>
      <c r="I117" t="e">
        <f>-#REF!+J117</f>
        <v>#REF!</v>
      </c>
      <c r="J117">
        <v>1</v>
      </c>
      <c r="K117" s="117" t="s">
        <v>788</v>
      </c>
      <c r="L117">
        <v>50</v>
      </c>
      <c r="M117" t="str">
        <f t="shared" si="248"/>
        <v>TRUE</v>
      </c>
      <c r="N117">
        <f>ROUND(MARGIN!$J19,0)</f>
        <v>10</v>
      </c>
      <c r="P117">
        <f t="shared" si="249"/>
        <v>-2</v>
      </c>
      <c r="Q117">
        <v>-1</v>
      </c>
      <c r="T117" s="117" t="s">
        <v>788</v>
      </c>
      <c r="U117">
        <v>50</v>
      </c>
      <c r="V117" t="str">
        <f t="shared" si="250"/>
        <v>TRUE</v>
      </c>
      <c r="W117">
        <f>ROUND(MARGIN!$J19,0)</f>
        <v>10</v>
      </c>
      <c r="Z117">
        <f t="shared" si="251"/>
        <v>2</v>
      </c>
      <c r="AA117">
        <v>1</v>
      </c>
      <c r="AD117" s="117" t="s">
        <v>962</v>
      </c>
      <c r="AE117">
        <v>50</v>
      </c>
      <c r="AF117" t="str">
        <f t="shared" si="252"/>
        <v>TRUE</v>
      </c>
      <c r="AG117">
        <f>ROUND(MARGIN!$J19,0)</f>
        <v>10</v>
      </c>
      <c r="AH117">
        <f t="shared" si="253"/>
        <v>10</v>
      </c>
      <c r="AK117">
        <f t="shared" si="254"/>
        <v>0</v>
      </c>
      <c r="AL117">
        <v>1</v>
      </c>
      <c r="AO117" s="117" t="s">
        <v>962</v>
      </c>
      <c r="AP117">
        <v>50</v>
      </c>
      <c r="AQ117" t="str">
        <f t="shared" si="255"/>
        <v>TRUE</v>
      </c>
      <c r="AR117">
        <f>ROUND(MARGIN!$J19,0)</f>
        <v>10</v>
      </c>
      <c r="AS117">
        <f t="shared" si="256"/>
        <v>10</v>
      </c>
      <c r="AV117">
        <f t="shared" si="257"/>
        <v>-2</v>
      </c>
      <c r="AW117">
        <v>-1</v>
      </c>
      <c r="AZ117" s="117" t="s">
        <v>962</v>
      </c>
      <c r="BA117">
        <v>50</v>
      </c>
      <c r="BB117" t="str">
        <f t="shared" si="258"/>
        <v>TRUE</v>
      </c>
      <c r="BC117">
        <f>ROUND(MARGIN!$J19,0)</f>
        <v>10</v>
      </c>
      <c r="BD117">
        <f t="shared" si="259"/>
        <v>10</v>
      </c>
      <c r="BG117">
        <f t="shared" si="260"/>
        <v>1</v>
      </c>
      <c r="BL117" s="117" t="s">
        <v>962</v>
      </c>
      <c r="BM117">
        <v>50</v>
      </c>
      <c r="BN117" t="str">
        <f t="shared" si="261"/>
        <v>FALSE</v>
      </c>
      <c r="BO117">
        <f>ROUND(MARGIN!$J19,0)</f>
        <v>10</v>
      </c>
      <c r="BP117">
        <f t="shared" si="262"/>
        <v>10</v>
      </c>
      <c r="BT117">
        <f t="shared" si="263"/>
        <v>-1</v>
      </c>
      <c r="BU117">
        <v>-1</v>
      </c>
      <c r="BV117">
        <v>-1</v>
      </c>
      <c r="BW117">
        <v>-1</v>
      </c>
      <c r="BX117">
        <f t="shared" si="264"/>
        <v>1</v>
      </c>
      <c r="BY117">
        <f t="shared" si="265"/>
        <v>1</v>
      </c>
      <c r="BZ117" s="187">
        <v>-1.0059926355599999E-2</v>
      </c>
      <c r="CA117" s="117" t="s">
        <v>962</v>
      </c>
      <c r="CB117">
        <v>50</v>
      </c>
      <c r="CC117" t="str">
        <f t="shared" si="266"/>
        <v>TRUE</v>
      </c>
      <c r="CD117">
        <f>ROUND(MARGIN!$J33,0)</f>
        <v>10</v>
      </c>
      <c r="CE117">
        <f t="shared" si="267"/>
        <v>13</v>
      </c>
      <c r="CF117">
        <f t="shared" si="303"/>
        <v>10</v>
      </c>
      <c r="CG117" s="139">
        <f>CF117*10000*MARGIN!$G33/MARGIN!$D33</f>
        <v>78571.161748225626</v>
      </c>
      <c r="CH117" s="145">
        <f t="shared" si="268"/>
        <v>790.42010086108553</v>
      </c>
      <c r="CI117" s="145">
        <f t="shared" si="269"/>
        <v>790.42010086108553</v>
      </c>
      <c r="CK117">
        <f t="shared" si="270"/>
        <v>0</v>
      </c>
      <c r="CL117">
        <v>-1</v>
      </c>
      <c r="CM117">
        <v>-1</v>
      </c>
      <c r="CN117">
        <v>1</v>
      </c>
      <c r="CO117">
        <f t="shared" si="271"/>
        <v>0</v>
      </c>
      <c r="CP117">
        <f t="shared" si="272"/>
        <v>0</v>
      </c>
      <c r="CQ117">
        <v>1.9655750856999998E-2</v>
      </c>
      <c r="CR117" s="117" t="s">
        <v>1190</v>
      </c>
      <c r="CS117">
        <v>50</v>
      </c>
      <c r="CT117" t="str">
        <f t="shared" si="273"/>
        <v>TRUE</v>
      </c>
      <c r="CU117">
        <f>ROUND(MARGIN!$J33,0)</f>
        <v>10</v>
      </c>
      <c r="CV117">
        <f t="shared" si="304"/>
        <v>13</v>
      </c>
      <c r="CW117">
        <f t="shared" si="305"/>
        <v>10</v>
      </c>
      <c r="CX117" s="139">
        <f>CW117*10000*MARGIN!$G33/MARGIN!$D33</f>
        <v>78571.161748225626</v>
      </c>
      <c r="CY117" s="200">
        <f t="shared" si="274"/>
        <v>-1544.3751798681712</v>
      </c>
      <c r="CZ117" s="200">
        <f t="shared" si="275"/>
        <v>-1544.3751798681712</v>
      </c>
      <c r="DB117">
        <f t="shared" si="276"/>
        <v>2</v>
      </c>
      <c r="DC117">
        <v>1</v>
      </c>
      <c r="DD117">
        <v>1</v>
      </c>
      <c r="DE117">
        <v>1</v>
      </c>
      <c r="DF117">
        <f t="shared" si="277"/>
        <v>1</v>
      </c>
      <c r="DG117">
        <f t="shared" si="278"/>
        <v>1</v>
      </c>
      <c r="DH117">
        <v>4.5778047995399997E-3</v>
      </c>
      <c r="DI117" s="117" t="s">
        <v>1190</v>
      </c>
      <c r="DJ117">
        <v>50</v>
      </c>
      <c r="DK117" t="str">
        <f t="shared" si="279"/>
        <v>TRUE</v>
      </c>
      <c r="DL117">
        <f>ROUND(MARGIN!$J33,0)</f>
        <v>10</v>
      </c>
      <c r="DM117">
        <f t="shared" si="306"/>
        <v>13</v>
      </c>
      <c r="DN117">
        <f t="shared" si="307"/>
        <v>10</v>
      </c>
      <c r="DO117" s="139">
        <f>DN117*10000*MARGIN!$G33/MARGIN!$D33</f>
        <v>78571.161748225626</v>
      </c>
      <c r="DP117" s="200">
        <f t="shared" si="280"/>
        <v>359.68344135646089</v>
      </c>
      <c r="DQ117" s="200">
        <f t="shared" si="281"/>
        <v>359.68344135646089</v>
      </c>
      <c r="DS117">
        <f t="shared" si="282"/>
        <v>0</v>
      </c>
      <c r="DT117">
        <v>1</v>
      </c>
      <c r="DU117">
        <f t="shared" si="341"/>
        <v>1</v>
      </c>
      <c r="DV117">
        <v>-1</v>
      </c>
      <c r="DW117">
        <f t="shared" si="283"/>
        <v>0</v>
      </c>
      <c r="DX117">
        <f t="shared" si="308"/>
        <v>0</v>
      </c>
      <c r="DY117">
        <v>-3.5601124995700002E-5</v>
      </c>
      <c r="DZ117" s="117" t="s">
        <v>1190</v>
      </c>
      <c r="EA117">
        <v>50</v>
      </c>
      <c r="EB117" t="str">
        <f t="shared" si="284"/>
        <v>TRUE</v>
      </c>
      <c r="EC117">
        <f>ROUND(MARGIN!$J33,0)</f>
        <v>10</v>
      </c>
      <c r="ED117">
        <f t="shared" si="309"/>
        <v>13</v>
      </c>
      <c r="EE117">
        <f t="shared" si="310"/>
        <v>10</v>
      </c>
      <c r="EF117" s="139">
        <f>EE117*10000*MARGIN!$G33/MARGIN!$D33</f>
        <v>78571.161748225626</v>
      </c>
      <c r="EG117" s="200">
        <f t="shared" si="285"/>
        <v>-2.7972217504559431</v>
      </c>
      <c r="EH117" s="200">
        <f t="shared" si="286"/>
        <v>-2.7972217504559431</v>
      </c>
      <c r="EJ117">
        <f t="shared" si="287"/>
        <v>0</v>
      </c>
      <c r="EK117">
        <v>1</v>
      </c>
      <c r="EL117">
        <v>1</v>
      </c>
      <c r="EM117">
        <v>1</v>
      </c>
      <c r="EN117">
        <v>-1</v>
      </c>
      <c r="EO117">
        <f t="shared" si="320"/>
        <v>0</v>
      </c>
      <c r="EQ117">
        <f t="shared" si="321"/>
        <v>0</v>
      </c>
      <c r="ER117">
        <v>-1.54277034083E-3</v>
      </c>
      <c r="ES117" s="117" t="s">
        <v>1190</v>
      </c>
      <c r="ET117">
        <v>50</v>
      </c>
      <c r="EU117" t="str">
        <f t="shared" si="322"/>
        <v>TRUE</v>
      </c>
      <c r="EV117">
        <f>ROUND(MARGIN!$J33,0)</f>
        <v>10</v>
      </c>
      <c r="EW117">
        <f t="shared" si="323"/>
        <v>13</v>
      </c>
      <c r="EX117">
        <f t="shared" si="324"/>
        <v>10</v>
      </c>
      <c r="EY117" s="139">
        <f>EX117*10000*MARGIN!$G33/MARGIN!$D33</f>
        <v>78571.161748225626</v>
      </c>
      <c r="EZ117" s="200">
        <f t="shared" si="325"/>
        <v>-121.21725798971912</v>
      </c>
      <c r="FA117" s="200"/>
      <c r="FB117" s="200">
        <f t="shared" si="326"/>
        <v>-121.21725798971912</v>
      </c>
      <c r="FD117">
        <f t="shared" si="292"/>
        <v>1</v>
      </c>
      <c r="FE117">
        <v>1</v>
      </c>
      <c r="FF117">
        <v>1</v>
      </c>
      <c r="FG117">
        <v>1</v>
      </c>
      <c r="FI117">
        <f t="shared" si="327"/>
        <v>0</v>
      </c>
      <c r="FK117">
        <f t="shared" si="328"/>
        <v>0</v>
      </c>
      <c r="FM117" s="117" t="s">
        <v>1190</v>
      </c>
      <c r="FN117">
        <v>50</v>
      </c>
      <c r="FO117" t="str">
        <f t="shared" si="329"/>
        <v>TRUE</v>
      </c>
      <c r="FP117">
        <f>ROUND(MARGIN!$J33,0)</f>
        <v>10</v>
      </c>
      <c r="FQ117">
        <f t="shared" si="330"/>
        <v>13</v>
      </c>
      <c r="FR117">
        <f t="shared" si="331"/>
        <v>10</v>
      </c>
      <c r="FS117" s="139">
        <f>FR117*10000*MARGIN!$G33/MARGIN!$D33</f>
        <v>78571.161748225626</v>
      </c>
      <c r="FT117" s="200">
        <f t="shared" si="332"/>
        <v>0</v>
      </c>
      <c r="FU117" s="200"/>
      <c r="FV117" s="200">
        <f t="shared" si="333"/>
        <v>0</v>
      </c>
      <c r="FX117">
        <f t="shared" si="297"/>
        <v>0</v>
      </c>
      <c r="FZ117">
        <v>1</v>
      </c>
      <c r="GB117">
        <v>1</v>
      </c>
      <c r="GE117">
        <f t="shared" si="334"/>
        <v>1</v>
      </c>
      <c r="GG117">
        <f t="shared" si="335"/>
        <v>0</v>
      </c>
      <c r="GJ117" s="117" t="s">
        <v>1190</v>
      </c>
      <c r="GK117">
        <v>50</v>
      </c>
      <c r="GL117" t="str">
        <f t="shared" si="336"/>
        <v>FALSE</v>
      </c>
      <c r="GM117">
        <f>ROUND(MARGIN!$J33,0)</f>
        <v>10</v>
      </c>
      <c r="GN117">
        <f t="shared" si="337"/>
        <v>8</v>
      </c>
      <c r="GO117">
        <f t="shared" si="338"/>
        <v>10</v>
      </c>
      <c r="GP117" s="139">
        <f>GO117*10000*MARGIN!$G33/MARGIN!$D33</f>
        <v>78571.161748225626</v>
      </c>
      <c r="GQ117" s="200">
        <f t="shared" si="339"/>
        <v>0</v>
      </c>
      <c r="GR117" s="200"/>
      <c r="GS117" s="200">
        <f t="shared" si="301"/>
        <v>0</v>
      </c>
      <c r="GT117" s="200">
        <f t="shared" si="340"/>
        <v>0</v>
      </c>
    </row>
    <row r="118" spans="1:202" x14ac:dyDescent="0.25">
      <c r="A118" s="186" t="s">
        <v>1212</v>
      </c>
      <c r="B118" s="167" t="s">
        <v>2</v>
      </c>
      <c r="D118" s="117" t="s">
        <v>788</v>
      </c>
      <c r="E118">
        <v>50</v>
      </c>
      <c r="F118" t="e">
        <f>IF(#REF!="","FALSE","TRUE")</f>
        <v>#REF!</v>
      </c>
      <c r="G118">
        <f>ROUND(MARGIN!$J36,0)</f>
        <v>11</v>
      </c>
      <c r="I118" t="e">
        <f>-#REF!+J118</f>
        <v>#REF!</v>
      </c>
      <c r="J118">
        <v>-1</v>
      </c>
      <c r="K118" s="117" t="s">
        <v>788</v>
      </c>
      <c r="L118">
        <v>50</v>
      </c>
      <c r="M118" t="str">
        <f t="shared" si="248"/>
        <v>TRUE</v>
      </c>
      <c r="N118">
        <f>ROUND(MARGIN!$J36,0)</f>
        <v>11</v>
      </c>
      <c r="P118">
        <f t="shared" si="249"/>
        <v>0</v>
      </c>
      <c r="Q118">
        <v>-1</v>
      </c>
      <c r="T118" s="117" t="s">
        <v>788</v>
      </c>
      <c r="U118">
        <v>50</v>
      </c>
      <c r="V118" t="str">
        <f t="shared" si="250"/>
        <v>TRUE</v>
      </c>
      <c r="W118">
        <f>ROUND(MARGIN!$J36,0)</f>
        <v>11</v>
      </c>
      <c r="Z118">
        <f t="shared" si="251"/>
        <v>2</v>
      </c>
      <c r="AA118">
        <v>1</v>
      </c>
      <c r="AD118" s="117" t="s">
        <v>962</v>
      </c>
      <c r="AE118">
        <v>50</v>
      </c>
      <c r="AF118" t="str">
        <f t="shared" si="252"/>
        <v>TRUE</v>
      </c>
      <c r="AG118">
        <f>ROUND(MARGIN!$J36,0)</f>
        <v>11</v>
      </c>
      <c r="AH118">
        <f t="shared" si="253"/>
        <v>11</v>
      </c>
      <c r="AK118">
        <f t="shared" si="254"/>
        <v>-2</v>
      </c>
      <c r="AL118">
        <v>-1</v>
      </c>
      <c r="AO118" s="117" t="s">
        <v>962</v>
      </c>
      <c r="AP118">
        <v>50</v>
      </c>
      <c r="AQ118" t="str">
        <f t="shared" si="255"/>
        <v>TRUE</v>
      </c>
      <c r="AR118">
        <f>ROUND(MARGIN!$J36,0)</f>
        <v>11</v>
      </c>
      <c r="AS118">
        <f t="shared" si="256"/>
        <v>11</v>
      </c>
      <c r="AV118">
        <f t="shared" si="257"/>
        <v>0</v>
      </c>
      <c r="AW118">
        <v>-1</v>
      </c>
      <c r="AZ118" s="117" t="s">
        <v>962</v>
      </c>
      <c r="BA118">
        <v>50</v>
      </c>
      <c r="BB118" t="str">
        <f t="shared" si="258"/>
        <v>TRUE</v>
      </c>
      <c r="BC118">
        <f>ROUND(MARGIN!$J36,0)</f>
        <v>11</v>
      </c>
      <c r="BD118">
        <f t="shared" si="259"/>
        <v>11</v>
      </c>
      <c r="BG118">
        <f t="shared" si="260"/>
        <v>1</v>
      </c>
      <c r="BL118" s="117" t="s">
        <v>962</v>
      </c>
      <c r="BM118">
        <v>50</v>
      </c>
      <c r="BN118" t="str">
        <f t="shared" si="261"/>
        <v>FALSE</v>
      </c>
      <c r="BO118">
        <f>ROUND(MARGIN!$J36,0)</f>
        <v>11</v>
      </c>
      <c r="BP118">
        <f t="shared" si="262"/>
        <v>11</v>
      </c>
      <c r="BT118">
        <f t="shared" si="263"/>
        <v>-1</v>
      </c>
      <c r="BU118">
        <v>-1</v>
      </c>
      <c r="BV118">
        <v>1</v>
      </c>
      <c r="BW118">
        <v>-1</v>
      </c>
      <c r="BX118">
        <f t="shared" si="264"/>
        <v>1</v>
      </c>
      <c r="BY118">
        <f t="shared" si="265"/>
        <v>0</v>
      </c>
      <c r="BZ118" s="187">
        <v>-1.6326420466E-3</v>
      </c>
      <c r="CA118" s="117" t="s">
        <v>962</v>
      </c>
      <c r="CB118">
        <v>50</v>
      </c>
      <c r="CC118" t="str">
        <f t="shared" si="266"/>
        <v>TRUE</v>
      </c>
      <c r="CD118">
        <f>ROUND(MARGIN!$J34,0)</f>
        <v>11</v>
      </c>
      <c r="CE118">
        <f t="shared" si="267"/>
        <v>14</v>
      </c>
      <c r="CF118">
        <f t="shared" si="303"/>
        <v>11</v>
      </c>
      <c r="CG118" s="139">
        <f>CF118*10000*MARGIN!$G34/MARGIN!$D34</f>
        <v>78112.532685842365</v>
      </c>
      <c r="CH118" s="145">
        <f t="shared" si="268"/>
        <v>127.52980522932307</v>
      </c>
      <c r="CI118" s="145">
        <f t="shared" si="269"/>
        <v>-127.52980522932307</v>
      </c>
      <c r="CK118">
        <f t="shared" si="270"/>
        <v>0</v>
      </c>
      <c r="CL118">
        <v>-1</v>
      </c>
      <c r="CM118">
        <v>1</v>
      </c>
      <c r="CN118">
        <v>1</v>
      </c>
      <c r="CO118">
        <f t="shared" si="271"/>
        <v>0</v>
      </c>
      <c r="CP118">
        <f t="shared" si="272"/>
        <v>1</v>
      </c>
      <c r="CQ118">
        <v>5.7168342523499999E-3</v>
      </c>
      <c r="CR118" s="117" t="s">
        <v>1190</v>
      </c>
      <c r="CS118">
        <v>50</v>
      </c>
      <c r="CT118" t="str">
        <f t="shared" si="273"/>
        <v>TRUE</v>
      </c>
      <c r="CU118">
        <f>ROUND(MARGIN!$J34,0)</f>
        <v>11</v>
      </c>
      <c r="CV118">
        <f t="shared" si="304"/>
        <v>8</v>
      </c>
      <c r="CW118">
        <f t="shared" si="305"/>
        <v>11</v>
      </c>
      <c r="CX118" s="139">
        <f>CW118*10000*MARGIN!$G34/MARGIN!$D34</f>
        <v>78112.532685842365</v>
      </c>
      <c r="CY118" s="200">
        <f t="shared" si="274"/>
        <v>-446.55640239623256</v>
      </c>
      <c r="CZ118" s="200">
        <f t="shared" si="275"/>
        <v>446.55640239623256</v>
      </c>
      <c r="DB118">
        <f t="shared" si="276"/>
        <v>2</v>
      </c>
      <c r="DC118">
        <v>1</v>
      </c>
      <c r="DD118">
        <v>1</v>
      </c>
      <c r="DE118">
        <v>1</v>
      </c>
      <c r="DF118">
        <f t="shared" si="277"/>
        <v>1</v>
      </c>
      <c r="DG118">
        <f t="shared" si="278"/>
        <v>1</v>
      </c>
      <c r="DH118">
        <v>6.5040650406499997E-3</v>
      </c>
      <c r="DI118" s="117" t="s">
        <v>1190</v>
      </c>
      <c r="DJ118">
        <v>50</v>
      </c>
      <c r="DK118" t="str">
        <f t="shared" si="279"/>
        <v>TRUE</v>
      </c>
      <c r="DL118">
        <f>ROUND(MARGIN!$J34,0)</f>
        <v>11</v>
      </c>
      <c r="DM118">
        <f t="shared" si="306"/>
        <v>14</v>
      </c>
      <c r="DN118">
        <f t="shared" si="307"/>
        <v>11</v>
      </c>
      <c r="DO118" s="139">
        <f>DN118*10000*MARGIN!$G34/MARGIN!$D34</f>
        <v>78112.532685842365</v>
      </c>
      <c r="DP118" s="200">
        <f t="shared" si="280"/>
        <v>508.04899307861774</v>
      </c>
      <c r="DQ118" s="200">
        <f t="shared" si="281"/>
        <v>508.04899307861774</v>
      </c>
      <c r="DS118">
        <f t="shared" si="282"/>
        <v>-2</v>
      </c>
      <c r="DT118">
        <v>-1</v>
      </c>
      <c r="DU118">
        <v>1</v>
      </c>
      <c r="DV118">
        <v>-1</v>
      </c>
      <c r="DW118">
        <f t="shared" si="283"/>
        <v>1</v>
      </c>
      <c r="DX118">
        <f t="shared" si="308"/>
        <v>0</v>
      </c>
      <c r="DY118">
        <v>-2.9906941347700002E-3</v>
      </c>
      <c r="DZ118" s="117" t="s">
        <v>1190</v>
      </c>
      <c r="EA118">
        <v>50</v>
      </c>
      <c r="EB118" t="str">
        <f t="shared" si="284"/>
        <v>TRUE</v>
      </c>
      <c r="EC118">
        <f>ROUND(MARGIN!$J34,0)</f>
        <v>11</v>
      </c>
      <c r="ED118">
        <f t="shared" si="309"/>
        <v>8</v>
      </c>
      <c r="EE118">
        <f t="shared" si="310"/>
        <v>11</v>
      </c>
      <c r="EF118" s="139">
        <f>EE118*10000*MARGIN!$G34/MARGIN!$D34</f>
        <v>78112.532685842365</v>
      </c>
      <c r="EG118" s="200">
        <f t="shared" si="285"/>
        <v>233.61069335557869</v>
      </c>
      <c r="EH118" s="200">
        <f t="shared" si="286"/>
        <v>-233.61069335557869</v>
      </c>
      <c r="EJ118">
        <f t="shared" si="287"/>
        <v>0</v>
      </c>
      <c r="EK118">
        <v>1</v>
      </c>
      <c r="EL118">
        <v>1</v>
      </c>
      <c r="EM118">
        <v>1</v>
      </c>
      <c r="EN118">
        <v>1</v>
      </c>
      <c r="EO118">
        <f t="shared" si="320"/>
        <v>1</v>
      </c>
      <c r="EQ118">
        <f t="shared" si="321"/>
        <v>1</v>
      </c>
      <c r="ER118">
        <v>1.8265818547E-2</v>
      </c>
      <c r="ES118" s="117" t="s">
        <v>1190</v>
      </c>
      <c r="ET118">
        <v>50</v>
      </c>
      <c r="EU118" t="str">
        <f t="shared" si="322"/>
        <v>TRUE</v>
      </c>
      <c r="EV118">
        <f>ROUND(MARGIN!$J34,0)</f>
        <v>11</v>
      </c>
      <c r="EW118">
        <f t="shared" si="323"/>
        <v>14</v>
      </c>
      <c r="EX118">
        <f t="shared" si="324"/>
        <v>11</v>
      </c>
      <c r="EY118" s="139">
        <f>EX118*10000*MARGIN!$G34/MARGIN!$D34</f>
        <v>78112.532685842365</v>
      </c>
      <c r="EZ118" s="200">
        <f t="shared" si="325"/>
        <v>1426.7893482862032</v>
      </c>
      <c r="FA118" s="200"/>
      <c r="FB118" s="200">
        <f t="shared" si="326"/>
        <v>1426.7893482862032</v>
      </c>
      <c r="FD118">
        <f t="shared" si="292"/>
        <v>0</v>
      </c>
      <c r="FE118">
        <v>1</v>
      </c>
      <c r="FF118">
        <v>1</v>
      </c>
      <c r="FG118">
        <v>1</v>
      </c>
      <c r="FI118">
        <f t="shared" si="327"/>
        <v>0</v>
      </c>
      <c r="FK118">
        <f t="shared" si="328"/>
        <v>0</v>
      </c>
      <c r="FM118" s="117" t="s">
        <v>1190</v>
      </c>
      <c r="FN118">
        <v>50</v>
      </c>
      <c r="FO118" t="str">
        <f t="shared" si="329"/>
        <v>TRUE</v>
      </c>
      <c r="FP118">
        <f>ROUND(MARGIN!$J34,0)</f>
        <v>11</v>
      </c>
      <c r="FQ118">
        <f t="shared" si="330"/>
        <v>14</v>
      </c>
      <c r="FR118">
        <f t="shared" si="331"/>
        <v>11</v>
      </c>
      <c r="FS118" s="139">
        <f>FR118*10000*MARGIN!$G34/MARGIN!$D34</f>
        <v>78112.532685842365</v>
      </c>
      <c r="FT118" s="200">
        <f t="shared" si="332"/>
        <v>0</v>
      </c>
      <c r="FU118" s="200"/>
      <c r="FV118" s="200">
        <f t="shared" si="333"/>
        <v>0</v>
      </c>
      <c r="FX118">
        <f t="shared" si="297"/>
        <v>0</v>
      </c>
      <c r="FZ118">
        <v>1</v>
      </c>
      <c r="GB118">
        <v>1</v>
      </c>
      <c r="GE118">
        <f t="shared" si="334"/>
        <v>1</v>
      </c>
      <c r="GG118">
        <f t="shared" si="335"/>
        <v>0</v>
      </c>
      <c r="GJ118" s="117" t="s">
        <v>1190</v>
      </c>
      <c r="GK118">
        <v>50</v>
      </c>
      <c r="GL118" t="str">
        <f t="shared" si="336"/>
        <v>FALSE</v>
      </c>
      <c r="GM118">
        <f>ROUND(MARGIN!$J34,0)</f>
        <v>11</v>
      </c>
      <c r="GN118">
        <f t="shared" si="337"/>
        <v>8</v>
      </c>
      <c r="GO118">
        <f t="shared" si="338"/>
        <v>11</v>
      </c>
      <c r="GP118" s="139">
        <f>GO118*10000*MARGIN!$G34/MARGIN!$D34</f>
        <v>78112.532685842365</v>
      </c>
      <c r="GQ118" s="200">
        <f t="shared" si="339"/>
        <v>0</v>
      </c>
      <c r="GR118" s="200"/>
      <c r="GS118" s="200">
        <f t="shared" si="301"/>
        <v>0</v>
      </c>
      <c r="GT118" s="200">
        <f t="shared" si="340"/>
        <v>0</v>
      </c>
    </row>
    <row r="119" spans="1:202" x14ac:dyDescent="0.25">
      <c r="A119" s="186" t="s">
        <v>1213</v>
      </c>
      <c r="B119" s="167" t="s">
        <v>4</v>
      </c>
      <c r="D119" s="116" t="s">
        <v>788</v>
      </c>
      <c r="E119">
        <v>50</v>
      </c>
      <c r="F119" t="e">
        <f>IF(#REF!="","FALSE","TRUE")</f>
        <v>#REF!</v>
      </c>
      <c r="G119">
        <f>ROUND(MARGIN!$J20,0)</f>
        <v>11</v>
      </c>
      <c r="I119" t="e">
        <f>-#REF!+J119</f>
        <v>#REF!</v>
      </c>
      <c r="J119">
        <v>1</v>
      </c>
      <c r="K119" s="116" t="s">
        <v>788</v>
      </c>
      <c r="L119">
        <v>50</v>
      </c>
      <c r="M119" t="str">
        <f t="shared" si="248"/>
        <v>TRUE</v>
      </c>
      <c r="N119">
        <f>ROUND(MARGIN!$J20,0)</f>
        <v>11</v>
      </c>
      <c r="P119">
        <f t="shared" si="249"/>
        <v>-2</v>
      </c>
      <c r="Q119">
        <v>-1</v>
      </c>
      <c r="T119" s="117" t="s">
        <v>788</v>
      </c>
      <c r="U119">
        <v>50</v>
      </c>
      <c r="V119" t="str">
        <f t="shared" si="250"/>
        <v>TRUE</v>
      </c>
      <c r="W119">
        <f>ROUND(MARGIN!$J20,0)</f>
        <v>11</v>
      </c>
      <c r="Z119">
        <f t="shared" si="251"/>
        <v>0</v>
      </c>
      <c r="AA119">
        <v>-1</v>
      </c>
      <c r="AD119" s="117" t="s">
        <v>962</v>
      </c>
      <c r="AE119">
        <v>50</v>
      </c>
      <c r="AF119" t="str">
        <f t="shared" si="252"/>
        <v>TRUE</v>
      </c>
      <c r="AG119">
        <f>ROUND(MARGIN!$J20,0)</f>
        <v>11</v>
      </c>
      <c r="AH119">
        <f t="shared" si="253"/>
        <v>11</v>
      </c>
      <c r="AK119">
        <f t="shared" si="254"/>
        <v>2</v>
      </c>
      <c r="AL119">
        <v>1</v>
      </c>
      <c r="AO119" s="117" t="s">
        <v>962</v>
      </c>
      <c r="AP119">
        <v>50</v>
      </c>
      <c r="AQ119" t="str">
        <f t="shared" si="255"/>
        <v>TRUE</v>
      </c>
      <c r="AR119">
        <f>ROUND(MARGIN!$J20,0)</f>
        <v>11</v>
      </c>
      <c r="AS119">
        <f t="shared" si="256"/>
        <v>11</v>
      </c>
      <c r="AV119">
        <f t="shared" si="257"/>
        <v>0</v>
      </c>
      <c r="AW119">
        <v>1</v>
      </c>
      <c r="AZ119" s="117" t="s">
        <v>962</v>
      </c>
      <c r="BA119">
        <v>50</v>
      </c>
      <c r="BB119" t="str">
        <f t="shared" si="258"/>
        <v>TRUE</v>
      </c>
      <c r="BC119">
        <f>ROUND(MARGIN!$J20,0)</f>
        <v>11</v>
      </c>
      <c r="BD119">
        <f t="shared" si="259"/>
        <v>11</v>
      </c>
      <c r="BG119">
        <f t="shared" si="260"/>
        <v>-1</v>
      </c>
      <c r="BL119" s="117" t="s">
        <v>962</v>
      </c>
      <c r="BM119">
        <v>50</v>
      </c>
      <c r="BN119" t="str">
        <f t="shared" si="261"/>
        <v>FALSE</v>
      </c>
      <c r="BO119">
        <f>ROUND(MARGIN!$J20,0)</f>
        <v>11</v>
      </c>
      <c r="BP119">
        <f t="shared" si="262"/>
        <v>11</v>
      </c>
      <c r="BT119">
        <f t="shared" si="263"/>
        <v>-1</v>
      </c>
      <c r="BU119">
        <v>-1</v>
      </c>
      <c r="BV119">
        <v>-1</v>
      </c>
      <c r="BW119">
        <v>-1</v>
      </c>
      <c r="BX119">
        <f t="shared" si="264"/>
        <v>1</v>
      </c>
      <c r="BY119">
        <f t="shared" si="265"/>
        <v>1</v>
      </c>
      <c r="BZ119" s="187">
        <v>-6.7889156845799999E-3</v>
      </c>
      <c r="CA119" s="117" t="s">
        <v>962</v>
      </c>
      <c r="CB119">
        <v>50</v>
      </c>
      <c r="CC119" t="str">
        <f t="shared" si="266"/>
        <v>TRUE</v>
      </c>
      <c r="CD119">
        <f>ROUND(MARGIN!$J35,0)</f>
        <v>7</v>
      </c>
      <c r="CE119">
        <f t="shared" si="267"/>
        <v>9</v>
      </c>
      <c r="CF119">
        <f t="shared" si="303"/>
        <v>7</v>
      </c>
      <c r="CG119" s="139">
        <f>CF119*10000*MARGIN!$G35/MARGIN!$D35</f>
        <v>72549.495704146437</v>
      </c>
      <c r="CH119" s="145">
        <f t="shared" si="268"/>
        <v>492.53240929424908</v>
      </c>
      <c r="CI119" s="145">
        <f t="shared" si="269"/>
        <v>492.53240929424908</v>
      </c>
      <c r="CK119">
        <f t="shared" si="270"/>
        <v>0</v>
      </c>
      <c r="CL119">
        <v>-1</v>
      </c>
      <c r="CM119">
        <v>-1</v>
      </c>
      <c r="CN119">
        <v>1</v>
      </c>
      <c r="CO119">
        <f t="shared" si="271"/>
        <v>0</v>
      </c>
      <c r="CP119">
        <f t="shared" si="272"/>
        <v>0</v>
      </c>
      <c r="CQ119">
        <v>1.50816848239E-2</v>
      </c>
      <c r="CR119" s="117" t="s">
        <v>1190</v>
      </c>
      <c r="CS119">
        <v>50</v>
      </c>
      <c r="CT119" t="str">
        <f t="shared" si="273"/>
        <v>TRUE</v>
      </c>
      <c r="CU119">
        <f>ROUND(MARGIN!$J35,0)</f>
        <v>7</v>
      </c>
      <c r="CV119">
        <f t="shared" si="304"/>
        <v>9</v>
      </c>
      <c r="CW119">
        <f t="shared" si="305"/>
        <v>7</v>
      </c>
      <c r="CX119" s="139">
        <f>CW119*10000*MARGIN!$G35/MARGIN!$D35</f>
        <v>72549.495704146437</v>
      </c>
      <c r="CY119" s="200">
        <f t="shared" si="274"/>
        <v>-1094.1686283428235</v>
      </c>
      <c r="CZ119" s="200">
        <f t="shared" si="275"/>
        <v>-1094.1686283428235</v>
      </c>
      <c r="DB119">
        <f t="shared" si="276"/>
        <v>2</v>
      </c>
      <c r="DC119">
        <v>1</v>
      </c>
      <c r="DD119">
        <v>-1</v>
      </c>
      <c r="DE119">
        <v>1</v>
      </c>
      <c r="DF119">
        <f t="shared" si="277"/>
        <v>1</v>
      </c>
      <c r="DG119">
        <f t="shared" si="278"/>
        <v>0</v>
      </c>
      <c r="DH119">
        <v>3.5022791894200002E-3</v>
      </c>
      <c r="DI119" s="117" t="s">
        <v>1190</v>
      </c>
      <c r="DJ119">
        <v>50</v>
      </c>
      <c r="DK119" t="str">
        <f t="shared" si="279"/>
        <v>TRUE</v>
      </c>
      <c r="DL119">
        <f>ROUND(MARGIN!$J35,0)</f>
        <v>7</v>
      </c>
      <c r="DM119">
        <f t="shared" si="306"/>
        <v>5</v>
      </c>
      <c r="DN119">
        <f t="shared" si="307"/>
        <v>7</v>
      </c>
      <c r="DO119" s="139">
        <f>DN119*10000*MARGIN!$G35/MARGIN!$D35</f>
        <v>72549.495704146437</v>
      </c>
      <c r="DP119" s="200">
        <f t="shared" si="280"/>
        <v>254.08858900754777</v>
      </c>
      <c r="DQ119" s="200">
        <f t="shared" si="281"/>
        <v>-254.08858900754777</v>
      </c>
      <c r="DS119">
        <f t="shared" si="282"/>
        <v>-2</v>
      </c>
      <c r="DT119">
        <v>-1</v>
      </c>
      <c r="DU119">
        <v>1</v>
      </c>
      <c r="DV119">
        <v>1</v>
      </c>
      <c r="DW119">
        <f t="shared" si="283"/>
        <v>0</v>
      </c>
      <c r="DX119">
        <f t="shared" si="308"/>
        <v>1</v>
      </c>
      <c r="DY119">
        <v>2.9683466309299998E-3</v>
      </c>
      <c r="DZ119" s="117" t="s">
        <v>1190</v>
      </c>
      <c r="EA119">
        <v>50</v>
      </c>
      <c r="EB119" t="str">
        <f t="shared" si="284"/>
        <v>TRUE</v>
      </c>
      <c r="EC119">
        <f>ROUND(MARGIN!$J35,0)</f>
        <v>7</v>
      </c>
      <c r="ED119">
        <f t="shared" si="309"/>
        <v>5</v>
      </c>
      <c r="EE119">
        <f t="shared" si="310"/>
        <v>7</v>
      </c>
      <c r="EF119" s="139">
        <f>EE119*10000*MARGIN!$G35/MARGIN!$D35</f>
        <v>72549.495704146437</v>
      </c>
      <c r="EG119" s="200">
        <f t="shared" si="285"/>
        <v>-215.35205114907356</v>
      </c>
      <c r="EH119" s="200">
        <f t="shared" si="286"/>
        <v>215.35205114907356</v>
      </c>
      <c r="EJ119">
        <f t="shared" si="287"/>
        <v>0</v>
      </c>
      <c r="EK119">
        <v>1</v>
      </c>
      <c r="EL119">
        <v>1</v>
      </c>
      <c r="EM119">
        <v>1</v>
      </c>
      <c r="EN119">
        <v>-1</v>
      </c>
      <c r="EO119">
        <f t="shared" si="320"/>
        <v>0</v>
      </c>
      <c r="EQ119">
        <f t="shared" si="321"/>
        <v>0</v>
      </c>
      <c r="ER119">
        <v>-4.6904567590099998E-3</v>
      </c>
      <c r="ES119" s="117" t="s">
        <v>1190</v>
      </c>
      <c r="ET119">
        <v>50</v>
      </c>
      <c r="EU119" t="str">
        <f t="shared" si="322"/>
        <v>TRUE</v>
      </c>
      <c r="EV119">
        <f>ROUND(MARGIN!$J35,0)</f>
        <v>7</v>
      </c>
      <c r="EW119">
        <f t="shared" si="323"/>
        <v>9</v>
      </c>
      <c r="EX119">
        <f t="shared" si="324"/>
        <v>7</v>
      </c>
      <c r="EY119" s="139">
        <f>EX119*10000*MARGIN!$G35/MARGIN!$D35</f>
        <v>72549.495704146437</v>
      </c>
      <c r="EZ119" s="200">
        <f t="shared" si="325"/>
        <v>-340.29027248828061</v>
      </c>
      <c r="FA119" s="200"/>
      <c r="FB119" s="200">
        <f t="shared" si="326"/>
        <v>-340.29027248828061</v>
      </c>
      <c r="FD119">
        <f t="shared" si="292"/>
        <v>1</v>
      </c>
      <c r="FE119">
        <v>1</v>
      </c>
      <c r="FF119">
        <v>1</v>
      </c>
      <c r="FG119">
        <v>1</v>
      </c>
      <c r="FI119">
        <f t="shared" si="327"/>
        <v>0</v>
      </c>
      <c r="FK119">
        <f t="shared" si="328"/>
        <v>0</v>
      </c>
      <c r="FM119" s="117" t="s">
        <v>1190</v>
      </c>
      <c r="FN119">
        <v>50</v>
      </c>
      <c r="FO119" t="str">
        <f t="shared" si="329"/>
        <v>TRUE</v>
      </c>
      <c r="FP119">
        <f>ROUND(MARGIN!$J35,0)</f>
        <v>7</v>
      </c>
      <c r="FQ119">
        <f t="shared" si="330"/>
        <v>9</v>
      </c>
      <c r="FR119">
        <f t="shared" si="331"/>
        <v>7</v>
      </c>
      <c r="FS119" s="139">
        <f>FR119*10000*MARGIN!$G35/MARGIN!$D35</f>
        <v>72549.495704146437</v>
      </c>
      <c r="FT119" s="200">
        <f t="shared" si="332"/>
        <v>0</v>
      </c>
      <c r="FU119" s="200"/>
      <c r="FV119" s="200">
        <f t="shared" si="333"/>
        <v>0</v>
      </c>
      <c r="FX119">
        <f t="shared" si="297"/>
        <v>0</v>
      </c>
      <c r="FZ119">
        <v>1</v>
      </c>
      <c r="GB119">
        <v>1</v>
      </c>
      <c r="GE119">
        <f t="shared" si="334"/>
        <v>1</v>
      </c>
      <c r="GG119">
        <f t="shared" si="335"/>
        <v>0</v>
      </c>
      <c r="GJ119" s="117" t="s">
        <v>1190</v>
      </c>
      <c r="GK119">
        <v>50</v>
      </c>
      <c r="GL119" t="str">
        <f t="shared" si="336"/>
        <v>FALSE</v>
      </c>
      <c r="GM119">
        <f>ROUND(MARGIN!$J35,0)</f>
        <v>7</v>
      </c>
      <c r="GN119">
        <f t="shared" si="337"/>
        <v>5</v>
      </c>
      <c r="GO119">
        <f t="shared" si="338"/>
        <v>7</v>
      </c>
      <c r="GP119" s="139">
        <f>GO119*10000*MARGIN!$G35/MARGIN!$D35</f>
        <v>72549.495704146437</v>
      </c>
      <c r="GQ119" s="200">
        <f t="shared" si="339"/>
        <v>0</v>
      </c>
      <c r="GR119" s="200"/>
      <c r="GS119" s="200">
        <f t="shared" si="301"/>
        <v>0</v>
      </c>
      <c r="GT119" s="200">
        <f t="shared" si="340"/>
        <v>0</v>
      </c>
    </row>
    <row r="120" spans="1:202" x14ac:dyDescent="0.25">
      <c r="A120" s="186" t="s">
        <v>1214</v>
      </c>
      <c r="B120" s="167" t="s">
        <v>17</v>
      </c>
      <c r="D120" s="117" t="s">
        <v>788</v>
      </c>
      <c r="E120">
        <v>50</v>
      </c>
      <c r="F120" t="e">
        <f>IF(#REF!="","FALSE","TRUE")</f>
        <v>#REF!</v>
      </c>
      <c r="G120">
        <f>ROUND(MARGIN!$J37,0)</f>
        <v>8</v>
      </c>
      <c r="I120" t="e">
        <f>-#REF!+J120</f>
        <v>#REF!</v>
      </c>
      <c r="J120">
        <v>-1</v>
      </c>
      <c r="K120" s="117" t="s">
        <v>788</v>
      </c>
      <c r="L120">
        <v>50</v>
      </c>
      <c r="M120" t="str">
        <f t="shared" si="248"/>
        <v>TRUE</v>
      </c>
      <c r="N120">
        <f>ROUND(MARGIN!$J37,0)</f>
        <v>8</v>
      </c>
      <c r="P120">
        <f t="shared" si="249"/>
        <v>2</v>
      </c>
      <c r="Q120">
        <v>1</v>
      </c>
      <c r="S120" t="str">
        <f>FORECAST!B61</f>
        <v>High: Jan // Low : Mar or Aug</v>
      </c>
      <c r="T120" s="117" t="s">
        <v>788</v>
      </c>
      <c r="U120">
        <v>50</v>
      </c>
      <c r="V120" t="str">
        <f t="shared" si="250"/>
        <v>TRUE</v>
      </c>
      <c r="W120">
        <f>ROUND(MARGIN!$J37,0)</f>
        <v>8</v>
      </c>
      <c r="Z120">
        <f t="shared" si="251"/>
        <v>-2</v>
      </c>
      <c r="AA120">
        <v>-1</v>
      </c>
      <c r="AB120">
        <v>-1</v>
      </c>
      <c r="AC120" t="s">
        <v>969</v>
      </c>
      <c r="AD120" s="117" t="s">
        <v>985</v>
      </c>
      <c r="AE120">
        <v>50</v>
      </c>
      <c r="AF120" t="str">
        <f t="shared" si="252"/>
        <v>TRUE</v>
      </c>
      <c r="AG120">
        <f>ROUND(MARGIN!$J37,0)</f>
        <v>8</v>
      </c>
      <c r="AH120">
        <f t="shared" si="253"/>
        <v>10</v>
      </c>
      <c r="AK120">
        <f t="shared" si="254"/>
        <v>0</v>
      </c>
      <c r="AL120">
        <v>-1</v>
      </c>
      <c r="AN120" t="s">
        <v>969</v>
      </c>
      <c r="AO120" s="117" t="s">
        <v>985</v>
      </c>
      <c r="AP120">
        <v>50</v>
      </c>
      <c r="AQ120" t="str">
        <f t="shared" si="255"/>
        <v>TRUE</v>
      </c>
      <c r="AR120">
        <f>ROUND(MARGIN!$J37,0)</f>
        <v>8</v>
      </c>
      <c r="AS120">
        <f t="shared" si="256"/>
        <v>8</v>
      </c>
      <c r="AV120">
        <f t="shared" si="257"/>
        <v>2</v>
      </c>
      <c r="AW120">
        <v>1</v>
      </c>
      <c r="AY120" t="s">
        <v>969</v>
      </c>
      <c r="AZ120" s="117" t="s">
        <v>985</v>
      </c>
      <c r="BA120">
        <v>50</v>
      </c>
      <c r="BB120" t="str">
        <f t="shared" si="258"/>
        <v>TRUE</v>
      </c>
      <c r="BC120">
        <f>ROUND(MARGIN!$J37,0)</f>
        <v>8</v>
      </c>
      <c r="BD120">
        <f t="shared" si="259"/>
        <v>8</v>
      </c>
      <c r="BG120">
        <f t="shared" si="260"/>
        <v>-1</v>
      </c>
      <c r="BK120" t="s">
        <v>969</v>
      </c>
      <c r="BL120" s="117" t="s">
        <v>985</v>
      </c>
      <c r="BM120">
        <v>50</v>
      </c>
      <c r="BN120" t="str">
        <f t="shared" si="261"/>
        <v>FALSE</v>
      </c>
      <c r="BO120">
        <f>ROUND(MARGIN!$J37,0)</f>
        <v>8</v>
      </c>
      <c r="BP120">
        <f t="shared" si="262"/>
        <v>8</v>
      </c>
      <c r="BT120">
        <f t="shared" si="263"/>
        <v>1</v>
      </c>
      <c r="BU120">
        <v>1</v>
      </c>
      <c r="BV120">
        <v>-1</v>
      </c>
      <c r="BW120">
        <v>1</v>
      </c>
      <c r="BX120">
        <f t="shared" si="264"/>
        <v>1</v>
      </c>
      <c r="BY120">
        <f t="shared" si="265"/>
        <v>0</v>
      </c>
      <c r="BZ120" s="187">
        <v>2.2282936000799999E-2</v>
      </c>
      <c r="CA120" s="117" t="s">
        <v>985</v>
      </c>
      <c r="CB120">
        <v>50</v>
      </c>
      <c r="CC120" t="str">
        <f t="shared" si="266"/>
        <v>TRUE</v>
      </c>
      <c r="CD120">
        <f>ROUND(MARGIN!$J36,0)</f>
        <v>11</v>
      </c>
      <c r="CE120">
        <f t="shared" si="267"/>
        <v>14</v>
      </c>
      <c r="CF120">
        <f t="shared" si="303"/>
        <v>11</v>
      </c>
      <c r="CG120" s="139">
        <f>CF120*10000*MARGIN!$G36/MARGIN!$D36</f>
        <v>78113.2</v>
      </c>
      <c r="CH120" s="145">
        <f t="shared" si="268"/>
        <v>1740.5914364176904</v>
      </c>
      <c r="CI120" s="145">
        <f t="shared" si="269"/>
        <v>-1740.5914364176904</v>
      </c>
      <c r="CK120">
        <f t="shared" si="270"/>
        <v>-2</v>
      </c>
      <c r="CL120">
        <v>-1</v>
      </c>
      <c r="CM120">
        <v>-1</v>
      </c>
      <c r="CN120">
        <v>-1</v>
      </c>
      <c r="CO120">
        <f t="shared" si="271"/>
        <v>1</v>
      </c>
      <c r="CP120">
        <f t="shared" si="272"/>
        <v>1</v>
      </c>
      <c r="CQ120">
        <v>-5.8192999597699996E-3</v>
      </c>
      <c r="CR120" s="117" t="s">
        <v>1190</v>
      </c>
      <c r="CS120">
        <v>50</v>
      </c>
      <c r="CT120" t="str">
        <f t="shared" si="273"/>
        <v>TRUE</v>
      </c>
      <c r="CU120">
        <f>ROUND(MARGIN!$J36,0)</f>
        <v>11</v>
      </c>
      <c r="CV120">
        <f t="shared" si="304"/>
        <v>14</v>
      </c>
      <c r="CW120">
        <f t="shared" si="305"/>
        <v>11</v>
      </c>
      <c r="CX120" s="139">
        <f>CW120*10000*MARGIN!$G36/MARGIN!$D36</f>
        <v>78113.2</v>
      </c>
      <c r="CY120" s="200">
        <f t="shared" si="274"/>
        <v>454.56414161750592</v>
      </c>
      <c r="CZ120" s="200">
        <f t="shared" si="275"/>
        <v>454.56414161750592</v>
      </c>
      <c r="DB120">
        <f t="shared" si="276"/>
        <v>0</v>
      </c>
      <c r="DC120">
        <v>-1</v>
      </c>
      <c r="DD120">
        <v>1</v>
      </c>
      <c r="DE120">
        <v>1</v>
      </c>
      <c r="DF120">
        <f t="shared" si="277"/>
        <v>0</v>
      </c>
      <c r="DG120">
        <f t="shared" si="278"/>
        <v>1</v>
      </c>
      <c r="DH120">
        <v>8.4693095922899995E-3</v>
      </c>
      <c r="DI120" s="117" t="s">
        <v>1190</v>
      </c>
      <c r="DJ120">
        <v>50</v>
      </c>
      <c r="DK120" t="str">
        <f t="shared" si="279"/>
        <v>TRUE</v>
      </c>
      <c r="DL120">
        <f>ROUND(MARGIN!$J36,0)</f>
        <v>11</v>
      </c>
      <c r="DM120">
        <f t="shared" si="306"/>
        <v>8</v>
      </c>
      <c r="DN120">
        <f t="shared" si="307"/>
        <v>11</v>
      </c>
      <c r="DO120" s="139">
        <f>DN120*10000*MARGIN!$G36/MARGIN!$D36</f>
        <v>78113.2</v>
      </c>
      <c r="DP120" s="200">
        <f t="shared" si="280"/>
        <v>-661.56487404446716</v>
      </c>
      <c r="DQ120" s="200">
        <f t="shared" si="281"/>
        <v>661.56487404446716</v>
      </c>
      <c r="DS120">
        <f t="shared" si="282"/>
        <v>2</v>
      </c>
      <c r="DT120">
        <v>1</v>
      </c>
      <c r="DU120">
        <f t="shared" si="341"/>
        <v>1</v>
      </c>
      <c r="DV120">
        <v>1</v>
      </c>
      <c r="DW120">
        <f t="shared" si="283"/>
        <v>1</v>
      </c>
      <c r="DX120">
        <f t="shared" si="308"/>
        <v>1</v>
      </c>
      <c r="DY120">
        <v>4.1417659114000001E-3</v>
      </c>
      <c r="DZ120" s="117" t="s">
        <v>1190</v>
      </c>
      <c r="EA120">
        <v>50</v>
      </c>
      <c r="EB120" t="str">
        <f t="shared" si="284"/>
        <v>TRUE</v>
      </c>
      <c r="EC120">
        <f>ROUND(MARGIN!$J36,0)</f>
        <v>11</v>
      </c>
      <c r="ED120">
        <f t="shared" si="309"/>
        <v>14</v>
      </c>
      <c r="EE120">
        <f t="shared" si="310"/>
        <v>11</v>
      </c>
      <c r="EF120" s="139">
        <f>EE120*10000*MARGIN!$G36/MARGIN!$D36</f>
        <v>78113.2</v>
      </c>
      <c r="EG120" s="200">
        <f t="shared" si="285"/>
        <v>323.5265889903705</v>
      </c>
      <c r="EH120" s="200">
        <f t="shared" si="286"/>
        <v>323.5265889903705</v>
      </c>
      <c r="EJ120">
        <f t="shared" si="287"/>
        <v>-2</v>
      </c>
      <c r="EK120">
        <v>-1</v>
      </c>
      <c r="EL120">
        <v>1</v>
      </c>
      <c r="EM120">
        <v>1</v>
      </c>
      <c r="EN120">
        <v>1</v>
      </c>
      <c r="EO120">
        <f t="shared" si="320"/>
        <v>0</v>
      </c>
      <c r="EQ120">
        <f t="shared" si="321"/>
        <v>1</v>
      </c>
      <c r="ER120">
        <v>1.3501555676100001E-2</v>
      </c>
      <c r="ES120" s="117" t="s">
        <v>1190</v>
      </c>
      <c r="ET120">
        <v>50</v>
      </c>
      <c r="EU120" t="str">
        <f t="shared" si="322"/>
        <v>TRUE</v>
      </c>
      <c r="EV120">
        <f>ROUND(MARGIN!$J36,0)</f>
        <v>11</v>
      </c>
      <c r="EW120">
        <f t="shared" si="323"/>
        <v>8</v>
      </c>
      <c r="EX120">
        <f t="shared" si="324"/>
        <v>11</v>
      </c>
      <c r="EY120" s="139">
        <f>EX120*10000*MARGIN!$G36/MARGIN!$D36</f>
        <v>78113.2</v>
      </c>
      <c r="EZ120" s="200">
        <f t="shared" si="325"/>
        <v>-1054.6497188383346</v>
      </c>
      <c r="FA120" s="200"/>
      <c r="FB120" s="200">
        <f t="shared" si="326"/>
        <v>1054.6497188383346</v>
      </c>
      <c r="FD120">
        <f t="shared" si="292"/>
        <v>-1</v>
      </c>
      <c r="FE120">
        <v>-1</v>
      </c>
      <c r="FF120">
        <v>1</v>
      </c>
      <c r="FG120">
        <v>1</v>
      </c>
      <c r="FI120">
        <f t="shared" si="327"/>
        <v>0</v>
      </c>
      <c r="FK120">
        <f t="shared" si="328"/>
        <v>0</v>
      </c>
      <c r="FM120" s="117" t="s">
        <v>1190</v>
      </c>
      <c r="FN120">
        <v>50</v>
      </c>
      <c r="FO120" t="str">
        <f t="shared" si="329"/>
        <v>TRUE</v>
      </c>
      <c r="FP120">
        <f>ROUND(MARGIN!$J36,0)</f>
        <v>11</v>
      </c>
      <c r="FQ120">
        <f t="shared" si="330"/>
        <v>8</v>
      </c>
      <c r="FR120">
        <f t="shared" si="331"/>
        <v>11</v>
      </c>
      <c r="FS120" s="139">
        <f>FR120*10000*MARGIN!$G36/MARGIN!$D36</f>
        <v>78113.2</v>
      </c>
      <c r="FT120" s="200">
        <f t="shared" si="332"/>
        <v>0</v>
      </c>
      <c r="FU120" s="200"/>
      <c r="FV120" s="200">
        <f t="shared" si="333"/>
        <v>0</v>
      </c>
      <c r="FX120">
        <f t="shared" si="297"/>
        <v>0</v>
      </c>
      <c r="FZ120">
        <v>1</v>
      </c>
      <c r="GB120">
        <v>1</v>
      </c>
      <c r="GE120">
        <f t="shared" si="334"/>
        <v>1</v>
      </c>
      <c r="GG120">
        <f t="shared" si="335"/>
        <v>0</v>
      </c>
      <c r="GJ120" s="117" t="s">
        <v>1190</v>
      </c>
      <c r="GK120">
        <v>50</v>
      </c>
      <c r="GL120" t="str">
        <f t="shared" si="336"/>
        <v>FALSE</v>
      </c>
      <c r="GM120">
        <f>ROUND(MARGIN!$J36,0)</f>
        <v>11</v>
      </c>
      <c r="GN120">
        <f t="shared" si="337"/>
        <v>8</v>
      </c>
      <c r="GO120">
        <f t="shared" si="338"/>
        <v>11</v>
      </c>
      <c r="GP120" s="139">
        <f>GO120*10000*MARGIN!$G36/MARGIN!$D36</f>
        <v>78113.2</v>
      </c>
      <c r="GQ120" s="200">
        <f t="shared" si="339"/>
        <v>0</v>
      </c>
      <c r="GR120" s="200"/>
      <c r="GS120" s="200">
        <f t="shared" si="301"/>
        <v>0</v>
      </c>
      <c r="GT120" s="200">
        <f t="shared" si="340"/>
        <v>0</v>
      </c>
    </row>
    <row r="121" spans="1:202" x14ac:dyDescent="0.25">
      <c r="A121" t="s">
        <v>1188</v>
      </c>
      <c r="B121" s="167" t="s">
        <v>16</v>
      </c>
      <c r="D121" s="117" t="s">
        <v>788</v>
      </c>
      <c r="E121">
        <v>50</v>
      </c>
      <c r="F121" t="e">
        <f>IF(#REF!="","FALSE","TRUE")</f>
        <v>#REF!</v>
      </c>
      <c r="G121">
        <f>ROUND(MARGIN!$J39,0)</f>
        <v>8</v>
      </c>
      <c r="I121" t="e">
        <f>-#REF!+J121</f>
        <v>#REF!</v>
      </c>
      <c r="J121">
        <v>-1</v>
      </c>
      <c r="K121" s="117" t="s">
        <v>788</v>
      </c>
      <c r="L121">
        <v>50</v>
      </c>
      <c r="M121" t="str">
        <f t="shared" si="248"/>
        <v>TRUE</v>
      </c>
      <c r="N121">
        <f>ROUND(MARGIN!$J39,0)</f>
        <v>8</v>
      </c>
      <c r="O121">
        <v>10</v>
      </c>
      <c r="P121">
        <f t="shared" si="249"/>
        <v>0</v>
      </c>
      <c r="Q121">
        <v>-1</v>
      </c>
      <c r="S121" t="s">
        <v>929</v>
      </c>
      <c r="T121" s="117" t="s">
        <v>788</v>
      </c>
      <c r="U121">
        <v>50</v>
      </c>
      <c r="V121" t="str">
        <f t="shared" si="250"/>
        <v>TRUE</v>
      </c>
      <c r="W121">
        <f>ROUND(MARGIN!$J39,0)</f>
        <v>8</v>
      </c>
      <c r="Z121">
        <f t="shared" si="251"/>
        <v>2</v>
      </c>
      <c r="AA121">
        <v>1</v>
      </c>
      <c r="AC121" t="s">
        <v>929</v>
      </c>
      <c r="AD121" s="117" t="s">
        <v>962</v>
      </c>
      <c r="AE121">
        <v>50</v>
      </c>
      <c r="AF121" t="str">
        <f t="shared" si="252"/>
        <v>TRUE</v>
      </c>
      <c r="AG121">
        <f>ROUND(MARGIN!$J39,0)</f>
        <v>8</v>
      </c>
      <c r="AH121">
        <f t="shared" si="253"/>
        <v>8</v>
      </c>
      <c r="AK121">
        <f t="shared" si="254"/>
        <v>-2</v>
      </c>
      <c r="AL121">
        <v>-1</v>
      </c>
      <c r="AN121" t="s">
        <v>929</v>
      </c>
      <c r="AO121" s="117" t="s">
        <v>962</v>
      </c>
      <c r="AP121">
        <v>50</v>
      </c>
      <c r="AQ121" t="str">
        <f t="shared" si="255"/>
        <v>TRUE</v>
      </c>
      <c r="AR121">
        <f>ROUND(MARGIN!$J39,0)</f>
        <v>8</v>
      </c>
      <c r="AS121">
        <f t="shared" si="256"/>
        <v>8</v>
      </c>
      <c r="AV121">
        <f t="shared" si="257"/>
        <v>2</v>
      </c>
      <c r="AW121">
        <v>1</v>
      </c>
      <c r="AY121" t="s">
        <v>929</v>
      </c>
      <c r="AZ121" s="117" t="s">
        <v>962</v>
      </c>
      <c r="BA121">
        <v>50</v>
      </c>
      <c r="BB121" t="str">
        <f t="shared" si="258"/>
        <v>TRUE</v>
      </c>
      <c r="BC121">
        <f>ROUND(MARGIN!$J39,0)</f>
        <v>8</v>
      </c>
      <c r="BD121">
        <f t="shared" si="259"/>
        <v>8</v>
      </c>
      <c r="BG121">
        <f t="shared" si="260"/>
        <v>-1</v>
      </c>
      <c r="BK121" t="s">
        <v>929</v>
      </c>
      <c r="BL121" s="117" t="s">
        <v>962</v>
      </c>
      <c r="BM121">
        <v>50</v>
      </c>
      <c r="BN121" t="str">
        <f t="shared" si="261"/>
        <v>FALSE</v>
      </c>
      <c r="BO121">
        <f>ROUND(MARGIN!$J39,0)</f>
        <v>8</v>
      </c>
      <c r="BP121">
        <f t="shared" si="262"/>
        <v>8</v>
      </c>
      <c r="BT121">
        <f t="shared" si="263"/>
        <v>1</v>
      </c>
      <c r="BU121">
        <v>1</v>
      </c>
      <c r="BV121">
        <v>-1</v>
      </c>
      <c r="BW121">
        <v>-1</v>
      </c>
      <c r="BX121">
        <f t="shared" si="264"/>
        <v>0</v>
      </c>
      <c r="BY121">
        <f t="shared" si="265"/>
        <v>1</v>
      </c>
      <c r="BZ121" s="187">
        <v>-1.4703060781400001E-2</v>
      </c>
      <c r="CA121" s="117" t="s">
        <v>962</v>
      </c>
      <c r="CB121">
        <v>50</v>
      </c>
      <c r="CC121" t="str">
        <f t="shared" si="266"/>
        <v>TRUE</v>
      </c>
      <c r="CD121">
        <f>ROUND(MARGIN!$J37,0)</f>
        <v>8</v>
      </c>
      <c r="CE121">
        <f t="shared" si="267"/>
        <v>6</v>
      </c>
      <c r="CF121">
        <f t="shared" si="303"/>
        <v>8</v>
      </c>
      <c r="CG121" s="139">
        <f>CF121*10000*MARGIN!$G37/MARGIN!$D37</f>
        <v>80000</v>
      </c>
      <c r="CH121" s="145">
        <f t="shared" si="268"/>
        <v>-1176.2448625120001</v>
      </c>
      <c r="CI121" s="145">
        <f t="shared" si="269"/>
        <v>1176.2448625120001</v>
      </c>
      <c r="CK121">
        <f t="shared" si="270"/>
        <v>-2</v>
      </c>
      <c r="CL121">
        <v>-1</v>
      </c>
      <c r="CM121">
        <v>-1</v>
      </c>
      <c r="CN121">
        <v>-1</v>
      </c>
      <c r="CO121">
        <f t="shared" si="271"/>
        <v>1</v>
      </c>
      <c r="CP121">
        <f t="shared" si="272"/>
        <v>1</v>
      </c>
      <c r="CQ121">
        <v>-5.4934355494999998E-3</v>
      </c>
      <c r="CR121" s="117" t="s">
        <v>1190</v>
      </c>
      <c r="CS121">
        <v>50</v>
      </c>
      <c r="CT121" t="str">
        <f t="shared" si="273"/>
        <v>TRUE</v>
      </c>
      <c r="CU121">
        <f>ROUND(MARGIN!$J37,0)</f>
        <v>8</v>
      </c>
      <c r="CV121">
        <f t="shared" si="304"/>
        <v>10</v>
      </c>
      <c r="CW121">
        <f t="shared" si="305"/>
        <v>8</v>
      </c>
      <c r="CX121" s="139">
        <f>CW121*10000*MARGIN!$G37/MARGIN!$D37</f>
        <v>80000</v>
      </c>
      <c r="CY121" s="200">
        <f t="shared" si="274"/>
        <v>439.47484395999999</v>
      </c>
      <c r="CZ121" s="200">
        <f t="shared" si="275"/>
        <v>439.47484395999999</v>
      </c>
      <c r="DB121">
        <f t="shared" si="276"/>
        <v>0</v>
      </c>
      <c r="DC121">
        <v>-1</v>
      </c>
      <c r="DD121">
        <v>1</v>
      </c>
      <c r="DE121">
        <v>-1</v>
      </c>
      <c r="DF121">
        <f t="shared" si="277"/>
        <v>1</v>
      </c>
      <c r="DG121">
        <f t="shared" si="278"/>
        <v>0</v>
      </c>
      <c r="DH121">
        <v>-5.4310300407100004E-3</v>
      </c>
      <c r="DI121" s="117" t="s">
        <v>1190</v>
      </c>
      <c r="DJ121">
        <v>50</v>
      </c>
      <c r="DK121" t="str">
        <f t="shared" si="279"/>
        <v>TRUE</v>
      </c>
      <c r="DL121">
        <f>ROUND(MARGIN!$J37,0)</f>
        <v>8</v>
      </c>
      <c r="DM121">
        <f t="shared" si="306"/>
        <v>6</v>
      </c>
      <c r="DN121">
        <f t="shared" si="307"/>
        <v>8</v>
      </c>
      <c r="DO121" s="139">
        <f>DN121*10000*MARGIN!$G37/MARGIN!$D37</f>
        <v>80000</v>
      </c>
      <c r="DP121" s="200">
        <f t="shared" si="280"/>
        <v>434.48240325680001</v>
      </c>
      <c r="DQ121" s="200">
        <f t="shared" si="281"/>
        <v>-434.48240325680001</v>
      </c>
      <c r="DS121">
        <f t="shared" si="282"/>
        <v>0</v>
      </c>
      <c r="DT121">
        <v>-1</v>
      </c>
      <c r="DU121">
        <f t="shared" si="341"/>
        <v>-1</v>
      </c>
      <c r="DV121">
        <v>-1</v>
      </c>
      <c r="DW121">
        <f t="shared" si="283"/>
        <v>1</v>
      </c>
      <c r="DX121">
        <f t="shared" si="308"/>
        <v>1</v>
      </c>
      <c r="DY121">
        <v>-6.1963775023799999E-3</v>
      </c>
      <c r="DZ121" s="117" t="s">
        <v>1190</v>
      </c>
      <c r="EA121">
        <v>50</v>
      </c>
      <c r="EB121" t="str">
        <f t="shared" si="284"/>
        <v>TRUE</v>
      </c>
      <c r="EC121">
        <f>ROUND(MARGIN!$J37,0)</f>
        <v>8</v>
      </c>
      <c r="ED121">
        <f t="shared" si="309"/>
        <v>10</v>
      </c>
      <c r="EE121">
        <f t="shared" si="310"/>
        <v>8</v>
      </c>
      <c r="EF121" s="139">
        <f>EE121*10000*MARGIN!$G37/MARGIN!$D37</f>
        <v>80000</v>
      </c>
      <c r="EG121" s="200">
        <f t="shared" si="285"/>
        <v>495.71020019039997</v>
      </c>
      <c r="EH121" s="200">
        <f t="shared" si="286"/>
        <v>495.71020019039997</v>
      </c>
      <c r="EJ121">
        <f t="shared" si="287"/>
        <v>0</v>
      </c>
      <c r="EK121">
        <v>-1</v>
      </c>
      <c r="EL121">
        <v>-1</v>
      </c>
      <c r="EM121">
        <v>-1</v>
      </c>
      <c r="EN121">
        <v>1</v>
      </c>
      <c r="EO121">
        <f t="shared" si="320"/>
        <v>0</v>
      </c>
      <c r="EQ121">
        <f t="shared" si="321"/>
        <v>0</v>
      </c>
      <c r="ER121">
        <v>5.4321759983300003E-3</v>
      </c>
      <c r="ES121" s="117" t="s">
        <v>1190</v>
      </c>
      <c r="ET121">
        <v>50</v>
      </c>
      <c r="EU121" t="str">
        <f t="shared" si="322"/>
        <v>TRUE</v>
      </c>
      <c r="EV121">
        <f>ROUND(MARGIN!$J37,0)</f>
        <v>8</v>
      </c>
      <c r="EW121">
        <f t="shared" si="323"/>
        <v>10</v>
      </c>
      <c r="EX121">
        <f t="shared" si="324"/>
        <v>8</v>
      </c>
      <c r="EY121" s="139">
        <f>EX121*10000*MARGIN!$G37/MARGIN!$D37</f>
        <v>80000</v>
      </c>
      <c r="EZ121" s="200">
        <f t="shared" si="325"/>
        <v>-434.57407986640004</v>
      </c>
      <c r="FA121" s="200"/>
      <c r="FB121" s="200">
        <f t="shared" si="326"/>
        <v>-434.57407986640004</v>
      </c>
      <c r="FD121">
        <f t="shared" si="292"/>
        <v>-1</v>
      </c>
      <c r="FE121">
        <v>-1</v>
      </c>
      <c r="FF121">
        <v>-1</v>
      </c>
      <c r="FG121">
        <v>-1</v>
      </c>
      <c r="FI121">
        <f t="shared" si="327"/>
        <v>0</v>
      </c>
      <c r="FK121">
        <f t="shared" si="328"/>
        <v>0</v>
      </c>
      <c r="FM121" s="117" t="s">
        <v>1190</v>
      </c>
      <c r="FN121">
        <v>50</v>
      </c>
      <c r="FO121" t="str">
        <f t="shared" si="329"/>
        <v>TRUE</v>
      </c>
      <c r="FP121">
        <f>ROUND(MARGIN!$J37,0)</f>
        <v>8</v>
      </c>
      <c r="FQ121">
        <f t="shared" si="330"/>
        <v>10</v>
      </c>
      <c r="FR121">
        <f t="shared" si="331"/>
        <v>8</v>
      </c>
      <c r="FS121" s="139">
        <f>FR121*10000*MARGIN!$G37/MARGIN!$D37</f>
        <v>80000</v>
      </c>
      <c r="FT121" s="200">
        <f t="shared" si="332"/>
        <v>0</v>
      </c>
      <c r="FU121" s="200"/>
      <c r="FV121" s="200">
        <f t="shared" si="333"/>
        <v>0</v>
      </c>
      <c r="FX121">
        <f t="shared" si="297"/>
        <v>0</v>
      </c>
      <c r="FZ121">
        <v>-1</v>
      </c>
      <c r="GB121">
        <v>-1</v>
      </c>
      <c r="GE121">
        <f t="shared" si="334"/>
        <v>1</v>
      </c>
      <c r="GG121">
        <f t="shared" si="335"/>
        <v>0</v>
      </c>
      <c r="GJ121" s="117" t="s">
        <v>1190</v>
      </c>
      <c r="GK121">
        <v>50</v>
      </c>
      <c r="GL121" t="str">
        <f t="shared" si="336"/>
        <v>FALSE</v>
      </c>
      <c r="GM121">
        <f>ROUND(MARGIN!$J37,0)</f>
        <v>8</v>
      </c>
      <c r="GN121">
        <f t="shared" si="337"/>
        <v>6</v>
      </c>
      <c r="GO121">
        <f t="shared" si="338"/>
        <v>8</v>
      </c>
      <c r="GP121" s="139">
        <f>GO121*10000*MARGIN!$G37/MARGIN!$D37</f>
        <v>80000</v>
      </c>
      <c r="GQ121" s="200">
        <f t="shared" si="339"/>
        <v>0</v>
      </c>
      <c r="GR121" s="200"/>
      <c r="GS121" s="200">
        <f t="shared" si="301"/>
        <v>0</v>
      </c>
      <c r="GT121" s="200">
        <f t="shared" si="340"/>
        <v>0</v>
      </c>
    </row>
    <row r="122" spans="1:202" x14ac:dyDescent="0.25">
      <c r="A122" t="s">
        <v>1187</v>
      </c>
      <c r="B122" s="167" t="s">
        <v>15</v>
      </c>
      <c r="D122" s="117" t="s">
        <v>788</v>
      </c>
      <c r="E122">
        <v>50</v>
      </c>
      <c r="F122" t="e">
        <f>IF(#REF!="","FALSE","TRUE")</f>
        <v>#REF!</v>
      </c>
      <c r="G122">
        <f>ROUND(MARGIN!$J38,0)</f>
        <v>8</v>
      </c>
      <c r="I122" t="e">
        <f>-#REF!+J122</f>
        <v>#REF!</v>
      </c>
      <c r="J122">
        <v>1</v>
      </c>
      <c r="K122" s="117" t="s">
        <v>788</v>
      </c>
      <c r="L122">
        <v>50</v>
      </c>
      <c r="M122" t="str">
        <f t="shared" si="248"/>
        <v>TRUE</v>
      </c>
      <c r="N122">
        <f>ROUND(MARGIN!$J38,0)</f>
        <v>8</v>
      </c>
      <c r="P122">
        <f t="shared" si="249"/>
        <v>0</v>
      </c>
      <c r="Q122">
        <v>1</v>
      </c>
      <c r="R122">
        <v>-1</v>
      </c>
      <c r="S122" t="s">
        <v>943</v>
      </c>
      <c r="T122" s="117" t="s">
        <v>788</v>
      </c>
      <c r="U122">
        <v>50</v>
      </c>
      <c r="V122" t="str">
        <f t="shared" si="250"/>
        <v>TRUE</v>
      </c>
      <c r="W122">
        <f>ROUND(MARGIN!$J38,0)</f>
        <v>8</v>
      </c>
      <c r="Z122">
        <f t="shared" si="251"/>
        <v>0</v>
      </c>
      <c r="AA122">
        <v>1</v>
      </c>
      <c r="AB122">
        <v>1</v>
      </c>
      <c r="AC122" t="s">
        <v>970</v>
      </c>
      <c r="AD122" s="117" t="s">
        <v>32</v>
      </c>
      <c r="AE122">
        <v>50</v>
      </c>
      <c r="AF122" t="str">
        <f t="shared" si="252"/>
        <v>TRUE</v>
      </c>
      <c r="AG122">
        <f>ROUND(MARGIN!$J38,0)</f>
        <v>8</v>
      </c>
      <c r="AH122">
        <f t="shared" si="253"/>
        <v>10</v>
      </c>
      <c r="AK122">
        <f t="shared" si="254"/>
        <v>0</v>
      </c>
      <c r="AL122">
        <v>1</v>
      </c>
      <c r="AM122">
        <v>1</v>
      </c>
      <c r="AN122" t="s">
        <v>970</v>
      </c>
      <c r="AO122" s="117" t="s">
        <v>32</v>
      </c>
      <c r="AP122">
        <v>50</v>
      </c>
      <c r="AQ122" t="str">
        <f t="shared" si="255"/>
        <v>TRUE</v>
      </c>
      <c r="AR122">
        <f>ROUND(MARGIN!$J38,0)</f>
        <v>8</v>
      </c>
      <c r="AS122">
        <f t="shared" si="256"/>
        <v>10</v>
      </c>
      <c r="AV122">
        <f t="shared" si="257"/>
        <v>0</v>
      </c>
      <c r="AW122">
        <v>1</v>
      </c>
      <c r="AY122" t="s">
        <v>970</v>
      </c>
      <c r="AZ122" s="118" t="s">
        <v>962</v>
      </c>
      <c r="BA122">
        <v>50</v>
      </c>
      <c r="BB122" t="str">
        <f t="shared" si="258"/>
        <v>TRUE</v>
      </c>
      <c r="BC122">
        <f>ROUND(MARGIN!$J38,0)</f>
        <v>8</v>
      </c>
      <c r="BD122">
        <f t="shared" si="259"/>
        <v>8</v>
      </c>
      <c r="BG122">
        <f t="shared" si="260"/>
        <v>-1</v>
      </c>
      <c r="BK122" t="s">
        <v>970</v>
      </c>
      <c r="BL122" s="118" t="s">
        <v>962</v>
      </c>
      <c r="BM122">
        <v>50</v>
      </c>
      <c r="BN122" t="str">
        <f t="shared" si="261"/>
        <v>FALSE</v>
      </c>
      <c r="BO122">
        <f>ROUND(MARGIN!$J38,0)</f>
        <v>8</v>
      </c>
      <c r="BP122">
        <f t="shared" si="262"/>
        <v>8</v>
      </c>
      <c r="BT122">
        <f t="shared" si="263"/>
        <v>1</v>
      </c>
      <c r="BU122">
        <v>1</v>
      </c>
      <c r="BV122">
        <v>-1</v>
      </c>
      <c r="BW122">
        <v>-1</v>
      </c>
      <c r="BX122">
        <f t="shared" si="264"/>
        <v>0</v>
      </c>
      <c r="BY122">
        <f t="shared" si="265"/>
        <v>1</v>
      </c>
      <c r="BZ122" s="187">
        <v>-1.18205836986E-2</v>
      </c>
      <c r="CA122" s="118" t="s">
        <v>962</v>
      </c>
      <c r="CB122">
        <v>50</v>
      </c>
      <c r="CC122" t="str">
        <f t="shared" si="266"/>
        <v>TRUE</v>
      </c>
      <c r="CD122">
        <f>ROUND(MARGIN!$J38,0)</f>
        <v>8</v>
      </c>
      <c r="CE122">
        <f t="shared" si="267"/>
        <v>6</v>
      </c>
      <c r="CF122">
        <f t="shared" si="303"/>
        <v>8</v>
      </c>
      <c r="CG122" s="139">
        <f>CF122*10000*MARGIN!$G38/MARGIN!$D38</f>
        <v>80000</v>
      </c>
      <c r="CH122" s="145">
        <f t="shared" si="268"/>
        <v>-945.64669588799995</v>
      </c>
      <c r="CI122" s="145">
        <f t="shared" si="269"/>
        <v>945.64669588799995</v>
      </c>
      <c r="CK122">
        <f t="shared" si="270"/>
        <v>-2</v>
      </c>
      <c r="CL122">
        <v>-1</v>
      </c>
      <c r="CM122">
        <v>-1</v>
      </c>
      <c r="CN122">
        <v>-1</v>
      </c>
      <c r="CO122">
        <f t="shared" si="271"/>
        <v>1</v>
      </c>
      <c r="CP122">
        <f t="shared" si="272"/>
        <v>1</v>
      </c>
      <c r="CQ122">
        <v>-9.6437678695599997E-3</v>
      </c>
      <c r="CR122" s="118" t="s">
        <v>1190</v>
      </c>
      <c r="CS122">
        <v>50</v>
      </c>
      <c r="CT122" t="str">
        <f t="shared" si="273"/>
        <v>TRUE</v>
      </c>
      <c r="CU122">
        <f>ROUND(MARGIN!$J38,0)</f>
        <v>8</v>
      </c>
      <c r="CV122">
        <f t="shared" si="304"/>
        <v>10</v>
      </c>
      <c r="CW122">
        <f t="shared" si="305"/>
        <v>8</v>
      </c>
      <c r="CX122" s="139">
        <f>CW122*10000*MARGIN!$G38/MARGIN!$D38</f>
        <v>80000</v>
      </c>
      <c r="CY122" s="200">
        <f t="shared" si="274"/>
        <v>771.50142956479999</v>
      </c>
      <c r="CZ122" s="200">
        <f t="shared" si="275"/>
        <v>771.50142956479999</v>
      </c>
      <c r="DB122">
        <f t="shared" si="276"/>
        <v>0</v>
      </c>
      <c r="DC122">
        <v>-1</v>
      </c>
      <c r="DD122">
        <v>1</v>
      </c>
      <c r="DE122">
        <v>-1</v>
      </c>
      <c r="DF122">
        <f t="shared" si="277"/>
        <v>1</v>
      </c>
      <c r="DG122">
        <f t="shared" si="278"/>
        <v>0</v>
      </c>
      <c r="DH122">
        <v>-6.3825470888400002E-3</v>
      </c>
      <c r="DI122" s="118" t="s">
        <v>1190</v>
      </c>
      <c r="DJ122">
        <v>50</v>
      </c>
      <c r="DK122" t="str">
        <f t="shared" si="279"/>
        <v>TRUE</v>
      </c>
      <c r="DL122">
        <f>ROUND(MARGIN!$J38,0)</f>
        <v>8</v>
      </c>
      <c r="DM122">
        <f t="shared" si="306"/>
        <v>6</v>
      </c>
      <c r="DN122">
        <f t="shared" si="307"/>
        <v>8</v>
      </c>
      <c r="DO122" s="139">
        <f>DN122*10000*MARGIN!$G38/MARGIN!$D38</f>
        <v>80000</v>
      </c>
      <c r="DP122" s="200">
        <f t="shared" si="280"/>
        <v>510.60376710719999</v>
      </c>
      <c r="DQ122" s="200">
        <f t="shared" si="281"/>
        <v>-510.60376710719999</v>
      </c>
      <c r="DS122">
        <f t="shared" si="282"/>
        <v>0</v>
      </c>
      <c r="DT122">
        <v>-1</v>
      </c>
      <c r="DU122">
        <f t="shared" si="341"/>
        <v>-1</v>
      </c>
      <c r="DV122">
        <v>-1</v>
      </c>
      <c r="DW122">
        <f t="shared" si="283"/>
        <v>1</v>
      </c>
      <c r="DX122">
        <f t="shared" si="308"/>
        <v>1</v>
      </c>
      <c r="DY122">
        <v>-3.3060057796199999E-3</v>
      </c>
      <c r="DZ122" s="118" t="s">
        <v>1190</v>
      </c>
      <c r="EA122">
        <v>50</v>
      </c>
      <c r="EB122" t="str">
        <f t="shared" si="284"/>
        <v>TRUE</v>
      </c>
      <c r="EC122">
        <f>ROUND(MARGIN!$J38,0)</f>
        <v>8</v>
      </c>
      <c r="ED122">
        <f t="shared" si="309"/>
        <v>10</v>
      </c>
      <c r="EE122">
        <f t="shared" si="310"/>
        <v>8</v>
      </c>
      <c r="EF122" s="139">
        <f>EE122*10000*MARGIN!$G38/MARGIN!$D38</f>
        <v>80000</v>
      </c>
      <c r="EG122" s="200">
        <f t="shared" si="285"/>
        <v>264.48046236959999</v>
      </c>
      <c r="EH122" s="200">
        <f t="shared" si="286"/>
        <v>264.48046236959999</v>
      </c>
      <c r="EJ122">
        <f t="shared" si="287"/>
        <v>0</v>
      </c>
      <c r="EK122">
        <v>-1</v>
      </c>
      <c r="EL122">
        <v>-1</v>
      </c>
      <c r="EM122">
        <v>-1</v>
      </c>
      <c r="EN122">
        <v>1</v>
      </c>
      <c r="EO122">
        <f t="shared" si="320"/>
        <v>0</v>
      </c>
      <c r="EQ122">
        <f t="shared" si="321"/>
        <v>0</v>
      </c>
      <c r="ER122">
        <v>2.4030317594100001E-3</v>
      </c>
      <c r="ES122" s="118" t="s">
        <v>1190</v>
      </c>
      <c r="ET122">
        <v>50</v>
      </c>
      <c r="EU122" t="str">
        <f t="shared" si="322"/>
        <v>TRUE</v>
      </c>
      <c r="EV122">
        <f>ROUND(MARGIN!$J38,0)</f>
        <v>8</v>
      </c>
      <c r="EW122">
        <f t="shared" si="323"/>
        <v>10</v>
      </c>
      <c r="EX122">
        <f t="shared" si="324"/>
        <v>8</v>
      </c>
      <c r="EY122" s="139">
        <f>EX122*10000*MARGIN!$G38/MARGIN!$D38</f>
        <v>80000</v>
      </c>
      <c r="EZ122" s="200">
        <f t="shared" si="325"/>
        <v>-192.24254075280001</v>
      </c>
      <c r="FA122" s="200"/>
      <c r="FB122" s="200">
        <f t="shared" si="326"/>
        <v>-192.24254075280001</v>
      </c>
      <c r="FD122">
        <f t="shared" si="292"/>
        <v>-1</v>
      </c>
      <c r="FE122">
        <v>-1</v>
      </c>
      <c r="FF122">
        <v>-1</v>
      </c>
      <c r="FG122">
        <v>-1</v>
      </c>
      <c r="FI122">
        <f t="shared" si="327"/>
        <v>0</v>
      </c>
      <c r="FK122">
        <f t="shared" si="328"/>
        <v>0</v>
      </c>
      <c r="FM122" s="118" t="s">
        <v>1190</v>
      </c>
      <c r="FN122">
        <v>50</v>
      </c>
      <c r="FO122" t="str">
        <f t="shared" si="329"/>
        <v>TRUE</v>
      </c>
      <c r="FP122">
        <f>ROUND(MARGIN!$J38,0)</f>
        <v>8</v>
      </c>
      <c r="FQ122">
        <f t="shared" si="330"/>
        <v>10</v>
      </c>
      <c r="FR122">
        <f t="shared" si="331"/>
        <v>8</v>
      </c>
      <c r="FS122" s="139">
        <f>FR122*10000*MARGIN!$G38/MARGIN!$D38</f>
        <v>80000</v>
      </c>
      <c r="FT122" s="200">
        <f t="shared" si="332"/>
        <v>0</v>
      </c>
      <c r="FU122" s="200"/>
      <c r="FV122" s="200">
        <f t="shared" si="333"/>
        <v>0</v>
      </c>
      <c r="FX122">
        <f t="shared" si="297"/>
        <v>0</v>
      </c>
      <c r="FZ122">
        <v>-1</v>
      </c>
      <c r="GB122">
        <v>-1</v>
      </c>
      <c r="GE122">
        <f t="shared" si="334"/>
        <v>1</v>
      </c>
      <c r="GG122">
        <f t="shared" si="335"/>
        <v>0</v>
      </c>
      <c r="GJ122" s="118" t="s">
        <v>1190</v>
      </c>
      <c r="GK122">
        <v>50</v>
      </c>
      <c r="GL122" t="str">
        <f t="shared" si="336"/>
        <v>FALSE</v>
      </c>
      <c r="GM122">
        <f>ROUND(MARGIN!$J38,0)</f>
        <v>8</v>
      </c>
      <c r="GN122">
        <f t="shared" si="337"/>
        <v>6</v>
      </c>
      <c r="GO122">
        <f t="shared" si="338"/>
        <v>8</v>
      </c>
      <c r="GP122" s="139">
        <f>GO122*10000*MARGIN!$G38/MARGIN!$D38</f>
        <v>80000</v>
      </c>
      <c r="GQ122" s="200">
        <f t="shared" si="339"/>
        <v>0</v>
      </c>
      <c r="GR122" s="200"/>
      <c r="GS122" s="200">
        <f t="shared" si="301"/>
        <v>0</v>
      </c>
      <c r="GT122" s="200">
        <f t="shared" si="340"/>
        <v>0</v>
      </c>
    </row>
    <row r="123" spans="1:202" x14ac:dyDescent="0.25">
      <c r="A123" t="s">
        <v>1189</v>
      </c>
      <c r="B123" s="167" t="s">
        <v>8</v>
      </c>
      <c r="D123" s="117" t="s">
        <v>788</v>
      </c>
      <c r="E123">
        <v>50</v>
      </c>
      <c r="F123" t="e">
        <f>IF(#REF!="","FALSE","TRUE")</f>
        <v>#REF!</v>
      </c>
      <c r="G123">
        <f>ROUND(MARGIN!$J18,0)</f>
        <v>11</v>
      </c>
      <c r="I123" t="e">
        <f>-#REF!+J123</f>
        <v>#REF!</v>
      </c>
      <c r="J123">
        <v>1</v>
      </c>
      <c r="K123" s="117" t="s">
        <v>788</v>
      </c>
      <c r="L123">
        <v>50</v>
      </c>
      <c r="M123" t="str">
        <f t="shared" si="248"/>
        <v>TRUE</v>
      </c>
      <c r="N123">
        <f>ROUND(MARGIN!$J18,0)</f>
        <v>11</v>
      </c>
      <c r="P123">
        <f t="shared" si="249"/>
        <v>0</v>
      </c>
      <c r="Q123">
        <v>1</v>
      </c>
      <c r="R123">
        <v>1</v>
      </c>
      <c r="S123" t="s">
        <v>944</v>
      </c>
      <c r="T123" s="117" t="s">
        <v>788</v>
      </c>
      <c r="U123">
        <v>50</v>
      </c>
      <c r="V123" t="str">
        <f t="shared" si="250"/>
        <v>TRUE</v>
      </c>
      <c r="W123">
        <f>ROUND(MARGIN!$J18,0)</f>
        <v>11</v>
      </c>
      <c r="Z123">
        <f t="shared" si="251"/>
        <v>0</v>
      </c>
      <c r="AA123">
        <v>1</v>
      </c>
      <c r="AC123" t="s">
        <v>944</v>
      </c>
      <c r="AD123" s="117" t="s">
        <v>962</v>
      </c>
      <c r="AE123">
        <v>50</v>
      </c>
      <c r="AF123" t="str">
        <f t="shared" si="252"/>
        <v>TRUE</v>
      </c>
      <c r="AG123">
        <f>ROUND(MARGIN!$J18,0)</f>
        <v>11</v>
      </c>
      <c r="AH123">
        <f t="shared" si="253"/>
        <v>11</v>
      </c>
      <c r="AK123">
        <f t="shared" si="254"/>
        <v>0</v>
      </c>
      <c r="AL123">
        <v>1</v>
      </c>
      <c r="AN123" t="s">
        <v>944</v>
      </c>
      <c r="AO123" s="117" t="s">
        <v>962</v>
      </c>
      <c r="AP123">
        <v>50</v>
      </c>
      <c r="AQ123" t="str">
        <f t="shared" si="255"/>
        <v>TRUE</v>
      </c>
      <c r="AR123">
        <f>ROUND(MARGIN!$J18,0)</f>
        <v>11</v>
      </c>
      <c r="AS123">
        <f t="shared" si="256"/>
        <v>11</v>
      </c>
      <c r="AV123">
        <f t="shared" si="257"/>
        <v>0</v>
      </c>
      <c r="AW123">
        <v>1</v>
      </c>
      <c r="AY123" t="s">
        <v>944</v>
      </c>
      <c r="AZ123" s="117" t="s">
        <v>962</v>
      </c>
      <c r="BA123">
        <v>50</v>
      </c>
      <c r="BB123" t="str">
        <f t="shared" si="258"/>
        <v>TRUE</v>
      </c>
      <c r="BC123">
        <f>ROUND(MARGIN!$J18,0)</f>
        <v>11</v>
      </c>
      <c r="BD123">
        <f t="shared" si="259"/>
        <v>11</v>
      </c>
      <c r="BG123">
        <f t="shared" si="260"/>
        <v>-1</v>
      </c>
      <c r="BK123" t="s">
        <v>944</v>
      </c>
      <c r="BL123" s="117" t="s">
        <v>962</v>
      </c>
      <c r="BM123">
        <v>50</v>
      </c>
      <c r="BN123" t="str">
        <f t="shared" si="261"/>
        <v>FALSE</v>
      </c>
      <c r="BO123">
        <f>ROUND(MARGIN!$J18,0)</f>
        <v>11</v>
      </c>
      <c r="BP123">
        <f t="shared" si="262"/>
        <v>11</v>
      </c>
      <c r="BT123">
        <f t="shared" si="263"/>
        <v>-1</v>
      </c>
      <c r="BU123">
        <v>-1</v>
      </c>
      <c r="BV123">
        <v>-1</v>
      </c>
      <c r="BW123">
        <v>-1</v>
      </c>
      <c r="BX123">
        <f t="shared" si="264"/>
        <v>1</v>
      </c>
      <c r="BY123">
        <f t="shared" si="265"/>
        <v>1</v>
      </c>
      <c r="BZ123" s="187">
        <v>-2.1595355758499999E-2</v>
      </c>
      <c r="CA123" s="117" t="s">
        <v>962</v>
      </c>
      <c r="CB123">
        <v>50</v>
      </c>
      <c r="CC123" t="str">
        <f t="shared" si="266"/>
        <v>TRUE</v>
      </c>
      <c r="CD123">
        <f>ROUND(MARGIN!$J39,0)</f>
        <v>8</v>
      </c>
      <c r="CE123">
        <f t="shared" si="267"/>
        <v>10</v>
      </c>
      <c r="CF123">
        <f t="shared" si="303"/>
        <v>8</v>
      </c>
      <c r="CG123" s="139">
        <f>CF123*10000*MARGIN!$G39/MARGIN!$D39</f>
        <v>80000</v>
      </c>
      <c r="CH123" s="145">
        <f t="shared" si="268"/>
        <v>1727.62846068</v>
      </c>
      <c r="CI123" s="145">
        <f t="shared" si="269"/>
        <v>1727.62846068</v>
      </c>
      <c r="CK123">
        <f t="shared" si="270"/>
        <v>0</v>
      </c>
      <c r="CL123">
        <v>-1</v>
      </c>
      <c r="CM123">
        <v>-1</v>
      </c>
      <c r="CN123">
        <v>1</v>
      </c>
      <c r="CO123">
        <f t="shared" si="271"/>
        <v>0</v>
      </c>
      <c r="CP123">
        <f t="shared" si="272"/>
        <v>0</v>
      </c>
      <c r="CQ123">
        <v>9.6418344834099997E-3</v>
      </c>
      <c r="CR123" s="117" t="s">
        <v>1190</v>
      </c>
      <c r="CS123">
        <v>50</v>
      </c>
      <c r="CT123" t="str">
        <f t="shared" si="273"/>
        <v>TRUE</v>
      </c>
      <c r="CU123">
        <f>ROUND(MARGIN!$J39,0)</f>
        <v>8</v>
      </c>
      <c r="CV123">
        <f t="shared" si="304"/>
        <v>10</v>
      </c>
      <c r="CW123">
        <f t="shared" si="305"/>
        <v>8</v>
      </c>
      <c r="CX123" s="139">
        <f>CW123*10000*MARGIN!$G39/MARGIN!$D39</f>
        <v>80000</v>
      </c>
      <c r="CY123" s="200">
        <f t="shared" si="274"/>
        <v>-771.34675867279998</v>
      </c>
      <c r="CZ123" s="200">
        <f t="shared" si="275"/>
        <v>-771.34675867279998</v>
      </c>
      <c r="DB123">
        <f t="shared" si="276"/>
        <v>2</v>
      </c>
      <c r="DC123">
        <v>1</v>
      </c>
      <c r="DD123">
        <v>-1</v>
      </c>
      <c r="DE123">
        <v>-1</v>
      </c>
      <c r="DF123">
        <f t="shared" si="277"/>
        <v>0</v>
      </c>
      <c r="DG123">
        <f t="shared" si="278"/>
        <v>1</v>
      </c>
      <c r="DH123">
        <v>-1.89693329118E-3</v>
      </c>
      <c r="DI123" s="117" t="s">
        <v>1190</v>
      </c>
      <c r="DJ123">
        <v>50</v>
      </c>
      <c r="DK123" t="str">
        <f t="shared" si="279"/>
        <v>TRUE</v>
      </c>
      <c r="DL123">
        <f>ROUND(MARGIN!$J39,0)</f>
        <v>8</v>
      </c>
      <c r="DM123">
        <f t="shared" si="306"/>
        <v>6</v>
      </c>
      <c r="DN123">
        <f t="shared" si="307"/>
        <v>8</v>
      </c>
      <c r="DO123" s="139">
        <f>DN123*10000*MARGIN!$G39/MARGIN!$D39</f>
        <v>80000</v>
      </c>
      <c r="DP123" s="200">
        <f t="shared" si="280"/>
        <v>-151.75466329439999</v>
      </c>
      <c r="DQ123" s="200">
        <f t="shared" si="281"/>
        <v>151.75466329439999</v>
      </c>
      <c r="DS123">
        <f t="shared" si="282"/>
        <v>0</v>
      </c>
      <c r="DT123">
        <v>1</v>
      </c>
      <c r="DU123">
        <v>-1</v>
      </c>
      <c r="DV123">
        <v>-1</v>
      </c>
      <c r="DW123">
        <f t="shared" si="283"/>
        <v>0</v>
      </c>
      <c r="DX123">
        <f t="shared" si="308"/>
        <v>1</v>
      </c>
      <c r="DY123">
        <v>-3.30730962008E-3</v>
      </c>
      <c r="DZ123" s="117" t="s">
        <v>1190</v>
      </c>
      <c r="EA123">
        <v>50</v>
      </c>
      <c r="EB123" t="str">
        <f t="shared" si="284"/>
        <v>TRUE</v>
      </c>
      <c r="EC123">
        <f>ROUND(MARGIN!$J39,0)</f>
        <v>8</v>
      </c>
      <c r="ED123">
        <f t="shared" si="309"/>
        <v>6</v>
      </c>
      <c r="EE123">
        <f t="shared" si="310"/>
        <v>8</v>
      </c>
      <c r="EF123" s="139">
        <f>EE123*10000*MARGIN!$G39/MARGIN!$D39</f>
        <v>80000</v>
      </c>
      <c r="EG123" s="200">
        <f t="shared" si="285"/>
        <v>-264.58476960640002</v>
      </c>
      <c r="EH123" s="200">
        <f t="shared" si="286"/>
        <v>264.58476960640002</v>
      </c>
      <c r="EJ123">
        <f t="shared" si="287"/>
        <v>0</v>
      </c>
      <c r="EK123">
        <v>-1</v>
      </c>
      <c r="EL123">
        <v>-1</v>
      </c>
      <c r="EM123">
        <v>-1</v>
      </c>
      <c r="EN123">
        <v>1</v>
      </c>
      <c r="EO123">
        <f t="shared" si="320"/>
        <v>0</v>
      </c>
      <c r="EQ123">
        <f t="shared" si="321"/>
        <v>0</v>
      </c>
      <c r="ER123">
        <v>9.0668610900799997E-4</v>
      </c>
      <c r="ES123" s="117" t="s">
        <v>1190</v>
      </c>
      <c r="ET123">
        <v>50</v>
      </c>
      <c r="EU123" t="str">
        <f t="shared" si="322"/>
        <v>TRUE</v>
      </c>
      <c r="EV123">
        <f>ROUND(MARGIN!$J39,0)</f>
        <v>8</v>
      </c>
      <c r="EW123">
        <f t="shared" si="323"/>
        <v>10</v>
      </c>
      <c r="EX123">
        <f t="shared" si="324"/>
        <v>8</v>
      </c>
      <c r="EY123" s="139">
        <f>EX123*10000*MARGIN!$G39/MARGIN!$D39</f>
        <v>80000</v>
      </c>
      <c r="EZ123" s="200">
        <f t="shared" si="325"/>
        <v>-72.534888720639998</v>
      </c>
      <c r="FA123" s="200"/>
      <c r="FB123" s="200">
        <f t="shared" si="326"/>
        <v>-72.534888720639998</v>
      </c>
      <c r="FD123">
        <f t="shared" si="292"/>
        <v>-1</v>
      </c>
      <c r="FE123">
        <v>-1</v>
      </c>
      <c r="FF123">
        <v>-1</v>
      </c>
      <c r="FG123">
        <v>-1</v>
      </c>
      <c r="FI123">
        <f t="shared" si="327"/>
        <v>0</v>
      </c>
      <c r="FK123">
        <f t="shared" si="328"/>
        <v>0</v>
      </c>
      <c r="FM123" s="117" t="s">
        <v>1190</v>
      </c>
      <c r="FN123">
        <v>50</v>
      </c>
      <c r="FO123" t="str">
        <f t="shared" si="329"/>
        <v>TRUE</v>
      </c>
      <c r="FP123">
        <f>ROUND(MARGIN!$J39,0)</f>
        <v>8</v>
      </c>
      <c r="FQ123">
        <f t="shared" si="330"/>
        <v>10</v>
      </c>
      <c r="FR123">
        <f t="shared" si="331"/>
        <v>8</v>
      </c>
      <c r="FS123" s="139">
        <f>FR123*10000*MARGIN!$G39/MARGIN!$D39</f>
        <v>80000</v>
      </c>
      <c r="FT123" s="200">
        <f t="shared" si="332"/>
        <v>0</v>
      </c>
      <c r="FU123" s="200"/>
      <c r="FV123" s="200">
        <f t="shared" si="333"/>
        <v>0</v>
      </c>
      <c r="FX123">
        <f t="shared" si="297"/>
        <v>0</v>
      </c>
      <c r="FZ123">
        <v>-1</v>
      </c>
      <c r="GB123">
        <v>-1</v>
      </c>
      <c r="GE123">
        <f t="shared" si="334"/>
        <v>1</v>
      </c>
      <c r="GG123">
        <f t="shared" si="335"/>
        <v>0</v>
      </c>
      <c r="GJ123" s="117" t="s">
        <v>1190</v>
      </c>
      <c r="GK123">
        <v>50</v>
      </c>
      <c r="GL123" t="str">
        <f t="shared" si="336"/>
        <v>FALSE</v>
      </c>
      <c r="GM123">
        <f>ROUND(MARGIN!$J39,0)</f>
        <v>8</v>
      </c>
      <c r="GN123">
        <f t="shared" si="337"/>
        <v>6</v>
      </c>
      <c r="GO123">
        <f t="shared" si="338"/>
        <v>8</v>
      </c>
      <c r="GP123" s="139">
        <f>GO123*10000*MARGIN!$G39/MARGIN!$D39</f>
        <v>80000</v>
      </c>
      <c r="GQ123" s="200">
        <f t="shared" si="339"/>
        <v>0</v>
      </c>
      <c r="GR123" s="200"/>
      <c r="GS123" s="200">
        <f t="shared" si="301"/>
        <v>0</v>
      </c>
      <c r="GT123" s="200">
        <f t="shared" si="340"/>
        <v>0</v>
      </c>
    </row>
  </sheetData>
  <sortState ref="EJ2:EV9">
    <sortCondition ref="EJ2:EJ9"/>
  </sortState>
  <conditionalFormatting sqref="O15:O92 H15:I92 Y15:Y92">
    <cfRule type="colorScale" priority="491">
      <colorScale>
        <cfvo type="min"/>
        <cfvo type="percentile" val="50"/>
        <cfvo type="max"/>
        <color rgb="FFF8696B"/>
        <color rgb="FFFFEB84"/>
        <color rgb="FF63BE7B"/>
      </colorScale>
    </cfRule>
  </conditionalFormatting>
  <conditionalFormatting sqref="G96:G123">
    <cfRule type="colorScale" priority="413">
      <colorScale>
        <cfvo type="min"/>
        <cfvo type="percentile" val="50"/>
        <cfvo type="max"/>
        <color rgb="FFF8696B"/>
        <color rgb="FFFFEB84"/>
        <color rgb="FF63BE7B"/>
      </colorScale>
    </cfRule>
  </conditionalFormatting>
  <conditionalFormatting sqref="D96:E123">
    <cfRule type="colorScale" priority="411">
      <colorScale>
        <cfvo type="min"/>
        <cfvo type="percentile" val="50"/>
        <cfvo type="max"/>
        <color rgb="FFF8696B"/>
        <color rgb="FFFFEB84"/>
        <color rgb="FF63BE7B"/>
      </colorScale>
    </cfRule>
  </conditionalFormatting>
  <conditionalFormatting sqref="D94:E95">
    <cfRule type="colorScale" priority="410">
      <colorScale>
        <cfvo type="min"/>
        <cfvo type="percentile" val="50"/>
        <cfvo type="max"/>
        <color rgb="FFF8696B"/>
        <color rgb="FFFFEB84"/>
        <color rgb="FF63BE7B"/>
      </colorScale>
    </cfRule>
  </conditionalFormatting>
  <conditionalFormatting sqref="F96:F123">
    <cfRule type="colorScale" priority="409">
      <colorScale>
        <cfvo type="min"/>
        <cfvo type="percentile" val="50"/>
        <cfvo type="max"/>
        <color rgb="FFF8696B"/>
        <color rgb="FFFFEB84"/>
        <color rgb="FF63BE7B"/>
      </colorScale>
    </cfRule>
  </conditionalFormatting>
  <conditionalFormatting sqref="N96:N123">
    <cfRule type="colorScale" priority="403">
      <colorScale>
        <cfvo type="min"/>
        <cfvo type="percentile" val="50"/>
        <cfvo type="max"/>
        <color rgb="FFF8696B"/>
        <color rgb="FFFFEB84"/>
        <color rgb="FF63BE7B"/>
      </colorScale>
    </cfRule>
  </conditionalFormatting>
  <conditionalFormatting sqref="J96:J123">
    <cfRule type="colorScale" priority="402">
      <colorScale>
        <cfvo type="min"/>
        <cfvo type="percentile" val="50"/>
        <cfvo type="max"/>
        <color rgb="FFF8696B"/>
        <color rgb="FFFFEB84"/>
        <color rgb="FF63BE7B"/>
      </colorScale>
    </cfRule>
  </conditionalFormatting>
  <conditionalFormatting sqref="K96:L123">
    <cfRule type="colorScale" priority="401">
      <colorScale>
        <cfvo type="min"/>
        <cfvo type="percentile" val="50"/>
        <cfvo type="max"/>
        <color rgb="FFF8696B"/>
        <color rgb="FFFFEB84"/>
        <color rgb="FF63BE7B"/>
      </colorScale>
    </cfRule>
  </conditionalFormatting>
  <conditionalFormatting sqref="K94:L95">
    <cfRule type="colorScale" priority="400">
      <colorScale>
        <cfvo type="min"/>
        <cfvo type="percentile" val="50"/>
        <cfvo type="max"/>
        <color rgb="FFF8696B"/>
        <color rgb="FFFFEB84"/>
        <color rgb="FF63BE7B"/>
      </colorScale>
    </cfRule>
  </conditionalFormatting>
  <conditionalFormatting sqref="M96:M123">
    <cfRule type="colorScale" priority="399">
      <colorScale>
        <cfvo type="min"/>
        <cfvo type="percentile" val="50"/>
        <cfvo type="max"/>
        <color rgb="FFF8696B"/>
        <color rgb="FFFFEB84"/>
        <color rgb="FF63BE7B"/>
      </colorScale>
    </cfRule>
  </conditionalFormatting>
  <conditionalFormatting sqref="J82:J92 J15:J24">
    <cfRule type="colorScale" priority="396">
      <colorScale>
        <cfvo type="min"/>
        <cfvo type="percentile" val="50"/>
        <cfvo type="max"/>
        <color rgb="FFF8696B"/>
        <color rgb="FFFFEB84"/>
        <color rgb="FF63BE7B"/>
      </colorScale>
    </cfRule>
  </conditionalFormatting>
  <conditionalFormatting sqref="O96:O123">
    <cfRule type="colorScale" priority="393">
      <colorScale>
        <cfvo type="min"/>
        <cfvo type="percentile" val="50"/>
        <cfvo type="max"/>
        <color rgb="FFF8696B"/>
        <color rgb="FFFFEB84"/>
        <color rgb="FF63BE7B"/>
      </colorScale>
    </cfRule>
  </conditionalFormatting>
  <conditionalFormatting sqref="I96:I123">
    <cfRule type="colorScale" priority="391">
      <colorScale>
        <cfvo type="min"/>
        <cfvo type="percentile" val="50"/>
        <cfvo type="max"/>
        <color rgb="FFF8696B"/>
        <color rgb="FFFFEB84"/>
        <color rgb="FF63BE7B"/>
      </colorScale>
    </cfRule>
  </conditionalFormatting>
  <conditionalFormatting sqref="W96:W123">
    <cfRule type="colorScale" priority="388">
      <colorScale>
        <cfvo type="min"/>
        <cfvo type="percentile" val="50"/>
        <cfvo type="max"/>
        <color rgb="FFF8696B"/>
        <color rgb="FFFFEB84"/>
        <color rgb="FF63BE7B"/>
      </colorScale>
    </cfRule>
  </conditionalFormatting>
  <conditionalFormatting sqref="Q96:S123">
    <cfRule type="colorScale" priority="387">
      <colorScale>
        <cfvo type="min"/>
        <cfvo type="percentile" val="50"/>
        <cfvo type="max"/>
        <color rgb="FFF8696B"/>
        <color rgb="FFFFEB84"/>
        <color rgb="FF63BE7B"/>
      </colorScale>
    </cfRule>
  </conditionalFormatting>
  <conditionalFormatting sqref="T96:U123">
    <cfRule type="colorScale" priority="386">
      <colorScale>
        <cfvo type="min"/>
        <cfvo type="percentile" val="50"/>
        <cfvo type="max"/>
        <color rgb="FFF8696B"/>
        <color rgb="FFFFEB84"/>
        <color rgb="FF63BE7B"/>
      </colorScale>
    </cfRule>
  </conditionalFormatting>
  <conditionalFormatting sqref="T94:U95">
    <cfRule type="colorScale" priority="385">
      <colorScale>
        <cfvo type="min"/>
        <cfvo type="percentile" val="50"/>
        <cfvo type="max"/>
        <color rgb="FFF8696B"/>
        <color rgb="FFFFEB84"/>
        <color rgb="FF63BE7B"/>
      </colorScale>
    </cfRule>
  </conditionalFormatting>
  <conditionalFormatting sqref="V96:V123">
    <cfRule type="colorScale" priority="384">
      <colorScale>
        <cfvo type="min"/>
        <cfvo type="percentile" val="50"/>
        <cfvo type="max"/>
        <color rgb="FFF8696B"/>
        <color rgb="FFFFEB84"/>
        <color rgb="FF63BE7B"/>
      </colorScale>
    </cfRule>
  </conditionalFormatting>
  <conditionalFormatting sqref="Q82:S92 Q15:S24">
    <cfRule type="colorScale" priority="381">
      <colorScale>
        <cfvo type="min"/>
        <cfvo type="percentile" val="50"/>
        <cfvo type="max"/>
        <color rgb="FFF8696B"/>
        <color rgb="FFFFEB84"/>
        <color rgb="FF63BE7B"/>
      </colorScale>
    </cfRule>
  </conditionalFormatting>
  <conditionalFormatting sqref="X96:X123">
    <cfRule type="colorScale" priority="378">
      <colorScale>
        <cfvo type="min"/>
        <cfvo type="percentile" val="50"/>
        <cfvo type="max"/>
        <color rgb="FFF8696B"/>
        <color rgb="FFFFEB84"/>
        <color rgb="FF63BE7B"/>
      </colorScale>
    </cfRule>
  </conditionalFormatting>
  <conditionalFormatting sqref="P96:P123">
    <cfRule type="colorScale" priority="376">
      <colorScale>
        <cfvo type="min"/>
        <cfvo type="percentile" val="50"/>
        <cfvo type="max"/>
        <color rgb="FFF8696B"/>
        <color rgb="FFFFEB84"/>
        <color rgb="FF63BE7B"/>
      </colorScale>
    </cfRule>
  </conditionalFormatting>
  <conditionalFormatting sqref="AG96:AG123">
    <cfRule type="colorScale" priority="373">
      <colorScale>
        <cfvo type="min"/>
        <cfvo type="percentile" val="50"/>
        <cfvo type="max"/>
        <color rgb="FFF8696B"/>
        <color rgb="FFFFEB84"/>
        <color rgb="FF63BE7B"/>
      </colorScale>
    </cfRule>
  </conditionalFormatting>
  <conditionalFormatting sqref="AA96:AC123">
    <cfRule type="colorScale" priority="372">
      <colorScale>
        <cfvo type="min"/>
        <cfvo type="percentile" val="50"/>
        <cfvo type="max"/>
        <color rgb="FFF8696B"/>
        <color rgb="FFFFEB84"/>
        <color rgb="FF63BE7B"/>
      </colorScale>
    </cfRule>
  </conditionalFormatting>
  <conditionalFormatting sqref="AD96:AE123">
    <cfRule type="colorScale" priority="371">
      <colorScale>
        <cfvo type="min"/>
        <cfvo type="percentile" val="50"/>
        <cfvo type="max"/>
        <color rgb="FFF8696B"/>
        <color rgb="FFFFEB84"/>
        <color rgb="FF63BE7B"/>
      </colorScale>
    </cfRule>
  </conditionalFormatting>
  <conditionalFormatting sqref="AD94:AE95">
    <cfRule type="colorScale" priority="370">
      <colorScale>
        <cfvo type="min"/>
        <cfvo type="percentile" val="50"/>
        <cfvo type="max"/>
        <color rgb="FFF8696B"/>
        <color rgb="FFFFEB84"/>
        <color rgb="FF63BE7B"/>
      </colorScale>
    </cfRule>
  </conditionalFormatting>
  <conditionalFormatting sqref="AF96:AF123">
    <cfRule type="colorScale" priority="369">
      <colorScale>
        <cfvo type="min"/>
        <cfvo type="percentile" val="50"/>
        <cfvo type="max"/>
        <color rgb="FFF8696B"/>
        <color rgb="FFFFEB84"/>
        <color rgb="FF63BE7B"/>
      </colorScale>
    </cfRule>
  </conditionalFormatting>
  <conditionalFormatting sqref="AA82:AC92 AA15:AC24">
    <cfRule type="colorScale" priority="366">
      <colorScale>
        <cfvo type="min"/>
        <cfvo type="percentile" val="50"/>
        <cfvo type="max"/>
        <color rgb="FFF8696B"/>
        <color rgb="FFFFEB84"/>
        <color rgb="FF63BE7B"/>
      </colorScale>
    </cfRule>
  </conditionalFormatting>
  <conditionalFormatting sqref="Z96:Z123">
    <cfRule type="colorScale" priority="359">
      <colorScale>
        <cfvo type="min"/>
        <cfvo type="percentile" val="50"/>
        <cfvo type="max"/>
        <color rgb="FFF8696B"/>
        <color rgb="FFFFEB84"/>
        <color rgb="FF63BE7B"/>
      </colorScale>
    </cfRule>
  </conditionalFormatting>
  <conditionalFormatting sqref="AH96:AH123">
    <cfRule type="colorScale" priority="357">
      <colorScale>
        <cfvo type="min"/>
        <cfvo type="percentile" val="50"/>
        <cfvo type="max"/>
        <color rgb="FFF8696B"/>
        <color rgb="FFFFEB84"/>
        <color rgb="FF63BE7B"/>
      </colorScale>
    </cfRule>
  </conditionalFormatting>
  <conditionalFormatting sqref="AR96:AR123">
    <cfRule type="colorScale" priority="340">
      <colorScale>
        <cfvo type="min"/>
        <cfvo type="percentile" val="50"/>
        <cfvo type="max"/>
        <color rgb="FFF8696B"/>
        <color rgb="FFFFEB84"/>
        <color rgb="FF63BE7B"/>
      </colorScale>
    </cfRule>
  </conditionalFormatting>
  <conditionalFormatting sqref="AL96:AN123">
    <cfRule type="colorScale" priority="339">
      <colorScale>
        <cfvo type="min"/>
        <cfvo type="percentile" val="50"/>
        <cfvo type="max"/>
        <color rgb="FFF8696B"/>
        <color rgb="FFFFEB84"/>
        <color rgb="FF63BE7B"/>
      </colorScale>
    </cfRule>
  </conditionalFormatting>
  <conditionalFormatting sqref="AO96:AP123">
    <cfRule type="colorScale" priority="338">
      <colorScale>
        <cfvo type="min"/>
        <cfvo type="percentile" val="50"/>
        <cfvo type="max"/>
        <color rgb="FFF8696B"/>
        <color rgb="FFFFEB84"/>
        <color rgb="FF63BE7B"/>
      </colorScale>
    </cfRule>
  </conditionalFormatting>
  <conditionalFormatting sqref="AO94:AP95">
    <cfRule type="colorScale" priority="337">
      <colorScale>
        <cfvo type="min"/>
        <cfvo type="percentile" val="50"/>
        <cfvo type="max"/>
        <color rgb="FFF8696B"/>
        <color rgb="FFFFEB84"/>
        <color rgb="FF63BE7B"/>
      </colorScale>
    </cfRule>
  </conditionalFormatting>
  <conditionalFormatting sqref="AQ96:AQ123">
    <cfRule type="colorScale" priority="336">
      <colorScale>
        <cfvo type="min"/>
        <cfvo type="percentile" val="50"/>
        <cfvo type="max"/>
        <color rgb="FFF8696B"/>
        <color rgb="FFFFEB84"/>
        <color rgb="FF63BE7B"/>
      </colorScale>
    </cfRule>
  </conditionalFormatting>
  <conditionalFormatting sqref="AL82:AN92 AL15:AN24">
    <cfRule type="colorScale" priority="333">
      <colorScale>
        <cfvo type="min"/>
        <cfvo type="percentile" val="50"/>
        <cfvo type="max"/>
        <color rgb="FFF8696B"/>
        <color rgb="FFFFEB84"/>
        <color rgb="FF63BE7B"/>
      </colorScale>
    </cfRule>
  </conditionalFormatting>
  <conditionalFormatting sqref="AK96:AK123">
    <cfRule type="colorScale" priority="329">
      <colorScale>
        <cfvo type="min"/>
        <cfvo type="percentile" val="50"/>
        <cfvo type="max"/>
        <color rgb="FFF8696B"/>
        <color rgb="FFFFEB84"/>
        <color rgb="FF63BE7B"/>
      </colorScale>
    </cfRule>
  </conditionalFormatting>
  <conditionalFormatting sqref="AS96:AS123">
    <cfRule type="colorScale" priority="327">
      <colorScale>
        <cfvo type="min"/>
        <cfvo type="percentile" val="50"/>
        <cfvo type="max"/>
        <color rgb="FFF8696B"/>
        <color rgb="FFFFEB84"/>
        <color rgb="FF63BE7B"/>
      </colorScale>
    </cfRule>
  </conditionalFormatting>
  <conditionalFormatting sqref="BC96:BC123">
    <cfRule type="colorScale" priority="325">
      <colorScale>
        <cfvo type="min"/>
        <cfvo type="percentile" val="50"/>
        <cfvo type="max"/>
        <color rgb="FFF8696B"/>
        <color rgb="FFFFEB84"/>
        <color rgb="FF63BE7B"/>
      </colorScale>
    </cfRule>
  </conditionalFormatting>
  <conditionalFormatting sqref="AW96:AY123">
    <cfRule type="colorScale" priority="324">
      <colorScale>
        <cfvo type="min"/>
        <cfvo type="percentile" val="50"/>
        <cfvo type="max"/>
        <color rgb="FFF8696B"/>
        <color rgb="FFFFEB84"/>
        <color rgb="FF63BE7B"/>
      </colorScale>
    </cfRule>
  </conditionalFormatting>
  <conditionalFormatting sqref="AZ96:BA123">
    <cfRule type="colorScale" priority="323">
      <colorScale>
        <cfvo type="min"/>
        <cfvo type="percentile" val="50"/>
        <cfvo type="max"/>
        <color rgb="FFF8696B"/>
        <color rgb="FFFFEB84"/>
        <color rgb="FF63BE7B"/>
      </colorScale>
    </cfRule>
  </conditionalFormatting>
  <conditionalFormatting sqref="AZ94:BA95">
    <cfRule type="colorScale" priority="322">
      <colorScale>
        <cfvo type="min"/>
        <cfvo type="percentile" val="50"/>
        <cfvo type="max"/>
        <color rgb="FFF8696B"/>
        <color rgb="FFFFEB84"/>
        <color rgb="FF63BE7B"/>
      </colorScale>
    </cfRule>
  </conditionalFormatting>
  <conditionalFormatting sqref="BB96:BB123">
    <cfRule type="colorScale" priority="321">
      <colorScale>
        <cfvo type="min"/>
        <cfvo type="percentile" val="50"/>
        <cfvo type="max"/>
        <color rgb="FFF8696B"/>
        <color rgb="FFFFEB84"/>
        <color rgb="FF63BE7B"/>
      </colorScale>
    </cfRule>
  </conditionalFormatting>
  <conditionalFormatting sqref="AW82:AY92 AW15:AY24 AX81:AX91 AX14:AX23">
    <cfRule type="colorScale" priority="318">
      <colorScale>
        <cfvo type="min"/>
        <cfvo type="percentile" val="50"/>
        <cfvo type="max"/>
        <color rgb="FFF8696B"/>
        <color rgb="FFFFEB84"/>
        <color rgb="FF63BE7B"/>
      </colorScale>
    </cfRule>
  </conditionalFormatting>
  <conditionalFormatting sqref="AV96:AV123">
    <cfRule type="colorScale" priority="314">
      <colorScale>
        <cfvo type="min"/>
        <cfvo type="percentile" val="50"/>
        <cfvo type="max"/>
        <color rgb="FFF8696B"/>
        <color rgb="FFFFEB84"/>
        <color rgb="FF63BE7B"/>
      </colorScale>
    </cfRule>
  </conditionalFormatting>
  <conditionalFormatting sqref="BD96:BD123">
    <cfRule type="colorScale" priority="312">
      <colorScale>
        <cfvo type="min"/>
        <cfvo type="percentile" val="50"/>
        <cfvo type="max"/>
        <color rgb="FFF8696B"/>
        <color rgb="FFFFEB84"/>
        <color rgb="FF63BE7B"/>
      </colorScale>
    </cfRule>
  </conditionalFormatting>
  <conditionalFormatting sqref="BO96:BO123">
    <cfRule type="colorScale" priority="310">
      <colorScale>
        <cfvo type="min"/>
        <cfvo type="percentile" val="50"/>
        <cfvo type="max"/>
        <color rgb="FFF8696B"/>
        <color rgb="FFFFEB84"/>
        <color rgb="FF63BE7B"/>
      </colorScale>
    </cfRule>
  </conditionalFormatting>
  <conditionalFormatting sqref="BH96:BK123">
    <cfRule type="colorScale" priority="309">
      <colorScale>
        <cfvo type="min"/>
        <cfvo type="percentile" val="50"/>
        <cfvo type="max"/>
        <color rgb="FFF8696B"/>
        <color rgb="FFFFEB84"/>
        <color rgb="FF63BE7B"/>
      </colorScale>
    </cfRule>
  </conditionalFormatting>
  <conditionalFormatting sqref="BL96:BM123">
    <cfRule type="colorScale" priority="308">
      <colorScale>
        <cfvo type="min"/>
        <cfvo type="percentile" val="50"/>
        <cfvo type="max"/>
        <color rgb="FFF8696B"/>
        <color rgb="FFFFEB84"/>
        <color rgb="FF63BE7B"/>
      </colorScale>
    </cfRule>
  </conditionalFormatting>
  <conditionalFormatting sqref="BL94:BM95">
    <cfRule type="colorScale" priority="307">
      <colorScale>
        <cfvo type="min"/>
        <cfvo type="percentile" val="50"/>
        <cfvo type="max"/>
        <color rgb="FFF8696B"/>
        <color rgb="FFFFEB84"/>
        <color rgb="FF63BE7B"/>
      </colorScale>
    </cfRule>
  </conditionalFormatting>
  <conditionalFormatting sqref="BN96:BN123">
    <cfRule type="colorScale" priority="306">
      <colorScale>
        <cfvo type="min"/>
        <cfvo type="percentile" val="50"/>
        <cfvo type="max"/>
        <color rgb="FFF8696B"/>
        <color rgb="FFFFEB84"/>
        <color rgb="FF63BE7B"/>
      </colorScale>
    </cfRule>
  </conditionalFormatting>
  <conditionalFormatting sqref="BH82:BI92 BH15:BI24 BK15:BK24 BK82:BK92">
    <cfRule type="colorScale" priority="303">
      <colorScale>
        <cfvo type="min"/>
        <cfvo type="percentile" val="50"/>
        <cfvo type="max"/>
        <color rgb="FFF8696B"/>
        <color rgb="FFFFEB84"/>
        <color rgb="FF63BE7B"/>
      </colorScale>
    </cfRule>
  </conditionalFormatting>
  <conditionalFormatting sqref="BG96:BG123">
    <cfRule type="colorScale" priority="299">
      <colorScale>
        <cfvo type="min"/>
        <cfvo type="percentile" val="50"/>
        <cfvo type="max"/>
        <color rgb="FFF8696B"/>
        <color rgb="FFFFEB84"/>
        <color rgb="FF63BE7B"/>
      </colorScale>
    </cfRule>
  </conditionalFormatting>
  <conditionalFormatting sqref="BP96:BP123">
    <cfRule type="colorScale" priority="297">
      <colorScale>
        <cfvo type="min"/>
        <cfvo type="percentile" val="50"/>
        <cfvo type="max"/>
        <color rgb="FFF8696B"/>
        <color rgb="FFFFEB84"/>
        <color rgb="FF63BE7B"/>
      </colorScale>
    </cfRule>
  </conditionalFormatting>
  <conditionalFormatting sqref="G15:G92">
    <cfRule type="colorScale" priority="833">
      <colorScale>
        <cfvo type="min"/>
        <cfvo type="percentile" val="50"/>
        <cfvo type="max"/>
        <color rgb="FFF8696B"/>
        <color rgb="FFFFEB84"/>
        <color rgb="FF63BE7B"/>
      </colorScale>
    </cfRule>
  </conditionalFormatting>
  <conditionalFormatting sqref="F15:F92">
    <cfRule type="colorScale" priority="835">
      <colorScale>
        <cfvo type="min"/>
        <cfvo type="percentile" val="50"/>
        <cfvo type="max"/>
        <color rgb="FFF8696B"/>
        <color rgb="FFFFEB84"/>
        <color rgb="FF63BE7B"/>
      </colorScale>
    </cfRule>
  </conditionalFormatting>
  <conditionalFormatting sqref="D12:E92">
    <cfRule type="colorScale" priority="839">
      <colorScale>
        <cfvo type="min"/>
        <cfvo type="percentile" val="50"/>
        <cfvo type="max"/>
        <color rgb="FFF8696B"/>
        <color rgb="FFFFEB84"/>
        <color rgb="FF63BE7B"/>
      </colorScale>
    </cfRule>
  </conditionalFormatting>
  <conditionalFormatting sqref="N15:N92">
    <cfRule type="colorScale" priority="841">
      <colorScale>
        <cfvo type="min"/>
        <cfvo type="percentile" val="50"/>
        <cfvo type="max"/>
        <color rgb="FFF8696B"/>
        <color rgb="FFFFEB84"/>
        <color rgb="FF63BE7B"/>
      </colorScale>
    </cfRule>
  </conditionalFormatting>
  <conditionalFormatting sqref="M15:M92">
    <cfRule type="colorScale" priority="843">
      <colorScale>
        <cfvo type="min"/>
        <cfvo type="percentile" val="50"/>
        <cfvo type="max"/>
        <color rgb="FFF8696B"/>
        <color rgb="FFFFEB84"/>
        <color rgb="FF63BE7B"/>
      </colorScale>
    </cfRule>
  </conditionalFormatting>
  <conditionalFormatting sqref="J25:J81">
    <cfRule type="colorScale" priority="845">
      <colorScale>
        <cfvo type="min"/>
        <cfvo type="percentile" val="50"/>
        <cfvo type="max"/>
        <color rgb="FFF8696B"/>
        <color rgb="FFFFEB84"/>
        <color rgb="FF63BE7B"/>
      </colorScale>
    </cfRule>
  </conditionalFormatting>
  <conditionalFormatting sqref="K12:L92">
    <cfRule type="colorScale" priority="847">
      <colorScale>
        <cfvo type="min"/>
        <cfvo type="percentile" val="50"/>
        <cfvo type="max"/>
        <color rgb="FFF8696B"/>
        <color rgb="FFFFEB84"/>
        <color rgb="FF63BE7B"/>
      </colorScale>
    </cfRule>
  </conditionalFormatting>
  <conditionalFormatting sqref="I15:I92">
    <cfRule type="colorScale" priority="849">
      <colorScale>
        <cfvo type="min"/>
        <cfvo type="percentile" val="50"/>
        <cfvo type="max"/>
        <color rgb="FFF8696B"/>
        <color rgb="FFFFEB84"/>
        <color rgb="FF63BE7B"/>
      </colorScale>
    </cfRule>
  </conditionalFormatting>
  <conditionalFormatting sqref="P15:P92 X15:X92">
    <cfRule type="colorScale" priority="851">
      <colorScale>
        <cfvo type="min"/>
        <cfvo type="percentile" val="50"/>
        <cfvo type="max"/>
        <color rgb="FFF8696B"/>
        <color rgb="FFFFEB84"/>
        <color rgb="FF63BE7B"/>
      </colorScale>
    </cfRule>
  </conditionalFormatting>
  <conditionalFormatting sqref="W15:W92">
    <cfRule type="colorScale" priority="855">
      <colorScale>
        <cfvo type="min"/>
        <cfvo type="percentile" val="50"/>
        <cfvo type="max"/>
        <color rgb="FFF8696B"/>
        <color rgb="FFFFEB84"/>
        <color rgb="FF63BE7B"/>
      </colorScale>
    </cfRule>
  </conditionalFormatting>
  <conditionalFormatting sqref="V15:V92">
    <cfRule type="colorScale" priority="857">
      <colorScale>
        <cfvo type="min"/>
        <cfvo type="percentile" val="50"/>
        <cfvo type="max"/>
        <color rgb="FFF8696B"/>
        <color rgb="FFFFEB84"/>
        <color rgb="FF63BE7B"/>
      </colorScale>
    </cfRule>
  </conditionalFormatting>
  <conditionalFormatting sqref="Q25:S81">
    <cfRule type="colorScale" priority="859">
      <colorScale>
        <cfvo type="min"/>
        <cfvo type="percentile" val="50"/>
        <cfvo type="max"/>
        <color rgb="FFF8696B"/>
        <color rgb="FFFFEB84"/>
        <color rgb="FF63BE7B"/>
      </colorScale>
    </cfRule>
  </conditionalFormatting>
  <conditionalFormatting sqref="T12:U92">
    <cfRule type="colorScale" priority="861">
      <colorScale>
        <cfvo type="min"/>
        <cfvo type="percentile" val="50"/>
        <cfvo type="max"/>
        <color rgb="FFF8696B"/>
        <color rgb="FFFFEB84"/>
        <color rgb="FF63BE7B"/>
      </colorScale>
    </cfRule>
  </conditionalFormatting>
  <conditionalFormatting sqref="P15:P92">
    <cfRule type="colorScale" priority="863">
      <colorScale>
        <cfvo type="min"/>
        <cfvo type="percentile" val="50"/>
        <cfvo type="max"/>
        <color rgb="FFF8696B"/>
        <color rgb="FFFFEB84"/>
        <color rgb="FF63BE7B"/>
      </colorScale>
    </cfRule>
  </conditionalFormatting>
  <conditionalFormatting sqref="Z15:Z92 AH15:AH92">
    <cfRule type="colorScale" priority="865">
      <colorScale>
        <cfvo type="min"/>
        <cfvo type="percentile" val="50"/>
        <cfvo type="max"/>
        <color rgb="FFF8696B"/>
        <color rgb="FFFFEB84"/>
        <color rgb="FF63BE7B"/>
      </colorScale>
    </cfRule>
  </conditionalFormatting>
  <conditionalFormatting sqref="AG15:AG92">
    <cfRule type="colorScale" priority="869">
      <colorScale>
        <cfvo type="min"/>
        <cfvo type="percentile" val="50"/>
        <cfvo type="max"/>
        <color rgb="FFF8696B"/>
        <color rgb="FFFFEB84"/>
        <color rgb="FF63BE7B"/>
      </colorScale>
    </cfRule>
  </conditionalFormatting>
  <conditionalFormatting sqref="AF15:AF92">
    <cfRule type="colorScale" priority="871">
      <colorScale>
        <cfvo type="min"/>
        <cfvo type="percentile" val="50"/>
        <cfvo type="max"/>
        <color rgb="FFF8696B"/>
        <color rgb="FFFFEB84"/>
        <color rgb="FF63BE7B"/>
      </colorScale>
    </cfRule>
  </conditionalFormatting>
  <conditionalFormatting sqref="AA25:AC81">
    <cfRule type="colorScale" priority="873">
      <colorScale>
        <cfvo type="min"/>
        <cfvo type="percentile" val="50"/>
        <cfvo type="max"/>
        <color rgb="FFF8696B"/>
        <color rgb="FFFFEB84"/>
        <color rgb="FF63BE7B"/>
      </colorScale>
    </cfRule>
  </conditionalFormatting>
  <conditionalFormatting sqref="AD12:AE92">
    <cfRule type="colorScale" priority="875">
      <colorScale>
        <cfvo type="min"/>
        <cfvo type="percentile" val="50"/>
        <cfvo type="max"/>
        <color rgb="FFF8696B"/>
        <color rgb="FFFFEB84"/>
        <color rgb="FF63BE7B"/>
      </colorScale>
    </cfRule>
  </conditionalFormatting>
  <conditionalFormatting sqref="Z15:Z92">
    <cfRule type="colorScale" priority="877">
      <colorScale>
        <cfvo type="min"/>
        <cfvo type="percentile" val="50"/>
        <cfvo type="max"/>
        <color rgb="FFF8696B"/>
        <color rgb="FFFFEB84"/>
        <color rgb="FF63BE7B"/>
      </colorScale>
    </cfRule>
  </conditionalFormatting>
  <conditionalFormatting sqref="AK15:AK92 AS15:AS92">
    <cfRule type="colorScale" priority="879">
      <colorScale>
        <cfvo type="min"/>
        <cfvo type="percentile" val="50"/>
        <cfvo type="max"/>
        <color rgb="FFF8696B"/>
        <color rgb="FFFFEB84"/>
        <color rgb="FF63BE7B"/>
      </colorScale>
    </cfRule>
  </conditionalFormatting>
  <conditionalFormatting sqref="AR15:AR92">
    <cfRule type="colorScale" priority="883">
      <colorScale>
        <cfvo type="min"/>
        <cfvo type="percentile" val="50"/>
        <cfvo type="max"/>
        <color rgb="FFF8696B"/>
        <color rgb="FFFFEB84"/>
        <color rgb="FF63BE7B"/>
      </colorScale>
    </cfRule>
  </conditionalFormatting>
  <conditionalFormatting sqref="AQ15:AQ92">
    <cfRule type="colorScale" priority="885">
      <colorScale>
        <cfvo type="min"/>
        <cfvo type="percentile" val="50"/>
        <cfvo type="max"/>
        <color rgb="FFF8696B"/>
        <color rgb="FFFFEB84"/>
        <color rgb="FF63BE7B"/>
      </colorScale>
    </cfRule>
  </conditionalFormatting>
  <conditionalFormatting sqref="AL25:AN81">
    <cfRule type="colorScale" priority="887">
      <colorScale>
        <cfvo type="min"/>
        <cfvo type="percentile" val="50"/>
        <cfvo type="max"/>
        <color rgb="FFF8696B"/>
        <color rgb="FFFFEB84"/>
        <color rgb="FF63BE7B"/>
      </colorScale>
    </cfRule>
  </conditionalFormatting>
  <conditionalFormatting sqref="AO12:AP92">
    <cfRule type="colorScale" priority="889">
      <colorScale>
        <cfvo type="min"/>
        <cfvo type="percentile" val="50"/>
        <cfvo type="max"/>
        <color rgb="FFF8696B"/>
        <color rgb="FFFFEB84"/>
        <color rgb="FF63BE7B"/>
      </colorScale>
    </cfRule>
  </conditionalFormatting>
  <conditionalFormatting sqref="AK15:AK92">
    <cfRule type="colorScale" priority="891">
      <colorScale>
        <cfvo type="min"/>
        <cfvo type="percentile" val="50"/>
        <cfvo type="max"/>
        <color rgb="FFF8696B"/>
        <color rgb="FFFFEB84"/>
        <color rgb="FF63BE7B"/>
      </colorScale>
    </cfRule>
  </conditionalFormatting>
  <conditionalFormatting sqref="AV15:AV92 BD15:BD92">
    <cfRule type="colorScale" priority="893">
      <colorScale>
        <cfvo type="min"/>
        <cfvo type="percentile" val="50"/>
        <cfvo type="max"/>
        <color rgb="FFF8696B"/>
        <color rgb="FFFFEB84"/>
        <color rgb="FF63BE7B"/>
      </colorScale>
    </cfRule>
  </conditionalFormatting>
  <conditionalFormatting sqref="BC15:BC92">
    <cfRule type="colorScale" priority="897">
      <colorScale>
        <cfvo type="min"/>
        <cfvo type="percentile" val="50"/>
        <cfvo type="max"/>
        <color rgb="FFF8696B"/>
        <color rgb="FFFFEB84"/>
        <color rgb="FF63BE7B"/>
      </colorScale>
    </cfRule>
  </conditionalFormatting>
  <conditionalFormatting sqref="BB15:BB92">
    <cfRule type="colorScale" priority="899">
      <colorScale>
        <cfvo type="min"/>
        <cfvo type="percentile" val="50"/>
        <cfvo type="max"/>
        <color rgb="FFF8696B"/>
        <color rgb="FFFFEB84"/>
        <color rgb="FF63BE7B"/>
      </colorScale>
    </cfRule>
  </conditionalFormatting>
  <conditionalFormatting sqref="AW25:AY81 AX24:AX80">
    <cfRule type="colorScale" priority="901">
      <colorScale>
        <cfvo type="min"/>
        <cfvo type="percentile" val="50"/>
        <cfvo type="max"/>
        <color rgb="FFF8696B"/>
        <color rgb="FFFFEB84"/>
        <color rgb="FF63BE7B"/>
      </colorScale>
    </cfRule>
  </conditionalFormatting>
  <conditionalFormatting sqref="AZ12:BA92">
    <cfRule type="colorScale" priority="903">
      <colorScale>
        <cfvo type="min"/>
        <cfvo type="percentile" val="50"/>
        <cfvo type="max"/>
        <color rgb="FFF8696B"/>
        <color rgb="FFFFEB84"/>
        <color rgb="FF63BE7B"/>
      </colorScale>
    </cfRule>
  </conditionalFormatting>
  <conditionalFormatting sqref="AV15:AV92">
    <cfRule type="colorScale" priority="905">
      <colorScale>
        <cfvo type="min"/>
        <cfvo type="percentile" val="50"/>
        <cfvo type="max"/>
        <color rgb="FFF8696B"/>
        <color rgb="FFFFEB84"/>
        <color rgb="FF63BE7B"/>
      </colorScale>
    </cfRule>
  </conditionalFormatting>
  <conditionalFormatting sqref="BG14:BG92 BP14:BP92">
    <cfRule type="colorScale" priority="907">
      <colorScale>
        <cfvo type="min"/>
        <cfvo type="percentile" val="50"/>
        <cfvo type="max"/>
        <color rgb="FFF8696B"/>
        <color rgb="FFFFEB84"/>
        <color rgb="FF63BE7B"/>
      </colorScale>
    </cfRule>
  </conditionalFormatting>
  <conditionalFormatting sqref="BN14:BN92">
    <cfRule type="colorScale" priority="913">
      <colorScale>
        <cfvo type="min"/>
        <cfvo type="percentile" val="50"/>
        <cfvo type="max"/>
        <color rgb="FFF8696B"/>
        <color rgb="FFFFEB84"/>
        <color rgb="FF63BE7B"/>
      </colorScale>
    </cfRule>
  </conditionalFormatting>
  <conditionalFormatting sqref="BH25:BI81 BK25:BK81">
    <cfRule type="colorScale" priority="915">
      <colorScale>
        <cfvo type="min"/>
        <cfvo type="percentile" val="50"/>
        <cfvo type="max"/>
        <color rgb="FFF8696B"/>
        <color rgb="FFFFEB84"/>
        <color rgb="FF63BE7B"/>
      </colorScale>
    </cfRule>
  </conditionalFormatting>
  <conditionalFormatting sqref="BL12:BM92">
    <cfRule type="colorScale" priority="917">
      <colorScale>
        <cfvo type="min"/>
        <cfvo type="percentile" val="50"/>
        <cfvo type="max"/>
        <color rgb="FFF8696B"/>
        <color rgb="FFFFEB84"/>
        <color rgb="FF63BE7B"/>
      </colorScale>
    </cfRule>
  </conditionalFormatting>
  <conditionalFormatting sqref="BG14:BG92">
    <cfRule type="colorScale" priority="919">
      <colorScale>
        <cfvo type="min"/>
        <cfvo type="percentile" val="50"/>
        <cfvo type="max"/>
        <color rgb="FFF8696B"/>
        <color rgb="FFFFEB84"/>
        <color rgb="FF63BE7B"/>
      </colorScale>
    </cfRule>
  </conditionalFormatting>
  <conditionalFormatting sqref="BH14:BJ14 BJ15:BJ92">
    <cfRule type="colorScale" priority="296">
      <colorScale>
        <cfvo type="min"/>
        <cfvo type="percentile" val="50"/>
        <cfvo type="max"/>
        <color rgb="FFF8696B"/>
        <color rgb="FFFFEB84"/>
        <color rgb="FF63BE7B"/>
      </colorScale>
    </cfRule>
  </conditionalFormatting>
  <conditionalFormatting sqref="AY14:AY92">
    <cfRule type="colorScale" priority="295">
      <colorScale>
        <cfvo type="min"/>
        <cfvo type="percentile" val="50"/>
        <cfvo type="max"/>
        <color rgb="FFF8696B"/>
        <color rgb="FFFFEB84"/>
        <color rgb="FF63BE7B"/>
      </colorScale>
    </cfRule>
  </conditionalFormatting>
  <conditionalFormatting sqref="BK14:BK92">
    <cfRule type="colorScale" priority="294">
      <colorScale>
        <cfvo type="min"/>
        <cfvo type="percentile" val="50"/>
        <cfvo type="max"/>
        <color rgb="FFF8696B"/>
        <color rgb="FFFFEB84"/>
        <color rgb="FF63BE7B"/>
      </colorScale>
    </cfRule>
  </conditionalFormatting>
  <conditionalFormatting sqref="CC96:CC123">
    <cfRule type="colorScale" priority="268">
      <colorScale>
        <cfvo type="min"/>
        <cfvo type="percentile" val="50"/>
        <cfvo type="max"/>
        <color rgb="FFF8696B"/>
        <color rgb="FFFFEB84"/>
        <color rgb="FF63BE7B"/>
      </colorScale>
    </cfRule>
  </conditionalFormatting>
  <conditionalFormatting sqref="BX14:BX92">
    <cfRule type="colorScale" priority="258">
      <colorScale>
        <cfvo type="min"/>
        <cfvo type="percentile" val="50"/>
        <cfvo type="max"/>
        <color rgb="FFF8696B"/>
        <color rgb="FFFFEB84"/>
        <color rgb="FF63BE7B"/>
      </colorScale>
    </cfRule>
  </conditionalFormatting>
  <conditionalFormatting sqref="BW96:BW123 BU96:BU123 BZ96:BZ123">
    <cfRule type="colorScale" priority="271">
      <colorScale>
        <cfvo type="min"/>
        <cfvo type="percentile" val="50"/>
        <cfvo type="max"/>
        <color rgb="FFF8696B"/>
        <color rgb="FFFFEB84"/>
        <color rgb="FF63BE7B"/>
      </colorScale>
    </cfRule>
  </conditionalFormatting>
  <conditionalFormatting sqref="CA96:CB123">
    <cfRule type="colorScale" priority="270">
      <colorScale>
        <cfvo type="min"/>
        <cfvo type="percentile" val="50"/>
        <cfvo type="max"/>
        <color rgb="FFF8696B"/>
        <color rgb="FFFFEB84"/>
        <color rgb="FF63BE7B"/>
      </colorScale>
    </cfRule>
  </conditionalFormatting>
  <conditionalFormatting sqref="CA94:CB95">
    <cfRule type="colorScale" priority="269">
      <colorScale>
        <cfvo type="min"/>
        <cfvo type="percentile" val="50"/>
        <cfvo type="max"/>
        <color rgb="FFF8696B"/>
        <color rgb="FFFFEB84"/>
        <color rgb="FF63BE7B"/>
      </colorScale>
    </cfRule>
  </conditionalFormatting>
  <conditionalFormatting sqref="BZ15:BZ24 BU82:BU92 BU15:BU24 BZ82:BZ92 BW15:BW24 BW82:BW92">
    <cfRule type="colorScale" priority="267">
      <colorScale>
        <cfvo type="min"/>
        <cfvo type="percentile" val="50"/>
        <cfvo type="max"/>
        <color rgb="FFF8696B"/>
        <color rgb="FFFFEB84"/>
        <color rgb="FF63BE7B"/>
      </colorScale>
    </cfRule>
  </conditionalFormatting>
  <conditionalFormatting sqref="BT96:BT123">
    <cfRule type="colorScale" priority="266">
      <colorScale>
        <cfvo type="min"/>
        <cfvo type="percentile" val="50"/>
        <cfvo type="max"/>
        <color rgb="FFF8696B"/>
        <color rgb="FFFFEB84"/>
        <color rgb="FF63BE7B"/>
      </colorScale>
    </cfRule>
  </conditionalFormatting>
  <conditionalFormatting sqref="CC14:CC92">
    <cfRule type="colorScale" priority="274">
      <colorScale>
        <cfvo type="min"/>
        <cfvo type="percentile" val="50"/>
        <cfvo type="max"/>
        <color rgb="FFF8696B"/>
        <color rgb="FFFFEB84"/>
        <color rgb="FF63BE7B"/>
      </colorScale>
    </cfRule>
  </conditionalFormatting>
  <conditionalFormatting sqref="BZ25:BZ81 BU25:BU81 BW25:BW81">
    <cfRule type="colorScale" priority="275">
      <colorScale>
        <cfvo type="min"/>
        <cfvo type="percentile" val="50"/>
        <cfvo type="max"/>
        <color rgb="FFF8696B"/>
        <color rgb="FFFFEB84"/>
        <color rgb="FF63BE7B"/>
      </colorScale>
    </cfRule>
  </conditionalFormatting>
  <conditionalFormatting sqref="CA12:CB92">
    <cfRule type="colorScale" priority="276">
      <colorScale>
        <cfvo type="min"/>
        <cfvo type="percentile" val="50"/>
        <cfvo type="max"/>
        <color rgb="FFF8696B"/>
        <color rgb="FFFFEB84"/>
        <color rgb="FF63BE7B"/>
      </colorScale>
    </cfRule>
  </conditionalFormatting>
  <conditionalFormatting sqref="BW14 BU14">
    <cfRule type="colorScale" priority="263">
      <colorScale>
        <cfvo type="min"/>
        <cfvo type="percentile" val="50"/>
        <cfvo type="max"/>
        <color rgb="FFF8696B"/>
        <color rgb="FFFFEB84"/>
        <color rgb="FF63BE7B"/>
      </colorScale>
    </cfRule>
  </conditionalFormatting>
  <conditionalFormatting sqref="BZ14:BZ92">
    <cfRule type="colorScale" priority="262">
      <colorScale>
        <cfvo type="min"/>
        <cfvo type="percentile" val="50"/>
        <cfvo type="max"/>
        <color rgb="FFF8696B"/>
        <color rgb="FFFFEB84"/>
        <color rgb="FF63BE7B"/>
      </colorScale>
    </cfRule>
  </conditionalFormatting>
  <conditionalFormatting sqref="BT82:BT92 BT15:BT24">
    <cfRule type="colorScale" priority="260">
      <colorScale>
        <cfvo type="min"/>
        <cfvo type="percentile" val="50"/>
        <cfvo type="max"/>
        <color rgb="FFF8696B"/>
        <color rgb="FFFFEB84"/>
        <color rgb="FF63BE7B"/>
      </colorScale>
    </cfRule>
  </conditionalFormatting>
  <conditionalFormatting sqref="BT25:BT81">
    <cfRule type="colorScale" priority="261">
      <colorScale>
        <cfvo type="min"/>
        <cfvo type="percentile" val="50"/>
        <cfvo type="max"/>
        <color rgb="FFF8696B"/>
        <color rgb="FFFFEB84"/>
        <color rgb="FF63BE7B"/>
      </colorScale>
    </cfRule>
  </conditionalFormatting>
  <conditionalFormatting sqref="BT14">
    <cfRule type="colorScale" priority="259">
      <colorScale>
        <cfvo type="min"/>
        <cfvo type="percentile" val="50"/>
        <cfvo type="max"/>
        <color rgb="FFF8696B"/>
        <color rgb="FFFFEB84"/>
        <color rgb="FF63BE7B"/>
      </colorScale>
    </cfRule>
  </conditionalFormatting>
  <conditionalFormatting sqref="BR14:BR92">
    <cfRule type="colorScale" priority="257">
      <colorScale>
        <cfvo type="min"/>
        <cfvo type="percentile" val="50"/>
        <cfvo type="max"/>
        <color rgb="FFF8696B"/>
        <color rgb="FFFFEB84"/>
        <color rgb="FF63BE7B"/>
      </colorScale>
    </cfRule>
  </conditionalFormatting>
  <conditionalFormatting sqref="CH14:CI92">
    <cfRule type="colorScale" priority="256">
      <colorScale>
        <cfvo type="min"/>
        <cfvo type="percentile" val="50"/>
        <cfvo type="max"/>
        <color rgb="FFF8696B"/>
        <color rgb="FFFFEB84"/>
        <color rgb="FF63BE7B"/>
      </colorScale>
    </cfRule>
  </conditionalFormatting>
  <conditionalFormatting sqref="CD96:CD123">
    <cfRule type="colorScale" priority="254">
      <colorScale>
        <cfvo type="min"/>
        <cfvo type="percentile" val="50"/>
        <cfvo type="max"/>
        <color rgb="FFF8696B"/>
        <color rgb="FFFFEB84"/>
        <color rgb="FF63BE7B"/>
      </colorScale>
    </cfRule>
  </conditionalFormatting>
  <conditionalFormatting sqref="CE96:CE123">
    <cfRule type="colorScale" priority="253">
      <colorScale>
        <cfvo type="min"/>
        <cfvo type="percentile" val="50"/>
        <cfvo type="max"/>
        <color rgb="FFF8696B"/>
        <color rgb="FFFFEB84"/>
        <color rgb="FF63BE7B"/>
      </colorScale>
    </cfRule>
  </conditionalFormatting>
  <conditionalFormatting sqref="CE14:CE92">
    <cfRule type="colorScale" priority="255">
      <colorScale>
        <cfvo type="min"/>
        <cfvo type="percentile" val="50"/>
        <cfvo type="max"/>
        <color rgb="FFF8696B"/>
        <color rgb="FFFFEB84"/>
        <color rgb="FF63BE7B"/>
      </colorScale>
    </cfRule>
  </conditionalFormatting>
  <conditionalFormatting sqref="CD14:CE92">
    <cfRule type="colorScale" priority="252">
      <colorScale>
        <cfvo type="min"/>
        <cfvo type="percentile" val="50"/>
        <cfvo type="max"/>
        <color rgb="FF63BE7B"/>
        <color rgb="FFFFEB84"/>
        <color rgb="FFF8696B"/>
      </colorScale>
    </cfRule>
  </conditionalFormatting>
  <conditionalFormatting sqref="BO14:BP92">
    <cfRule type="colorScale" priority="251">
      <colorScale>
        <cfvo type="min"/>
        <cfvo type="percentile" val="50"/>
        <cfvo type="max"/>
        <color rgb="FF63BE7B"/>
        <color rgb="FFFFEB84"/>
        <color rgb="FFF8696B"/>
      </colorScale>
    </cfRule>
  </conditionalFormatting>
  <conditionalFormatting sqref="CT96:CT123">
    <cfRule type="colorScale" priority="244">
      <colorScale>
        <cfvo type="min"/>
        <cfvo type="percentile" val="50"/>
        <cfvo type="max"/>
        <color rgb="FFF8696B"/>
        <color rgb="FFFFEB84"/>
        <color rgb="FF63BE7B"/>
      </colorScale>
    </cfRule>
  </conditionalFormatting>
  <conditionalFormatting sqref="CO14:CO92 CM14:CM92">
    <cfRule type="colorScale" priority="235">
      <colorScale>
        <cfvo type="min"/>
        <cfvo type="percentile" val="50"/>
        <cfvo type="max"/>
        <color rgb="FFF8696B"/>
        <color rgb="FFFFEB84"/>
        <color rgb="FF63BE7B"/>
      </colorScale>
    </cfRule>
  </conditionalFormatting>
  <conditionalFormatting sqref="CL96:CN123 CQ96:CQ123">
    <cfRule type="colorScale" priority="247">
      <colorScale>
        <cfvo type="min"/>
        <cfvo type="percentile" val="50"/>
        <cfvo type="max"/>
        <color rgb="FFF8696B"/>
        <color rgb="FFFFEB84"/>
        <color rgb="FF63BE7B"/>
      </colorScale>
    </cfRule>
  </conditionalFormatting>
  <conditionalFormatting sqref="CR96:CS123">
    <cfRule type="colorScale" priority="246">
      <colorScale>
        <cfvo type="min"/>
        <cfvo type="percentile" val="50"/>
        <cfvo type="max"/>
        <color rgb="FFF8696B"/>
        <color rgb="FFFFEB84"/>
        <color rgb="FF63BE7B"/>
      </colorScale>
    </cfRule>
  </conditionalFormatting>
  <conditionalFormatting sqref="CQ15:CQ24 CL82:CL92 CL15:CL24 CQ82:CQ92 CN15:CN24 CN82:CN92">
    <cfRule type="colorScale" priority="243">
      <colorScale>
        <cfvo type="min"/>
        <cfvo type="percentile" val="50"/>
        <cfvo type="max"/>
        <color rgb="FFF8696B"/>
        <color rgb="FFFFEB84"/>
        <color rgb="FF63BE7B"/>
      </colorScale>
    </cfRule>
  </conditionalFormatting>
  <conditionalFormatting sqref="CK96:CK123">
    <cfRule type="colorScale" priority="242">
      <colorScale>
        <cfvo type="min"/>
        <cfvo type="percentile" val="50"/>
        <cfvo type="max"/>
        <color rgb="FFF8696B"/>
        <color rgb="FFFFEB84"/>
        <color rgb="FF63BE7B"/>
      </colorScale>
    </cfRule>
  </conditionalFormatting>
  <conditionalFormatting sqref="CT14:CT92">
    <cfRule type="colorScale" priority="248">
      <colorScale>
        <cfvo type="min"/>
        <cfvo type="percentile" val="50"/>
        <cfvo type="max"/>
        <color rgb="FFF8696B"/>
        <color rgb="FFFFEB84"/>
        <color rgb="FF63BE7B"/>
      </colorScale>
    </cfRule>
  </conditionalFormatting>
  <conditionalFormatting sqref="CQ25:CQ81 CL25:CL81 CN25:CN81">
    <cfRule type="colorScale" priority="249">
      <colorScale>
        <cfvo type="min"/>
        <cfvo type="percentile" val="50"/>
        <cfvo type="max"/>
        <color rgb="FFF8696B"/>
        <color rgb="FFFFEB84"/>
        <color rgb="FF63BE7B"/>
      </colorScale>
    </cfRule>
  </conditionalFormatting>
  <conditionalFormatting sqref="CR12:CS92">
    <cfRule type="colorScale" priority="250">
      <colorScale>
        <cfvo type="min"/>
        <cfvo type="percentile" val="50"/>
        <cfvo type="max"/>
        <color rgb="FFF8696B"/>
        <color rgb="FFFFEB84"/>
        <color rgb="FF63BE7B"/>
      </colorScale>
    </cfRule>
  </conditionalFormatting>
  <conditionalFormatting sqref="CN14 CL14">
    <cfRule type="colorScale" priority="240">
      <colorScale>
        <cfvo type="min"/>
        <cfvo type="percentile" val="50"/>
        <cfvo type="max"/>
        <color rgb="FFF8696B"/>
        <color rgb="FFFFEB84"/>
        <color rgb="FF63BE7B"/>
      </colorScale>
    </cfRule>
  </conditionalFormatting>
  <conditionalFormatting sqref="CQ14:CQ92">
    <cfRule type="colorScale" priority="239">
      <colorScale>
        <cfvo type="min"/>
        <cfvo type="percentile" val="50"/>
        <cfvo type="max"/>
        <color rgb="FFF8696B"/>
        <color rgb="FFFFEB84"/>
        <color rgb="FF63BE7B"/>
      </colorScale>
    </cfRule>
  </conditionalFormatting>
  <conditionalFormatting sqref="CK82:CK92 CK15:CK24">
    <cfRule type="colorScale" priority="237">
      <colorScale>
        <cfvo type="min"/>
        <cfvo type="percentile" val="50"/>
        <cfvo type="max"/>
        <color rgb="FFF8696B"/>
        <color rgb="FFFFEB84"/>
        <color rgb="FF63BE7B"/>
      </colorScale>
    </cfRule>
  </conditionalFormatting>
  <conditionalFormatting sqref="CK25:CK81">
    <cfRule type="colorScale" priority="238">
      <colorScale>
        <cfvo type="min"/>
        <cfvo type="percentile" val="50"/>
        <cfvo type="max"/>
        <color rgb="FFF8696B"/>
        <color rgb="FFFFEB84"/>
        <color rgb="FF63BE7B"/>
      </colorScale>
    </cfRule>
  </conditionalFormatting>
  <conditionalFormatting sqref="CK14">
    <cfRule type="colorScale" priority="236">
      <colorScale>
        <cfvo type="min"/>
        <cfvo type="percentile" val="50"/>
        <cfvo type="max"/>
        <color rgb="FFF8696B"/>
        <color rgb="FFFFEB84"/>
        <color rgb="FF63BE7B"/>
      </colorScale>
    </cfRule>
  </conditionalFormatting>
  <conditionalFormatting sqref="CY14:CY92">
    <cfRule type="colorScale" priority="234">
      <colorScale>
        <cfvo type="min"/>
        <cfvo type="percentile" val="50"/>
        <cfvo type="max"/>
        <color rgb="FFF8696B"/>
        <color rgb="FFFFEB84"/>
        <color rgb="FF63BE7B"/>
      </colorScale>
    </cfRule>
  </conditionalFormatting>
  <conditionalFormatting sqref="CU96:CV123">
    <cfRule type="colorScale" priority="232">
      <colorScale>
        <cfvo type="min"/>
        <cfvo type="percentile" val="50"/>
        <cfvo type="max"/>
        <color rgb="FFF8696B"/>
        <color rgb="FFFFEB84"/>
        <color rgb="FF63BE7B"/>
      </colorScale>
    </cfRule>
  </conditionalFormatting>
  <conditionalFormatting sqref="CW96:CW123">
    <cfRule type="colorScale" priority="231">
      <colorScale>
        <cfvo type="min"/>
        <cfvo type="percentile" val="50"/>
        <cfvo type="max"/>
        <color rgb="FFF8696B"/>
        <color rgb="FFFFEB84"/>
        <color rgb="FF63BE7B"/>
      </colorScale>
    </cfRule>
  </conditionalFormatting>
  <conditionalFormatting sqref="CW14:CW92">
    <cfRule type="colorScale" priority="233">
      <colorScale>
        <cfvo type="min"/>
        <cfvo type="percentile" val="50"/>
        <cfvo type="max"/>
        <color rgb="FFF8696B"/>
        <color rgb="FFFFEB84"/>
        <color rgb="FF63BE7B"/>
      </colorScale>
    </cfRule>
  </conditionalFormatting>
  <conditionalFormatting sqref="CU14:CU92 CW14:CW92">
    <cfRule type="colorScale" priority="230">
      <colorScale>
        <cfvo type="min"/>
        <cfvo type="percentile" val="50"/>
        <cfvo type="max"/>
        <color rgb="FF63BE7B"/>
        <color rgb="FFFFEB84"/>
        <color rgb="FFF8696B"/>
      </colorScale>
    </cfRule>
  </conditionalFormatting>
  <conditionalFormatting sqref="BZ96:BZ123">
    <cfRule type="colorScale" priority="228">
      <colorScale>
        <cfvo type="min"/>
        <cfvo type="percentile" val="50"/>
        <cfvo type="max"/>
        <color rgb="FFF8696B"/>
        <color rgb="FFFFEB84"/>
        <color rgb="FF63BE7B"/>
      </colorScale>
    </cfRule>
  </conditionalFormatting>
  <conditionalFormatting sqref="BX96:BX123">
    <cfRule type="colorScale" priority="227">
      <colorScale>
        <cfvo type="min"/>
        <cfvo type="percentile" val="50"/>
        <cfvo type="max"/>
        <color rgb="FFF8696B"/>
        <color rgb="FFFFEB84"/>
        <color rgb="FF63BE7B"/>
      </colorScale>
    </cfRule>
  </conditionalFormatting>
  <conditionalFormatting sqref="CH96:CH123">
    <cfRule type="colorScale" priority="226">
      <colorScale>
        <cfvo type="min"/>
        <cfvo type="percentile" val="50"/>
        <cfvo type="max"/>
        <color rgb="FFF8696B"/>
        <color rgb="FFFFEB84"/>
        <color rgb="FF63BE7B"/>
      </colorScale>
    </cfRule>
  </conditionalFormatting>
  <conditionalFormatting sqref="CO96:CO123">
    <cfRule type="colorScale" priority="225">
      <colorScale>
        <cfvo type="min"/>
        <cfvo type="percentile" val="50"/>
        <cfvo type="max"/>
        <color rgb="FFF8696B"/>
        <color rgb="FFFFEB84"/>
        <color rgb="FF63BE7B"/>
      </colorScale>
    </cfRule>
  </conditionalFormatting>
  <conditionalFormatting sqref="CP96:CP123">
    <cfRule type="colorScale" priority="224">
      <colorScale>
        <cfvo type="min"/>
        <cfvo type="percentile" val="50"/>
        <cfvo type="max"/>
        <color rgb="FFF8696B"/>
        <color rgb="FFFFEB84"/>
        <color rgb="FF63BE7B"/>
      </colorScale>
    </cfRule>
  </conditionalFormatting>
  <conditionalFormatting sqref="CY96:CY123">
    <cfRule type="colorScale" priority="221">
      <colorScale>
        <cfvo type="min"/>
        <cfvo type="percentile" val="50"/>
        <cfvo type="max"/>
        <color rgb="FFF8696B"/>
        <color rgb="FFFFEB84"/>
        <color rgb="FF63BE7B"/>
      </colorScale>
    </cfRule>
  </conditionalFormatting>
  <conditionalFormatting sqref="CV14:CV92">
    <cfRule type="colorScale" priority="219">
      <colorScale>
        <cfvo type="min"/>
        <cfvo type="percentile" val="50"/>
        <cfvo type="max"/>
        <color rgb="FFF8696B"/>
        <color rgb="FFFFEB84"/>
        <color rgb="FF63BE7B"/>
      </colorScale>
    </cfRule>
  </conditionalFormatting>
  <conditionalFormatting sqref="CV14:CV92">
    <cfRule type="colorScale" priority="218">
      <colorScale>
        <cfvo type="min"/>
        <cfvo type="percentile" val="50"/>
        <cfvo type="max"/>
        <color rgb="FF63BE7B"/>
        <color rgb="FFFFEB84"/>
        <color rgb="FFF8696B"/>
      </colorScale>
    </cfRule>
  </conditionalFormatting>
  <conditionalFormatting sqref="CU96:CW123">
    <cfRule type="colorScale" priority="217">
      <colorScale>
        <cfvo type="min"/>
        <cfvo type="percentile" val="50"/>
        <cfvo type="max"/>
        <color rgb="FF63BE7B"/>
        <color rgb="FFFFEB84"/>
        <color rgb="FFF8696B"/>
      </colorScale>
    </cfRule>
  </conditionalFormatting>
  <conditionalFormatting sqref="BV14:BV92">
    <cfRule type="colorScale" priority="215">
      <colorScale>
        <cfvo type="min"/>
        <cfvo type="percentile" val="50"/>
        <cfvo type="max"/>
        <color rgb="FFF8696B"/>
        <color rgb="FFFFEB84"/>
        <color rgb="FF63BE7B"/>
      </colorScale>
    </cfRule>
  </conditionalFormatting>
  <conditionalFormatting sqref="BV96:BV123">
    <cfRule type="colorScale" priority="216">
      <colorScale>
        <cfvo type="min"/>
        <cfvo type="percentile" val="50"/>
        <cfvo type="max"/>
        <color rgb="FFF8696B"/>
        <color rgb="FFFFEB84"/>
        <color rgb="FF63BE7B"/>
      </colorScale>
    </cfRule>
  </conditionalFormatting>
  <conditionalFormatting sqref="BY14:BY92">
    <cfRule type="colorScale" priority="214">
      <colorScale>
        <cfvo type="min"/>
        <cfvo type="percentile" val="50"/>
        <cfvo type="max"/>
        <color rgb="FFF8696B"/>
        <color rgb="FFFFEB84"/>
        <color rgb="FF63BE7B"/>
      </colorScale>
    </cfRule>
  </conditionalFormatting>
  <conditionalFormatting sqref="BY96:BY123">
    <cfRule type="colorScale" priority="213">
      <colorScale>
        <cfvo type="min"/>
        <cfvo type="percentile" val="50"/>
        <cfvo type="max"/>
        <color rgb="FFF8696B"/>
        <color rgb="FFFFEB84"/>
        <color rgb="FF63BE7B"/>
      </colorScale>
    </cfRule>
  </conditionalFormatting>
  <conditionalFormatting sqref="CP14:CP92">
    <cfRule type="colorScale" priority="212">
      <colorScale>
        <cfvo type="min"/>
        <cfvo type="percentile" val="50"/>
        <cfvo type="max"/>
        <color rgb="FFF8696B"/>
        <color rgb="FFFFEB84"/>
        <color rgb="FF63BE7B"/>
      </colorScale>
    </cfRule>
  </conditionalFormatting>
  <conditionalFormatting sqref="CI96:CI123">
    <cfRule type="colorScale" priority="211">
      <colorScale>
        <cfvo type="min"/>
        <cfvo type="percentile" val="50"/>
        <cfvo type="max"/>
        <color rgb="FFF8696B"/>
        <color rgb="FFFFEB84"/>
        <color rgb="FF63BE7B"/>
      </colorScale>
    </cfRule>
  </conditionalFormatting>
  <conditionalFormatting sqref="CF96:CF123">
    <cfRule type="colorScale" priority="209">
      <colorScale>
        <cfvo type="min"/>
        <cfvo type="percentile" val="50"/>
        <cfvo type="max"/>
        <color rgb="FFF8696B"/>
        <color rgb="FFFFEB84"/>
        <color rgb="FF63BE7B"/>
      </colorScale>
    </cfRule>
  </conditionalFormatting>
  <conditionalFormatting sqref="CF14:CF92">
    <cfRule type="colorScale" priority="210">
      <colorScale>
        <cfvo type="min"/>
        <cfvo type="percentile" val="50"/>
        <cfvo type="max"/>
        <color rgb="FFF8696B"/>
        <color rgb="FFFFEB84"/>
        <color rgb="FF63BE7B"/>
      </colorScale>
    </cfRule>
  </conditionalFormatting>
  <conditionalFormatting sqref="CF14:CF92">
    <cfRule type="colorScale" priority="208">
      <colorScale>
        <cfvo type="min"/>
        <cfvo type="percentile" val="50"/>
        <cfvo type="max"/>
        <color rgb="FF63BE7B"/>
        <color rgb="FFFFEB84"/>
        <color rgb="FFF8696B"/>
      </colorScale>
    </cfRule>
  </conditionalFormatting>
  <conditionalFormatting sqref="CF96:CF123">
    <cfRule type="colorScale" priority="207">
      <colorScale>
        <cfvo type="min"/>
        <cfvo type="percentile" val="50"/>
        <cfvo type="max"/>
        <color rgb="FF63BE7B"/>
        <color rgb="FFFFEB84"/>
        <color rgb="FFF8696B"/>
      </colorScale>
    </cfRule>
  </conditionalFormatting>
  <conditionalFormatting sqref="CZ14:CZ92">
    <cfRule type="colorScale" priority="206">
      <colorScale>
        <cfvo type="min"/>
        <cfvo type="percentile" val="50"/>
        <cfvo type="max"/>
        <color rgb="FFF8696B"/>
        <color rgb="FFFFEB84"/>
        <color rgb="FF63BE7B"/>
      </colorScale>
    </cfRule>
  </conditionalFormatting>
  <conditionalFormatting sqref="CZ96:CZ123">
    <cfRule type="colorScale" priority="205">
      <colorScale>
        <cfvo type="min"/>
        <cfvo type="percentile" val="50"/>
        <cfvo type="max"/>
        <color rgb="FFF8696B"/>
        <color rgb="FFFFEB84"/>
        <color rgb="FF63BE7B"/>
      </colorScale>
    </cfRule>
  </conditionalFormatting>
  <conditionalFormatting sqref="CQ96:CQ123">
    <cfRule type="colorScale" priority="204">
      <colorScale>
        <cfvo type="min"/>
        <cfvo type="percentile" val="50"/>
        <cfvo type="max"/>
        <color rgb="FFF8696B"/>
        <color rgb="FFFFEB84"/>
        <color rgb="FF63BE7B"/>
      </colorScale>
    </cfRule>
  </conditionalFormatting>
  <conditionalFormatting sqref="DK96:DK123">
    <cfRule type="colorScale" priority="198">
      <colorScale>
        <cfvo type="min"/>
        <cfvo type="percentile" val="50"/>
        <cfvo type="max"/>
        <color rgb="FFF8696B"/>
        <color rgb="FFFFEB84"/>
        <color rgb="FF63BE7B"/>
      </colorScale>
    </cfRule>
  </conditionalFormatting>
  <conditionalFormatting sqref="DF14:DF92 DD14:DD92">
    <cfRule type="colorScale" priority="189">
      <colorScale>
        <cfvo type="min"/>
        <cfvo type="percentile" val="50"/>
        <cfvo type="max"/>
        <color rgb="FFF8696B"/>
        <color rgb="FFFFEB84"/>
        <color rgb="FF63BE7B"/>
      </colorScale>
    </cfRule>
  </conditionalFormatting>
  <conditionalFormatting sqref="DC96:DE123 DH96:DH123">
    <cfRule type="colorScale" priority="200">
      <colorScale>
        <cfvo type="min"/>
        <cfvo type="percentile" val="50"/>
        <cfvo type="max"/>
        <color rgb="FFF8696B"/>
        <color rgb="FFFFEB84"/>
        <color rgb="FF63BE7B"/>
      </colorScale>
    </cfRule>
  </conditionalFormatting>
  <conditionalFormatting sqref="DI96:DJ123">
    <cfRule type="colorScale" priority="199">
      <colorScale>
        <cfvo type="min"/>
        <cfvo type="percentile" val="50"/>
        <cfvo type="max"/>
        <color rgb="FFF8696B"/>
        <color rgb="FFFFEB84"/>
        <color rgb="FF63BE7B"/>
      </colorScale>
    </cfRule>
  </conditionalFormatting>
  <conditionalFormatting sqref="DH15:DH24 DC82:DC92 DC15:DC24 DH82:DH92 DE15:DE24 DE82:DE92">
    <cfRule type="colorScale" priority="197">
      <colorScale>
        <cfvo type="min"/>
        <cfvo type="percentile" val="50"/>
        <cfvo type="max"/>
        <color rgb="FFF8696B"/>
        <color rgb="FFFFEB84"/>
        <color rgb="FF63BE7B"/>
      </colorScale>
    </cfRule>
  </conditionalFormatting>
  <conditionalFormatting sqref="DB96:DB123">
    <cfRule type="colorScale" priority="196">
      <colorScale>
        <cfvo type="min"/>
        <cfvo type="percentile" val="50"/>
        <cfvo type="max"/>
        <color rgb="FFF8696B"/>
        <color rgb="FFFFEB84"/>
        <color rgb="FF63BE7B"/>
      </colorScale>
    </cfRule>
  </conditionalFormatting>
  <conditionalFormatting sqref="DK14:DK92">
    <cfRule type="colorScale" priority="201">
      <colorScale>
        <cfvo type="min"/>
        <cfvo type="percentile" val="50"/>
        <cfvo type="max"/>
        <color rgb="FFF8696B"/>
        <color rgb="FFFFEB84"/>
        <color rgb="FF63BE7B"/>
      </colorScale>
    </cfRule>
  </conditionalFormatting>
  <conditionalFormatting sqref="DH25:DH81 DC25:DC81 DE25:DE81">
    <cfRule type="colorScale" priority="202">
      <colorScale>
        <cfvo type="min"/>
        <cfvo type="percentile" val="50"/>
        <cfvo type="max"/>
        <color rgb="FFF8696B"/>
        <color rgb="FFFFEB84"/>
        <color rgb="FF63BE7B"/>
      </colorScale>
    </cfRule>
  </conditionalFormatting>
  <conditionalFormatting sqref="DI12:DJ92">
    <cfRule type="colorScale" priority="203">
      <colorScale>
        <cfvo type="min"/>
        <cfvo type="percentile" val="50"/>
        <cfvo type="max"/>
        <color rgb="FFF8696B"/>
        <color rgb="FFFFEB84"/>
        <color rgb="FF63BE7B"/>
      </colorScale>
    </cfRule>
  </conditionalFormatting>
  <conditionalFormatting sqref="DE14 DC14">
    <cfRule type="colorScale" priority="194">
      <colorScale>
        <cfvo type="min"/>
        <cfvo type="percentile" val="50"/>
        <cfvo type="max"/>
        <color rgb="FFF8696B"/>
        <color rgb="FFFFEB84"/>
        <color rgb="FF63BE7B"/>
      </colorScale>
    </cfRule>
  </conditionalFormatting>
  <conditionalFormatting sqref="DH14:DH92">
    <cfRule type="colorScale" priority="193">
      <colorScale>
        <cfvo type="min"/>
        <cfvo type="percentile" val="50"/>
        <cfvo type="max"/>
        <color rgb="FFF8696B"/>
        <color rgb="FFFFEB84"/>
        <color rgb="FF63BE7B"/>
      </colorScale>
    </cfRule>
  </conditionalFormatting>
  <conditionalFormatting sqref="DB82:DB92 DB15:DB24">
    <cfRule type="colorScale" priority="191">
      <colorScale>
        <cfvo type="min"/>
        <cfvo type="percentile" val="50"/>
        <cfvo type="max"/>
        <color rgb="FFF8696B"/>
        <color rgb="FFFFEB84"/>
        <color rgb="FF63BE7B"/>
      </colorScale>
    </cfRule>
  </conditionalFormatting>
  <conditionalFormatting sqref="DB25:DB81">
    <cfRule type="colorScale" priority="192">
      <colorScale>
        <cfvo type="min"/>
        <cfvo type="percentile" val="50"/>
        <cfvo type="max"/>
        <color rgb="FFF8696B"/>
        <color rgb="FFFFEB84"/>
        <color rgb="FF63BE7B"/>
      </colorScale>
    </cfRule>
  </conditionalFormatting>
  <conditionalFormatting sqref="DB14">
    <cfRule type="colorScale" priority="190">
      <colorScale>
        <cfvo type="min"/>
        <cfvo type="percentile" val="50"/>
        <cfvo type="max"/>
        <color rgb="FFF8696B"/>
        <color rgb="FFFFEB84"/>
        <color rgb="FF63BE7B"/>
      </colorScale>
    </cfRule>
  </conditionalFormatting>
  <conditionalFormatting sqref="DL96:DM123">
    <cfRule type="colorScale" priority="186">
      <colorScale>
        <cfvo type="min"/>
        <cfvo type="percentile" val="50"/>
        <cfvo type="max"/>
        <color rgb="FFF8696B"/>
        <color rgb="FFFFEB84"/>
        <color rgb="FF63BE7B"/>
      </colorScale>
    </cfRule>
  </conditionalFormatting>
  <conditionalFormatting sqref="DL14:DL92">
    <cfRule type="colorScale" priority="184">
      <colorScale>
        <cfvo type="min"/>
        <cfvo type="percentile" val="50"/>
        <cfvo type="max"/>
        <color rgb="FF63BE7B"/>
        <color rgb="FFFFEB84"/>
        <color rgb="FFF8696B"/>
      </colorScale>
    </cfRule>
  </conditionalFormatting>
  <conditionalFormatting sqref="DF96:DF123">
    <cfRule type="colorScale" priority="183">
      <colorScale>
        <cfvo type="min"/>
        <cfvo type="percentile" val="50"/>
        <cfvo type="max"/>
        <color rgb="FFF8696B"/>
        <color rgb="FFFFEB84"/>
        <color rgb="FF63BE7B"/>
      </colorScale>
    </cfRule>
  </conditionalFormatting>
  <conditionalFormatting sqref="DG96:DG123">
    <cfRule type="colorScale" priority="182">
      <colorScale>
        <cfvo type="min"/>
        <cfvo type="percentile" val="50"/>
        <cfvo type="max"/>
        <color rgb="FFF8696B"/>
        <color rgb="FFFFEB84"/>
        <color rgb="FF63BE7B"/>
      </colorScale>
    </cfRule>
  </conditionalFormatting>
  <conditionalFormatting sqref="DM14:DM92">
    <cfRule type="colorScale" priority="180">
      <colorScale>
        <cfvo type="min"/>
        <cfvo type="percentile" val="50"/>
        <cfvo type="max"/>
        <color rgb="FFF8696B"/>
        <color rgb="FFFFEB84"/>
        <color rgb="FF63BE7B"/>
      </colorScale>
    </cfRule>
  </conditionalFormatting>
  <conditionalFormatting sqref="DM14:DM92">
    <cfRule type="colorScale" priority="179">
      <colorScale>
        <cfvo type="min"/>
        <cfvo type="percentile" val="50"/>
        <cfvo type="max"/>
        <color rgb="FF63BE7B"/>
        <color rgb="FFFFEB84"/>
        <color rgb="FFF8696B"/>
      </colorScale>
    </cfRule>
  </conditionalFormatting>
  <conditionalFormatting sqref="DL96:DM123">
    <cfRule type="colorScale" priority="178">
      <colorScale>
        <cfvo type="min"/>
        <cfvo type="percentile" val="50"/>
        <cfvo type="max"/>
        <color rgb="FF63BE7B"/>
        <color rgb="FFFFEB84"/>
        <color rgb="FFF8696B"/>
      </colorScale>
    </cfRule>
  </conditionalFormatting>
  <conditionalFormatting sqref="DG14:DG92">
    <cfRule type="colorScale" priority="177">
      <colorScale>
        <cfvo type="min"/>
        <cfvo type="percentile" val="50"/>
        <cfvo type="max"/>
        <color rgb="FFF8696B"/>
        <color rgb="FFFFEB84"/>
        <color rgb="FF63BE7B"/>
      </colorScale>
    </cfRule>
  </conditionalFormatting>
  <conditionalFormatting sqref="DH96:DH123">
    <cfRule type="colorScale" priority="174">
      <colorScale>
        <cfvo type="min"/>
        <cfvo type="percentile" val="50"/>
        <cfvo type="max"/>
        <color rgb="FFF8696B"/>
        <color rgb="FFFFEB84"/>
        <color rgb="FF63BE7B"/>
      </colorScale>
    </cfRule>
  </conditionalFormatting>
  <conditionalFormatting sqref="DP14:DP92">
    <cfRule type="colorScale" priority="173">
      <colorScale>
        <cfvo type="min"/>
        <cfvo type="percentile" val="50"/>
        <cfvo type="max"/>
        <color rgb="FFF8696B"/>
        <color rgb="FFFFEB84"/>
        <color rgb="FF63BE7B"/>
      </colorScale>
    </cfRule>
  </conditionalFormatting>
  <conditionalFormatting sqref="DP96:DP123">
    <cfRule type="colorScale" priority="172">
      <colorScale>
        <cfvo type="min"/>
        <cfvo type="percentile" val="50"/>
        <cfvo type="max"/>
        <color rgb="FFF8696B"/>
        <color rgb="FFFFEB84"/>
        <color rgb="FF63BE7B"/>
      </colorScale>
    </cfRule>
  </conditionalFormatting>
  <conditionalFormatting sqref="DQ14:DQ92">
    <cfRule type="colorScale" priority="171">
      <colorScale>
        <cfvo type="min"/>
        <cfvo type="percentile" val="50"/>
        <cfvo type="max"/>
        <color rgb="FFF8696B"/>
        <color rgb="FFFFEB84"/>
        <color rgb="FF63BE7B"/>
      </colorScale>
    </cfRule>
  </conditionalFormatting>
  <conditionalFormatting sqref="DQ96:DQ123">
    <cfRule type="colorScale" priority="170">
      <colorScale>
        <cfvo type="min"/>
        <cfvo type="percentile" val="50"/>
        <cfvo type="max"/>
        <color rgb="FFF8696B"/>
        <color rgb="FFFFEB84"/>
        <color rgb="FF63BE7B"/>
      </colorScale>
    </cfRule>
  </conditionalFormatting>
  <conditionalFormatting sqref="EB96:EB123">
    <cfRule type="colorScale" priority="164">
      <colorScale>
        <cfvo type="min"/>
        <cfvo type="percentile" val="50"/>
        <cfvo type="max"/>
        <color rgb="FFF8696B"/>
        <color rgb="FFFFEB84"/>
        <color rgb="FF63BE7B"/>
      </colorScale>
    </cfRule>
  </conditionalFormatting>
  <conditionalFormatting sqref="DW14:DW92">
    <cfRule type="colorScale" priority="155">
      <colorScale>
        <cfvo type="min"/>
        <cfvo type="percentile" val="50"/>
        <cfvo type="max"/>
        <color rgb="FFF8696B"/>
        <color rgb="FFFFEB84"/>
        <color rgb="FF63BE7B"/>
      </colorScale>
    </cfRule>
  </conditionalFormatting>
  <conditionalFormatting sqref="DT96:DV123 DY96:DY123">
    <cfRule type="colorScale" priority="166">
      <colorScale>
        <cfvo type="min"/>
        <cfvo type="percentile" val="50"/>
        <cfvo type="max"/>
        <color rgb="FFF8696B"/>
        <color rgb="FFFFEB84"/>
        <color rgb="FF63BE7B"/>
      </colorScale>
    </cfRule>
  </conditionalFormatting>
  <conditionalFormatting sqref="DZ96:EA123">
    <cfRule type="colorScale" priority="165">
      <colorScale>
        <cfvo type="min"/>
        <cfvo type="percentile" val="50"/>
        <cfvo type="max"/>
        <color rgb="FFF8696B"/>
        <color rgb="FFFFEB84"/>
        <color rgb="FF63BE7B"/>
      </colorScale>
    </cfRule>
  </conditionalFormatting>
  <conditionalFormatting sqref="DY15:DY24 DT82:DT92 DT15:DT24 DY82:DY92 DV15:DV24 DV82:DV92">
    <cfRule type="colorScale" priority="163">
      <colorScale>
        <cfvo type="min"/>
        <cfvo type="percentile" val="50"/>
        <cfvo type="max"/>
        <color rgb="FFF8696B"/>
        <color rgb="FFFFEB84"/>
        <color rgb="FF63BE7B"/>
      </colorScale>
    </cfRule>
  </conditionalFormatting>
  <conditionalFormatting sqref="DS96:DS123">
    <cfRule type="colorScale" priority="162">
      <colorScale>
        <cfvo type="min"/>
        <cfvo type="percentile" val="50"/>
        <cfvo type="max"/>
        <color rgb="FFF8696B"/>
        <color rgb="FFFFEB84"/>
        <color rgb="FF63BE7B"/>
      </colorScale>
    </cfRule>
  </conditionalFormatting>
  <conditionalFormatting sqref="EB14:EB92">
    <cfRule type="colorScale" priority="167">
      <colorScale>
        <cfvo type="min"/>
        <cfvo type="percentile" val="50"/>
        <cfvo type="max"/>
        <color rgb="FFF8696B"/>
        <color rgb="FFFFEB84"/>
        <color rgb="FF63BE7B"/>
      </colorScale>
    </cfRule>
  </conditionalFormatting>
  <conditionalFormatting sqref="DY25:DY81 DT25:DT81 DV25:DV81">
    <cfRule type="colorScale" priority="168">
      <colorScale>
        <cfvo type="min"/>
        <cfvo type="percentile" val="50"/>
        <cfvo type="max"/>
        <color rgb="FFF8696B"/>
        <color rgb="FFFFEB84"/>
        <color rgb="FF63BE7B"/>
      </colorScale>
    </cfRule>
  </conditionalFormatting>
  <conditionalFormatting sqref="DZ12:EA92">
    <cfRule type="colorScale" priority="169">
      <colorScale>
        <cfvo type="min"/>
        <cfvo type="percentile" val="50"/>
        <cfvo type="max"/>
        <color rgb="FFF8696B"/>
        <color rgb="FFFFEB84"/>
        <color rgb="FF63BE7B"/>
      </colorScale>
    </cfRule>
  </conditionalFormatting>
  <conditionalFormatting sqref="DV14 DT14">
    <cfRule type="colorScale" priority="160">
      <colorScale>
        <cfvo type="min"/>
        <cfvo type="percentile" val="50"/>
        <cfvo type="max"/>
        <color rgb="FFF8696B"/>
        <color rgb="FFFFEB84"/>
        <color rgb="FF63BE7B"/>
      </colorScale>
    </cfRule>
  </conditionalFormatting>
  <conditionalFormatting sqref="DY14:DY92">
    <cfRule type="colorScale" priority="159">
      <colorScale>
        <cfvo type="min"/>
        <cfvo type="percentile" val="50"/>
        <cfvo type="max"/>
        <color rgb="FFF8696B"/>
        <color rgb="FFFFEB84"/>
        <color rgb="FF63BE7B"/>
      </colorScale>
    </cfRule>
  </conditionalFormatting>
  <conditionalFormatting sqref="DS82:DS92 DS15:DS24">
    <cfRule type="colorScale" priority="157">
      <colorScale>
        <cfvo type="min"/>
        <cfvo type="percentile" val="50"/>
        <cfvo type="max"/>
        <color rgb="FFF8696B"/>
        <color rgb="FFFFEB84"/>
        <color rgb="FF63BE7B"/>
      </colorScale>
    </cfRule>
  </conditionalFormatting>
  <conditionalFormatting sqref="DS25:DS81">
    <cfRule type="colorScale" priority="158">
      <colorScale>
        <cfvo type="min"/>
        <cfvo type="percentile" val="50"/>
        <cfvo type="max"/>
        <color rgb="FFF8696B"/>
        <color rgb="FFFFEB84"/>
        <color rgb="FF63BE7B"/>
      </colorScale>
    </cfRule>
  </conditionalFormatting>
  <conditionalFormatting sqref="DS14">
    <cfRule type="colorScale" priority="156">
      <colorScale>
        <cfvo type="min"/>
        <cfvo type="percentile" val="50"/>
        <cfvo type="max"/>
        <color rgb="FFF8696B"/>
        <color rgb="FFFFEB84"/>
        <color rgb="FF63BE7B"/>
      </colorScale>
    </cfRule>
  </conditionalFormatting>
  <conditionalFormatting sqref="EC96:ED123">
    <cfRule type="colorScale" priority="154">
      <colorScale>
        <cfvo type="min"/>
        <cfvo type="percentile" val="50"/>
        <cfvo type="max"/>
        <color rgb="FFF8696B"/>
        <color rgb="FFFFEB84"/>
        <color rgb="FF63BE7B"/>
      </colorScale>
    </cfRule>
  </conditionalFormatting>
  <conditionalFormatting sqref="EC14:EC92">
    <cfRule type="colorScale" priority="153">
      <colorScale>
        <cfvo type="min"/>
        <cfvo type="percentile" val="50"/>
        <cfvo type="max"/>
        <color rgb="FF63BE7B"/>
        <color rgb="FFFFEB84"/>
        <color rgb="FFF8696B"/>
      </colorScale>
    </cfRule>
  </conditionalFormatting>
  <conditionalFormatting sqref="DW96:DW123">
    <cfRule type="colorScale" priority="152">
      <colorScale>
        <cfvo type="min"/>
        <cfvo type="percentile" val="50"/>
        <cfvo type="max"/>
        <color rgb="FFF8696B"/>
        <color rgb="FFFFEB84"/>
        <color rgb="FF63BE7B"/>
      </colorScale>
    </cfRule>
  </conditionalFormatting>
  <conditionalFormatting sqref="DX96:DX123">
    <cfRule type="colorScale" priority="151">
      <colorScale>
        <cfvo type="min"/>
        <cfvo type="percentile" val="50"/>
        <cfvo type="max"/>
        <color rgb="FFF8696B"/>
        <color rgb="FFFFEB84"/>
        <color rgb="FF63BE7B"/>
      </colorScale>
    </cfRule>
  </conditionalFormatting>
  <conditionalFormatting sqref="EC96:ED123">
    <cfRule type="colorScale" priority="148">
      <colorScale>
        <cfvo type="min"/>
        <cfvo type="percentile" val="50"/>
        <cfvo type="max"/>
        <color rgb="FF63BE7B"/>
        <color rgb="FFFFEB84"/>
        <color rgb="FFF8696B"/>
      </colorScale>
    </cfRule>
  </conditionalFormatting>
  <conditionalFormatting sqref="DX14:DX92">
    <cfRule type="colorScale" priority="147">
      <colorScale>
        <cfvo type="min"/>
        <cfvo type="percentile" val="50"/>
        <cfvo type="max"/>
        <color rgb="FFF8696B"/>
        <color rgb="FFFFEB84"/>
        <color rgb="FF63BE7B"/>
      </colorScale>
    </cfRule>
  </conditionalFormatting>
  <conditionalFormatting sqref="DY96:DY123">
    <cfRule type="colorScale" priority="146">
      <colorScale>
        <cfvo type="min"/>
        <cfvo type="percentile" val="50"/>
        <cfvo type="max"/>
        <color rgb="FFF8696B"/>
        <color rgb="FFFFEB84"/>
        <color rgb="FF63BE7B"/>
      </colorScale>
    </cfRule>
  </conditionalFormatting>
  <conditionalFormatting sqref="EG14:EG92">
    <cfRule type="colorScale" priority="145">
      <colorScale>
        <cfvo type="min"/>
        <cfvo type="percentile" val="50"/>
        <cfvo type="max"/>
        <color rgb="FFF8696B"/>
        <color rgb="FFFFEB84"/>
        <color rgb="FF63BE7B"/>
      </colorScale>
    </cfRule>
  </conditionalFormatting>
  <conditionalFormatting sqref="EG96:EG123">
    <cfRule type="colorScale" priority="144">
      <colorScale>
        <cfvo type="min"/>
        <cfvo type="percentile" val="50"/>
        <cfvo type="max"/>
        <color rgb="FFF8696B"/>
        <color rgb="FFFFEB84"/>
        <color rgb="FF63BE7B"/>
      </colorScale>
    </cfRule>
  </conditionalFormatting>
  <conditionalFormatting sqref="EH14:EH92">
    <cfRule type="colorScale" priority="143">
      <colorScale>
        <cfvo type="min"/>
        <cfvo type="percentile" val="50"/>
        <cfvo type="max"/>
        <color rgb="FFF8696B"/>
        <color rgb="FFFFEB84"/>
        <color rgb="FF63BE7B"/>
      </colorScale>
    </cfRule>
  </conditionalFormatting>
  <conditionalFormatting sqref="EH96:EH123">
    <cfRule type="colorScale" priority="142">
      <colorScale>
        <cfvo type="min"/>
        <cfvo type="percentile" val="50"/>
        <cfvo type="max"/>
        <color rgb="FFF8696B"/>
        <color rgb="FFFFEB84"/>
        <color rgb="FF63BE7B"/>
      </colorScale>
    </cfRule>
  </conditionalFormatting>
  <conditionalFormatting sqref="DH2:DH10 DD2:DD10">
    <cfRule type="colorScale" priority="140">
      <colorScale>
        <cfvo type="min"/>
        <cfvo type="percentile" val="50"/>
        <cfvo type="max"/>
        <color rgb="FFF8696B"/>
        <color rgb="FFFFEB84"/>
        <color rgb="FF63BE7B"/>
      </colorScale>
    </cfRule>
  </conditionalFormatting>
  <conditionalFormatting sqref="DE2:DE10">
    <cfRule type="colorScale" priority="138">
      <colorScale>
        <cfvo type="min"/>
        <cfvo type="percentile" val="50"/>
        <cfvo type="max"/>
        <color rgb="FFF8696B"/>
        <color rgb="FFFFEB84"/>
        <color rgb="FF63BE7B"/>
      </colorScale>
    </cfRule>
  </conditionalFormatting>
  <conditionalFormatting sqref="DI2:DI10">
    <cfRule type="colorScale" priority="137">
      <colorScale>
        <cfvo type="min"/>
        <cfvo type="percentile" val="50"/>
        <cfvo type="max"/>
        <color rgb="FFF8696B"/>
        <color rgb="FFFFEB84"/>
        <color rgb="FF63BE7B"/>
      </colorScale>
    </cfRule>
  </conditionalFormatting>
  <conditionalFormatting sqref="DY2:DY10 DU2:DU10">
    <cfRule type="colorScale" priority="136">
      <colorScale>
        <cfvo type="min"/>
        <cfvo type="percentile" val="50"/>
        <cfvo type="max"/>
        <color rgb="FFF8696B"/>
        <color rgb="FFFFEB84"/>
        <color rgb="FF63BE7B"/>
      </colorScale>
    </cfRule>
  </conditionalFormatting>
  <conditionalFormatting sqref="DV2:DV10">
    <cfRule type="colorScale" priority="135">
      <colorScale>
        <cfvo type="min"/>
        <cfvo type="percentile" val="50"/>
        <cfvo type="max"/>
        <color rgb="FFF8696B"/>
        <color rgb="FFFFEB84"/>
        <color rgb="FF63BE7B"/>
      </colorScale>
    </cfRule>
  </conditionalFormatting>
  <conditionalFormatting sqref="DZ2:DZ10">
    <cfRule type="colorScale" priority="134">
      <colorScale>
        <cfvo type="min"/>
        <cfvo type="percentile" val="50"/>
        <cfvo type="max"/>
        <color rgb="FFF8696B"/>
        <color rgb="FFFFEB84"/>
        <color rgb="FF63BE7B"/>
      </colorScale>
    </cfRule>
  </conditionalFormatting>
  <conditionalFormatting sqref="EU96:EU123">
    <cfRule type="colorScale" priority="128">
      <colorScale>
        <cfvo type="min"/>
        <cfvo type="percentile" val="50"/>
        <cfvo type="max"/>
        <color rgb="FFF8696B"/>
        <color rgb="FFFFEB84"/>
        <color rgb="FF63BE7B"/>
      </colorScale>
    </cfRule>
  </conditionalFormatting>
  <conditionalFormatting sqref="EO14:EO92">
    <cfRule type="colorScale" priority="120">
      <colorScale>
        <cfvo type="min"/>
        <cfvo type="percentile" val="50"/>
        <cfvo type="max"/>
        <color rgb="FFF8696B"/>
        <color rgb="FFFFEB84"/>
        <color rgb="FF63BE7B"/>
      </colorScale>
    </cfRule>
  </conditionalFormatting>
  <conditionalFormatting sqref="ER96:ER123 EK96:EN123">
    <cfRule type="colorScale" priority="130">
      <colorScale>
        <cfvo type="min"/>
        <cfvo type="percentile" val="50"/>
        <cfvo type="max"/>
        <color rgb="FFF8696B"/>
        <color rgb="FFFFEB84"/>
        <color rgb="FF63BE7B"/>
      </colorScale>
    </cfRule>
  </conditionalFormatting>
  <conditionalFormatting sqref="ES96:ET123">
    <cfRule type="colorScale" priority="129">
      <colorScale>
        <cfvo type="min"/>
        <cfvo type="percentile" val="50"/>
        <cfvo type="max"/>
        <color rgb="FFF8696B"/>
        <color rgb="FFFFEB84"/>
        <color rgb="FF63BE7B"/>
      </colorScale>
    </cfRule>
  </conditionalFormatting>
  <conditionalFormatting sqref="ER15:ER24 EK82:EK92 EK15:EK24 ER82:ER92 EN15:EN24 EN82:EN92">
    <cfRule type="colorScale" priority="127">
      <colorScale>
        <cfvo type="min"/>
        <cfvo type="percentile" val="50"/>
        <cfvo type="max"/>
        <color rgb="FFF8696B"/>
        <color rgb="FFFFEB84"/>
        <color rgb="FF63BE7B"/>
      </colorScale>
    </cfRule>
  </conditionalFormatting>
  <conditionalFormatting sqref="EJ96:EJ123">
    <cfRule type="colorScale" priority="126">
      <colorScale>
        <cfvo type="min"/>
        <cfvo type="percentile" val="50"/>
        <cfvo type="max"/>
        <color rgb="FFF8696B"/>
        <color rgb="FFFFEB84"/>
        <color rgb="FF63BE7B"/>
      </colorScale>
    </cfRule>
  </conditionalFormatting>
  <conditionalFormatting sqref="EU14:EU92">
    <cfRule type="colorScale" priority="131">
      <colorScale>
        <cfvo type="min"/>
        <cfvo type="percentile" val="50"/>
        <cfvo type="max"/>
        <color rgb="FFF8696B"/>
        <color rgb="FFFFEB84"/>
        <color rgb="FF63BE7B"/>
      </colorScale>
    </cfRule>
  </conditionalFormatting>
  <conditionalFormatting sqref="ER25:ER81 EK25:EK81 EN25:EN81">
    <cfRule type="colorScale" priority="132">
      <colorScale>
        <cfvo type="min"/>
        <cfvo type="percentile" val="50"/>
        <cfvo type="max"/>
        <color rgb="FFF8696B"/>
        <color rgb="FFFFEB84"/>
        <color rgb="FF63BE7B"/>
      </colorScale>
    </cfRule>
  </conditionalFormatting>
  <conditionalFormatting sqref="ES12:ET92">
    <cfRule type="colorScale" priority="133">
      <colorScale>
        <cfvo type="min"/>
        <cfvo type="percentile" val="50"/>
        <cfvo type="max"/>
        <color rgb="FFF8696B"/>
        <color rgb="FFFFEB84"/>
        <color rgb="FF63BE7B"/>
      </colorScale>
    </cfRule>
  </conditionalFormatting>
  <conditionalFormatting sqref="EN14 EK14">
    <cfRule type="colorScale" priority="125">
      <colorScale>
        <cfvo type="min"/>
        <cfvo type="percentile" val="50"/>
        <cfvo type="max"/>
        <color rgb="FFF8696B"/>
        <color rgb="FFFFEB84"/>
        <color rgb="FF63BE7B"/>
      </colorScale>
    </cfRule>
  </conditionalFormatting>
  <conditionalFormatting sqref="ER14:ER92">
    <cfRule type="colorScale" priority="124">
      <colorScale>
        <cfvo type="min"/>
        <cfvo type="percentile" val="50"/>
        <cfvo type="max"/>
        <color rgb="FFF8696B"/>
        <color rgb="FFFFEB84"/>
        <color rgb="FF63BE7B"/>
      </colorScale>
    </cfRule>
  </conditionalFormatting>
  <conditionalFormatting sqref="EJ14:EJ92">
    <cfRule type="colorScale" priority="121">
      <colorScale>
        <cfvo type="min"/>
        <cfvo type="percentile" val="50"/>
        <cfvo type="max"/>
        <color rgb="FFF8696B"/>
        <color rgb="FFFFEB84"/>
        <color rgb="FF63BE7B"/>
      </colorScale>
    </cfRule>
  </conditionalFormatting>
  <conditionalFormatting sqref="EV96:EW123">
    <cfRule type="colorScale" priority="119">
      <colorScale>
        <cfvo type="min"/>
        <cfvo type="percentile" val="50"/>
        <cfvo type="max"/>
        <color rgb="FFF8696B"/>
        <color rgb="FFFFEB84"/>
        <color rgb="FF63BE7B"/>
      </colorScale>
    </cfRule>
  </conditionalFormatting>
  <conditionalFormatting sqref="EV14:EV92">
    <cfRule type="colorScale" priority="118">
      <colorScale>
        <cfvo type="min"/>
        <cfvo type="percentile" val="50"/>
        <cfvo type="max"/>
        <color rgb="FF63BE7B"/>
        <color rgb="FFFFEB84"/>
        <color rgb="FFF8696B"/>
      </colorScale>
    </cfRule>
  </conditionalFormatting>
  <conditionalFormatting sqref="EO96:EP123">
    <cfRule type="colorScale" priority="117">
      <colorScale>
        <cfvo type="min"/>
        <cfvo type="percentile" val="50"/>
        <cfvo type="max"/>
        <color rgb="FFF8696B"/>
        <color rgb="FFFFEB84"/>
        <color rgb="FF63BE7B"/>
      </colorScale>
    </cfRule>
  </conditionalFormatting>
  <conditionalFormatting sqref="EQ96:EQ123">
    <cfRule type="colorScale" priority="116">
      <colorScale>
        <cfvo type="min"/>
        <cfvo type="percentile" val="50"/>
        <cfvo type="max"/>
        <color rgb="FFF8696B"/>
        <color rgb="FFFFEB84"/>
        <color rgb="FF63BE7B"/>
      </colorScale>
    </cfRule>
  </conditionalFormatting>
  <conditionalFormatting sqref="EV96:EW123">
    <cfRule type="colorScale" priority="115">
      <colorScale>
        <cfvo type="min"/>
        <cfvo type="percentile" val="50"/>
        <cfvo type="max"/>
        <color rgb="FF63BE7B"/>
        <color rgb="FFFFEB84"/>
        <color rgb="FFF8696B"/>
      </colorScale>
    </cfRule>
  </conditionalFormatting>
  <conditionalFormatting sqref="EQ14:EQ92">
    <cfRule type="colorScale" priority="114">
      <colorScale>
        <cfvo type="min"/>
        <cfvo type="percentile" val="50"/>
        <cfvo type="max"/>
        <color rgb="FFF8696B"/>
        <color rgb="FFFFEB84"/>
        <color rgb="FF63BE7B"/>
      </colorScale>
    </cfRule>
  </conditionalFormatting>
  <conditionalFormatting sqref="ER96:ER123">
    <cfRule type="colorScale" priority="113">
      <colorScale>
        <cfvo type="min"/>
        <cfvo type="percentile" val="50"/>
        <cfvo type="max"/>
        <color rgb="FFF8696B"/>
        <color rgb="FFFFEB84"/>
        <color rgb="FF63BE7B"/>
      </colorScale>
    </cfRule>
  </conditionalFormatting>
  <conditionalFormatting sqref="EZ14:EZ92">
    <cfRule type="colorScale" priority="112">
      <colorScale>
        <cfvo type="min"/>
        <cfvo type="percentile" val="50"/>
        <cfvo type="max"/>
        <color rgb="FFF8696B"/>
        <color rgb="FFFFEB84"/>
        <color rgb="FF63BE7B"/>
      </colorScale>
    </cfRule>
  </conditionalFormatting>
  <conditionalFormatting sqref="EZ96:FA123">
    <cfRule type="colorScale" priority="111">
      <colorScale>
        <cfvo type="min"/>
        <cfvo type="percentile" val="50"/>
        <cfvo type="max"/>
        <color rgb="FFF8696B"/>
        <color rgb="FFFFEB84"/>
        <color rgb="FF63BE7B"/>
      </colorScale>
    </cfRule>
  </conditionalFormatting>
  <conditionalFormatting sqref="FB14:FB92">
    <cfRule type="colorScale" priority="110">
      <colorScale>
        <cfvo type="min"/>
        <cfvo type="percentile" val="50"/>
        <cfvo type="max"/>
        <color rgb="FFF8696B"/>
        <color rgb="FFFFEB84"/>
        <color rgb="FF63BE7B"/>
      </colorScale>
    </cfRule>
  </conditionalFormatting>
  <conditionalFormatting sqref="FB96:FB123">
    <cfRule type="colorScale" priority="109">
      <colorScale>
        <cfvo type="min"/>
        <cfvo type="percentile" val="50"/>
        <cfvo type="max"/>
        <color rgb="FFF8696B"/>
        <color rgb="FFFFEB84"/>
        <color rgb="FF63BE7B"/>
      </colorScale>
    </cfRule>
  </conditionalFormatting>
  <conditionalFormatting sqref="ER2:ER10 EN2:EN10">
    <cfRule type="colorScale" priority="108">
      <colorScale>
        <cfvo type="min"/>
        <cfvo type="percentile" val="50"/>
        <cfvo type="max"/>
        <color rgb="FFF8696B"/>
        <color rgb="FFFFEB84"/>
        <color rgb="FF63BE7B"/>
      </colorScale>
    </cfRule>
  </conditionalFormatting>
  <conditionalFormatting sqref="EO2:EP10">
    <cfRule type="colorScale" priority="107">
      <colorScale>
        <cfvo type="min"/>
        <cfvo type="percentile" val="50"/>
        <cfvo type="max"/>
        <color rgb="FFF8696B"/>
        <color rgb="FFFFEB84"/>
        <color rgb="FF63BE7B"/>
      </colorScale>
    </cfRule>
  </conditionalFormatting>
  <conditionalFormatting sqref="ES2:ES10">
    <cfRule type="colorScale" priority="106">
      <colorScale>
        <cfvo type="min"/>
        <cfvo type="percentile" val="50"/>
        <cfvo type="max"/>
        <color rgb="FFF8696B"/>
        <color rgb="FFFFEB84"/>
        <color rgb="FF63BE7B"/>
      </colorScale>
    </cfRule>
  </conditionalFormatting>
  <conditionalFormatting sqref="DU14:DU92">
    <cfRule type="colorScale" priority="105">
      <colorScale>
        <cfvo type="min"/>
        <cfvo type="percentile" val="50"/>
        <cfvo type="max"/>
        <color rgb="FFF8696B"/>
        <color rgb="FFFFEB84"/>
        <color rgb="FF63BE7B"/>
      </colorScale>
    </cfRule>
  </conditionalFormatting>
  <conditionalFormatting sqref="EM14:EM92">
    <cfRule type="colorScale" priority="104">
      <colorScale>
        <cfvo type="min"/>
        <cfvo type="percentile" val="50"/>
        <cfvo type="max"/>
        <color rgb="FFF8696B"/>
        <color rgb="FFFFEB84"/>
        <color rgb="FF63BE7B"/>
      </colorScale>
    </cfRule>
  </conditionalFormatting>
  <conditionalFormatting sqref="EL14:EL92">
    <cfRule type="colorScale" priority="103">
      <colorScale>
        <cfvo type="min"/>
        <cfvo type="percentile" val="50"/>
        <cfvo type="max"/>
        <color rgb="FFF8696B"/>
        <color rgb="FFFFEB84"/>
        <color rgb="FF63BE7B"/>
      </colorScale>
    </cfRule>
  </conditionalFormatting>
  <conditionalFormatting sqref="EP14:EP92">
    <cfRule type="colorScale" priority="74">
      <colorScale>
        <cfvo type="min"/>
        <cfvo type="percentile" val="50"/>
        <cfvo type="max"/>
        <color rgb="FFF8696B"/>
        <color rgb="FFFFEB84"/>
        <color rgb="FF63BE7B"/>
      </colorScale>
    </cfRule>
  </conditionalFormatting>
  <conditionalFormatting sqref="FA14:FA92">
    <cfRule type="colorScale" priority="72">
      <colorScale>
        <cfvo type="min"/>
        <cfvo type="percentile" val="50"/>
        <cfvo type="max"/>
        <color rgb="FFF8696B"/>
        <color rgb="FFFFEB84"/>
        <color rgb="FF63BE7B"/>
      </colorScale>
    </cfRule>
  </conditionalFormatting>
  <conditionalFormatting sqref="FO96:FO123">
    <cfRule type="colorScale" priority="59">
      <colorScale>
        <cfvo type="min"/>
        <cfvo type="percentile" val="50"/>
        <cfvo type="max"/>
        <color rgb="FFF8696B"/>
        <color rgb="FFFFEB84"/>
        <color rgb="FF63BE7B"/>
      </colorScale>
    </cfRule>
  </conditionalFormatting>
  <conditionalFormatting sqref="FI14:FI92">
    <cfRule type="colorScale" priority="53">
      <colorScale>
        <cfvo type="min"/>
        <cfvo type="percentile" val="50"/>
        <cfvo type="max"/>
        <color rgb="FFF8696B"/>
        <color rgb="FFFFEB84"/>
        <color rgb="FF63BE7B"/>
      </colorScale>
    </cfRule>
  </conditionalFormatting>
  <conditionalFormatting sqref="FL96:FL123 FE96:FH123">
    <cfRule type="colorScale" priority="61">
      <colorScale>
        <cfvo type="min"/>
        <cfvo type="percentile" val="50"/>
        <cfvo type="max"/>
        <color rgb="FFF8696B"/>
        <color rgb="FFFFEB84"/>
        <color rgb="FF63BE7B"/>
      </colorScale>
    </cfRule>
  </conditionalFormatting>
  <conditionalFormatting sqref="FM96:FN123">
    <cfRule type="colorScale" priority="60">
      <colorScale>
        <cfvo type="min"/>
        <cfvo type="percentile" val="50"/>
        <cfvo type="max"/>
        <color rgb="FFF8696B"/>
        <color rgb="FFFFEB84"/>
        <color rgb="FF63BE7B"/>
      </colorScale>
    </cfRule>
  </conditionalFormatting>
  <conditionalFormatting sqref="FL15:FL24 FE82:FE92 FE15:FE24 FL82:FL92 FH15:FH24 FH82:FH92">
    <cfRule type="colorScale" priority="58">
      <colorScale>
        <cfvo type="min"/>
        <cfvo type="percentile" val="50"/>
        <cfvo type="max"/>
        <color rgb="FFF8696B"/>
        <color rgb="FFFFEB84"/>
        <color rgb="FF63BE7B"/>
      </colorScale>
    </cfRule>
  </conditionalFormatting>
  <conditionalFormatting sqref="FD96:FD123">
    <cfRule type="colorScale" priority="57">
      <colorScale>
        <cfvo type="min"/>
        <cfvo type="percentile" val="50"/>
        <cfvo type="max"/>
        <color rgb="FFF8696B"/>
        <color rgb="FFFFEB84"/>
        <color rgb="FF63BE7B"/>
      </colorScale>
    </cfRule>
  </conditionalFormatting>
  <conditionalFormatting sqref="FO14:FO92">
    <cfRule type="colorScale" priority="62">
      <colorScale>
        <cfvo type="min"/>
        <cfvo type="percentile" val="50"/>
        <cfvo type="max"/>
        <color rgb="FFF8696B"/>
        <color rgb="FFFFEB84"/>
        <color rgb="FF63BE7B"/>
      </colorScale>
    </cfRule>
  </conditionalFormatting>
  <conditionalFormatting sqref="FL25:FL81 FE25:FE81 FH25:FH81">
    <cfRule type="colorScale" priority="63">
      <colorScale>
        <cfvo type="min"/>
        <cfvo type="percentile" val="50"/>
        <cfvo type="max"/>
        <color rgb="FFF8696B"/>
        <color rgb="FFFFEB84"/>
        <color rgb="FF63BE7B"/>
      </colorScale>
    </cfRule>
  </conditionalFormatting>
  <conditionalFormatting sqref="FM12:FN92">
    <cfRule type="colorScale" priority="64">
      <colorScale>
        <cfvo type="min"/>
        <cfvo type="percentile" val="50"/>
        <cfvo type="max"/>
        <color rgb="FFF8696B"/>
        <color rgb="FFFFEB84"/>
        <color rgb="FF63BE7B"/>
      </colorScale>
    </cfRule>
  </conditionalFormatting>
  <conditionalFormatting sqref="FH14 FE14">
    <cfRule type="colorScale" priority="56">
      <colorScale>
        <cfvo type="min"/>
        <cfvo type="percentile" val="50"/>
        <cfvo type="max"/>
        <color rgb="FFF8696B"/>
        <color rgb="FFFFEB84"/>
        <color rgb="FF63BE7B"/>
      </colorScale>
    </cfRule>
  </conditionalFormatting>
  <conditionalFormatting sqref="FL14:FL92">
    <cfRule type="colorScale" priority="55">
      <colorScale>
        <cfvo type="min"/>
        <cfvo type="percentile" val="50"/>
        <cfvo type="max"/>
        <color rgb="FFF8696B"/>
        <color rgb="FFFFEB84"/>
        <color rgb="FF63BE7B"/>
      </colorScale>
    </cfRule>
  </conditionalFormatting>
  <conditionalFormatting sqref="FD14:FD92">
    <cfRule type="colorScale" priority="54">
      <colorScale>
        <cfvo type="min"/>
        <cfvo type="percentile" val="50"/>
        <cfvo type="max"/>
        <color rgb="FFF8696B"/>
        <color rgb="FFFFEB84"/>
        <color rgb="FF63BE7B"/>
      </colorScale>
    </cfRule>
  </conditionalFormatting>
  <conditionalFormatting sqref="FP96:FQ123">
    <cfRule type="colorScale" priority="52">
      <colorScale>
        <cfvo type="min"/>
        <cfvo type="percentile" val="50"/>
        <cfvo type="max"/>
        <color rgb="FFF8696B"/>
        <color rgb="FFFFEB84"/>
        <color rgb="FF63BE7B"/>
      </colorScale>
    </cfRule>
  </conditionalFormatting>
  <conditionalFormatting sqref="FP14:FP92">
    <cfRule type="colorScale" priority="51">
      <colorScale>
        <cfvo type="min"/>
        <cfvo type="percentile" val="50"/>
        <cfvo type="max"/>
        <color rgb="FF63BE7B"/>
        <color rgb="FFFFEB84"/>
        <color rgb="FFF8696B"/>
      </colorScale>
    </cfRule>
  </conditionalFormatting>
  <conditionalFormatting sqref="FI96:FJ123">
    <cfRule type="colorScale" priority="50">
      <colorScale>
        <cfvo type="min"/>
        <cfvo type="percentile" val="50"/>
        <cfvo type="max"/>
        <color rgb="FFF8696B"/>
        <color rgb="FFFFEB84"/>
        <color rgb="FF63BE7B"/>
      </colorScale>
    </cfRule>
  </conditionalFormatting>
  <conditionalFormatting sqref="FK96:FK123">
    <cfRule type="colorScale" priority="49">
      <colorScale>
        <cfvo type="min"/>
        <cfvo type="percentile" val="50"/>
        <cfvo type="max"/>
        <color rgb="FFF8696B"/>
        <color rgb="FFFFEB84"/>
        <color rgb="FF63BE7B"/>
      </colorScale>
    </cfRule>
  </conditionalFormatting>
  <conditionalFormatting sqref="FP96:FQ123">
    <cfRule type="colorScale" priority="48">
      <colorScale>
        <cfvo type="min"/>
        <cfvo type="percentile" val="50"/>
        <cfvo type="max"/>
        <color rgb="FF63BE7B"/>
        <color rgb="FFFFEB84"/>
        <color rgb="FFF8696B"/>
      </colorScale>
    </cfRule>
  </conditionalFormatting>
  <conditionalFormatting sqref="FK14:FK92">
    <cfRule type="colorScale" priority="47">
      <colorScale>
        <cfvo type="min"/>
        <cfvo type="percentile" val="50"/>
        <cfvo type="max"/>
        <color rgb="FFF8696B"/>
        <color rgb="FFFFEB84"/>
        <color rgb="FF63BE7B"/>
      </colorScale>
    </cfRule>
  </conditionalFormatting>
  <conditionalFormatting sqref="FL96:FL123">
    <cfRule type="colorScale" priority="46">
      <colorScale>
        <cfvo type="min"/>
        <cfvo type="percentile" val="50"/>
        <cfvo type="max"/>
        <color rgb="FFF8696B"/>
        <color rgb="FFFFEB84"/>
        <color rgb="FF63BE7B"/>
      </colorScale>
    </cfRule>
  </conditionalFormatting>
  <conditionalFormatting sqref="FT14:FT92">
    <cfRule type="colorScale" priority="45">
      <colorScale>
        <cfvo type="min"/>
        <cfvo type="percentile" val="50"/>
        <cfvo type="max"/>
        <color rgb="FFF8696B"/>
        <color rgb="FFFFEB84"/>
        <color rgb="FF63BE7B"/>
      </colorScale>
    </cfRule>
  </conditionalFormatting>
  <conditionalFormatting sqref="FT96:FU123">
    <cfRule type="colorScale" priority="44">
      <colorScale>
        <cfvo type="min"/>
        <cfvo type="percentile" val="50"/>
        <cfvo type="max"/>
        <color rgb="FFF8696B"/>
        <color rgb="FFFFEB84"/>
        <color rgb="FF63BE7B"/>
      </colorScale>
    </cfRule>
  </conditionalFormatting>
  <conditionalFormatting sqref="FV14:FV92">
    <cfRule type="colorScale" priority="43">
      <colorScale>
        <cfvo type="min"/>
        <cfvo type="percentile" val="50"/>
        <cfvo type="max"/>
        <color rgb="FFF8696B"/>
        <color rgb="FFFFEB84"/>
        <color rgb="FF63BE7B"/>
      </colorScale>
    </cfRule>
  </conditionalFormatting>
  <conditionalFormatting sqref="FV96:FV123">
    <cfRule type="colorScale" priority="42">
      <colorScale>
        <cfvo type="min"/>
        <cfvo type="percentile" val="50"/>
        <cfvo type="max"/>
        <color rgb="FFF8696B"/>
        <color rgb="FFFFEB84"/>
        <color rgb="FF63BE7B"/>
      </colorScale>
    </cfRule>
  </conditionalFormatting>
  <conditionalFormatting sqref="FL2:FL10 FH2:FH10">
    <cfRule type="colorScale" priority="41">
      <colorScale>
        <cfvo type="min"/>
        <cfvo type="percentile" val="50"/>
        <cfvo type="max"/>
        <color rgb="FFF8696B"/>
        <color rgb="FFFFEB84"/>
        <color rgb="FF63BE7B"/>
      </colorScale>
    </cfRule>
  </conditionalFormatting>
  <conditionalFormatting sqref="FI2:FJ10">
    <cfRule type="colorScale" priority="40">
      <colorScale>
        <cfvo type="min"/>
        <cfvo type="percentile" val="50"/>
        <cfvo type="max"/>
        <color rgb="FFF8696B"/>
        <color rgb="FFFFEB84"/>
        <color rgb="FF63BE7B"/>
      </colorScale>
    </cfRule>
  </conditionalFormatting>
  <conditionalFormatting sqref="FM2:FM10">
    <cfRule type="colorScale" priority="39">
      <colorScale>
        <cfvo type="min"/>
        <cfvo type="percentile" val="50"/>
        <cfvo type="max"/>
        <color rgb="FFF8696B"/>
        <color rgb="FFFFEB84"/>
        <color rgb="FF63BE7B"/>
      </colorScale>
    </cfRule>
  </conditionalFormatting>
  <conditionalFormatting sqref="FG14:FG92">
    <cfRule type="colorScale" priority="38">
      <colorScale>
        <cfvo type="min"/>
        <cfvo type="percentile" val="50"/>
        <cfvo type="max"/>
        <color rgb="FFF8696B"/>
        <color rgb="FFFFEB84"/>
        <color rgb="FF63BE7B"/>
      </colorScale>
    </cfRule>
  </conditionalFormatting>
  <conditionalFormatting sqref="FF14:FF92">
    <cfRule type="colorScale" priority="37">
      <colorScale>
        <cfvo type="min"/>
        <cfvo type="percentile" val="50"/>
        <cfvo type="max"/>
        <color rgb="FFF8696B"/>
        <color rgb="FFFFEB84"/>
        <color rgb="FF63BE7B"/>
      </colorScale>
    </cfRule>
  </conditionalFormatting>
  <conditionalFormatting sqref="FJ14:FJ92">
    <cfRule type="colorScale" priority="36">
      <colorScale>
        <cfvo type="min"/>
        <cfvo type="percentile" val="50"/>
        <cfvo type="max"/>
        <color rgb="FFF8696B"/>
        <color rgb="FFFFEB84"/>
        <color rgb="FF63BE7B"/>
      </colorScale>
    </cfRule>
  </conditionalFormatting>
  <conditionalFormatting sqref="FU14:FU92">
    <cfRule type="colorScale" priority="35">
      <colorScale>
        <cfvo type="min"/>
        <cfvo type="percentile" val="50"/>
        <cfvo type="max"/>
        <color rgb="FFF8696B"/>
        <color rgb="FFFFEB84"/>
        <color rgb="FF63BE7B"/>
      </colorScale>
    </cfRule>
  </conditionalFormatting>
  <conditionalFormatting sqref="GL96:GL123">
    <cfRule type="colorScale" priority="29">
      <colorScale>
        <cfvo type="min"/>
        <cfvo type="percentile" val="50"/>
        <cfvo type="max"/>
        <color rgb="FFF8696B"/>
        <color rgb="FFFFEB84"/>
        <color rgb="FF63BE7B"/>
      </colorScale>
    </cfRule>
  </conditionalFormatting>
  <conditionalFormatting sqref="GE14:GE92">
    <cfRule type="colorScale" priority="23">
      <colorScale>
        <cfvo type="min"/>
        <cfvo type="percentile" val="50"/>
        <cfvo type="max"/>
        <color rgb="FFF8696B"/>
        <color rgb="FFFFEB84"/>
        <color rgb="FF63BE7B"/>
      </colorScale>
    </cfRule>
  </conditionalFormatting>
  <conditionalFormatting sqref="GI96:GI123 FY96:GD123">
    <cfRule type="colorScale" priority="31">
      <colorScale>
        <cfvo type="min"/>
        <cfvo type="percentile" val="50"/>
        <cfvo type="max"/>
        <color rgb="FFF8696B"/>
        <color rgb="FFFFEB84"/>
        <color rgb="FF63BE7B"/>
      </colorScale>
    </cfRule>
  </conditionalFormatting>
  <conditionalFormatting sqref="GJ96:GK123">
    <cfRule type="colorScale" priority="30">
      <colorScale>
        <cfvo type="min"/>
        <cfvo type="percentile" val="50"/>
        <cfvo type="max"/>
        <color rgb="FFF8696B"/>
        <color rgb="FFFFEB84"/>
        <color rgb="FF63BE7B"/>
      </colorScale>
    </cfRule>
  </conditionalFormatting>
  <conditionalFormatting sqref="GI15:GI24 FY82:FY92 FY15:FY24 GI82:GI92 GD15:GD24 GD82:GD92">
    <cfRule type="colorScale" priority="28">
      <colorScale>
        <cfvo type="min"/>
        <cfvo type="percentile" val="50"/>
        <cfvo type="max"/>
        <color rgb="FFF8696B"/>
        <color rgb="FFFFEB84"/>
        <color rgb="FF63BE7B"/>
      </colorScale>
    </cfRule>
  </conditionalFormatting>
  <conditionalFormatting sqref="FX96:FX123">
    <cfRule type="colorScale" priority="27">
      <colorScale>
        <cfvo type="min"/>
        <cfvo type="percentile" val="50"/>
        <cfvo type="max"/>
        <color rgb="FFF8696B"/>
        <color rgb="FFFFEB84"/>
        <color rgb="FF63BE7B"/>
      </colorScale>
    </cfRule>
  </conditionalFormatting>
  <conditionalFormatting sqref="GL14:GL92">
    <cfRule type="colorScale" priority="32">
      <colorScale>
        <cfvo type="min"/>
        <cfvo type="percentile" val="50"/>
        <cfvo type="max"/>
        <color rgb="FFF8696B"/>
        <color rgb="FFFFEB84"/>
        <color rgb="FF63BE7B"/>
      </colorScale>
    </cfRule>
  </conditionalFormatting>
  <conditionalFormatting sqref="GI25:GI81 FY25:FY81 GD25:GD81">
    <cfRule type="colorScale" priority="33">
      <colorScale>
        <cfvo type="min"/>
        <cfvo type="percentile" val="50"/>
        <cfvo type="max"/>
        <color rgb="FFF8696B"/>
        <color rgb="FFFFEB84"/>
        <color rgb="FF63BE7B"/>
      </colorScale>
    </cfRule>
  </conditionalFormatting>
  <conditionalFormatting sqref="GJ12:GK92">
    <cfRule type="colorScale" priority="34">
      <colorScale>
        <cfvo type="min"/>
        <cfvo type="percentile" val="50"/>
        <cfvo type="max"/>
        <color rgb="FFF8696B"/>
        <color rgb="FFFFEB84"/>
        <color rgb="FF63BE7B"/>
      </colorScale>
    </cfRule>
  </conditionalFormatting>
  <conditionalFormatting sqref="GD14 FY14">
    <cfRule type="colorScale" priority="26">
      <colorScale>
        <cfvo type="min"/>
        <cfvo type="percentile" val="50"/>
        <cfvo type="max"/>
        <color rgb="FFF8696B"/>
        <color rgb="FFFFEB84"/>
        <color rgb="FF63BE7B"/>
      </colorScale>
    </cfRule>
  </conditionalFormatting>
  <conditionalFormatting sqref="GI14:GI92">
    <cfRule type="colorScale" priority="25">
      <colorScale>
        <cfvo type="min"/>
        <cfvo type="percentile" val="50"/>
        <cfvo type="max"/>
        <color rgb="FFF8696B"/>
        <color rgb="FFFFEB84"/>
        <color rgb="FF63BE7B"/>
      </colorScale>
    </cfRule>
  </conditionalFormatting>
  <conditionalFormatting sqref="FX14:FX92">
    <cfRule type="colorScale" priority="24">
      <colorScale>
        <cfvo type="min"/>
        <cfvo type="percentile" val="50"/>
        <cfvo type="max"/>
        <color rgb="FFF8696B"/>
        <color rgb="FFFFEB84"/>
        <color rgb="FF63BE7B"/>
      </colorScale>
    </cfRule>
  </conditionalFormatting>
  <conditionalFormatting sqref="GM96:GN123">
    <cfRule type="colorScale" priority="22">
      <colorScale>
        <cfvo type="min"/>
        <cfvo type="percentile" val="50"/>
        <cfvo type="max"/>
        <color rgb="FFF8696B"/>
        <color rgb="FFFFEB84"/>
        <color rgb="FF63BE7B"/>
      </colorScale>
    </cfRule>
  </conditionalFormatting>
  <conditionalFormatting sqref="GM14:GM92">
    <cfRule type="colorScale" priority="21">
      <colorScale>
        <cfvo type="min"/>
        <cfvo type="percentile" val="50"/>
        <cfvo type="max"/>
        <color rgb="FF63BE7B"/>
        <color rgb="FFFFEB84"/>
        <color rgb="FFF8696B"/>
      </colorScale>
    </cfRule>
  </conditionalFormatting>
  <conditionalFormatting sqref="GE96:GF123">
    <cfRule type="colorScale" priority="20">
      <colorScale>
        <cfvo type="min"/>
        <cfvo type="percentile" val="50"/>
        <cfvo type="max"/>
        <color rgb="FFF8696B"/>
        <color rgb="FFFFEB84"/>
        <color rgb="FF63BE7B"/>
      </colorScale>
    </cfRule>
  </conditionalFormatting>
  <conditionalFormatting sqref="GG96:GH123">
    <cfRule type="colorScale" priority="19">
      <colorScale>
        <cfvo type="min"/>
        <cfvo type="percentile" val="50"/>
        <cfvo type="max"/>
        <color rgb="FFF8696B"/>
        <color rgb="FFFFEB84"/>
        <color rgb="FF63BE7B"/>
      </colorScale>
    </cfRule>
  </conditionalFormatting>
  <conditionalFormatting sqref="GM96:GN123">
    <cfRule type="colorScale" priority="18">
      <colorScale>
        <cfvo type="min"/>
        <cfvo type="percentile" val="50"/>
        <cfvo type="max"/>
        <color rgb="FF63BE7B"/>
        <color rgb="FFFFEB84"/>
        <color rgb="FFF8696B"/>
      </colorScale>
    </cfRule>
  </conditionalFormatting>
  <conditionalFormatting sqref="GG14:GH92">
    <cfRule type="colorScale" priority="17">
      <colorScale>
        <cfvo type="min"/>
        <cfvo type="percentile" val="50"/>
        <cfvo type="max"/>
        <color rgb="FFF8696B"/>
        <color rgb="FFFFEB84"/>
        <color rgb="FF63BE7B"/>
      </colorScale>
    </cfRule>
  </conditionalFormatting>
  <conditionalFormatting sqref="GI96:GI123">
    <cfRule type="colorScale" priority="16">
      <colorScale>
        <cfvo type="min"/>
        <cfvo type="percentile" val="50"/>
        <cfvo type="max"/>
        <color rgb="FFF8696B"/>
        <color rgb="FFFFEB84"/>
        <color rgb="FF63BE7B"/>
      </colorScale>
    </cfRule>
  </conditionalFormatting>
  <conditionalFormatting sqref="GQ14:GQ92">
    <cfRule type="colorScale" priority="15">
      <colorScale>
        <cfvo type="min"/>
        <cfvo type="percentile" val="50"/>
        <cfvo type="max"/>
        <color rgb="FFF8696B"/>
        <color rgb="FFFFEB84"/>
        <color rgb="FF63BE7B"/>
      </colorScale>
    </cfRule>
  </conditionalFormatting>
  <conditionalFormatting sqref="GQ96:GR123">
    <cfRule type="colorScale" priority="14">
      <colorScale>
        <cfvo type="min"/>
        <cfvo type="percentile" val="50"/>
        <cfvo type="max"/>
        <color rgb="FFF8696B"/>
        <color rgb="FFFFEB84"/>
        <color rgb="FF63BE7B"/>
      </colorScale>
    </cfRule>
  </conditionalFormatting>
  <conditionalFormatting sqref="GS14:GS92">
    <cfRule type="colorScale" priority="13">
      <colorScale>
        <cfvo type="min"/>
        <cfvo type="percentile" val="50"/>
        <cfvo type="max"/>
        <color rgb="FFF8696B"/>
        <color rgb="FFFFEB84"/>
        <color rgb="FF63BE7B"/>
      </colorScale>
    </cfRule>
  </conditionalFormatting>
  <conditionalFormatting sqref="GS96:GS123">
    <cfRule type="colorScale" priority="12">
      <colorScale>
        <cfvo type="min"/>
        <cfvo type="percentile" val="50"/>
        <cfvo type="max"/>
        <color rgb="FFF8696B"/>
        <color rgb="FFFFEB84"/>
        <color rgb="FF63BE7B"/>
      </colorScale>
    </cfRule>
  </conditionalFormatting>
  <conditionalFormatting sqref="GH2:GH10 GD2:GD10">
    <cfRule type="colorScale" priority="11">
      <colorScale>
        <cfvo type="min"/>
        <cfvo type="percentile" val="50"/>
        <cfvo type="max"/>
        <color rgb="FFF8696B"/>
        <color rgb="FFFFEB84"/>
        <color rgb="FF63BE7B"/>
      </colorScale>
    </cfRule>
  </conditionalFormatting>
  <conditionalFormatting sqref="GE2:GF10">
    <cfRule type="colorScale" priority="10">
      <colorScale>
        <cfvo type="min"/>
        <cfvo type="percentile" val="50"/>
        <cfvo type="max"/>
        <color rgb="FFF8696B"/>
        <color rgb="FFFFEB84"/>
        <color rgb="FF63BE7B"/>
      </colorScale>
    </cfRule>
  </conditionalFormatting>
  <conditionalFormatting sqref="GI2:GI10">
    <cfRule type="colorScale" priority="9">
      <colorScale>
        <cfvo type="min"/>
        <cfvo type="percentile" val="50"/>
        <cfvo type="max"/>
        <color rgb="FFF8696B"/>
        <color rgb="FFFFEB84"/>
        <color rgb="FF63BE7B"/>
      </colorScale>
    </cfRule>
  </conditionalFormatting>
  <conditionalFormatting sqref="GB14:GC92">
    <cfRule type="colorScale" priority="8">
      <colorScale>
        <cfvo type="min"/>
        <cfvo type="percentile" val="50"/>
        <cfvo type="max"/>
        <color rgb="FFF8696B"/>
        <color rgb="FFFFEB84"/>
        <color rgb="FF63BE7B"/>
      </colorScale>
    </cfRule>
  </conditionalFormatting>
  <conditionalFormatting sqref="FZ14:GA92">
    <cfRule type="colorScale" priority="7">
      <colorScale>
        <cfvo type="min"/>
        <cfvo type="percentile" val="50"/>
        <cfvo type="max"/>
        <color rgb="FFF8696B"/>
        <color rgb="FFFFEB84"/>
        <color rgb="FF63BE7B"/>
      </colorScale>
    </cfRule>
  </conditionalFormatting>
  <conditionalFormatting sqref="GF14:GF92">
    <cfRule type="colorScale" priority="6">
      <colorScale>
        <cfvo type="min"/>
        <cfvo type="percentile" val="50"/>
        <cfvo type="max"/>
        <color rgb="FFF8696B"/>
        <color rgb="FFFFEB84"/>
        <color rgb="FF63BE7B"/>
      </colorScale>
    </cfRule>
  </conditionalFormatting>
  <conditionalFormatting sqref="GR14:GR92">
    <cfRule type="colorScale" priority="5">
      <colorScale>
        <cfvo type="min"/>
        <cfvo type="percentile" val="50"/>
        <cfvo type="max"/>
        <color rgb="FFF8696B"/>
        <color rgb="FFFFEB84"/>
        <color rgb="FF63BE7B"/>
      </colorScale>
    </cfRule>
  </conditionalFormatting>
  <conditionalFormatting sqref="FZ14:FZ92">
    <cfRule type="colorScale" priority="4">
      <colorScale>
        <cfvo type="min"/>
        <cfvo type="percentile" val="50"/>
        <cfvo type="max"/>
        <color rgb="FFF8696B"/>
        <color rgb="FFFFEB84"/>
        <color rgb="FF63BE7B"/>
      </colorScale>
    </cfRule>
  </conditionalFormatting>
  <conditionalFormatting sqref="FY14:FY92">
    <cfRule type="colorScale" priority="3">
      <colorScale>
        <cfvo type="min"/>
        <cfvo type="percentile" val="50"/>
        <cfvo type="max"/>
        <color rgb="FFF8696B"/>
        <color rgb="FFFFEB84"/>
        <color rgb="FF63BE7B"/>
      </colorScale>
    </cfRule>
  </conditionalFormatting>
  <conditionalFormatting sqref="GT14:GT92">
    <cfRule type="colorScale" priority="2">
      <colorScale>
        <cfvo type="min"/>
        <cfvo type="percentile" val="50"/>
        <cfvo type="max"/>
        <color rgb="FFF8696B"/>
        <color rgb="FFFFEB84"/>
        <color rgb="FF63BE7B"/>
      </colorScale>
    </cfRule>
  </conditionalFormatting>
  <conditionalFormatting sqref="GT96:GT12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P2" activePane="bottomRight" state="frozen"/>
      <selection pane="topRight" activeCell="N1" sqref="N1"/>
      <selection pane="bottomLeft" activeCell="A2" sqref="A2"/>
      <selection pane="bottomRight" activeCell="H67" sqref="H67"/>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4" customWidth="1" collapsed="1"/>
    <col min="14" max="14" width="9.140625" style="167"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
        <v>1158</v>
      </c>
      <c r="O1" s="134" t="s">
        <v>924</v>
      </c>
      <c r="P1" s="154" t="s">
        <v>1153</v>
      </c>
      <c r="Q1" s="155" t="s">
        <v>1089</v>
      </c>
      <c r="R1" s="155">
        <f>MARGIN!B7*MARGIN!B8</f>
        <v>2100</v>
      </c>
      <c r="S1" s="140" t="s">
        <v>924</v>
      </c>
      <c r="T1" s="111">
        <v>15</v>
      </c>
      <c r="U1" s="111" t="s">
        <v>1144</v>
      </c>
      <c r="V1" s="111" t="s">
        <v>1145</v>
      </c>
      <c r="W1" s="111" t="s">
        <v>1160</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VLOOKUP($A2,[3]futuresATR!$A$2:$F$80,2)</f>
        <v>1.657</v>
      </c>
      <c r="O2" s="156">
        <f>N2*I2/H2</f>
        <v>48053</v>
      </c>
      <c r="P2" s="203">
        <f>VLOOKUP($A2,[3]futuresATR!$A$2:$F$80,3)</f>
        <v>2.74847215E-2</v>
      </c>
      <c r="Q2" s="155">
        <f t="shared" ref="Q2:Q11" si="0">P2*I2/H2</f>
        <v>797.05692350000004</v>
      </c>
      <c r="R2" s="145">
        <f>MAX(ROUND($R$1/Q2,0),1)</f>
        <v>3</v>
      </c>
      <c r="S2" s="140">
        <f t="shared" ref="S2:S33" si="1">R2*O2</f>
        <v>144159</v>
      </c>
      <c r="T2" s="111">
        <f>IF(R2&gt;$T$1,$T$1,R2)</f>
        <v>3</v>
      </c>
      <c r="U2" s="111">
        <f>T2*2*7</f>
        <v>42</v>
      </c>
      <c r="V2" s="163">
        <f>IF(ROUND(T2*Q2/$R$1,0)&lt;1,0,T2)</f>
        <v>3</v>
      </c>
      <c r="W2" s="163">
        <f>V2*Q2</f>
        <v>2391.1707704999999</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1224</v>
      </c>
      <c r="L3" t="s">
        <v>459</v>
      </c>
      <c r="M3" s="134" t="s">
        <v>479</v>
      </c>
      <c r="N3" s="202">
        <f>VLOOKUP($A3,[3]futuresATR!$A$2:$F$80,2)</f>
        <v>0.73780000000000001</v>
      </c>
      <c r="O3" s="156">
        <f t="shared" ref="O3:O66" si="5">N3*I3/H3</f>
        <v>73780</v>
      </c>
      <c r="P3" s="203">
        <f>VLOOKUP($A3,[3]futuresATR!$A$2:$F$80,3)</f>
        <v>7.5050000000000004E-3</v>
      </c>
      <c r="Q3" s="155">
        <f t="shared" si="0"/>
        <v>750.5</v>
      </c>
      <c r="R3" s="145">
        <f t="shared" ref="R3:R66" si="6">MAX(ROUND($R$1/Q3,0),1)</f>
        <v>3</v>
      </c>
      <c r="S3" s="140">
        <f t="shared" si="1"/>
        <v>221340</v>
      </c>
      <c r="T3" s="111">
        <f t="shared" ref="T3:T66" si="7">IF(R3&gt;$T$1,$T$1,R3)</f>
        <v>3</v>
      </c>
      <c r="U3" s="111">
        <f t="shared" ref="U3:U66" si="8">T3*2*7</f>
        <v>42</v>
      </c>
      <c r="V3" s="163">
        <f t="shared" ref="V3:V66" si="9">IF(ROUND(T3*Q3/$R$1,0)&lt;1,0,T3)</f>
        <v>3</v>
      </c>
      <c r="W3" s="163">
        <f t="shared" ref="W3:W66" si="10">V3*Q3</f>
        <v>2251.5</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0.88367325297797883</v>
      </c>
      <c r="I4" s="113">
        <v>200</v>
      </c>
      <c r="J4" s="113">
        <v>0.01</v>
      </c>
      <c r="K4" s="113" t="s">
        <v>299</v>
      </c>
      <c r="L4" s="113" t="s">
        <v>793</v>
      </c>
      <c r="M4" s="149" t="s">
        <v>297</v>
      </c>
      <c r="N4" s="202">
        <f>VLOOKUP($A4,[3]futuresATR!$A$2:$F$80,2)</f>
        <v>435.7</v>
      </c>
      <c r="O4" s="156">
        <f t="shared" si="5"/>
        <v>98611.109600000011</v>
      </c>
      <c r="P4" s="203">
        <f>VLOOKUP($A4,[3]futuresATR!$A$2:$F$80,3)</f>
        <v>5.8552292039999996</v>
      </c>
      <c r="Q4" s="155">
        <f t="shared" si="0"/>
        <v>1325.202315282912</v>
      </c>
      <c r="R4" s="145">
        <f t="shared" si="6"/>
        <v>2</v>
      </c>
      <c r="S4" s="140">
        <f t="shared" si="1"/>
        <v>197222.21920000002</v>
      </c>
      <c r="T4" s="111">
        <f t="shared" si="7"/>
        <v>2</v>
      </c>
      <c r="U4" s="111">
        <f t="shared" si="8"/>
        <v>28</v>
      </c>
      <c r="V4" s="163">
        <f t="shared" si="9"/>
        <v>2</v>
      </c>
      <c r="W4" s="163">
        <f t="shared" si="10"/>
        <v>2650.4046305658239</v>
      </c>
      <c r="X4" s="113" t="s">
        <v>911</v>
      </c>
      <c r="Y4" s="113">
        <v>4</v>
      </c>
      <c r="Z4" s="113">
        <v>445.6</v>
      </c>
      <c r="AA4" s="172">
        <v>0</v>
      </c>
      <c r="AB4" s="113" t="s">
        <v>915</v>
      </c>
      <c r="AC4" s="113">
        <v>449.35</v>
      </c>
      <c r="AD4" s="165">
        <v>-3344</v>
      </c>
      <c r="AE4" s="165">
        <v>0</v>
      </c>
      <c r="AF4" s="169">
        <f t="shared" si="2"/>
        <v>-3.75</v>
      </c>
      <c r="AG4" s="145">
        <f t="shared" si="3"/>
        <v>-3394.92</v>
      </c>
      <c r="AH4" s="142">
        <f t="shared" si="4"/>
        <v>50.920000000000073</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VLOOKUP($A5,[3]futuresATR!$A$2:$F$80,2)</f>
        <v>32.76</v>
      </c>
      <c r="O5" s="156">
        <f t="shared" si="5"/>
        <v>19656</v>
      </c>
      <c r="P5" s="203">
        <f>VLOOKUP($A5,[3]futuresATR!$A$2:$F$80,3)</f>
        <v>0.67400000000000004</v>
      </c>
      <c r="Q5" s="155">
        <f t="shared" si="0"/>
        <v>404.40000000000003</v>
      </c>
      <c r="R5" s="145">
        <f t="shared" si="6"/>
        <v>5</v>
      </c>
      <c r="S5" s="140">
        <f t="shared" si="1"/>
        <v>98280</v>
      </c>
      <c r="T5" s="111">
        <f t="shared" si="7"/>
        <v>5</v>
      </c>
      <c r="U5" s="111">
        <f t="shared" si="8"/>
        <v>70</v>
      </c>
      <c r="V5" s="163">
        <f t="shared" si="9"/>
        <v>5</v>
      </c>
      <c r="W5" s="163">
        <f t="shared" si="10"/>
        <v>2022.0000000000002</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1224</v>
      </c>
      <c r="L6" t="s">
        <v>465</v>
      </c>
      <c r="M6" s="134" t="s">
        <v>488</v>
      </c>
      <c r="N6" s="202">
        <f>VLOOKUP($A6,[3]futuresATR!$A$2:$F$80,2)</f>
        <v>1.4269000000000001</v>
      </c>
      <c r="O6" s="156">
        <f t="shared" si="5"/>
        <v>89181.25</v>
      </c>
      <c r="P6" s="203">
        <f>VLOOKUP($A6,[3]futuresATR!$A$2:$F$80,3)</f>
        <v>1.3913516500000001E-2</v>
      </c>
      <c r="Q6" s="155">
        <f t="shared" si="0"/>
        <v>869.59478124999998</v>
      </c>
      <c r="R6" s="145">
        <f t="shared" si="6"/>
        <v>2</v>
      </c>
      <c r="S6" s="140">
        <f t="shared" si="1"/>
        <v>178362.5</v>
      </c>
      <c r="T6" s="111">
        <f t="shared" si="7"/>
        <v>2</v>
      </c>
      <c r="U6" s="111">
        <f t="shared" si="8"/>
        <v>28</v>
      </c>
      <c r="V6" s="163">
        <f t="shared" si="9"/>
        <v>2</v>
      </c>
      <c r="W6" s="163">
        <f t="shared" si="10"/>
        <v>1739.1895625</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VLOOKUP($A7,[3]futuresATR!$A$2:$F$80,2)</f>
        <v>423</v>
      </c>
      <c r="O7" s="156">
        <f t="shared" si="5"/>
        <v>21150</v>
      </c>
      <c r="P7" s="203">
        <f>VLOOKUP($A7,[3]futuresATR!$A$2:$F$80,3)</f>
        <v>8.7624999999999993</v>
      </c>
      <c r="Q7" s="155">
        <f t="shared" si="0"/>
        <v>438.12499999999994</v>
      </c>
      <c r="R7" s="145">
        <f t="shared" si="6"/>
        <v>5</v>
      </c>
      <c r="S7" s="140">
        <f t="shared" si="1"/>
        <v>105750</v>
      </c>
      <c r="T7" s="111">
        <f t="shared" si="7"/>
        <v>5</v>
      </c>
      <c r="U7" s="111">
        <f t="shared" si="8"/>
        <v>70</v>
      </c>
      <c r="V7" s="163">
        <f t="shared" si="9"/>
        <v>5</v>
      </c>
      <c r="W7" s="163">
        <f t="shared" si="10"/>
        <v>2190.6249999999995</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VLOOKUP($A8,[3]futuresATR!$A$2:$F$80,2)</f>
        <v>3099</v>
      </c>
      <c r="O8" s="156">
        <f t="shared" si="5"/>
        <v>30990</v>
      </c>
      <c r="P8" s="203">
        <f>VLOOKUP($A8,[3]futuresATR!$A$2:$F$80,3)</f>
        <v>54.428873932499997</v>
      </c>
      <c r="Q8" s="155">
        <f t="shared" si="0"/>
        <v>544.28873932499994</v>
      </c>
      <c r="R8" s="145">
        <f t="shared" si="6"/>
        <v>4</v>
      </c>
      <c r="S8" s="140">
        <f t="shared" si="1"/>
        <v>123960</v>
      </c>
      <c r="T8" s="111">
        <f t="shared" si="7"/>
        <v>4</v>
      </c>
      <c r="U8" s="111">
        <f t="shared" si="8"/>
        <v>56</v>
      </c>
      <c r="V8" s="163">
        <f t="shared" si="9"/>
        <v>4</v>
      </c>
      <c r="W8" s="163">
        <f t="shared" si="10"/>
        <v>2177.1549572999998</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1224</v>
      </c>
      <c r="L9" t="s">
        <v>496</v>
      </c>
      <c r="M9" s="134" t="s">
        <v>497</v>
      </c>
      <c r="N9" s="202">
        <f>VLOOKUP($A9,[3]futuresATR!$A$2:$F$80,2)</f>
        <v>0.78349999999999997</v>
      </c>
      <c r="O9" s="156">
        <f t="shared" si="5"/>
        <v>78350</v>
      </c>
      <c r="P9" s="203">
        <f>VLOOKUP($A9,[3]futuresATR!$A$2:$F$80,3)</f>
        <v>6.7099999999999998E-3</v>
      </c>
      <c r="Q9" s="155">
        <f t="shared" si="0"/>
        <v>671</v>
      </c>
      <c r="R9" s="145">
        <f t="shared" si="6"/>
        <v>3</v>
      </c>
      <c r="S9" s="140">
        <f t="shared" si="1"/>
        <v>235050</v>
      </c>
      <c r="T9" s="111">
        <f t="shared" si="7"/>
        <v>3</v>
      </c>
      <c r="U9" s="111">
        <f t="shared" si="8"/>
        <v>42</v>
      </c>
      <c r="V9" s="163">
        <f t="shared" si="9"/>
        <v>3</v>
      </c>
      <c r="W9" s="163">
        <f t="shared" si="10"/>
        <v>2013</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1.2722800000000001</v>
      </c>
      <c r="I10" s="148">
        <v>1000</v>
      </c>
      <c r="J10" s="113">
        <v>0.01</v>
      </c>
      <c r="K10" s="113" t="s">
        <v>1225</v>
      </c>
      <c r="L10" s="113" t="s">
        <v>312</v>
      </c>
      <c r="M10" s="149" t="s">
        <v>493</v>
      </c>
      <c r="N10" s="202">
        <f>VLOOKUP($A10,[3]futuresATR!$A$2:$F$80,2)</f>
        <v>147.13999999999999</v>
      </c>
      <c r="O10" s="156">
        <f t="shared" si="5"/>
        <v>115650.64294023327</v>
      </c>
      <c r="P10" s="203">
        <f>VLOOKUP($A10,[3]futuresATR!$A$2:$F$80,3)</f>
        <v>0.63024590000000003</v>
      </c>
      <c r="Q10" s="155">
        <f t="shared" si="0"/>
        <v>495.36729336309617</v>
      </c>
      <c r="R10" s="145">
        <f t="shared" si="6"/>
        <v>4</v>
      </c>
      <c r="S10" s="140">
        <f t="shared" si="1"/>
        <v>462602.57176093309</v>
      </c>
      <c r="T10" s="111">
        <f t="shared" si="7"/>
        <v>4</v>
      </c>
      <c r="U10" s="111">
        <f t="shared" si="8"/>
        <v>56</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VLOOKUP($A11,[3]futuresATR!$A$2:$F$80,2)</f>
        <v>49.07</v>
      </c>
      <c r="O11" s="156">
        <f t="shared" si="5"/>
        <v>49070</v>
      </c>
      <c r="P11" s="203">
        <f>VLOOKUP($A11,[3]futuresATR!$A$2:$F$80,3)</f>
        <v>1.268</v>
      </c>
      <c r="Q11" s="155">
        <f t="shared" si="0"/>
        <v>1268</v>
      </c>
      <c r="R11" s="145">
        <f t="shared" si="6"/>
        <v>2</v>
      </c>
      <c r="S11" s="140">
        <f t="shared" si="1"/>
        <v>98140</v>
      </c>
      <c r="T11" s="111">
        <f t="shared" si="7"/>
        <v>2</v>
      </c>
      <c r="U11" s="111">
        <f t="shared" si="8"/>
        <v>28</v>
      </c>
      <c r="V11" s="163">
        <f t="shared" si="9"/>
        <v>2</v>
      </c>
      <c r="W11" s="163">
        <f t="shared" si="10"/>
        <v>2536</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VLOOKUP($A12,[3]futuresATR!$A$2:$F$80,2)</f>
        <v>65.069999999999993</v>
      </c>
      <c r="O12" s="176">
        <f>N12*I12/H12*100</f>
        <v>32534.999999999996</v>
      </c>
      <c r="P12" s="203">
        <f>VLOOKUP($A12,[3]futuresATR!$A$2:$F$80,3)</f>
        <v>1.187370619</v>
      </c>
      <c r="Q12" s="160">
        <f>P12*I12/H12*100</f>
        <v>593.68530950000002</v>
      </c>
      <c r="R12" s="145">
        <f t="shared" si="6"/>
        <v>4</v>
      </c>
      <c r="S12" s="140">
        <f t="shared" si="1"/>
        <v>130139.99999999999</v>
      </c>
      <c r="T12" s="111">
        <f t="shared" si="7"/>
        <v>4</v>
      </c>
      <c r="U12" s="111">
        <f t="shared" si="8"/>
        <v>56</v>
      </c>
      <c r="V12" s="163">
        <f t="shared" si="9"/>
        <v>4</v>
      </c>
      <c r="W12" s="163">
        <f t="shared" si="10"/>
        <v>2374.7412380000001</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1224</v>
      </c>
      <c r="L13" t="s">
        <v>478</v>
      </c>
      <c r="M13" s="134" t="s">
        <v>592</v>
      </c>
      <c r="N13" s="202">
        <f>VLOOKUP($A13,[3]futuresATR!$A$2:$F$80,2)</f>
        <v>1.1261000000000001</v>
      </c>
      <c r="O13" s="156">
        <f t="shared" si="5"/>
        <v>140762.5</v>
      </c>
      <c r="P13" s="203">
        <f>VLOOKUP($A13,[3]futuresATR!$A$2:$F$80,3)</f>
        <v>7.3249999999999999E-3</v>
      </c>
      <c r="Q13" s="155">
        <f t="shared" ref="Q13:Q33" si="11">P13*I13/H13</f>
        <v>915.625</v>
      </c>
      <c r="R13" s="145">
        <f t="shared" si="6"/>
        <v>2</v>
      </c>
      <c r="S13" s="140">
        <f t="shared" si="1"/>
        <v>281525</v>
      </c>
      <c r="T13" s="111">
        <f t="shared" si="7"/>
        <v>2</v>
      </c>
      <c r="U13" s="111">
        <f t="shared" si="8"/>
        <v>28</v>
      </c>
      <c r="V13" s="163">
        <f t="shared" si="9"/>
        <v>2</v>
      </c>
      <c r="W13" s="163">
        <f t="shared" si="10"/>
        <v>1831.25</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299</v>
      </c>
      <c r="L14" t="s">
        <v>319</v>
      </c>
      <c r="M14" s="134" t="s">
        <v>764</v>
      </c>
      <c r="N14" s="202">
        <f>VLOOKUP($A14,[3]futuresATR!$A$2:$F$80,2)</f>
        <v>94.561000000000007</v>
      </c>
      <c r="O14" s="156">
        <f t="shared" si="5"/>
        <v>94561</v>
      </c>
      <c r="P14" s="203">
        <f>VLOOKUP($A14,[3]futuresATR!$A$2:$F$80,3)</f>
        <v>0.53325</v>
      </c>
      <c r="Q14" s="155">
        <f t="shared" si="11"/>
        <v>533.25</v>
      </c>
      <c r="R14" s="145">
        <f t="shared" si="6"/>
        <v>4</v>
      </c>
      <c r="S14" s="140">
        <f t="shared" si="1"/>
        <v>378244</v>
      </c>
      <c r="T14" s="111">
        <f t="shared" si="7"/>
        <v>4</v>
      </c>
      <c r="U14" s="111">
        <f t="shared" si="8"/>
        <v>56</v>
      </c>
      <c r="V14" s="163">
        <f t="shared" si="9"/>
        <v>4</v>
      </c>
      <c r="W14" s="163">
        <f t="shared" si="10"/>
        <v>2133</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0.88367325297797883</v>
      </c>
      <c r="I15" s="132">
        <v>1000</v>
      </c>
      <c r="J15">
        <v>0.01</v>
      </c>
      <c r="K15" t="s">
        <v>1225</v>
      </c>
      <c r="L15" t="s">
        <v>812</v>
      </c>
      <c r="M15" s="134" t="s">
        <v>571</v>
      </c>
      <c r="N15" s="202">
        <f>VLOOKUP($A15,[3]futuresATR!$A$2:$F$80,2)</f>
        <v>164.85</v>
      </c>
      <c r="O15" s="156">
        <f t="shared" si="5"/>
        <v>186550.85400000002</v>
      </c>
      <c r="P15" s="203">
        <f>VLOOKUP($A15,[3]futuresATR!$A$2:$F$80,3)</f>
        <v>0.56884847000000005</v>
      </c>
      <c r="Q15" s="155">
        <f t="shared" si="11"/>
        <v>643.73168259080001</v>
      </c>
      <c r="R15" s="145">
        <f t="shared" si="6"/>
        <v>3</v>
      </c>
      <c r="S15" s="140">
        <f t="shared" si="1"/>
        <v>559652.56200000003</v>
      </c>
      <c r="T15" s="111">
        <f t="shared" si="7"/>
        <v>3</v>
      </c>
      <c r="U15" s="111">
        <f t="shared" si="8"/>
        <v>42</v>
      </c>
      <c r="V15" s="163">
        <f t="shared" si="9"/>
        <v>3</v>
      </c>
      <c r="W15" s="163">
        <f t="shared" si="10"/>
        <v>1931.1950477723999</v>
      </c>
      <c r="X15" t="s">
        <v>912</v>
      </c>
      <c r="Y15">
        <v>2</v>
      </c>
      <c r="Z15">
        <v>162.88999999999999</v>
      </c>
      <c r="AA15" s="138">
        <v>0.01</v>
      </c>
      <c r="AB15" s="135">
        <v>1E-4</v>
      </c>
      <c r="AC15">
        <v>162.9</v>
      </c>
      <c r="AD15" s="109">
        <v>22</v>
      </c>
      <c r="AE15" s="109">
        <v>0</v>
      </c>
      <c r="AF15" s="169">
        <f t="shared" si="2"/>
        <v>-1.0000000000019327E-2</v>
      </c>
      <c r="AG15" s="145">
        <f t="shared" si="3"/>
        <v>-22.632800000043744</v>
      </c>
      <c r="AH15" s="142">
        <f t="shared" si="4"/>
        <v>0.63280000004374415</v>
      </c>
    </row>
    <row r="16" spans="1:34" ht="15.75" thickBot="1" x14ac:dyDescent="0.3">
      <c r="A16" s="5" t="s">
        <v>323</v>
      </c>
      <c r="B16" t="s">
        <v>324</v>
      </c>
      <c r="C16" s="158" t="s">
        <v>323</v>
      </c>
      <c r="D16" t="s">
        <v>535</v>
      </c>
      <c r="E16" t="s">
        <v>791</v>
      </c>
      <c r="F16" t="s">
        <v>811</v>
      </c>
      <c r="G16" t="s">
        <v>478</v>
      </c>
      <c r="H16">
        <f>VLOOKUP(G16,MARGIN!$E$1:$F$9,2)</f>
        <v>0.88367325297797883</v>
      </c>
      <c r="I16" s="132">
        <v>1000</v>
      </c>
      <c r="J16">
        <v>0.01</v>
      </c>
      <c r="K16" t="s">
        <v>1225</v>
      </c>
      <c r="L16" t="s">
        <v>813</v>
      </c>
      <c r="M16" s="134" t="s">
        <v>569</v>
      </c>
      <c r="N16" s="202">
        <f>VLOOKUP($A16,[3]futuresATR!$A$2:$F$80,2)</f>
        <v>132.69999999999999</v>
      </c>
      <c r="O16" s="156">
        <f t="shared" si="5"/>
        <v>150168.628</v>
      </c>
      <c r="P16" s="203">
        <f>VLOOKUP($A16,[3]futuresATR!$A$2:$F$80,3)</f>
        <v>0.1387482545</v>
      </c>
      <c r="Q16" s="155">
        <f t="shared" si="11"/>
        <v>157.01307472238</v>
      </c>
      <c r="R16" s="145">
        <f t="shared" si="6"/>
        <v>13</v>
      </c>
      <c r="S16" s="140">
        <f t="shared" si="1"/>
        <v>1952192.1639999999</v>
      </c>
      <c r="T16" s="111">
        <f t="shared" si="7"/>
        <v>13</v>
      </c>
      <c r="U16" s="111">
        <f t="shared" si="8"/>
        <v>182</v>
      </c>
      <c r="V16" s="163">
        <f t="shared" si="9"/>
        <v>13</v>
      </c>
      <c r="W16" s="163">
        <f t="shared" si="10"/>
        <v>2041.16997139094</v>
      </c>
      <c r="X16" t="s">
        <v>911</v>
      </c>
      <c r="Y16">
        <v>7</v>
      </c>
      <c r="Z16">
        <v>132.27000000000001</v>
      </c>
      <c r="AA16" s="138">
        <v>0.02</v>
      </c>
      <c r="AB16" s="135">
        <v>2.0000000000000001E-4</v>
      </c>
      <c r="AC16">
        <v>132.29</v>
      </c>
      <c r="AD16" s="109">
        <v>-156</v>
      </c>
      <c r="AE16" s="109">
        <v>0</v>
      </c>
      <c r="AF16" s="169">
        <f t="shared" si="2"/>
        <v>-1.999999999998181E-2</v>
      </c>
      <c r="AG16" s="145">
        <f t="shared" si="3"/>
        <v>-158.42959999985592</v>
      </c>
      <c r="AH16" s="142">
        <f t="shared" si="4"/>
        <v>2.4295999998559239</v>
      </c>
    </row>
    <row r="17" spans="1:34" ht="15.75" thickBot="1" x14ac:dyDescent="0.3">
      <c r="A17" s="5" t="s">
        <v>325</v>
      </c>
      <c r="B17" t="s">
        <v>326</v>
      </c>
      <c r="C17" s="158" t="s">
        <v>325</v>
      </c>
      <c r="D17" t="s">
        <v>535</v>
      </c>
      <c r="E17" t="s">
        <v>791</v>
      </c>
      <c r="F17" t="s">
        <v>811</v>
      </c>
      <c r="G17" t="s">
        <v>478</v>
      </c>
      <c r="H17">
        <f>VLOOKUP(G17,MARGIN!$E$1:$F$9,2)</f>
        <v>0.88367325297797883</v>
      </c>
      <c r="I17" s="132">
        <v>1000</v>
      </c>
      <c r="J17">
        <v>1E-3</v>
      </c>
      <c r="K17" t="s">
        <v>1225</v>
      </c>
      <c r="L17" t="s">
        <v>814</v>
      </c>
      <c r="M17" s="134" t="s">
        <v>573</v>
      </c>
      <c r="N17" s="202">
        <f>VLOOKUP($A17,[3]futuresATR!$A$2:$F$80,2)</f>
        <v>111.845</v>
      </c>
      <c r="O17" s="156">
        <f t="shared" si="5"/>
        <v>126568.2758</v>
      </c>
      <c r="P17" s="203">
        <f>VLOOKUP($A17,[3]futuresATR!$A$2:$F$80,3)</f>
        <v>2.5736427999999999E-2</v>
      </c>
      <c r="Q17" s="155">
        <f t="shared" si="11"/>
        <v>29.12437138192</v>
      </c>
      <c r="R17" s="145">
        <f t="shared" si="6"/>
        <v>72</v>
      </c>
      <c r="S17" s="140">
        <f t="shared" si="1"/>
        <v>9112915.8575999998</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-407.39039999991894</v>
      </c>
      <c r="AH17" s="142">
        <f t="shared" si="4"/>
        <v>0.39039999991894092</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1225</v>
      </c>
      <c r="L18" t="s">
        <v>817</v>
      </c>
      <c r="M18" s="134" t="s">
        <v>590</v>
      </c>
      <c r="N18" s="202">
        <f>VLOOKUP($A18,[3]futuresATR!$A$2:$F$80,2)</f>
        <v>99.18</v>
      </c>
      <c r="O18" s="156">
        <f t="shared" si="5"/>
        <v>247950.00000000003</v>
      </c>
      <c r="P18" s="203">
        <f>VLOOKUP($A18,[3]futuresATR!$A$2:$F$80,3)</f>
        <v>4.1500000000000002E-2</v>
      </c>
      <c r="Q18" s="155">
        <f t="shared" si="11"/>
        <v>103.75</v>
      </c>
      <c r="R18" s="145">
        <f t="shared" si="6"/>
        <v>20</v>
      </c>
      <c r="S18" s="140">
        <f t="shared" si="1"/>
        <v>4959000.0000000009</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VLOOKUP($A19,[3]futuresATR!$A$2:$F$80,2)</f>
        <v>1498.1</v>
      </c>
      <c r="O19" s="156">
        <f t="shared" si="5"/>
        <v>149810</v>
      </c>
      <c r="P19" s="203">
        <f>VLOOKUP($A19,[3]futuresATR!$A$2:$F$80,3)</f>
        <v>16.46</v>
      </c>
      <c r="Q19" s="155">
        <f t="shared" si="11"/>
        <v>1646</v>
      </c>
      <c r="R19" s="145">
        <f t="shared" si="6"/>
        <v>1</v>
      </c>
      <c r="S19" s="140">
        <f t="shared" si="1"/>
        <v>149810</v>
      </c>
      <c r="T19" s="111">
        <f t="shared" si="7"/>
        <v>1</v>
      </c>
      <c r="U19" s="111">
        <f t="shared" si="8"/>
        <v>14</v>
      </c>
      <c r="V19" s="163">
        <f t="shared" si="9"/>
        <v>1</v>
      </c>
      <c r="W19" s="163">
        <f t="shared" si="10"/>
        <v>1646</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VLOOKUP($A20,[3]futuresATR!$A$2:$F$80,2)</f>
        <v>2096.25</v>
      </c>
      <c r="O20" s="156">
        <f t="shared" si="5"/>
        <v>104812.5</v>
      </c>
      <c r="P20" s="203">
        <f>VLOOKUP($A20,[3]futuresATR!$A$2:$F$80,3)</f>
        <v>18.887499999999999</v>
      </c>
      <c r="Q20" s="155">
        <f t="shared" si="11"/>
        <v>944.375</v>
      </c>
      <c r="R20" s="145">
        <f t="shared" si="6"/>
        <v>2</v>
      </c>
      <c r="S20" s="140">
        <f t="shared" si="1"/>
        <v>209625</v>
      </c>
      <c r="T20" s="111">
        <f t="shared" si="7"/>
        <v>2</v>
      </c>
      <c r="U20" s="111">
        <f t="shared" si="8"/>
        <v>28</v>
      </c>
      <c r="V20" s="163">
        <f t="shared" si="9"/>
        <v>2</v>
      </c>
      <c r="W20" s="163">
        <f t="shared" si="10"/>
        <v>1888.75</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VLOOKUP($A21,[3]futuresATR!$A$2:$F$80,2)</f>
        <v>145.55000000000001</v>
      </c>
      <c r="O21" s="156">
        <f t="shared" si="5"/>
        <v>72775</v>
      </c>
      <c r="P21" s="203">
        <f>VLOOKUP($A21,[3]futuresATR!$A$2:$F$80,3)</f>
        <v>2.69</v>
      </c>
      <c r="Q21" s="155">
        <f t="shared" si="11"/>
        <v>1345</v>
      </c>
      <c r="R21" s="145">
        <f t="shared" si="6"/>
        <v>2</v>
      </c>
      <c r="S21" s="140">
        <f t="shared" si="1"/>
        <v>145550</v>
      </c>
      <c r="T21" s="111">
        <f t="shared" si="7"/>
        <v>2</v>
      </c>
      <c r="U21" s="111">
        <f t="shared" si="8"/>
        <v>28</v>
      </c>
      <c r="V21" s="163">
        <f t="shared" si="9"/>
        <v>2</v>
      </c>
      <c r="W21" s="163">
        <f t="shared" si="10"/>
        <v>2690</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0.88367325297797883</v>
      </c>
      <c r="I22">
        <v>10</v>
      </c>
      <c r="J22">
        <v>0.1</v>
      </c>
      <c r="K22" t="s">
        <v>299</v>
      </c>
      <c r="L22" t="s">
        <v>491</v>
      </c>
      <c r="M22" s="134" t="s">
        <v>490</v>
      </c>
      <c r="N22" s="202">
        <f>VLOOKUP($A22,[3]futuresATR!$A$2:$F$80,2)</f>
        <v>4302.5</v>
      </c>
      <c r="O22" s="156">
        <f t="shared" si="5"/>
        <v>48688.811000000002</v>
      </c>
      <c r="P22" s="203">
        <f>VLOOKUP($A22,[3]futuresATR!$A$2:$F$80,3)</f>
        <v>58.934298376000001</v>
      </c>
      <c r="Q22" s="155">
        <f t="shared" si="11"/>
        <v>666.9240941421665</v>
      </c>
      <c r="R22" s="145">
        <f t="shared" si="6"/>
        <v>3</v>
      </c>
      <c r="S22" s="140">
        <f t="shared" si="1"/>
        <v>146066.43300000002</v>
      </c>
      <c r="T22" s="111">
        <f t="shared" si="7"/>
        <v>3</v>
      </c>
      <c r="U22" s="111">
        <f t="shared" si="8"/>
        <v>42</v>
      </c>
      <c r="V22" s="163">
        <f t="shared" si="9"/>
        <v>3</v>
      </c>
      <c r="W22" s="163">
        <f t="shared" si="10"/>
        <v>2000.7722824264995</v>
      </c>
      <c r="X22" t="s">
        <v>911</v>
      </c>
      <c r="Y22">
        <v>16</v>
      </c>
      <c r="Z22">
        <v>4440.5</v>
      </c>
      <c r="AA22" s="138">
        <v>-2</v>
      </c>
      <c r="AB22" t="s">
        <v>921</v>
      </c>
      <c r="AC22">
        <v>4438.5</v>
      </c>
      <c r="AD22" s="109">
        <v>358</v>
      </c>
      <c r="AE22" s="109">
        <v>0</v>
      </c>
      <c r="AF22" s="169">
        <f t="shared" si="2"/>
        <v>2</v>
      </c>
      <c r="AG22" s="145">
        <f t="shared" si="3"/>
        <v>362.12479999999999</v>
      </c>
      <c r="AH22" s="142">
        <f t="shared" si="4"/>
        <v>4.1247999999999934</v>
      </c>
    </row>
    <row r="23" spans="1:34" ht="15.75" thickBot="1" x14ac:dyDescent="0.3">
      <c r="A23" s="5" t="s">
        <v>338</v>
      </c>
      <c r="B23" s="186" t="s">
        <v>1203</v>
      </c>
      <c r="C23" s="158" t="s">
        <v>338</v>
      </c>
      <c r="D23" t="s">
        <v>535</v>
      </c>
      <c r="E23" t="s">
        <v>791</v>
      </c>
      <c r="F23" t="s">
        <v>1204</v>
      </c>
      <c r="G23" t="s">
        <v>478</v>
      </c>
      <c r="H23">
        <f>VLOOKUP(G23,MARGIN!$E$1:$F$9,2)</f>
        <v>0.88367325297797883</v>
      </c>
      <c r="I23">
        <v>5</v>
      </c>
      <c r="J23">
        <v>0.1</v>
      </c>
      <c r="K23" t="s">
        <v>299</v>
      </c>
      <c r="L23" t="s">
        <v>825</v>
      </c>
      <c r="M23" s="134" t="s">
        <v>672</v>
      </c>
      <c r="N23" s="202">
        <f>VLOOKUP($A23,[3]futuresATR!$A$2:$F$80,2)</f>
        <v>9836</v>
      </c>
      <c r="O23" s="156">
        <f t="shared" si="5"/>
        <v>55654.055200000003</v>
      </c>
      <c r="P23" s="203">
        <f>VLOOKUP($A23,[3]futuresATR!$A$2:$F$80,3)</f>
        <v>157.72499999999999</v>
      </c>
      <c r="Q23" s="155">
        <f t="shared" si="11"/>
        <v>892.43959500000005</v>
      </c>
      <c r="R23" s="145">
        <f t="shared" si="6"/>
        <v>2</v>
      </c>
      <c r="S23" s="140">
        <f t="shared" si="1"/>
        <v>111308.11040000001</v>
      </c>
      <c r="T23" s="111">
        <f t="shared" si="7"/>
        <v>2</v>
      </c>
      <c r="U23" s="111">
        <f t="shared" si="8"/>
        <v>28</v>
      </c>
      <c r="V23" s="163">
        <f t="shared" si="9"/>
        <v>2</v>
      </c>
      <c r="W23" s="163">
        <f t="shared" si="10"/>
        <v>1784.8791900000001</v>
      </c>
      <c r="X23" t="s">
        <v>911</v>
      </c>
      <c r="Y23">
        <v>1</v>
      </c>
      <c r="Z23">
        <v>10177</v>
      </c>
      <c r="AA23" s="138">
        <v>0</v>
      </c>
      <c r="AB23" s="141" t="s">
        <v>915</v>
      </c>
      <c r="AC23">
        <v>10255</v>
      </c>
      <c r="AD23" s="109">
        <v>-2174</v>
      </c>
      <c r="AE23" s="109">
        <v>0</v>
      </c>
      <c r="AF23" s="169">
        <f t="shared" si="2"/>
        <v>-78</v>
      </c>
      <c r="AG23" s="145">
        <f t="shared" si="3"/>
        <v>-441.33960000000002</v>
      </c>
      <c r="AH23" s="142">
        <f t="shared" si="4"/>
        <v>-1732.6604</v>
      </c>
    </row>
    <row r="24" spans="1:34" s="1" customFormat="1" ht="15.75" thickBot="1" x14ac:dyDescent="0.3">
      <c r="A24" s="5" t="s">
        <v>340</v>
      </c>
      <c r="B24" s="113" t="s">
        <v>341</v>
      </c>
      <c r="C24" s="158" t="s">
        <v>340</v>
      </c>
      <c r="D24" s="113" t="s">
        <v>822</v>
      </c>
      <c r="E24" s="113" t="s">
        <v>791</v>
      </c>
      <c r="F24" s="113" t="s">
        <v>826</v>
      </c>
      <c r="G24" s="113" t="s">
        <v>478</v>
      </c>
      <c r="H24">
        <f>VLOOKUP(G24,MARGIN!$E$1:$F$9,2)</f>
        <v>0.88367325297797883</v>
      </c>
      <c r="I24" s="148">
        <v>2500</v>
      </c>
      <c r="J24" s="113">
        <v>1E-3</v>
      </c>
      <c r="K24" s="113" t="s">
        <v>1225</v>
      </c>
      <c r="L24" s="113" t="s">
        <v>827</v>
      </c>
      <c r="M24" s="149" t="s">
        <v>577</v>
      </c>
      <c r="N24" s="202">
        <f>VLOOKUP($A24,[3]futuresATR!$A$2:$F$80,2)</f>
        <v>100.28</v>
      </c>
      <c r="O24" s="156">
        <f t="shared" si="5"/>
        <v>283702.14799999999</v>
      </c>
      <c r="P24" s="203">
        <f>VLOOKUP($A24,[3]futuresATR!$A$2:$F$80,3)</f>
        <v>9.75E-3</v>
      </c>
      <c r="Q24" s="155">
        <f t="shared" si="11"/>
        <v>27.583725000000001</v>
      </c>
      <c r="R24" s="145">
        <f t="shared" si="6"/>
        <v>76</v>
      </c>
      <c r="S24" s="140">
        <f t="shared" si="1"/>
        <v>21561363.248</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2121.8250000000803</v>
      </c>
      <c r="AH24" s="142">
        <f t="shared" si="4"/>
        <v>21.825000000080308</v>
      </c>
    </row>
    <row r="25" spans="1:34" x14ac:dyDescent="0.25">
      <c r="A25" s="5" t="s">
        <v>342</v>
      </c>
      <c r="B25" s="113" t="s">
        <v>343</v>
      </c>
      <c r="C25" s="158" t="s">
        <v>342</v>
      </c>
      <c r="D25" s="113" t="s">
        <v>822</v>
      </c>
      <c r="E25" s="113" t="s">
        <v>791</v>
      </c>
      <c r="F25" s="113" t="s">
        <v>828</v>
      </c>
      <c r="G25" s="113" t="s">
        <v>465</v>
      </c>
      <c r="H25">
        <f>VLOOKUP(G25,MARGIN!$E$1:$F$9,2)</f>
        <v>0.69178300150808691</v>
      </c>
      <c r="I25" s="113">
        <v>10</v>
      </c>
      <c r="J25" s="113">
        <v>0.1</v>
      </c>
      <c r="K25" s="113" t="s">
        <v>299</v>
      </c>
      <c r="L25" s="113" t="s">
        <v>829</v>
      </c>
      <c r="M25" s="149" t="s">
        <v>600</v>
      </c>
      <c r="N25" s="202">
        <f>VLOOKUP($A25,[3]futuresATR!$A$2:$F$80,2)</f>
        <v>6120</v>
      </c>
      <c r="O25" s="156">
        <f t="shared" si="5"/>
        <v>88467.04800000001</v>
      </c>
      <c r="P25" s="203">
        <f>VLOOKUP($A25,[3]futuresATR!$A$2:$F$80,3)</f>
        <v>74.775000000000006</v>
      </c>
      <c r="Q25" s="155">
        <f t="shared" si="11"/>
        <v>1080.9025349999999</v>
      </c>
      <c r="R25" s="145">
        <f t="shared" si="6"/>
        <v>2</v>
      </c>
      <c r="S25" s="140">
        <f t="shared" si="1"/>
        <v>176934.09600000002</v>
      </c>
      <c r="T25" s="111">
        <f t="shared" si="7"/>
        <v>2</v>
      </c>
      <c r="U25" s="111">
        <f t="shared" si="8"/>
        <v>28</v>
      </c>
      <c r="V25" s="163">
        <f t="shared" si="9"/>
        <v>2</v>
      </c>
      <c r="W25" s="163">
        <f t="shared" si="10"/>
        <v>2161.8050699999999</v>
      </c>
      <c r="X25" s="113" t="s">
        <v>911</v>
      </c>
      <c r="Y25" s="113">
        <v>3</v>
      </c>
      <c r="Z25" s="113">
        <v>6187</v>
      </c>
      <c r="AA25" s="113" t="s">
        <v>1150</v>
      </c>
      <c r="AB25" s="113" t="s">
        <v>915</v>
      </c>
      <c r="AC25" s="113">
        <v>6211.5</v>
      </c>
      <c r="AD25" s="165">
        <v>-1058</v>
      </c>
      <c r="AE25" s="165">
        <v>0</v>
      </c>
      <c r="AF25" s="169">
        <f t="shared" si="2"/>
        <v>-24.5</v>
      </c>
      <c r="AG25" s="145">
        <f t="shared" si="3"/>
        <v>-1062.4719</v>
      </c>
      <c r="AH25" s="142">
        <f t="shared" si="4"/>
        <v>4.4719000000000051</v>
      </c>
    </row>
    <row r="26" spans="1:34" ht="15.75" thickBot="1" x14ac:dyDescent="0.3">
      <c r="A26" s="5" t="s">
        <v>344</v>
      </c>
      <c r="B26" s="113" t="s">
        <v>345</v>
      </c>
      <c r="C26" s="158" t="s">
        <v>344</v>
      </c>
      <c r="D26" s="113" t="s">
        <v>822</v>
      </c>
      <c r="E26" s="113" t="s">
        <v>791</v>
      </c>
      <c r="F26" s="113" t="s">
        <v>830</v>
      </c>
      <c r="G26" s="113" t="s">
        <v>465</v>
      </c>
      <c r="H26">
        <f>VLOOKUP(G26,MARGIN!$E$1:$F$9,2)</f>
        <v>0.69178300150808691</v>
      </c>
      <c r="I26" s="148">
        <v>1000</v>
      </c>
      <c r="J26" s="113">
        <v>0.01</v>
      </c>
      <c r="K26" s="113" t="s">
        <v>1225</v>
      </c>
      <c r="L26" s="113" t="s">
        <v>831</v>
      </c>
      <c r="M26" s="149" t="s">
        <v>605</v>
      </c>
      <c r="N26" s="202">
        <f>VLOOKUP($A26,[3]futuresATR!$A$2:$F$80,2)</f>
        <v>125.08</v>
      </c>
      <c r="O26" s="156">
        <f t="shared" si="5"/>
        <v>180808.14320000002</v>
      </c>
      <c r="P26" s="203">
        <f>VLOOKUP($A26,[3]futuresATR!$A$2:$F$80,3)</f>
        <v>0.548919618</v>
      </c>
      <c r="Q26" s="155">
        <f t="shared" si="11"/>
        <v>793.48526460372</v>
      </c>
      <c r="R26" s="145">
        <f t="shared" si="6"/>
        <v>3</v>
      </c>
      <c r="S26" s="140">
        <f t="shared" si="1"/>
        <v>542424.42960000003</v>
      </c>
      <c r="T26" s="111">
        <f t="shared" si="7"/>
        <v>3</v>
      </c>
      <c r="U26" s="111">
        <f t="shared" si="8"/>
        <v>42</v>
      </c>
      <c r="V26" s="163">
        <f t="shared" si="9"/>
        <v>3</v>
      </c>
      <c r="W26" s="163">
        <f t="shared" si="10"/>
        <v>2380.4557938111602</v>
      </c>
      <c r="X26" s="113" t="s">
        <v>912</v>
      </c>
      <c r="Y26" s="113">
        <v>3</v>
      </c>
      <c r="Z26" s="113">
        <v>123.47</v>
      </c>
      <c r="AA26" s="113" t="s">
        <v>1150</v>
      </c>
      <c r="AB26" s="113" t="s">
        <v>915</v>
      </c>
      <c r="AC26" s="113">
        <v>123.83</v>
      </c>
      <c r="AD26" s="165">
        <v>1557</v>
      </c>
      <c r="AE26" s="165">
        <v>0</v>
      </c>
      <c r="AF26" s="169">
        <f t="shared" si="2"/>
        <v>-0.35999999999999943</v>
      </c>
      <c r="AG26" s="145">
        <f t="shared" si="3"/>
        <v>-1561.1831999999974</v>
      </c>
      <c r="AH26" s="142">
        <f t="shared" si="4"/>
        <v>4.1831999999974414</v>
      </c>
    </row>
    <row r="27" spans="1:34" ht="15.75" thickBot="1" x14ac:dyDescent="0.3">
      <c r="A27" s="5" t="s">
        <v>346</v>
      </c>
      <c r="B27" s="113" t="s">
        <v>347</v>
      </c>
      <c r="C27" s="158" t="s">
        <v>346</v>
      </c>
      <c r="D27" s="113" t="s">
        <v>822</v>
      </c>
      <c r="E27" s="113" t="s">
        <v>791</v>
      </c>
      <c r="F27" s="113" t="s">
        <v>832</v>
      </c>
      <c r="G27" s="113" t="s">
        <v>465</v>
      </c>
      <c r="H27">
        <f>VLOOKUP(G27,MARGIN!$E$1:$F$9,2)</f>
        <v>0.69178300150808691</v>
      </c>
      <c r="I27" s="148">
        <v>1250</v>
      </c>
      <c r="J27" s="113">
        <v>0.01</v>
      </c>
      <c r="K27" s="113" t="s">
        <v>1225</v>
      </c>
      <c r="L27" s="113" t="s">
        <v>833</v>
      </c>
      <c r="M27" s="149" t="s">
        <v>462</v>
      </c>
      <c r="N27" s="202">
        <f>VLOOKUP($A27,[3]futuresATR!$A$2:$F$80,2)</f>
        <v>99.45</v>
      </c>
      <c r="O27" s="156">
        <f t="shared" si="5"/>
        <v>179698.69125</v>
      </c>
      <c r="P27" s="203">
        <f>VLOOKUP($A27,[3]futuresATR!$A$2:$F$80,3)</f>
        <v>2.4E-2</v>
      </c>
      <c r="Q27" s="155">
        <f t="shared" si="11"/>
        <v>43.366199999999999</v>
      </c>
      <c r="R27" s="145">
        <f t="shared" si="6"/>
        <v>48</v>
      </c>
      <c r="S27" s="140">
        <f t="shared" si="1"/>
        <v>8625537.1799999997</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903.46250000046211</v>
      </c>
      <c r="AH27" s="142">
        <f t="shared" si="4"/>
        <v>2.4625000004621143</v>
      </c>
    </row>
    <row r="28" spans="1:34" x14ac:dyDescent="0.25">
      <c r="A28" s="5" t="s">
        <v>348</v>
      </c>
      <c r="B28" t="s">
        <v>349</v>
      </c>
      <c r="C28" s="157" t="s">
        <v>348</v>
      </c>
      <c r="D28" t="s">
        <v>266</v>
      </c>
      <c r="E28" t="s">
        <v>791</v>
      </c>
      <c r="F28">
        <v>100000</v>
      </c>
      <c r="G28" t="s">
        <v>481</v>
      </c>
      <c r="H28">
        <f>VLOOKUP(G28,MARGIN!$E$1:$F$9,2)</f>
        <v>1</v>
      </c>
      <c r="I28" s="132">
        <v>1000</v>
      </c>
      <c r="J28" t="s">
        <v>834</v>
      </c>
      <c r="K28" t="s">
        <v>1225</v>
      </c>
      <c r="L28" t="s">
        <v>835</v>
      </c>
      <c r="M28" s="134" t="s">
        <v>774</v>
      </c>
      <c r="N28" s="202">
        <f>VLOOKUP($A28,[3]futuresATR!$A$2:$F$80,2)</f>
        <v>121.203125</v>
      </c>
      <c r="O28" s="156">
        <f t="shared" si="5"/>
        <v>121203.125</v>
      </c>
      <c r="P28" s="203">
        <f>VLOOKUP($A28,[3]futuresATR!$A$2:$F$80,3)</f>
        <v>0.30110163049999999</v>
      </c>
      <c r="Q28" s="155">
        <f t="shared" si="11"/>
        <v>301.1016305</v>
      </c>
      <c r="R28" s="145">
        <f t="shared" si="6"/>
        <v>7</v>
      </c>
      <c r="S28" s="140">
        <f t="shared" si="1"/>
        <v>848421.875</v>
      </c>
      <c r="T28" s="111">
        <f t="shared" si="7"/>
        <v>7</v>
      </c>
      <c r="U28" s="111">
        <f t="shared" si="8"/>
        <v>98</v>
      </c>
      <c r="V28" s="163">
        <f t="shared" si="9"/>
        <v>7</v>
      </c>
      <c r="W28" s="163">
        <f t="shared" si="10"/>
        <v>2107.7114135000002</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VLOOKUP($A29,[3]futuresATR!$A$2:$F$80,2)</f>
        <v>1275.9000000000001</v>
      </c>
      <c r="O29" s="156">
        <f t="shared" si="5"/>
        <v>127590.00000000001</v>
      </c>
      <c r="P29" s="203">
        <f>VLOOKUP($A29,[3]futuresATR!$A$2:$F$80,3)</f>
        <v>16.971175846000001</v>
      </c>
      <c r="Q29" s="155">
        <f t="shared" si="11"/>
        <v>1697.1175846000001</v>
      </c>
      <c r="R29" s="145">
        <f t="shared" si="6"/>
        <v>1</v>
      </c>
      <c r="S29" s="140">
        <f t="shared" si="1"/>
        <v>127590.00000000001</v>
      </c>
      <c r="T29" s="111">
        <f t="shared" si="7"/>
        <v>1</v>
      </c>
      <c r="U29" s="111">
        <f t="shared" si="8"/>
        <v>14</v>
      </c>
      <c r="V29" s="163">
        <f t="shared" si="9"/>
        <v>1</v>
      </c>
      <c r="W29" s="163">
        <f t="shared" si="10"/>
        <v>1697.1175846000001</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VLOOKUP($A30,[3]futuresATR!$A$2:$F$80,2)</f>
        <v>8574</v>
      </c>
      <c r="O30" s="156">
        <f t="shared" si="5"/>
        <v>55173.745173745177</v>
      </c>
      <c r="P30" s="203">
        <f>VLOOKUP($A30,[3]futuresATR!$A$2:$F$80,3)</f>
        <v>162.73543307</v>
      </c>
      <c r="Q30" s="155">
        <f t="shared" si="11"/>
        <v>1047.203559009009</v>
      </c>
      <c r="R30" s="145">
        <f t="shared" si="6"/>
        <v>2</v>
      </c>
      <c r="S30" s="140">
        <f t="shared" si="1"/>
        <v>110347.49034749035</v>
      </c>
      <c r="T30" s="111">
        <f t="shared" si="7"/>
        <v>2</v>
      </c>
      <c r="U30" s="111">
        <f t="shared" si="8"/>
        <v>28</v>
      </c>
      <c r="V30" s="163">
        <f t="shared" si="9"/>
        <v>2</v>
      </c>
      <c r="W30" s="163">
        <f t="shared" si="10"/>
        <v>2094.4071180180181</v>
      </c>
      <c r="X30" s="113" t="s">
        <v>912</v>
      </c>
      <c r="Y30" s="113">
        <v>2</v>
      </c>
      <c r="Z30" s="113">
        <v>8444</v>
      </c>
      <c r="AA30" s="113" t="s">
        <v>1159</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VLOOKUP($A31,[3]futuresATR!$A$2:$F$80,2)</f>
        <v>203.05</v>
      </c>
      <c r="O31" s="156">
        <f t="shared" si="5"/>
        <v>50762.5</v>
      </c>
      <c r="P31" s="203">
        <f>VLOOKUP($A31,[3]futuresATR!$A$2:$F$80,3)</f>
        <v>4.0125000000000002</v>
      </c>
      <c r="Q31" s="155">
        <f t="shared" si="11"/>
        <v>1003.125</v>
      </c>
      <c r="R31" s="145">
        <f t="shared" si="6"/>
        <v>2</v>
      </c>
      <c r="S31" s="140">
        <f t="shared" si="1"/>
        <v>101525</v>
      </c>
      <c r="T31" s="111">
        <f t="shared" si="7"/>
        <v>2</v>
      </c>
      <c r="U31" s="111">
        <f t="shared" si="8"/>
        <v>28</v>
      </c>
      <c r="V31" s="163">
        <f t="shared" si="9"/>
        <v>2</v>
      </c>
      <c r="W31" s="163">
        <f t="shared" si="10"/>
        <v>2006.25</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VLOOKUP($A32,[3]futuresATR!$A$2:$F$80,2)</f>
        <v>20808</v>
      </c>
      <c r="O32" s="156">
        <f t="shared" si="5"/>
        <v>133899.61389961391</v>
      </c>
      <c r="P32" s="203">
        <f>VLOOKUP($A32,[3]futuresATR!$A$2:$F$80,3)</f>
        <v>294.78887060900001</v>
      </c>
      <c r="Q32" s="155">
        <f t="shared" si="11"/>
        <v>1896.9682793371944</v>
      </c>
      <c r="R32" s="145">
        <f t="shared" si="6"/>
        <v>1</v>
      </c>
      <c r="S32" s="140">
        <f t="shared" si="1"/>
        <v>133899.61389961391</v>
      </c>
      <c r="T32" s="111">
        <f t="shared" si="7"/>
        <v>1</v>
      </c>
      <c r="U32" s="111">
        <f t="shared" si="8"/>
        <v>14</v>
      </c>
      <c r="V32" s="163">
        <f t="shared" si="9"/>
        <v>1</v>
      </c>
      <c r="W32" s="163">
        <f t="shared" si="10"/>
        <v>1896.9682793371944</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VLOOKUP($A33,[3]futuresATR!$A$2:$F$80,2)</f>
        <v>1.516</v>
      </c>
      <c r="O33" s="156">
        <f t="shared" si="5"/>
        <v>63672</v>
      </c>
      <c r="P33" s="203">
        <f>VLOOKUP($A33,[3]futuresATR!$A$2:$F$80,3)</f>
        <v>3.8030000000000001E-2</v>
      </c>
      <c r="Q33" s="155">
        <f t="shared" si="11"/>
        <v>1597.26</v>
      </c>
      <c r="R33" s="145">
        <f t="shared" si="6"/>
        <v>1</v>
      </c>
      <c r="S33" s="140">
        <f t="shared" si="1"/>
        <v>63672</v>
      </c>
      <c r="T33" s="111">
        <f t="shared" si="7"/>
        <v>1</v>
      </c>
      <c r="U33" s="111">
        <f t="shared" si="8"/>
        <v>14</v>
      </c>
      <c r="V33" s="163">
        <f t="shared" si="9"/>
        <v>1</v>
      </c>
      <c r="W33" s="163">
        <f t="shared" si="10"/>
        <v>1597.26</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1224</v>
      </c>
      <c r="L34" t="s">
        <v>449</v>
      </c>
      <c r="M34" s="134" t="s">
        <v>632</v>
      </c>
      <c r="N34" s="202">
        <f>VLOOKUP($A34,[3]futuresATR!$A$2:$F$80,2)</f>
        <v>0.93654999999999999</v>
      </c>
      <c r="O34" s="176">
        <f>N34*I34/H34/100</f>
        <v>117068.75</v>
      </c>
      <c r="P34" s="203">
        <f>VLOOKUP($A34,[3]futuresATR!$A$2:$F$80,3)</f>
        <v>8.5824999999999999E-3</v>
      </c>
      <c r="Q34" s="162">
        <f>P34*I34/H34/100</f>
        <v>1072.8125</v>
      </c>
      <c r="R34" s="145">
        <f t="shared" si="6"/>
        <v>2</v>
      </c>
      <c r="S34" s="140">
        <f t="shared" ref="S34:S65" si="12">R34*O34</f>
        <v>234137.5</v>
      </c>
      <c r="T34" s="111">
        <f t="shared" si="7"/>
        <v>2</v>
      </c>
      <c r="U34" s="111">
        <f t="shared" si="8"/>
        <v>28</v>
      </c>
      <c r="V34" s="163">
        <f t="shared" si="9"/>
        <v>2</v>
      </c>
      <c r="W34" s="163">
        <f t="shared" si="10"/>
        <v>2145.625</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VLOOKUP($A35,[3]futuresATR!$A$2:$F$80,2)</f>
        <v>138.85</v>
      </c>
      <c r="O35" s="156">
        <f t="shared" si="5"/>
        <v>52068.75</v>
      </c>
      <c r="P35" s="203">
        <f>VLOOKUP($A35,[3]futuresATR!$A$2:$F$80,3)</f>
        <v>3.8739393940000002</v>
      </c>
      <c r="Q35" s="155">
        <f t="shared" ref="Q35:Q51" si="14">P35*I35/H35</f>
        <v>1452.7272727500001</v>
      </c>
      <c r="R35" s="145">
        <f t="shared" si="6"/>
        <v>1</v>
      </c>
      <c r="S35" s="140">
        <f t="shared" si="12"/>
        <v>52068.75</v>
      </c>
      <c r="T35" s="111">
        <f t="shared" si="7"/>
        <v>1</v>
      </c>
      <c r="U35" s="111">
        <f t="shared" si="8"/>
        <v>14</v>
      </c>
      <c r="V35" s="163">
        <f t="shared" si="9"/>
        <v>1</v>
      </c>
      <c r="W35" s="163">
        <f t="shared" si="10"/>
        <v>1452.7272727500001</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VLOOKUP($A36,[3]futuresATR!$A$2:$F$80,2)</f>
        <v>468.5</v>
      </c>
      <c r="O36" s="156">
        <f t="shared" si="5"/>
        <v>23425</v>
      </c>
      <c r="P36" s="203">
        <f>VLOOKUP($A36,[3]futuresATR!$A$2:$F$80,3)</f>
        <v>10.824999999999999</v>
      </c>
      <c r="Q36" s="155">
        <f t="shared" si="14"/>
        <v>541.25</v>
      </c>
      <c r="R36" s="145">
        <f t="shared" si="6"/>
        <v>4</v>
      </c>
      <c r="S36" s="140">
        <f t="shared" si="12"/>
        <v>93700</v>
      </c>
      <c r="T36" s="111">
        <f t="shared" si="7"/>
        <v>4</v>
      </c>
      <c r="U36" s="111">
        <f t="shared" si="8"/>
        <v>56</v>
      </c>
      <c r="V36" s="163">
        <f t="shared" si="9"/>
        <v>4</v>
      </c>
      <c r="W36" s="163">
        <f t="shared" si="10"/>
        <v>2165</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VLOOKUP($A37,[3]futuresATR!$A$2:$F$80,2)</f>
        <v>306.10000000000002</v>
      </c>
      <c r="O37" s="156">
        <f t="shared" si="5"/>
        <v>33671</v>
      </c>
      <c r="P37" s="203">
        <f>VLOOKUP($A37,[3]futuresATR!$A$2:$F$80,3)</f>
        <v>7.3449999999999998</v>
      </c>
      <c r="Q37" s="155">
        <f t="shared" si="14"/>
        <v>807.94999999999993</v>
      </c>
      <c r="R37" s="145">
        <f t="shared" si="6"/>
        <v>3</v>
      </c>
      <c r="S37" s="140">
        <f t="shared" si="12"/>
        <v>101013</v>
      </c>
      <c r="T37" s="111">
        <f t="shared" si="7"/>
        <v>3</v>
      </c>
      <c r="U37" s="111">
        <f t="shared" si="8"/>
        <v>42</v>
      </c>
      <c r="V37" s="163">
        <f t="shared" si="9"/>
        <v>3</v>
      </c>
      <c r="W37" s="163">
        <f t="shared" si="10"/>
        <v>2423.85</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VLOOKUP($A38,[3]futuresATR!$A$2:$F$80,2)</f>
        <v>117.35</v>
      </c>
      <c r="O38" s="156">
        <f t="shared" si="5"/>
        <v>46940</v>
      </c>
      <c r="P38" s="203">
        <f>VLOOKUP($A38,[3]futuresATR!$A$2:$F$80,3)</f>
        <v>1.915</v>
      </c>
      <c r="Q38" s="155">
        <f t="shared" si="14"/>
        <v>766</v>
      </c>
      <c r="R38" s="145">
        <f t="shared" si="6"/>
        <v>3</v>
      </c>
      <c r="S38" s="140">
        <f t="shared" si="12"/>
        <v>140820</v>
      </c>
      <c r="T38" s="111">
        <f t="shared" si="7"/>
        <v>3</v>
      </c>
      <c r="U38" s="111">
        <f t="shared" si="8"/>
        <v>42</v>
      </c>
      <c r="V38" s="163">
        <f t="shared" si="9"/>
        <v>3</v>
      </c>
      <c r="W38" s="163">
        <f t="shared" si="10"/>
        <v>2298</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VLOOKUP($A39,[3]futuresATR!$A$2:$F$80,2)</f>
        <v>51.97</v>
      </c>
      <c r="O39" s="156">
        <f t="shared" si="5"/>
        <v>51970</v>
      </c>
      <c r="P39" s="203">
        <f>VLOOKUP($A39,[3]futuresATR!$A$2:$F$80,3)</f>
        <v>1.1591167794999999</v>
      </c>
      <c r="Q39" s="155">
        <f t="shared" si="14"/>
        <v>1159.1167794999999</v>
      </c>
      <c r="R39" s="145">
        <f t="shared" si="6"/>
        <v>2</v>
      </c>
      <c r="S39" s="140">
        <f t="shared" si="12"/>
        <v>103940</v>
      </c>
      <c r="T39" s="111">
        <f t="shared" si="7"/>
        <v>2</v>
      </c>
      <c r="U39" s="111">
        <f t="shared" si="8"/>
        <v>28</v>
      </c>
      <c r="V39" s="163">
        <f t="shared" si="9"/>
        <v>2</v>
      </c>
      <c r="W39" s="163">
        <f t="shared" si="10"/>
        <v>2318.2335589999998</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1196</v>
      </c>
      <c r="N40" s="202">
        <f>VLOOKUP($A40,[3]futuresATR!$A$2:$F$80,2)</f>
        <v>451.5</v>
      </c>
      <c r="O40" s="156">
        <f t="shared" si="5"/>
        <v>45150</v>
      </c>
      <c r="P40" s="203">
        <f>VLOOKUP($A40,[3]futuresATR!$A$2:$F$80,3)</f>
        <v>11.593247963</v>
      </c>
      <c r="Q40" s="155">
        <f t="shared" si="14"/>
        <v>1159.3247962999999</v>
      </c>
      <c r="R40" s="145">
        <f t="shared" si="6"/>
        <v>2</v>
      </c>
      <c r="S40" s="140">
        <f t="shared" si="12"/>
        <v>90300</v>
      </c>
      <c r="T40" s="111">
        <f t="shared" si="7"/>
        <v>2</v>
      </c>
      <c r="U40" s="111">
        <f t="shared" si="8"/>
        <v>28</v>
      </c>
      <c r="V40" s="163">
        <f t="shared" si="9"/>
        <v>2</v>
      </c>
      <c r="W40" s="163">
        <f t="shared" si="10"/>
        <v>2318.6495925999998</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VLOOKUP($A41,[3]futuresATR!$A$2:$F$80,2)</f>
        <v>86.625</v>
      </c>
      <c r="O41" s="156">
        <f t="shared" si="5"/>
        <v>34650</v>
      </c>
      <c r="P41" s="203">
        <f>VLOOKUP($A41,[3]futuresATR!$A$2:$F$80,3)</f>
        <v>1.2912790864999999</v>
      </c>
      <c r="Q41" s="155">
        <f t="shared" si="14"/>
        <v>516.51163459999998</v>
      </c>
      <c r="R41" s="145">
        <f t="shared" si="6"/>
        <v>4</v>
      </c>
      <c r="S41" s="140">
        <f t="shared" si="12"/>
        <v>138600</v>
      </c>
      <c r="T41" s="111">
        <f t="shared" si="7"/>
        <v>4</v>
      </c>
      <c r="U41" s="111">
        <f t="shared" si="8"/>
        <v>56</v>
      </c>
      <c r="V41" s="163">
        <f t="shared" si="9"/>
        <v>4</v>
      </c>
      <c r="W41" s="163">
        <f t="shared" si="10"/>
        <v>2066.0465383999999</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VLOOKUP($A42,[3]futuresATR!$A$2:$F$80,2)</f>
        <v>1643</v>
      </c>
      <c r="O42" s="156">
        <f t="shared" si="5"/>
        <v>16430</v>
      </c>
      <c r="P42" s="203">
        <f>VLOOKUP($A42,[3]futuresATR!$A$2:$F$80,3)</f>
        <v>27.6</v>
      </c>
      <c r="Q42" s="155">
        <f>P42*I42/H42</f>
        <v>276</v>
      </c>
      <c r="R42" s="145">
        <f t="shared" si="6"/>
        <v>8</v>
      </c>
      <c r="S42" s="140">
        <f t="shared" si="12"/>
        <v>131440</v>
      </c>
      <c r="T42" s="111">
        <f t="shared" si="7"/>
        <v>8</v>
      </c>
      <c r="U42" s="111">
        <f t="shared" si="8"/>
        <v>112</v>
      </c>
      <c r="V42" s="163">
        <f>IF(ROUND(T42*Q42/$R$1,0)&lt;1,0,T42)</f>
        <v>8</v>
      </c>
      <c r="W42" s="163">
        <f t="shared" si="10"/>
        <v>2208</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VLOOKUP($A43,[3]futuresATR!$A$2:$F$80,2)</f>
        <v>529</v>
      </c>
      <c r="O43" s="156">
        <f t="shared" si="5"/>
        <v>26450</v>
      </c>
      <c r="P43" s="203">
        <f>VLOOKUP($A43,[3]futuresATR!$A$2:$F$80,3)</f>
        <v>11.04</v>
      </c>
      <c r="Q43" s="155">
        <f t="shared" si="14"/>
        <v>552</v>
      </c>
      <c r="R43" s="145">
        <f t="shared" si="6"/>
        <v>4</v>
      </c>
      <c r="S43" s="140">
        <f t="shared" si="12"/>
        <v>105800</v>
      </c>
      <c r="T43" s="111">
        <f t="shared" si="7"/>
        <v>4</v>
      </c>
      <c r="U43" s="111">
        <f t="shared" si="8"/>
        <v>56</v>
      </c>
      <c r="V43" s="163">
        <f t="shared" si="9"/>
        <v>4</v>
      </c>
      <c r="W43" s="163">
        <f t="shared" si="10"/>
        <v>2208</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VLOOKUP($A44,[3]futuresATR!$A$2:$F$80,2)</f>
        <v>815.6</v>
      </c>
      <c r="O44" s="156">
        <f t="shared" si="5"/>
        <v>40780</v>
      </c>
      <c r="P44" s="203">
        <f>VLOOKUP($A44,[3]futuresATR!$A$2:$F$80,3)</f>
        <v>11.21</v>
      </c>
      <c r="Q44" s="155">
        <f t="shared" si="14"/>
        <v>560.5</v>
      </c>
      <c r="R44" s="145">
        <f t="shared" si="6"/>
        <v>4</v>
      </c>
      <c r="S44" s="140">
        <f t="shared" si="12"/>
        <v>163120</v>
      </c>
      <c r="T44" s="111">
        <f t="shared" si="7"/>
        <v>4</v>
      </c>
      <c r="U44" s="111">
        <f t="shared" si="8"/>
        <v>56</v>
      </c>
      <c r="V44" s="163">
        <f t="shared" si="9"/>
        <v>4</v>
      </c>
      <c r="W44" s="163">
        <f t="shared" si="10"/>
        <v>2242</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0.88367325297797883</v>
      </c>
      <c r="I45">
        <v>10</v>
      </c>
      <c r="J45">
        <v>0.1</v>
      </c>
      <c r="K45" t="s">
        <v>299</v>
      </c>
      <c r="M45" s="134" t="s">
        <v>629</v>
      </c>
      <c r="N45" s="202">
        <f>VLOOKUP($A45,[3]futuresATR!$A$2:$F$80,2)</f>
        <v>8489.6</v>
      </c>
      <c r="O45" s="156">
        <f t="shared" si="5"/>
        <v>96071.709440000006</v>
      </c>
      <c r="P45" s="203">
        <f>VLOOKUP($A45,[3]futuresATR!$A$2:$F$80,3)</f>
        <v>149.226245081</v>
      </c>
      <c r="Q45" s="155">
        <f t="shared" si="14"/>
        <v>1688.7038798346284</v>
      </c>
      <c r="R45" s="145">
        <f t="shared" si="6"/>
        <v>1</v>
      </c>
      <c r="S45" s="140">
        <f t="shared" si="12"/>
        <v>96071.709440000006</v>
      </c>
      <c r="T45" s="111">
        <f t="shared" si="7"/>
        <v>1</v>
      </c>
      <c r="U45" s="111">
        <f t="shared" si="8"/>
        <v>14</v>
      </c>
      <c r="V45" s="163">
        <f t="shared" si="9"/>
        <v>1</v>
      </c>
      <c r="W45" s="163">
        <f t="shared" si="10"/>
        <v>1688.7038798346284</v>
      </c>
      <c r="X45" t="s">
        <v>911</v>
      </c>
      <c r="Y45">
        <v>2</v>
      </c>
      <c r="Z45">
        <v>8908.6</v>
      </c>
      <c r="AA45" s="138">
        <v>0</v>
      </c>
      <c r="AB45" t="s">
        <v>915</v>
      </c>
      <c r="AC45">
        <v>8979</v>
      </c>
      <c r="AD45" s="109">
        <v>-1569</v>
      </c>
      <c r="AE45" s="109">
        <v>0</v>
      </c>
      <c r="AF45" s="169">
        <f t="shared" si="2"/>
        <v>-70.399999999999636</v>
      </c>
      <c r="AG45" s="145">
        <f t="shared" si="13"/>
        <v>-1593.3491199999919</v>
      </c>
      <c r="AH45" s="142">
        <f t="shared" si="4"/>
        <v>24.349119999991899</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1224</v>
      </c>
      <c r="L46" t="s">
        <v>861</v>
      </c>
      <c r="M46" s="134" t="s">
        <v>644</v>
      </c>
      <c r="N46" s="202">
        <f>VLOOKUP($A46,[3]futuresATR!$A$2:$F$80,2)</f>
        <v>5.314E-2</v>
      </c>
      <c r="O46" s="156">
        <f t="shared" si="5"/>
        <v>26570</v>
      </c>
      <c r="P46" s="203">
        <f>VLOOKUP($A46,[3]futuresATR!$A$2:$F$80,3)</f>
        <v>6.0896249999999996E-4</v>
      </c>
      <c r="Q46" s="155">
        <f t="shared" si="14"/>
        <v>304.48124999999999</v>
      </c>
      <c r="R46" s="145">
        <f t="shared" si="6"/>
        <v>7</v>
      </c>
      <c r="S46" s="140">
        <f t="shared" si="12"/>
        <v>185990</v>
      </c>
      <c r="T46" s="111">
        <f t="shared" si="7"/>
        <v>7</v>
      </c>
      <c r="U46" s="111">
        <f t="shared" si="8"/>
        <v>98</v>
      </c>
      <c r="V46" s="163">
        <f t="shared" si="9"/>
        <v>7</v>
      </c>
      <c r="W46" s="163">
        <f t="shared" si="10"/>
        <v>2131.3687500000001</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VLOOKUP($A47,[3]futuresATR!$A$2:$F$80,2)</f>
        <v>538.5</v>
      </c>
      <c r="O47" s="156">
        <f t="shared" si="5"/>
        <v>26925</v>
      </c>
      <c r="P47" s="203">
        <f>VLOOKUP($A47,[3]futuresATR!$A$2:$F$80,3)</f>
        <v>9.0250000000000004</v>
      </c>
      <c r="Q47" s="155">
        <f t="shared" si="14"/>
        <v>451.25</v>
      </c>
      <c r="R47" s="145">
        <f t="shared" si="6"/>
        <v>5</v>
      </c>
      <c r="S47" s="140">
        <f t="shared" si="12"/>
        <v>134625</v>
      </c>
      <c r="T47" s="111">
        <f t="shared" si="7"/>
        <v>5</v>
      </c>
      <c r="U47" s="111">
        <f t="shared" si="8"/>
        <v>70</v>
      </c>
      <c r="V47" s="163">
        <f t="shared" si="9"/>
        <v>5</v>
      </c>
      <c r="W47" s="163">
        <f t="shared" si="10"/>
        <v>2256.25</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1224</v>
      </c>
      <c r="L48" s="113" t="s">
        <v>786</v>
      </c>
      <c r="M48" s="149" t="s">
        <v>701</v>
      </c>
      <c r="N48" s="202">
        <f>VLOOKUP($A48,[3]futuresATR!$A$2:$F$80,2)</f>
        <v>0.7056</v>
      </c>
      <c r="O48" s="156">
        <f t="shared" si="5"/>
        <v>70560</v>
      </c>
      <c r="P48" s="203">
        <f>VLOOKUP($A48,[3]futuresATR!$A$2:$F$80,3)</f>
        <v>7.3350000000000004E-3</v>
      </c>
      <c r="Q48" s="155">
        <f t="shared" si="14"/>
        <v>733.5</v>
      </c>
      <c r="R48" s="145">
        <f t="shared" si="6"/>
        <v>3</v>
      </c>
      <c r="S48" s="140">
        <f t="shared" si="12"/>
        <v>211680</v>
      </c>
      <c r="T48" s="111">
        <f t="shared" si="7"/>
        <v>3</v>
      </c>
      <c r="U48" s="111">
        <f t="shared" si="8"/>
        <v>42</v>
      </c>
      <c r="V48" s="163">
        <f t="shared" si="9"/>
        <v>3</v>
      </c>
      <c r="W48" s="163">
        <f t="shared" si="10"/>
        <v>2200.5</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VLOOKUP($A49,[3]futuresATR!$A$2:$F$80,2)</f>
        <v>2.556</v>
      </c>
      <c r="O49" s="156">
        <f t="shared" si="5"/>
        <v>25560</v>
      </c>
      <c r="P49" s="203">
        <f>VLOOKUP($A49,[3]futuresATR!$A$2:$F$80,3)</f>
        <v>7.9100000000000004E-2</v>
      </c>
      <c r="Q49" s="155">
        <f t="shared" si="14"/>
        <v>791</v>
      </c>
      <c r="R49" s="145">
        <f t="shared" si="6"/>
        <v>3</v>
      </c>
      <c r="S49" s="140">
        <f t="shared" si="12"/>
        <v>76680</v>
      </c>
      <c r="T49" s="111">
        <f t="shared" si="7"/>
        <v>3</v>
      </c>
      <c r="U49" s="111">
        <f t="shared" si="8"/>
        <v>42</v>
      </c>
      <c r="V49" s="163">
        <f t="shared" si="9"/>
        <v>3</v>
      </c>
      <c r="W49" s="163">
        <f t="shared" si="10"/>
        <v>2373</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107.08</v>
      </c>
      <c r="I50" s="148">
        <f>500</f>
        <v>500</v>
      </c>
      <c r="J50" s="113">
        <v>5</v>
      </c>
      <c r="K50" s="113" t="s">
        <v>299</v>
      </c>
      <c r="L50" s="113" t="s">
        <v>382</v>
      </c>
      <c r="M50" s="149" t="s">
        <v>703</v>
      </c>
      <c r="N50" s="202">
        <f>VLOOKUP($A50,[3]futuresATR!$A$2:$F$80,2)</f>
        <v>16290</v>
      </c>
      <c r="O50" s="156">
        <f t="shared" si="5"/>
        <v>76064.62457975345</v>
      </c>
      <c r="P50" s="203">
        <f>VLOOKUP($A50,[3]futuresATR!$A$2:$F$80,3)</f>
        <v>308.63584049500002</v>
      </c>
      <c r="Q50" s="155">
        <f t="shared" si="14"/>
        <v>1441.1460613326485</v>
      </c>
      <c r="R50" s="145">
        <f t="shared" si="6"/>
        <v>1</v>
      </c>
      <c r="S50" s="140">
        <f t="shared" si="12"/>
        <v>76064.62457975345</v>
      </c>
      <c r="T50" s="111">
        <f t="shared" si="7"/>
        <v>1</v>
      </c>
      <c r="U50" s="111">
        <f t="shared" si="8"/>
        <v>14</v>
      </c>
      <c r="V50" s="163">
        <f t="shared" si="9"/>
        <v>1</v>
      </c>
      <c r="W50" s="163">
        <f t="shared" si="10"/>
        <v>1441.1460613326485</v>
      </c>
      <c r="X50" s="161" t="s">
        <v>912</v>
      </c>
      <c r="Y50" s="113">
        <v>2</v>
      </c>
      <c r="Z50" s="113">
        <v>16645</v>
      </c>
      <c r="AA50" s="165">
        <v>35</v>
      </c>
      <c r="AB50" s="164">
        <v>2.0999999999999999E-3</v>
      </c>
      <c r="AC50" s="113">
        <v>16680</v>
      </c>
      <c r="AD50" s="165">
        <v>350</v>
      </c>
      <c r="AE50" s="165">
        <v>0</v>
      </c>
      <c r="AF50" s="169">
        <f t="shared" si="2"/>
        <v>-35</v>
      </c>
      <c r="AG50" s="145">
        <f t="shared" si="13"/>
        <v>-326.858423608517</v>
      </c>
      <c r="AH50" s="142">
        <f t="shared" si="4"/>
        <v>-23.141576391482999</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VLOOKUP($A51,[3]futuresATR!$A$2:$F$80,2)</f>
        <v>4465.75</v>
      </c>
      <c r="O51" s="156">
        <f t="shared" si="5"/>
        <v>89315</v>
      </c>
      <c r="P51" s="203">
        <f>VLOOKUP($A51,[3]futuresATR!$A$2:$F$80,3)</f>
        <v>47.95</v>
      </c>
      <c r="Q51" s="155">
        <f t="shared" si="14"/>
        <v>959</v>
      </c>
      <c r="R51" s="145">
        <f t="shared" si="6"/>
        <v>2</v>
      </c>
      <c r="S51" s="140">
        <f t="shared" si="12"/>
        <v>178630</v>
      </c>
      <c r="T51" s="111">
        <f t="shared" si="7"/>
        <v>2</v>
      </c>
      <c r="U51" s="111">
        <f t="shared" si="8"/>
        <v>28</v>
      </c>
      <c r="V51" s="163">
        <f t="shared" si="9"/>
        <v>2</v>
      </c>
      <c r="W51" s="163">
        <f t="shared" si="10"/>
        <v>1918</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VLOOKUP($A52,[3]futuresATR!$A$2:$F$80,2)</f>
        <v>201.75</v>
      </c>
      <c r="O52" s="156">
        <f t="shared" si="5"/>
        <v>10087.5</v>
      </c>
      <c r="P52" s="203">
        <f>VLOOKUP($A52,[3]futuresATR!$A$2:$F$80,3)</f>
        <v>4.8499999999999996</v>
      </c>
      <c r="Q52" s="177">
        <f>P52*I52/H52</f>
        <v>242.49999999999997</v>
      </c>
      <c r="R52" s="145">
        <f t="shared" si="6"/>
        <v>9</v>
      </c>
      <c r="S52" s="140">
        <f t="shared" si="12"/>
        <v>90787.5</v>
      </c>
      <c r="T52" s="111">
        <f t="shared" si="7"/>
        <v>9</v>
      </c>
      <c r="U52" s="111">
        <f t="shared" si="8"/>
        <v>126</v>
      </c>
      <c r="V52" s="163">
        <f t="shared" si="9"/>
        <v>9</v>
      </c>
      <c r="W52" s="163">
        <f t="shared" si="10"/>
        <v>2182.4999999999995</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VLOOKUP($A53,[3]futuresATR!$A$2:$F$80,2)</f>
        <v>167.55</v>
      </c>
      <c r="O53" s="156">
        <f t="shared" si="5"/>
        <v>25132.5</v>
      </c>
      <c r="P53" s="203">
        <f>VLOOKUP($A53,[3]futuresATR!$A$2:$F$80,3)</f>
        <v>4.3574999999999999</v>
      </c>
      <c r="Q53" s="155">
        <f t="shared" ref="Q53:Q61" si="15">P53*I53/H53</f>
        <v>653.625</v>
      </c>
      <c r="R53" s="145">
        <f t="shared" si="6"/>
        <v>3</v>
      </c>
      <c r="S53" s="140">
        <f t="shared" si="12"/>
        <v>75397.5</v>
      </c>
      <c r="T53" s="111">
        <f t="shared" si="7"/>
        <v>3</v>
      </c>
      <c r="U53" s="111">
        <f t="shared" si="8"/>
        <v>42</v>
      </c>
      <c r="V53" s="163">
        <f t="shared" si="9"/>
        <v>3</v>
      </c>
      <c r="W53" s="163">
        <f t="shared" si="10"/>
        <v>1960.875</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VLOOKUP($A54,[3]futuresATR!$A$2:$F$80,2)</f>
        <v>545.95000000000005</v>
      </c>
      <c r="O54" s="156">
        <f t="shared" si="5"/>
        <v>54595.000000000007</v>
      </c>
      <c r="P54" s="203">
        <f>VLOOKUP($A54,[3]futuresATR!$A$2:$F$80,3)</f>
        <v>15.854452319</v>
      </c>
      <c r="Q54" s="155">
        <f t="shared" si="15"/>
        <v>1585.4452319</v>
      </c>
      <c r="R54" s="145">
        <f t="shared" si="6"/>
        <v>1</v>
      </c>
      <c r="S54" s="140">
        <f t="shared" si="12"/>
        <v>54595.000000000007</v>
      </c>
      <c r="T54" s="111">
        <f t="shared" si="7"/>
        <v>1</v>
      </c>
      <c r="U54" s="111">
        <f t="shared" si="8"/>
        <v>14</v>
      </c>
      <c r="V54" s="163">
        <f t="shared" si="9"/>
        <v>1</v>
      </c>
      <c r="W54" s="163">
        <f t="shared" si="10"/>
        <v>1585.4452319</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VLOOKUP($A55,[3]futuresATR!$A$2:$F$80,2)</f>
        <v>994.2</v>
      </c>
      <c r="O55" s="156">
        <f t="shared" si="5"/>
        <v>49710</v>
      </c>
      <c r="P55" s="203">
        <f>VLOOKUP($A55,[3]futuresATR!$A$2:$F$80,3)</f>
        <v>20.66</v>
      </c>
      <c r="Q55" s="155">
        <f t="shared" si="15"/>
        <v>1033</v>
      </c>
      <c r="R55" s="145">
        <f t="shared" si="6"/>
        <v>2</v>
      </c>
      <c r="S55" s="140">
        <f t="shared" si="12"/>
        <v>99420</v>
      </c>
      <c r="T55" s="111">
        <f t="shared" si="7"/>
        <v>2</v>
      </c>
      <c r="U55" s="111">
        <f t="shared" si="8"/>
        <v>28</v>
      </c>
      <c r="V55" s="163">
        <f t="shared" si="9"/>
        <v>2</v>
      </c>
      <c r="W55" s="163">
        <f t="shared" si="10"/>
        <v>2066</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VLOOKUP($A56,[3]futuresATR!$A$2:$F$80,2)</f>
        <v>1.5596000000000001</v>
      </c>
      <c r="O56" s="156">
        <f t="shared" si="5"/>
        <v>65503.200000000004</v>
      </c>
      <c r="P56" s="203">
        <f>VLOOKUP($A56,[3]futuresATR!$A$2:$F$80,3)</f>
        <v>4.3124999999999997E-2</v>
      </c>
      <c r="Q56" s="155">
        <f t="shared" si="15"/>
        <v>1811.2499999999998</v>
      </c>
      <c r="R56" s="145">
        <f t="shared" si="6"/>
        <v>1</v>
      </c>
      <c r="S56" s="140">
        <f t="shared" si="12"/>
        <v>65503.200000000004</v>
      </c>
      <c r="T56" s="111">
        <f t="shared" si="7"/>
        <v>1</v>
      </c>
      <c r="U56" s="111">
        <f t="shared" si="8"/>
        <v>14</v>
      </c>
      <c r="V56" s="163">
        <f t="shared" si="9"/>
        <v>1</v>
      </c>
      <c r="W56" s="163">
        <f t="shared" si="10"/>
        <v>1811.2499999999998</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VLOOKUP($A57,[3]futuresATR!$A$2:$F$80,2)</f>
        <v>11.355</v>
      </c>
      <c r="O57" s="156">
        <f t="shared" si="5"/>
        <v>22710</v>
      </c>
      <c r="P57" s="203">
        <f>VLOOKUP($A57,[3]futuresATR!$A$2:$F$80,3)</f>
        <v>0.29025000000000001</v>
      </c>
      <c r="Q57" s="155">
        <f t="shared" si="15"/>
        <v>580.5</v>
      </c>
      <c r="R57" s="145">
        <f t="shared" si="6"/>
        <v>4</v>
      </c>
      <c r="S57" s="140">
        <f t="shared" si="12"/>
        <v>90840</v>
      </c>
      <c r="T57" s="111">
        <f t="shared" si="7"/>
        <v>4</v>
      </c>
      <c r="U57" s="111">
        <f t="shared" si="8"/>
        <v>56</v>
      </c>
      <c r="V57" s="163">
        <f t="shared" si="9"/>
        <v>4</v>
      </c>
      <c r="W57" s="163">
        <f t="shared" si="10"/>
        <v>2322</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1.2722800000000001</v>
      </c>
      <c r="I58" s="151">
        <v>20</v>
      </c>
      <c r="J58" s="113">
        <v>0.1</v>
      </c>
      <c r="K58" s="113" t="s">
        <v>302</v>
      </c>
      <c r="M58" s="149" t="s">
        <v>499</v>
      </c>
      <c r="N58" s="202">
        <f>VLOOKUP($A58,[3]futuresATR!$A$2:$F$80,2)</f>
        <v>525.5</v>
      </c>
      <c r="O58" s="156">
        <f t="shared" si="5"/>
        <v>8260.7602100166623</v>
      </c>
      <c r="P58" s="203">
        <f>VLOOKUP($A58,[3]futuresATR!$A$2:$F$80,3)</f>
        <v>8.7439760194999998</v>
      </c>
      <c r="Q58" s="155">
        <f t="shared" si="15"/>
        <v>137.45364258653754</v>
      </c>
      <c r="R58" s="145">
        <f t="shared" si="6"/>
        <v>15</v>
      </c>
      <c r="S58" s="140">
        <f t="shared" si="12"/>
        <v>123911.40315024994</v>
      </c>
      <c r="T58" s="111">
        <f t="shared" si="7"/>
        <v>15</v>
      </c>
      <c r="U58" s="111">
        <f t="shared" si="8"/>
        <v>210</v>
      </c>
      <c r="V58" s="163">
        <f t="shared" si="9"/>
        <v>15</v>
      </c>
      <c r="W58" s="163">
        <f t="shared" si="10"/>
        <v>2061.804638798063</v>
      </c>
      <c r="X58" s="113" t="s">
        <v>911</v>
      </c>
      <c r="Y58" s="113">
        <v>28</v>
      </c>
      <c r="Z58" s="113">
        <v>516.20000000000005</v>
      </c>
      <c r="AA58" s="113" t="s">
        <v>1135</v>
      </c>
      <c r="AB58" s="164">
        <v>1.5E-3</v>
      </c>
      <c r="AC58" s="113">
        <v>517</v>
      </c>
      <c r="AD58" s="165">
        <v>-342</v>
      </c>
      <c r="AE58" s="165">
        <v>0</v>
      </c>
      <c r="AF58" s="169">
        <f t="shared" si="2"/>
        <v>-0.79999999999995453</v>
      </c>
      <c r="AG58" s="145">
        <f t="shared" si="13"/>
        <v>-352.12374634512412</v>
      </c>
      <c r="AH58" s="142">
        <f>ABS(AG58)-ABS(AD58)</f>
        <v>10.123746345124118</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VLOOKUP($A59,[3]futuresATR!$A$2:$F$80,2)</f>
        <v>1162.75</v>
      </c>
      <c r="O59" s="156">
        <f t="shared" si="5"/>
        <v>58137.5</v>
      </c>
      <c r="P59" s="203">
        <f>VLOOKUP($A59,[3]futuresATR!$A$2:$F$80,3)</f>
        <v>26.656831951499999</v>
      </c>
      <c r="Q59" s="155">
        <f t="shared" si="15"/>
        <v>1332.8415975749999</v>
      </c>
      <c r="R59" s="145">
        <f t="shared" si="6"/>
        <v>2</v>
      </c>
      <c r="S59" s="140">
        <f t="shared" si="12"/>
        <v>116275</v>
      </c>
      <c r="T59" s="111">
        <f t="shared" si="7"/>
        <v>2</v>
      </c>
      <c r="U59" s="111">
        <f t="shared" si="8"/>
        <v>28</v>
      </c>
      <c r="V59" s="163">
        <f t="shared" si="9"/>
        <v>2</v>
      </c>
      <c r="W59" s="163">
        <f t="shared" si="10"/>
        <v>2665.6831951499998</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VLOOKUP($A60,[3]futuresATR!$A$2:$F$80,2)</f>
        <v>19.73</v>
      </c>
      <c r="O60" s="156">
        <f t="shared" si="5"/>
        <v>22097.600000000002</v>
      </c>
      <c r="P60" s="203">
        <f>VLOOKUP($A60,[3]futuresATR!$A$2:$F$80,3)</f>
        <v>0.53622386550000001</v>
      </c>
      <c r="Q60" s="155">
        <f t="shared" si="15"/>
        <v>600.57072935999997</v>
      </c>
      <c r="R60" s="145">
        <f t="shared" si="6"/>
        <v>3</v>
      </c>
      <c r="S60" s="140">
        <f t="shared" si="12"/>
        <v>66292.800000000003</v>
      </c>
      <c r="T60" s="111">
        <f t="shared" si="7"/>
        <v>3</v>
      </c>
      <c r="U60" s="111">
        <f t="shared" si="8"/>
        <v>42</v>
      </c>
      <c r="V60" s="163">
        <f t="shared" si="9"/>
        <v>3</v>
      </c>
      <c r="W60" s="163">
        <f t="shared" si="10"/>
        <v>1801.71218808</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1224</v>
      </c>
      <c r="L61" t="s">
        <v>544</v>
      </c>
      <c r="M61" s="134" t="s">
        <v>753</v>
      </c>
      <c r="N61" s="202">
        <f>VLOOKUP($A61,[3]futuresATR!$A$2:$F$80,2)</f>
        <v>1.0432999999999999</v>
      </c>
      <c r="O61" s="156">
        <f t="shared" si="5"/>
        <v>130412.49999999999</v>
      </c>
      <c r="P61" s="203">
        <f>VLOOKUP($A61,[3]futuresATR!$A$2:$F$80,3)</f>
        <v>6.6156510000000002E-3</v>
      </c>
      <c r="Q61" s="155">
        <f t="shared" si="15"/>
        <v>826.95637499999998</v>
      </c>
      <c r="R61" s="145">
        <f t="shared" si="6"/>
        <v>3</v>
      </c>
      <c r="S61" s="140">
        <f t="shared" si="12"/>
        <v>391237.49999999994</v>
      </c>
      <c r="T61" s="111">
        <f t="shared" si="7"/>
        <v>3</v>
      </c>
      <c r="U61" s="111">
        <f t="shared" si="8"/>
        <v>42</v>
      </c>
      <c r="V61" s="163">
        <f t="shared" si="9"/>
        <v>3</v>
      </c>
      <c r="W61" s="163">
        <f t="shared" si="10"/>
        <v>2480.8691250000002</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VLOOKUP($A62,[3]futuresATR!$A$2:$F$80,2)</f>
        <v>1733</v>
      </c>
      <c r="O62" s="176">
        <f>N62*I62/H62/100</f>
        <v>86650</v>
      </c>
      <c r="P62" s="203">
        <f>VLOOKUP($A62,[3]futuresATR!$A$2:$F$80,3)</f>
        <v>33.155000000000001</v>
      </c>
      <c r="Q62" s="162">
        <f>P62*I62/H62/100</f>
        <v>1657.75</v>
      </c>
      <c r="R62" s="145">
        <f t="shared" si="6"/>
        <v>1</v>
      </c>
      <c r="S62" s="140">
        <f t="shared" si="12"/>
        <v>86650</v>
      </c>
      <c r="T62" s="111">
        <f t="shared" si="7"/>
        <v>1</v>
      </c>
      <c r="U62" s="111">
        <f t="shared" si="8"/>
        <v>14</v>
      </c>
      <c r="V62" s="163">
        <f t="shared" si="9"/>
        <v>1</v>
      </c>
      <c r="W62" s="163">
        <f t="shared" si="10"/>
        <v>1657.75</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VLOOKUP($A63,[3]futuresATR!$A$2:$F$80,2)</f>
        <v>8197</v>
      </c>
      <c r="O63" s="156">
        <f t="shared" si="5"/>
        <v>16394</v>
      </c>
      <c r="P63" s="203">
        <f>VLOOKUP($A63,[3]futuresATR!$A$2:$F$80,3)</f>
        <v>90.879083277500001</v>
      </c>
      <c r="Q63" s="155">
        <f t="shared" ref="Q63:Q80" si="16">P63*I63/H63</f>
        <v>181.758166555</v>
      </c>
      <c r="R63" s="145">
        <f t="shared" si="6"/>
        <v>12</v>
      </c>
      <c r="S63" s="140">
        <f t="shared" si="12"/>
        <v>196728</v>
      </c>
      <c r="T63" s="111">
        <f t="shared" si="7"/>
        <v>12</v>
      </c>
      <c r="U63" s="111">
        <f t="shared" si="8"/>
        <v>168</v>
      </c>
      <c r="V63" s="163">
        <f t="shared" si="9"/>
        <v>12</v>
      </c>
      <c r="W63" s="163">
        <f t="shared" si="10"/>
        <v>2181.09799866</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107.08</v>
      </c>
      <c r="I64" s="113">
        <v>100000</v>
      </c>
      <c r="J64" s="113">
        <v>0.01</v>
      </c>
      <c r="K64" s="113" t="s">
        <v>1225</v>
      </c>
      <c r="L64" s="113"/>
      <c r="M64" s="149" t="s">
        <v>452</v>
      </c>
      <c r="N64" s="202">
        <f>VLOOKUP($A64,[3]futuresATR!$A$2:$F$80,2)</f>
        <v>152.38</v>
      </c>
      <c r="O64" s="156">
        <f t="shared" si="5"/>
        <v>142304.81882704521</v>
      </c>
      <c r="P64" s="203">
        <f>VLOOKUP($A64,[3]futuresATR!$A$2:$F$80,3)</f>
        <v>0.188400014</v>
      </c>
      <c r="Q64" s="155">
        <f t="shared" si="16"/>
        <v>175.94323309675011</v>
      </c>
      <c r="R64" s="145">
        <f t="shared" si="6"/>
        <v>12</v>
      </c>
      <c r="S64" s="140">
        <f t="shared" si="12"/>
        <v>1707657.8259245425</v>
      </c>
      <c r="T64" s="111">
        <f t="shared" si="7"/>
        <v>12</v>
      </c>
      <c r="U64" s="111">
        <f t="shared" si="8"/>
        <v>168</v>
      </c>
      <c r="V64" s="163">
        <f t="shared" si="9"/>
        <v>12</v>
      </c>
      <c r="W64" s="163">
        <f t="shared" si="10"/>
        <v>2111.3187971610014</v>
      </c>
      <c r="X64" s="113" t="s">
        <v>911</v>
      </c>
      <c r="Y64" s="113">
        <v>10</v>
      </c>
      <c r="Z64" s="113">
        <v>152</v>
      </c>
      <c r="AA64" s="113" t="s">
        <v>1152</v>
      </c>
      <c r="AB64" s="164" t="s">
        <v>918</v>
      </c>
      <c r="AC64" s="113">
        <v>152.01</v>
      </c>
      <c r="AD64" s="165">
        <v>-91</v>
      </c>
      <c r="AE64" s="165">
        <v>147</v>
      </c>
      <c r="AF64" s="169">
        <f t="shared" si="2"/>
        <v>-9.9999999999909051E-3</v>
      </c>
      <c r="AG64" s="145">
        <f t="shared" si="13"/>
        <v>-93.388121030919919</v>
      </c>
      <c r="AH64" s="142">
        <f t="shared" si="4"/>
        <v>2.388121030919919</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VLOOKUP($A65,[3]futuresATR!$A$2:$F$80,2)</f>
        <v>414</v>
      </c>
      <c r="O65" s="156">
        <f t="shared" si="5"/>
        <v>41400</v>
      </c>
      <c r="P65" s="203">
        <f>VLOOKUP($A65,[3]futuresATR!$A$2:$F$80,3)</f>
        <v>13.154999999999999</v>
      </c>
      <c r="Q65" s="155">
        <f t="shared" si="16"/>
        <v>1315.5</v>
      </c>
      <c r="R65" s="145">
        <f t="shared" si="6"/>
        <v>2</v>
      </c>
      <c r="S65" s="140">
        <f t="shared" si="12"/>
        <v>82800</v>
      </c>
      <c r="T65" s="111">
        <f t="shared" si="7"/>
        <v>2</v>
      </c>
      <c r="U65" s="111">
        <f t="shared" si="8"/>
        <v>28</v>
      </c>
      <c r="V65" s="163">
        <f t="shared" si="9"/>
        <v>2</v>
      </c>
      <c r="W65" s="163">
        <f t="shared" si="10"/>
        <v>2631</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0.96431</v>
      </c>
      <c r="I66" s="113">
        <v>10</v>
      </c>
      <c r="J66" s="113">
        <v>1</v>
      </c>
      <c r="K66" s="113" t="s">
        <v>299</v>
      </c>
      <c r="L66" s="113" t="s">
        <v>881</v>
      </c>
      <c r="M66" s="149" t="s">
        <v>755</v>
      </c>
      <c r="N66" s="202">
        <f>VLOOKUP($A66,[3]futuresATR!$A$2:$F$80,2)</f>
        <v>7920</v>
      </c>
      <c r="O66" s="156">
        <f t="shared" si="5"/>
        <v>82131.264842218792</v>
      </c>
      <c r="P66" s="203">
        <f>VLOOKUP($A66,[3]futuresATR!$A$2:$F$80,3)</f>
        <v>91.85</v>
      </c>
      <c r="Q66" s="155">
        <f t="shared" si="16"/>
        <v>952.49452976739849</v>
      </c>
      <c r="R66" s="145">
        <f t="shared" si="6"/>
        <v>2</v>
      </c>
      <c r="S66" s="140">
        <f t="shared" ref="S66:S80" si="17">R66*O66</f>
        <v>164262.52968443758</v>
      </c>
      <c r="T66" s="111">
        <f t="shared" si="7"/>
        <v>2</v>
      </c>
      <c r="U66" s="111">
        <f t="shared" si="8"/>
        <v>28</v>
      </c>
      <c r="V66" s="163">
        <f t="shared" si="9"/>
        <v>2</v>
      </c>
      <c r="W66" s="163">
        <f t="shared" si="10"/>
        <v>1904.989059534797</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-3940.6414949549417</v>
      </c>
      <c r="AH66" s="142">
        <f t="shared" ref="AH66:AH75" si="20">ABS(AG66)-ABS(AD66)</f>
        <v>104.64149495494166</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VLOOKUP($A67,[3]futuresATR!$A$2:$F$80,2)</f>
        <v>312.5</v>
      </c>
      <c r="O67" s="156">
        <f t="shared" ref="O67:O80" si="21">N67*I67/H67</f>
        <v>45955.882352941175</v>
      </c>
      <c r="P67" s="203">
        <f>VLOOKUP($A67,[3]futuresATR!$A$2:$F$80,3)</f>
        <v>4.1378411460000004</v>
      </c>
      <c r="Q67" s="155">
        <f t="shared" si="16"/>
        <v>608.50605088235295</v>
      </c>
      <c r="R67" s="145">
        <f t="shared" ref="R67:R80" si="22">MAX(ROUND($R$1/Q67,0),1)</f>
        <v>3</v>
      </c>
      <c r="S67" s="140">
        <f t="shared" si="17"/>
        <v>137867.64705882352</v>
      </c>
      <c r="T67" s="111">
        <f t="shared" ref="T67:T80" si="23">IF(R67&gt;$T$1,$T$1,R67)</f>
        <v>3</v>
      </c>
      <c r="U67" s="111">
        <f t="shared" ref="U67:U80" si="24">T67*2*7</f>
        <v>42</v>
      </c>
      <c r="V67" s="163">
        <f t="shared" ref="V67:V80" si="25">IF(ROUND(T67*Q67/$R$1,0)&lt;1,0,T67)</f>
        <v>3</v>
      </c>
      <c r="W67" s="163">
        <f t="shared" ref="W67:W80" si="26">V67*Q67</f>
        <v>1825.5181526470587</v>
      </c>
      <c r="X67" s="113" t="s">
        <v>912</v>
      </c>
      <c r="Y67" s="113">
        <v>4</v>
      </c>
      <c r="Z67" s="113">
        <v>317.57</v>
      </c>
      <c r="AA67" s="113" t="s">
        <v>1262</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VLOOKUP($A68,[3]futuresATR!$A$2:$F$80,2)</f>
        <v>321.10000000000002</v>
      </c>
      <c r="O68" s="156">
        <f t="shared" si="21"/>
        <v>32110.000000000004</v>
      </c>
      <c r="P68" s="203">
        <f>VLOOKUP($A68,[3]futuresATR!$A$2:$F$80,3)</f>
        <v>4.3568141450000004</v>
      </c>
      <c r="Q68" s="155">
        <f t="shared" si="16"/>
        <v>435.68141450000002</v>
      </c>
      <c r="R68" s="145">
        <f t="shared" si="22"/>
        <v>5</v>
      </c>
      <c r="S68" s="140">
        <f t="shared" si="17"/>
        <v>160550.00000000003</v>
      </c>
      <c r="T68" s="111">
        <f t="shared" si="23"/>
        <v>5</v>
      </c>
      <c r="U68" s="111">
        <f t="shared" si="24"/>
        <v>70</v>
      </c>
      <c r="V68" s="163">
        <f t="shared" si="25"/>
        <v>5</v>
      </c>
      <c r="W68" s="163">
        <f t="shared" si="26"/>
        <v>2178.4070725000001</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0.88367325297797883</v>
      </c>
      <c r="I69">
        <v>10</v>
      </c>
      <c r="J69">
        <v>1</v>
      </c>
      <c r="K69" t="s">
        <v>299</v>
      </c>
      <c r="L69" t="s">
        <v>883</v>
      </c>
      <c r="M69" s="134" t="s">
        <v>536</v>
      </c>
      <c r="N69" s="202">
        <f>VLOOKUP($A69,[3]futuresATR!$A$2:$F$80,2)</f>
        <v>2912</v>
      </c>
      <c r="O69" s="156">
        <f t="shared" si="21"/>
        <v>32953.356800000001</v>
      </c>
      <c r="P69" s="203">
        <f>VLOOKUP($A69,[3]futuresATR!$A$2:$F$80,3)</f>
        <v>47.05</v>
      </c>
      <c r="Q69" s="155">
        <f t="shared" si="16"/>
        <v>532.43662000000006</v>
      </c>
      <c r="R69" s="145">
        <f t="shared" si="22"/>
        <v>4</v>
      </c>
      <c r="S69" s="140">
        <f t="shared" si="17"/>
        <v>131813.42720000001</v>
      </c>
      <c r="T69" s="111">
        <f t="shared" si="23"/>
        <v>4</v>
      </c>
      <c r="U69" s="111">
        <f t="shared" si="24"/>
        <v>56</v>
      </c>
      <c r="V69" s="163">
        <f t="shared" si="25"/>
        <v>4</v>
      </c>
      <c r="W69" s="163">
        <f t="shared" si="26"/>
        <v>2129.7464800000002</v>
      </c>
      <c r="X69" t="s">
        <v>912</v>
      </c>
      <c r="Y69">
        <v>3</v>
      </c>
      <c r="Z69">
        <v>2942.67</v>
      </c>
      <c r="AA69" s="138">
        <v>-6</v>
      </c>
      <c r="AB69" t="s">
        <v>922</v>
      </c>
      <c r="AC69">
        <v>3037</v>
      </c>
      <c r="AD69" s="109">
        <v>3164</v>
      </c>
      <c r="AE69" s="109">
        <v>0</v>
      </c>
      <c r="AF69" s="169">
        <f t="shared" si="18"/>
        <v>-94.329999999999927</v>
      </c>
      <c r="AG69" s="145">
        <f t="shared" si="19"/>
        <v>-3202.4280359999975</v>
      </c>
      <c r="AH69" s="142">
        <f t="shared" si="20"/>
        <v>38.428035999997519</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VLOOKUP($A70,[3]futuresATR!$A$2:$F$80,2)</f>
        <v>1164.2</v>
      </c>
      <c r="O70" s="156">
        <f t="shared" si="21"/>
        <v>116420</v>
      </c>
      <c r="P70" s="203">
        <f>VLOOKUP($A70,[3]futuresATR!$A$2:$F$80,3)</f>
        <v>14.87</v>
      </c>
      <c r="Q70" s="155">
        <f t="shared" si="16"/>
        <v>1487</v>
      </c>
      <c r="R70" s="145">
        <f t="shared" si="22"/>
        <v>1</v>
      </c>
      <c r="S70" s="140">
        <f t="shared" si="17"/>
        <v>116420</v>
      </c>
      <c r="T70" s="111">
        <f t="shared" si="23"/>
        <v>1</v>
      </c>
      <c r="U70" s="111">
        <f t="shared" si="24"/>
        <v>14</v>
      </c>
      <c r="V70" s="163">
        <f t="shared" si="25"/>
        <v>1</v>
      </c>
      <c r="W70" s="163">
        <f t="shared" si="26"/>
        <v>1487</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1225</v>
      </c>
      <c r="L71" t="s">
        <v>886</v>
      </c>
      <c r="M71" s="134" t="s">
        <v>772</v>
      </c>
      <c r="N71" s="202">
        <f>VLOOKUP($A71,[3]futuresATR!$A$2:$F$80,2)</f>
        <v>109.3046875</v>
      </c>
      <c r="O71" s="156">
        <f t="shared" si="21"/>
        <v>218609.375</v>
      </c>
      <c r="P71" s="203">
        <f>VLOOKUP($A71,[3]futuresATR!$A$2:$F$80,3)</f>
        <v>0.10501753899999999</v>
      </c>
      <c r="Q71" s="155">
        <f t="shared" si="16"/>
        <v>210.035078</v>
      </c>
      <c r="R71" s="145">
        <f t="shared" si="22"/>
        <v>10</v>
      </c>
      <c r="S71" s="140">
        <f t="shared" si="17"/>
        <v>2186093.75</v>
      </c>
      <c r="T71" s="111">
        <f t="shared" si="23"/>
        <v>10</v>
      </c>
      <c r="U71" s="111">
        <f t="shared" si="24"/>
        <v>140</v>
      </c>
      <c r="V71" s="163">
        <f t="shared" si="25"/>
        <v>10</v>
      </c>
      <c r="W71" s="163">
        <f t="shared" si="26"/>
        <v>2100.3507799999998</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1225</v>
      </c>
      <c r="L72" t="s">
        <v>887</v>
      </c>
      <c r="M72" s="134" t="s">
        <v>770</v>
      </c>
      <c r="N72" s="202">
        <f>VLOOKUP($A72,[3]futuresATR!$A$2:$F$80,2)</f>
        <v>131.53125</v>
      </c>
      <c r="O72" s="156">
        <f t="shared" si="21"/>
        <v>131531.25</v>
      </c>
      <c r="P72" s="203">
        <f>VLOOKUP($A72,[3]futuresATR!$A$2:$F$80,3)</f>
        <v>0.47718518650000002</v>
      </c>
      <c r="Q72" s="155">
        <f t="shared" si="16"/>
        <v>477.18518650000004</v>
      </c>
      <c r="R72" s="145">
        <f t="shared" si="22"/>
        <v>4</v>
      </c>
      <c r="S72" s="140">
        <f t="shared" si="17"/>
        <v>526125</v>
      </c>
      <c r="T72" s="111">
        <f t="shared" si="23"/>
        <v>4</v>
      </c>
      <c r="U72" s="111">
        <f t="shared" si="24"/>
        <v>56</v>
      </c>
      <c r="V72" s="163">
        <f t="shared" si="25"/>
        <v>4</v>
      </c>
      <c r="W72" s="163">
        <f t="shared" si="26"/>
        <v>1908.7407460000002</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1225</v>
      </c>
      <c r="L73" t="s">
        <v>889</v>
      </c>
      <c r="M73" s="134" t="s">
        <v>768</v>
      </c>
      <c r="N73" s="202">
        <f>VLOOKUP($A73,[3]futuresATR!$A$2:$F$80,2)</f>
        <v>168.34375</v>
      </c>
      <c r="O73" s="156">
        <f t="shared" si="21"/>
        <v>168343.75</v>
      </c>
      <c r="P73" s="203">
        <f>VLOOKUP($A73,[3]futuresATR!$A$2:$F$80,3)</f>
        <v>1.2887813809999999</v>
      </c>
      <c r="Q73" s="155">
        <f t="shared" si="16"/>
        <v>1288.781381</v>
      </c>
      <c r="R73" s="145">
        <f t="shared" si="22"/>
        <v>2</v>
      </c>
      <c r="S73" s="140">
        <f t="shared" si="17"/>
        <v>336687.5</v>
      </c>
      <c r="T73" s="111">
        <f t="shared" si="23"/>
        <v>2</v>
      </c>
      <c r="U73" s="111">
        <f t="shared" si="24"/>
        <v>28</v>
      </c>
      <c r="V73" s="163">
        <f t="shared" si="25"/>
        <v>2</v>
      </c>
      <c r="W73" s="163">
        <f t="shared" si="26"/>
        <v>2577.562762</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VLOOKUP($A74,[3]futuresATR!$A$2:$F$80,2)</f>
        <v>18.425000000000001</v>
      </c>
      <c r="O74" s="156">
        <f t="shared" si="21"/>
        <v>18425</v>
      </c>
      <c r="P74" s="203">
        <f>VLOOKUP($A74,[3]futuresATR!$A$2:$F$80,3)</f>
        <v>0.95747954749999997</v>
      </c>
      <c r="Q74" s="155">
        <f t="shared" si="16"/>
        <v>957.47954749999997</v>
      </c>
      <c r="R74" s="145">
        <f t="shared" si="22"/>
        <v>2</v>
      </c>
      <c r="S74" s="140">
        <f t="shared" si="17"/>
        <v>36850</v>
      </c>
      <c r="T74" s="111">
        <f t="shared" si="23"/>
        <v>2</v>
      </c>
      <c r="U74" s="111">
        <f t="shared" si="24"/>
        <v>28</v>
      </c>
      <c r="V74" s="163">
        <f t="shared" si="25"/>
        <v>2</v>
      </c>
      <c r="W74" s="163">
        <f t="shared" si="26"/>
        <v>1914.9590949999999</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VLOOKUP($A75,[3]futuresATR!$A$2:$F$80,2)</f>
        <v>495</v>
      </c>
      <c r="O75" s="156">
        <f t="shared" si="21"/>
        <v>24750</v>
      </c>
      <c r="P75" s="203">
        <f>VLOOKUP($A75,[3]futuresATR!$A$2:$F$80,3)</f>
        <v>12.45</v>
      </c>
      <c r="Q75" s="155">
        <f t="shared" si="16"/>
        <v>622.5</v>
      </c>
      <c r="R75" s="145">
        <f t="shared" si="22"/>
        <v>3</v>
      </c>
      <c r="S75" s="140">
        <f t="shared" si="17"/>
        <v>74250</v>
      </c>
      <c r="T75" s="111">
        <f t="shared" si="23"/>
        <v>3</v>
      </c>
      <c r="U75" s="111">
        <f t="shared" si="24"/>
        <v>42</v>
      </c>
      <c r="V75" s="163">
        <f t="shared" si="25"/>
        <v>3</v>
      </c>
      <c r="W75" s="163">
        <f t="shared" si="26"/>
        <v>1867.5</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1.345913134766282</v>
      </c>
      <c r="I76" s="113">
        <v>25</v>
      </c>
      <c r="J76" s="113">
        <v>0.1</v>
      </c>
      <c r="K76" s="113" t="s">
        <v>299</v>
      </c>
      <c r="L76" s="113" t="s">
        <v>893</v>
      </c>
      <c r="M76" s="149" t="s">
        <v>747</v>
      </c>
      <c r="N76" s="202">
        <f>VLOOKUP($A76,[3]futuresATR!$A$2:$F$80,2)</f>
        <v>5318</v>
      </c>
      <c r="O76" s="156">
        <f t="shared" si="21"/>
        <v>98780.520500000013</v>
      </c>
      <c r="P76" s="203">
        <f>VLOOKUP($A76,[3]futuresATR!$A$2:$F$80,3)</f>
        <v>61.7</v>
      </c>
      <c r="Q76" s="155">
        <f t="shared" si="16"/>
        <v>1146.062075</v>
      </c>
      <c r="R76" s="145">
        <f t="shared" si="22"/>
        <v>2</v>
      </c>
      <c r="S76" s="140">
        <f t="shared" si="17"/>
        <v>197561.04100000003</v>
      </c>
      <c r="T76" s="111">
        <f t="shared" si="23"/>
        <v>2</v>
      </c>
      <c r="U76" s="111">
        <f t="shared" si="24"/>
        <v>28</v>
      </c>
      <c r="V76" s="163">
        <f t="shared" si="25"/>
        <v>2</v>
      </c>
      <c r="W76" s="163">
        <f t="shared" si="26"/>
        <v>2292.1241500000001</v>
      </c>
      <c r="X76" s="113" t="s">
        <v>911</v>
      </c>
      <c r="Y76" s="113">
        <v>2</v>
      </c>
      <c r="Z76" s="113">
        <v>5304</v>
      </c>
      <c r="AA76" s="113" t="s">
        <v>1130</v>
      </c>
      <c r="AB76" s="164">
        <v>1.9E-3</v>
      </c>
      <c r="AC76" s="113">
        <v>5314</v>
      </c>
      <c r="AD76" s="165">
        <v>-361</v>
      </c>
      <c r="AE76" s="165">
        <v>0</v>
      </c>
      <c r="AF76" s="169">
        <f t="shared" ref="AF76" si="27">Z76-AC76</f>
        <v>-10</v>
      </c>
      <c r="AG76" s="145">
        <f>AF76*I76*Y76/H76</f>
        <v>-371.49500000000006</v>
      </c>
      <c r="AH76" s="142">
        <f>ABS(AG76)-ABS(AD76)</f>
        <v>10.495000000000061</v>
      </c>
    </row>
    <row r="77" spans="1:34" ht="15.75" thickBot="1" x14ac:dyDescent="0.3">
      <c r="A77" s="5" t="s">
        <v>1142</v>
      </c>
      <c r="B77" t="s">
        <v>426</v>
      </c>
      <c r="C77" s="158" t="s">
        <v>1109</v>
      </c>
      <c r="D77" t="s">
        <v>458</v>
      </c>
      <c r="E77" t="s">
        <v>791</v>
      </c>
      <c r="F77" t="s">
        <v>894</v>
      </c>
      <c r="G77" t="s">
        <v>459</v>
      </c>
      <c r="H77">
        <f>VLOOKUP(G77,MARGIN!$E$1:$F$9,2)</f>
        <v>1.345913134766282</v>
      </c>
      <c r="I77" s="150">
        <v>2400</v>
      </c>
      <c r="J77">
        <v>0.01</v>
      </c>
      <c r="K77" t="s">
        <v>1225</v>
      </c>
      <c r="L77" t="s">
        <v>895</v>
      </c>
      <c r="M77" s="134" t="s">
        <v>472</v>
      </c>
      <c r="N77" s="202">
        <f>VLOOKUP($A77,[3]futuresATR!$A$2:$F$80,2)</f>
        <v>98.08</v>
      </c>
      <c r="O77" s="156">
        <f t="shared" si="21"/>
        <v>174893.90208000003</v>
      </c>
      <c r="P77" s="203">
        <f>VLOOKUP($A77,[3]futuresATR!$A$2:$F$80,3)</f>
        <v>3.5000000000000003E-2</v>
      </c>
      <c r="Q77" s="155">
        <f t="shared" si="16"/>
        <v>62.411160000000017</v>
      </c>
      <c r="R77" s="145">
        <f t="shared" si="22"/>
        <v>34</v>
      </c>
      <c r="S77" s="140">
        <f t="shared" si="17"/>
        <v>5946392.6707200008</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-731.10215999933519</v>
      </c>
      <c r="AH77" s="142">
        <f t="shared" ref="AH77:AH80" si="29">ABS(AG77)-ABS(AD77)</f>
        <v>19.102159999335186</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VLOOKUP($A78,[3]futuresATR!$A$2:$F$80,2)</f>
        <v>17866</v>
      </c>
      <c r="O78" s="156">
        <f t="shared" si="21"/>
        <v>89330</v>
      </c>
      <c r="P78" s="203">
        <f>VLOOKUP($A78,[3]futuresATR!$A$2:$F$80,3)</f>
        <v>159.05000000000001</v>
      </c>
      <c r="Q78" s="155">
        <f t="shared" si="16"/>
        <v>795.25</v>
      </c>
      <c r="R78" s="145">
        <f t="shared" si="22"/>
        <v>3</v>
      </c>
      <c r="S78" s="140">
        <f t="shared" si="17"/>
        <v>267990</v>
      </c>
      <c r="T78" s="111">
        <f t="shared" si="23"/>
        <v>3</v>
      </c>
      <c r="U78" s="111">
        <f t="shared" si="24"/>
        <v>42</v>
      </c>
      <c r="V78" s="163">
        <f t="shared" si="25"/>
        <v>3</v>
      </c>
      <c r="W78" s="163">
        <f t="shared" si="26"/>
        <v>2385.75</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1.345913134766282</v>
      </c>
      <c r="I79" s="150">
        <v>2800</v>
      </c>
      <c r="J79">
        <v>0.1</v>
      </c>
      <c r="K79" t="s">
        <v>1225</v>
      </c>
      <c r="L79" t="s">
        <v>899</v>
      </c>
      <c r="M79" s="134" t="s">
        <v>468</v>
      </c>
      <c r="N79" s="202">
        <f>VLOOKUP($A79,[3]futuresATR!$A$2:$F$80,2)</f>
        <v>98.415000000000006</v>
      </c>
      <c r="O79" s="156">
        <f t="shared" si="21"/>
        <v>204739.81038000001</v>
      </c>
      <c r="P79" s="203">
        <f>VLOOKUP($A79,[3]futuresATR!$A$2:$F$80,3)</f>
        <v>5.8500000000000003E-2</v>
      </c>
      <c r="Q79" s="155">
        <f t="shared" si="16"/>
        <v>121.70176200000002</v>
      </c>
      <c r="R79" s="145">
        <f t="shared" si="22"/>
        <v>17</v>
      </c>
      <c r="S79" s="140">
        <f t="shared" si="17"/>
        <v>3480576.7764600003</v>
      </c>
      <c r="T79" s="111">
        <f t="shared" si="23"/>
        <v>15</v>
      </c>
      <c r="U79" s="111">
        <f t="shared" si="24"/>
        <v>210</v>
      </c>
      <c r="V79" s="163">
        <f t="shared" si="25"/>
        <v>15</v>
      </c>
      <c r="W79" s="163">
        <f t="shared" si="26"/>
        <v>1825.5264300000003</v>
      </c>
      <c r="X79" t="s">
        <v>912</v>
      </c>
      <c r="Y79">
        <v>22</v>
      </c>
      <c r="Z79">
        <v>98.38</v>
      </c>
      <c r="AA79" t="s">
        <v>1146</v>
      </c>
      <c r="AB79" s="135">
        <v>1E-4</v>
      </c>
      <c r="AC79">
        <v>98.39</v>
      </c>
      <c r="AD79" s="109">
        <v>446</v>
      </c>
      <c r="AE79"/>
      <c r="AF79" s="169">
        <f t="shared" si="28"/>
        <v>-1.0000000000005116E-2</v>
      </c>
      <c r="AG79" s="145">
        <f t="shared" si="30"/>
        <v>-457.68184000023422</v>
      </c>
      <c r="AH79" s="142">
        <f t="shared" si="29"/>
        <v>11.681840000234217</v>
      </c>
    </row>
    <row r="80" spans="1:34" x14ac:dyDescent="0.25">
      <c r="A80" s="5" t="s">
        <v>1113</v>
      </c>
      <c r="B80" t="s">
        <v>429</v>
      </c>
      <c r="C80" s="158" t="s">
        <v>1113</v>
      </c>
      <c r="D80" t="s">
        <v>458</v>
      </c>
      <c r="E80" t="s">
        <v>791</v>
      </c>
      <c r="F80" t="s">
        <v>897</v>
      </c>
      <c r="G80" t="s">
        <v>459</v>
      </c>
      <c r="H80">
        <f>VLOOKUP(G80,MARGIN!$E$1:$F$9,2)</f>
        <v>1.345913134766282</v>
      </c>
      <c r="I80" s="150">
        <v>8000</v>
      </c>
      <c r="J80">
        <v>1E-3</v>
      </c>
      <c r="K80" t="s">
        <v>1225</v>
      </c>
      <c r="L80" t="s">
        <v>898</v>
      </c>
      <c r="M80" s="134" t="s">
        <v>456</v>
      </c>
      <c r="N80" s="202">
        <f>VLOOKUP($A80,[3]futuresATR!$A$2:$F$80,2)</f>
        <v>97.897000000000006</v>
      </c>
      <c r="O80" s="156">
        <f t="shared" si="21"/>
        <v>581891.93624000007</v>
      </c>
      <c r="P80" s="203">
        <f>VLOOKUP($A80,[3]futuresATR!$A$2:$F$80,3)</f>
        <v>6.2149999999999997E-2</v>
      </c>
      <c r="Q80" s="155">
        <f t="shared" si="16"/>
        <v>369.41462800000005</v>
      </c>
      <c r="R80" s="145">
        <f t="shared" si="22"/>
        <v>6</v>
      </c>
      <c r="S80" s="140">
        <f t="shared" si="17"/>
        <v>3491351.6174400002</v>
      </c>
      <c r="T80" s="111">
        <f t="shared" si="23"/>
        <v>6</v>
      </c>
      <c r="U80" s="111">
        <f t="shared" si="24"/>
        <v>84</v>
      </c>
      <c r="V80" s="163">
        <f t="shared" si="25"/>
        <v>6</v>
      </c>
      <c r="W80" s="163">
        <f t="shared" si="26"/>
        <v>2216.4877680000004</v>
      </c>
      <c r="X80" t="s">
        <v>912</v>
      </c>
      <c r="Y80">
        <v>8</v>
      </c>
      <c r="Z80">
        <v>97.734999999999999</v>
      </c>
      <c r="AA80" t="s">
        <v>1134</v>
      </c>
      <c r="AB80" s="135">
        <v>1E-4</v>
      </c>
      <c r="AC80">
        <v>97.74</v>
      </c>
      <c r="AD80" s="109">
        <v>232</v>
      </c>
      <c r="AE80" s="109">
        <v>0</v>
      </c>
      <c r="AF80" s="169">
        <f t="shared" si="28"/>
        <v>-4.9999999999954525E-3</v>
      </c>
      <c r="AG80" s="145">
        <f t="shared" si="30"/>
        <v>-237.75679999978379</v>
      </c>
      <c r="AH80" s="142">
        <f t="shared" si="29"/>
        <v>5.7567999997837944</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topLeftCell="J1" workbookViewId="0">
      <selection activeCell="M12" sqref="M12:M39"/>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11.140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1.345913134766282</v>
      </c>
    </row>
    <row r="2" spans="1:17" x14ac:dyDescent="0.25">
      <c r="A2" t="s">
        <v>782</v>
      </c>
      <c r="B2" s="143">
        <v>50</v>
      </c>
      <c r="E2" s="180" t="s">
        <v>496</v>
      </c>
      <c r="F2" s="181">
        <f>G38</f>
        <v>1.2722800000000001</v>
      </c>
    </row>
    <row r="3" spans="1:17" x14ac:dyDescent="0.25">
      <c r="A3" t="s">
        <v>784</v>
      </c>
      <c r="B3" s="114">
        <f>B1/B2</f>
        <v>10000</v>
      </c>
      <c r="E3" s="180" t="s">
        <v>544</v>
      </c>
      <c r="F3" s="181">
        <f>G37</f>
        <v>0.96431</v>
      </c>
    </row>
    <row r="4" spans="1:17" x14ac:dyDescent="0.25">
      <c r="B4" s="114"/>
      <c r="E4" s="180" t="s">
        <v>478</v>
      </c>
      <c r="F4" s="181">
        <f>1/G32</f>
        <v>0.88367325297797883</v>
      </c>
    </row>
    <row r="5" spans="1:17" x14ac:dyDescent="0.25">
      <c r="A5" t="s">
        <v>1198</v>
      </c>
      <c r="B5" s="207">
        <v>75000</v>
      </c>
      <c r="E5" s="180" t="s">
        <v>465</v>
      </c>
      <c r="F5" s="181">
        <f>1/G23</f>
        <v>0.69178300150808691</v>
      </c>
    </row>
    <row r="6" spans="1:17" x14ac:dyDescent="0.25">
      <c r="A6" t="s">
        <v>1199</v>
      </c>
      <c r="B6" s="207">
        <v>45000</v>
      </c>
      <c r="E6" s="180" t="s">
        <v>511</v>
      </c>
      <c r="F6" s="182">
        <v>7.77</v>
      </c>
    </row>
    <row r="7" spans="1:17" x14ac:dyDescent="0.25">
      <c r="A7" t="s">
        <v>1243</v>
      </c>
      <c r="B7" s="207">
        <v>1050000</v>
      </c>
      <c r="E7" s="180" t="s">
        <v>449</v>
      </c>
      <c r="F7" s="181">
        <f>G39</f>
        <v>107.08</v>
      </c>
    </row>
    <row r="8" spans="1:17" x14ac:dyDescent="0.25">
      <c r="A8" t="s">
        <v>1244</v>
      </c>
      <c r="B8" s="208">
        <v>2E-3</v>
      </c>
      <c r="E8" s="180" t="s">
        <v>786</v>
      </c>
      <c r="F8" s="181">
        <f>1/G36</f>
        <v>1.4082126964456712</v>
      </c>
    </row>
    <row r="9" spans="1:17" ht="15.75" thickBot="1" x14ac:dyDescent="0.3">
      <c r="B9" s="205"/>
      <c r="E9" s="183" t="s">
        <v>481</v>
      </c>
      <c r="F9" s="184">
        <v>1</v>
      </c>
    </row>
    <row r="10" spans="1:17" x14ac:dyDescent="0.25">
      <c r="B10" s="114"/>
      <c r="E10" s="111"/>
      <c r="F10" s="1"/>
    </row>
    <row r="11" spans="1:17" x14ac:dyDescent="0.25">
      <c r="G11" t="s">
        <v>1216</v>
      </c>
      <c r="H11" t="s">
        <v>1153</v>
      </c>
      <c r="I11" t="s">
        <v>1162</v>
      </c>
      <c r="J11" t="s">
        <v>781</v>
      </c>
      <c r="L11" t="s">
        <v>1197</v>
      </c>
      <c r="M11" t="s">
        <v>781</v>
      </c>
      <c r="N11" s="185" t="s">
        <v>1200</v>
      </c>
      <c r="O11" t="s">
        <v>1162</v>
      </c>
      <c r="P11"/>
      <c r="Q11" s="114" t="s">
        <v>481</v>
      </c>
    </row>
    <row r="12" spans="1:17" x14ac:dyDescent="0.25">
      <c r="A12" t="s">
        <v>1166</v>
      </c>
      <c r="B12" t="s">
        <v>22</v>
      </c>
      <c r="C12" t="str">
        <f>RIGHT(B12,3)</f>
        <v>NZD</v>
      </c>
      <c r="D12">
        <f>VLOOKUP(C12,$E$1:$F$9,2)</f>
        <v>1.4082126964456712</v>
      </c>
      <c r="E12" t="s">
        <v>1166</v>
      </c>
      <c r="F12" t="s">
        <v>22</v>
      </c>
      <c r="G12" s="112">
        <f>[4]currenciesATR!$B2</f>
        <v>1.0455099999999999</v>
      </c>
      <c r="H12" s="112">
        <f>[4]currenciesATR!$C2</f>
        <v>8.1244999999999998E-3</v>
      </c>
      <c r="I12" s="139">
        <f>J12*10000*G12/D12</f>
        <v>74243.756120000005</v>
      </c>
      <c r="J12" s="114">
        <f>ROUND($B$5*$D12/$G12/10000,0)</f>
        <v>10</v>
      </c>
      <c r="L12" t="s">
        <v>20</v>
      </c>
      <c r="M12" s="114">
        <f>ROUND($B$6*Q12/N12/10000,0)</f>
        <v>6</v>
      </c>
      <c r="N12" s="169">
        <f>G17</f>
        <v>0.94523999999999997</v>
      </c>
      <c r="O12" s="139">
        <f>N12*M12/Q12*10000</f>
        <v>44576.979910082679</v>
      </c>
      <c r="P12" t="str">
        <f t="shared" ref="P12:P39" si="0">RIGHT(L12,3)</f>
        <v>CAD</v>
      </c>
      <c r="Q12">
        <f>VLOOKUP(P12,$E$1:$F$9,2)</f>
        <v>1.2722800000000001</v>
      </c>
    </row>
    <row r="13" spans="1:17" x14ac:dyDescent="0.25">
      <c r="A13" t="s">
        <v>1178</v>
      </c>
      <c r="B13" t="s">
        <v>23</v>
      </c>
      <c r="C13" t="str">
        <f t="shared" ref="C13:C17" si="1">RIGHT(B13,3)</f>
        <v>AUD</v>
      </c>
      <c r="D13">
        <f>VLOOKUP(C13,$E$1:$F$9,2)</f>
        <v>1.345913134766282</v>
      </c>
      <c r="E13" t="s">
        <v>1178</v>
      </c>
      <c r="F13" t="s">
        <v>23</v>
      </c>
      <c r="G13" s="112">
        <f>[4]currenciesATR!$B3</f>
        <v>1.9449399999999999</v>
      </c>
      <c r="H13" s="112">
        <f>[4]currenciesATR!$C3</f>
        <v>2.25285E-2</v>
      </c>
      <c r="I13" s="139">
        <f t="shared" ref="I13:I39" si="2">J13*10000*G13/D13</f>
        <v>72253.54853</v>
      </c>
      <c r="J13" s="114">
        <f t="shared" ref="J13:J39" si="3">ROUND($B$5*$D13/$G13/10000,0)</f>
        <v>5</v>
      </c>
      <c r="L13" t="s">
        <v>21</v>
      </c>
      <c r="M13" s="114">
        <f t="shared" ref="M13:M39" si="4">ROUND($B$6*Q13/N13/10000,0)</f>
        <v>6</v>
      </c>
      <c r="N13" s="169">
        <f>G15</f>
        <v>0.71645999999999999</v>
      </c>
      <c r="O13" s="139">
        <f t="shared" ref="O13:O39" si="5">N13*M13/Q13*10000</f>
        <v>44578.610612769749</v>
      </c>
      <c r="P13" t="str">
        <f t="shared" si="0"/>
        <v>CHF</v>
      </c>
      <c r="Q13">
        <f t="shared" ref="Q13:Q39" si="6">VLOOKUP(P13,$E$1:$F$9,2)</f>
        <v>0.96431</v>
      </c>
    </row>
    <row r="14" spans="1:17" x14ac:dyDescent="0.25">
      <c r="A14" t="s">
        <v>1163</v>
      </c>
      <c r="B14" t="s">
        <v>7</v>
      </c>
      <c r="C14" t="str">
        <f t="shared" si="1"/>
        <v>JPY</v>
      </c>
      <c r="D14">
        <f>VLOOKUP(C14,$E$1:$F$9,2)</f>
        <v>107.08</v>
      </c>
      <c r="E14" t="s">
        <v>1163</v>
      </c>
      <c r="F14" t="s">
        <v>7</v>
      </c>
      <c r="G14" s="112">
        <f>[4]currenciesATR!$B4</f>
        <v>79.542000000000002</v>
      </c>
      <c r="H14" s="112">
        <f>[4]currenciesATR!$C4</f>
        <v>0.91749999999999998</v>
      </c>
      <c r="I14" s="139">
        <f t="shared" si="2"/>
        <v>74282.779230481887</v>
      </c>
      <c r="J14" s="114">
        <f t="shared" si="3"/>
        <v>10</v>
      </c>
      <c r="L14" t="s">
        <v>7</v>
      </c>
      <c r="M14" s="114">
        <f t="shared" si="4"/>
        <v>6</v>
      </c>
      <c r="N14" s="169">
        <f>G14</f>
        <v>79.542000000000002</v>
      </c>
      <c r="O14" s="139">
        <f t="shared" si="5"/>
        <v>44569.667538289134</v>
      </c>
      <c r="P14" t="str">
        <f t="shared" si="0"/>
        <v>JPY</v>
      </c>
      <c r="Q14">
        <f t="shared" si="6"/>
        <v>107.08</v>
      </c>
    </row>
    <row r="15" spans="1:17" x14ac:dyDescent="0.25">
      <c r="A15" t="s">
        <v>1164</v>
      </c>
      <c r="B15" t="s">
        <v>21</v>
      </c>
      <c r="C15" t="str">
        <f t="shared" si="1"/>
        <v>CHF</v>
      </c>
      <c r="D15">
        <f>VLOOKUP(C15,$E$1:$F$9,2)</f>
        <v>0.96431</v>
      </c>
      <c r="E15" t="s">
        <v>1164</v>
      </c>
      <c r="F15" t="s">
        <v>21</v>
      </c>
      <c r="G15" s="112">
        <f>[4]currenciesATR!$B5</f>
        <v>0.71645999999999999</v>
      </c>
      <c r="H15" s="112">
        <f>[4]currenciesATR!$C5</f>
        <v>5.8285000000000003E-3</v>
      </c>
      <c r="I15" s="139">
        <f t="shared" si="2"/>
        <v>74297.684354616256</v>
      </c>
      <c r="J15" s="114">
        <f t="shared" si="3"/>
        <v>10</v>
      </c>
      <c r="L15" t="s">
        <v>22</v>
      </c>
      <c r="M15" s="114">
        <f t="shared" si="4"/>
        <v>6</v>
      </c>
      <c r="N15" s="169">
        <f>G12</f>
        <v>1.0455099999999999</v>
      </c>
      <c r="O15" s="139">
        <f t="shared" si="5"/>
        <v>44546.253671999992</v>
      </c>
      <c r="P15" t="str">
        <f t="shared" si="0"/>
        <v>NZD</v>
      </c>
      <c r="Q15">
        <f t="shared" si="6"/>
        <v>1.4082126964456712</v>
      </c>
    </row>
    <row r="16" spans="1:17" x14ac:dyDescent="0.25">
      <c r="A16" t="s">
        <v>1165</v>
      </c>
      <c r="B16" t="s">
        <v>9</v>
      </c>
      <c r="C16" t="str">
        <f t="shared" si="1"/>
        <v>USD</v>
      </c>
      <c r="D16">
        <f>VLOOKUP(C16,$E$1:$F$9,2)</f>
        <v>1</v>
      </c>
      <c r="E16" t="s">
        <v>1165</v>
      </c>
      <c r="F16" t="s">
        <v>9</v>
      </c>
      <c r="G16" s="112">
        <f>[4]currenciesATR!$B6</f>
        <v>0.74299000000000004</v>
      </c>
      <c r="H16" s="112">
        <f>[4]currenciesATR!$C6</f>
        <v>7.0994999999999999E-3</v>
      </c>
      <c r="I16" s="139">
        <f t="shared" si="2"/>
        <v>74299</v>
      </c>
      <c r="J16" s="114">
        <f t="shared" si="3"/>
        <v>10</v>
      </c>
      <c r="L16" t="s">
        <v>9</v>
      </c>
      <c r="M16" s="114">
        <f t="shared" si="4"/>
        <v>6</v>
      </c>
      <c r="N16" s="169">
        <f>G16</f>
        <v>0.74299000000000004</v>
      </c>
      <c r="O16" s="139">
        <f t="shared" si="5"/>
        <v>44579.400000000009</v>
      </c>
      <c r="P16" t="str">
        <f t="shared" si="0"/>
        <v>USD</v>
      </c>
      <c r="Q16">
        <f t="shared" si="6"/>
        <v>1</v>
      </c>
    </row>
    <row r="17" spans="1:17" x14ac:dyDescent="0.25">
      <c r="A17" t="s">
        <v>1167</v>
      </c>
      <c r="B17" t="s">
        <v>20</v>
      </c>
      <c r="C17" t="str">
        <f t="shared" si="1"/>
        <v>CAD</v>
      </c>
      <c r="D17">
        <f t="shared" ref="D17:D39" si="7">VLOOKUP(C17,$E$1:$F$9,2)</f>
        <v>1.2722800000000001</v>
      </c>
      <c r="E17" t="s">
        <v>1167</v>
      </c>
      <c r="F17" t="s">
        <v>20</v>
      </c>
      <c r="G17" s="112">
        <f>[4]currenciesATR!$B7</f>
        <v>0.94523999999999997</v>
      </c>
      <c r="H17" s="112">
        <f>[4]currenciesATR!$C7</f>
        <v>7.3699999999999998E-3</v>
      </c>
      <c r="I17" s="139">
        <f t="shared" si="2"/>
        <v>74294.966516804474</v>
      </c>
      <c r="J17" s="114">
        <f t="shared" si="3"/>
        <v>10</v>
      </c>
      <c r="L17" t="s">
        <v>27</v>
      </c>
      <c r="M17" s="114">
        <f t="shared" si="4"/>
        <v>6</v>
      </c>
      <c r="N17" s="169">
        <f>G19</f>
        <v>0.75771999999999995</v>
      </c>
      <c r="O17" s="139">
        <f t="shared" si="5"/>
        <v>47145.834845640922</v>
      </c>
      <c r="P17" t="str">
        <f t="shared" si="0"/>
        <v>CHF</v>
      </c>
      <c r="Q17">
        <f t="shared" si="6"/>
        <v>0.96431</v>
      </c>
    </row>
    <row r="18" spans="1:17" x14ac:dyDescent="0.25">
      <c r="A18" t="s">
        <v>1168</v>
      </c>
      <c r="B18" t="s">
        <v>27</v>
      </c>
      <c r="C18" t="str">
        <f>RIGHT(B39,3)</f>
        <v>CAD</v>
      </c>
      <c r="D18">
        <f>VLOOKUP(C18,$E$1:$F$9,2)</f>
        <v>1.2722800000000001</v>
      </c>
      <c r="E18" t="s">
        <v>1215</v>
      </c>
      <c r="F18" t="s">
        <v>29</v>
      </c>
      <c r="G18" s="112">
        <f>[4]currenciesATR!$B8</f>
        <v>0.90349000000000002</v>
      </c>
      <c r="H18" s="112">
        <f>[4]currenciesATR!$C8</f>
        <v>8.8384999999999991E-3</v>
      </c>
      <c r="I18" s="139">
        <f>J18*10000*G18/D18</f>
        <v>78114.801773194587</v>
      </c>
      <c r="J18" s="114">
        <f>ROUND($B$5*$D18/$G18/10000,0)</f>
        <v>11</v>
      </c>
      <c r="L18" t="s">
        <v>3</v>
      </c>
      <c r="M18" s="114">
        <f t="shared" si="4"/>
        <v>6</v>
      </c>
      <c r="N18" s="169">
        <f>G33</f>
        <v>84.134</v>
      </c>
      <c r="O18" s="139">
        <f t="shared" si="5"/>
        <v>47142.69704893537</v>
      </c>
      <c r="P18" t="str">
        <f t="shared" si="0"/>
        <v>JPY</v>
      </c>
      <c r="Q18">
        <f t="shared" si="6"/>
        <v>107.08</v>
      </c>
    </row>
    <row r="19" spans="1:17" x14ac:dyDescent="0.25">
      <c r="A19" t="s">
        <v>1184</v>
      </c>
      <c r="B19" t="s">
        <v>28</v>
      </c>
      <c r="C19" t="str">
        <f t="shared" ref="C19:C39" si="8">RIGHT(B18,3)</f>
        <v>CHF</v>
      </c>
      <c r="D19">
        <f t="shared" si="7"/>
        <v>0.96431</v>
      </c>
      <c r="E19" t="s">
        <v>1168</v>
      </c>
      <c r="F19" t="s">
        <v>27</v>
      </c>
      <c r="G19" s="112">
        <f>[4]currenciesATR!$B9</f>
        <v>0.75771999999999995</v>
      </c>
      <c r="H19" s="112">
        <f>[4]currenciesATR!$C9</f>
        <v>5.7099999999999998E-3</v>
      </c>
      <c r="I19" s="139">
        <f t="shared" si="2"/>
        <v>78576.391409401534</v>
      </c>
      <c r="J19" s="114">
        <f t="shared" si="3"/>
        <v>10</v>
      </c>
      <c r="L19" t="s">
        <v>4</v>
      </c>
      <c r="M19" s="114">
        <f t="shared" si="4"/>
        <v>4</v>
      </c>
      <c r="N19" s="169">
        <f>G35</f>
        <v>110.98</v>
      </c>
      <c r="O19" s="139">
        <f t="shared" si="5"/>
        <v>41456.854688083673</v>
      </c>
      <c r="P19" t="str">
        <f t="shared" si="0"/>
        <v>JPY</v>
      </c>
      <c r="Q19">
        <f t="shared" si="6"/>
        <v>107.08</v>
      </c>
    </row>
    <row r="20" spans="1:17" x14ac:dyDescent="0.25">
      <c r="A20" t="s">
        <v>1182</v>
      </c>
      <c r="B20" t="s">
        <v>25</v>
      </c>
      <c r="C20" t="str">
        <f t="shared" si="8"/>
        <v>CHF</v>
      </c>
      <c r="D20">
        <f t="shared" si="7"/>
        <v>0.96431</v>
      </c>
      <c r="E20" t="s">
        <v>1184</v>
      </c>
      <c r="F20" t="s">
        <v>28</v>
      </c>
      <c r="G20" s="112">
        <f>[4]currenciesATR!$B10</f>
        <v>0.68481000000000003</v>
      </c>
      <c r="H20" s="112">
        <f>[4]currenciesATR!$C10</f>
        <v>6.0769999999999999E-3</v>
      </c>
      <c r="I20" s="139">
        <f t="shared" si="2"/>
        <v>78117.099273055355</v>
      </c>
      <c r="J20" s="114">
        <f t="shared" si="3"/>
        <v>11</v>
      </c>
      <c r="L20" t="s">
        <v>11</v>
      </c>
      <c r="M20" s="114">
        <f t="shared" si="4"/>
        <v>4</v>
      </c>
      <c r="N20" s="169">
        <f>G27</f>
        <v>1.5225900000000001</v>
      </c>
      <c r="O20" s="139">
        <f t="shared" si="5"/>
        <v>45250.765764000011</v>
      </c>
      <c r="P20" t="str">
        <f t="shared" si="0"/>
        <v>AUD</v>
      </c>
      <c r="Q20">
        <f t="shared" si="6"/>
        <v>1.345913134766282</v>
      </c>
    </row>
    <row r="21" spans="1:17" x14ac:dyDescent="0.25">
      <c r="A21" t="s">
        <v>1180</v>
      </c>
      <c r="B21" t="s">
        <v>26</v>
      </c>
      <c r="C21" t="str">
        <f t="shared" si="8"/>
        <v>NZD</v>
      </c>
      <c r="D21">
        <f t="shared" si="7"/>
        <v>1.4082126964456712</v>
      </c>
      <c r="E21" t="s">
        <v>1182</v>
      </c>
      <c r="F21" t="s">
        <v>25</v>
      </c>
      <c r="G21" s="112">
        <f>[4]currenciesATR!$B11</f>
        <v>2.0339100000000001</v>
      </c>
      <c r="H21" s="112">
        <f>[4]currenciesATR!$C11</f>
        <v>2.5894500000000001E-2</v>
      </c>
      <c r="I21" s="139">
        <f t="shared" si="2"/>
        <v>72216.008459999997</v>
      </c>
      <c r="J21" s="114">
        <f t="shared" si="3"/>
        <v>5</v>
      </c>
      <c r="L21" t="s">
        <v>12</v>
      </c>
      <c r="M21" s="114">
        <f t="shared" si="4"/>
        <v>4</v>
      </c>
      <c r="N21" s="169">
        <f>G28</f>
        <v>1.4394899999999999</v>
      </c>
      <c r="O21" s="139">
        <f t="shared" si="5"/>
        <v>45257.018895211739</v>
      </c>
      <c r="P21" t="str">
        <f t="shared" si="0"/>
        <v>CAD</v>
      </c>
      <c r="Q21">
        <f t="shared" si="6"/>
        <v>1.2722800000000001</v>
      </c>
    </row>
    <row r="22" spans="1:17" x14ac:dyDescent="0.25">
      <c r="A22" t="s">
        <v>1183</v>
      </c>
      <c r="B22" t="s">
        <v>14</v>
      </c>
      <c r="C22" t="str">
        <f t="shared" si="8"/>
        <v>CHF</v>
      </c>
      <c r="D22">
        <f t="shared" si="7"/>
        <v>0.96431</v>
      </c>
      <c r="E22" t="s">
        <v>1180</v>
      </c>
      <c r="F22" t="s">
        <v>26</v>
      </c>
      <c r="G22" s="112">
        <f>[4]currenciesATR!$B12</f>
        <v>1.39398</v>
      </c>
      <c r="H22" s="112">
        <f>[4]currenciesATR!$C12</f>
        <v>1.3799000000000001E-2</v>
      </c>
      <c r="I22" s="139">
        <f t="shared" si="2"/>
        <v>72278.624093911712</v>
      </c>
      <c r="J22" s="114">
        <f t="shared" si="3"/>
        <v>5</v>
      </c>
      <c r="L22" t="s">
        <v>18</v>
      </c>
      <c r="M22" s="114">
        <f t="shared" si="4"/>
        <v>4</v>
      </c>
      <c r="N22" s="169">
        <f>G30</f>
        <v>1.09107</v>
      </c>
      <c r="O22" s="139">
        <f t="shared" si="5"/>
        <v>45258.060167373565</v>
      </c>
      <c r="P22" t="str">
        <f t="shared" si="0"/>
        <v>CHF</v>
      </c>
      <c r="Q22">
        <f t="shared" si="6"/>
        <v>0.96431</v>
      </c>
    </row>
    <row r="23" spans="1:17" x14ac:dyDescent="0.25">
      <c r="A23" t="s">
        <v>1181</v>
      </c>
      <c r="B23" t="s">
        <v>6</v>
      </c>
      <c r="C23" t="str">
        <f t="shared" si="8"/>
        <v>USD</v>
      </c>
      <c r="D23">
        <f t="shared" si="7"/>
        <v>1</v>
      </c>
      <c r="E23" t="s">
        <v>1183</v>
      </c>
      <c r="F23" t="s">
        <v>14</v>
      </c>
      <c r="G23" s="112">
        <f>[4]currenciesATR!$B13</f>
        <v>1.44554</v>
      </c>
      <c r="H23" s="112">
        <f>[4]currenciesATR!$C13</f>
        <v>1.2659E-2</v>
      </c>
      <c r="I23" s="139">
        <f t="shared" si="2"/>
        <v>72277</v>
      </c>
      <c r="J23" s="114">
        <f t="shared" si="3"/>
        <v>5</v>
      </c>
      <c r="L23" t="s">
        <v>19</v>
      </c>
      <c r="M23" s="114">
        <f t="shared" si="4"/>
        <v>4</v>
      </c>
      <c r="N23" s="169">
        <f>G31</f>
        <v>0.78259999999999996</v>
      </c>
      <c r="O23" s="139">
        <f t="shared" si="5"/>
        <v>45251.184159999997</v>
      </c>
      <c r="P23" t="str">
        <f t="shared" si="0"/>
        <v>GBP</v>
      </c>
      <c r="Q23">
        <f t="shared" si="6"/>
        <v>0.69178300150808691</v>
      </c>
    </row>
    <row r="24" spans="1:17" x14ac:dyDescent="0.25">
      <c r="A24" t="s">
        <v>1179</v>
      </c>
      <c r="B24" t="s">
        <v>24</v>
      </c>
      <c r="C24" t="str">
        <f t="shared" si="8"/>
        <v>JPY</v>
      </c>
      <c r="D24">
        <f t="shared" si="7"/>
        <v>107.08</v>
      </c>
      <c r="E24" t="s">
        <v>1181</v>
      </c>
      <c r="F24" t="s">
        <v>6</v>
      </c>
      <c r="G24" s="112">
        <f>[4]currenciesATR!$B14</f>
        <v>154.768</v>
      </c>
      <c r="H24" s="112">
        <f>[4]currenciesATR!$C14</f>
        <v>2.0966499999999999</v>
      </c>
      <c r="I24" s="139">
        <f t="shared" si="2"/>
        <v>72267.4635786328</v>
      </c>
      <c r="J24" s="114">
        <f t="shared" si="3"/>
        <v>5</v>
      </c>
      <c r="L24" t="s">
        <v>5</v>
      </c>
      <c r="M24" s="114">
        <f t="shared" si="4"/>
        <v>4</v>
      </c>
      <c r="N24" s="169">
        <f>G29</f>
        <v>121.19799999999999</v>
      </c>
      <c r="O24" s="139">
        <f t="shared" si="5"/>
        <v>45273.813970862902</v>
      </c>
      <c r="P24" t="str">
        <f t="shared" si="0"/>
        <v>JPY</v>
      </c>
      <c r="Q24">
        <f t="shared" si="6"/>
        <v>107.08</v>
      </c>
    </row>
    <row r="25" spans="1:17" x14ac:dyDescent="0.25">
      <c r="A25" t="s">
        <v>1176</v>
      </c>
      <c r="B25" t="s">
        <v>13</v>
      </c>
      <c r="C25" t="str">
        <f t="shared" si="8"/>
        <v>CAD</v>
      </c>
      <c r="D25">
        <f t="shared" si="7"/>
        <v>1.2722800000000001</v>
      </c>
      <c r="E25" t="s">
        <v>1179</v>
      </c>
      <c r="F25" t="s">
        <v>24</v>
      </c>
      <c r="G25" s="112">
        <f>[4]currenciesATR!$B15</f>
        <v>1.8387899999999999</v>
      </c>
      <c r="H25" s="112">
        <f>[4]currenciesATR!$C15</f>
        <v>1.7268499999999999E-2</v>
      </c>
      <c r="I25" s="139">
        <f t="shared" si="2"/>
        <v>72263.574056025405</v>
      </c>
      <c r="J25" s="114">
        <f t="shared" si="3"/>
        <v>5</v>
      </c>
      <c r="L25" t="s">
        <v>13</v>
      </c>
      <c r="M25" s="114">
        <f t="shared" si="4"/>
        <v>4</v>
      </c>
      <c r="N25" s="169">
        <f>G26</f>
        <v>1.5922000000000001</v>
      </c>
      <c r="O25" s="139">
        <f t="shared" si="5"/>
        <v>45226.122560000003</v>
      </c>
      <c r="P25" t="str">
        <f t="shared" si="0"/>
        <v>NZD</v>
      </c>
      <c r="Q25">
        <f t="shared" si="6"/>
        <v>1.4082126964456712</v>
      </c>
    </row>
    <row r="26" spans="1:17" x14ac:dyDescent="0.25">
      <c r="A26" t="s">
        <v>1171</v>
      </c>
      <c r="B26" t="s">
        <v>11</v>
      </c>
      <c r="C26" t="str">
        <f t="shared" si="8"/>
        <v>NZD</v>
      </c>
      <c r="D26">
        <f t="shared" si="7"/>
        <v>1.4082126964456712</v>
      </c>
      <c r="E26" t="s">
        <v>1176</v>
      </c>
      <c r="F26" t="s">
        <v>13</v>
      </c>
      <c r="G26" s="112">
        <f>[4]currenciesATR!$B16</f>
        <v>1.5922000000000001</v>
      </c>
      <c r="H26" s="112">
        <f>[4]currenciesATR!$C16</f>
        <v>1.4312999999999999E-2</v>
      </c>
      <c r="I26" s="139">
        <f t="shared" si="2"/>
        <v>79145.714479999995</v>
      </c>
      <c r="J26" s="114">
        <f t="shared" si="3"/>
        <v>7</v>
      </c>
      <c r="L26" t="s">
        <v>10</v>
      </c>
      <c r="M26" s="114">
        <f t="shared" si="4"/>
        <v>4</v>
      </c>
      <c r="N26" s="169">
        <f>G32</f>
        <v>1.13164</v>
      </c>
      <c r="O26" s="139">
        <f t="shared" si="5"/>
        <v>45265.599999999999</v>
      </c>
      <c r="P26" t="str">
        <f t="shared" si="0"/>
        <v>USD</v>
      </c>
      <c r="Q26">
        <f t="shared" si="6"/>
        <v>1</v>
      </c>
    </row>
    <row r="27" spans="1:17" x14ac:dyDescent="0.25">
      <c r="A27" t="s">
        <v>1172</v>
      </c>
      <c r="B27" t="s">
        <v>12</v>
      </c>
      <c r="C27" t="str">
        <f t="shared" si="8"/>
        <v>AUD</v>
      </c>
      <c r="D27">
        <f t="shared" si="7"/>
        <v>1.345913134766282</v>
      </c>
      <c r="E27" t="s">
        <v>1171</v>
      </c>
      <c r="F27" t="s">
        <v>11</v>
      </c>
      <c r="G27" s="112">
        <f>[4]currenciesATR!$B17</f>
        <v>1.5225900000000001</v>
      </c>
      <c r="H27" s="112">
        <f>[4]currenciesATR!$C17</f>
        <v>1.1715E-2</v>
      </c>
      <c r="I27" s="139">
        <f t="shared" si="2"/>
        <v>79188.840087000004</v>
      </c>
      <c r="J27" s="114">
        <f t="shared" si="3"/>
        <v>7</v>
      </c>
      <c r="L27" t="s">
        <v>23</v>
      </c>
      <c r="M27" s="114">
        <f t="shared" si="4"/>
        <v>3</v>
      </c>
      <c r="N27" s="169">
        <f>G13</f>
        <v>1.9449399999999999</v>
      </c>
      <c r="O27" s="139">
        <f>N27*M27/Q27*10000</f>
        <v>43352.129118000004</v>
      </c>
      <c r="P27" t="str">
        <f t="shared" si="0"/>
        <v>AUD</v>
      </c>
      <c r="Q27">
        <f t="shared" si="6"/>
        <v>1.345913134766282</v>
      </c>
    </row>
    <row r="28" spans="1:17" x14ac:dyDescent="0.25">
      <c r="A28" t="s">
        <v>1173</v>
      </c>
      <c r="B28" t="s">
        <v>5</v>
      </c>
      <c r="C28" t="str">
        <f t="shared" si="8"/>
        <v>CAD</v>
      </c>
      <c r="D28">
        <f t="shared" si="7"/>
        <v>1.2722800000000001</v>
      </c>
      <c r="E28" t="s">
        <v>1172</v>
      </c>
      <c r="F28" t="s">
        <v>12</v>
      </c>
      <c r="G28" s="112">
        <f>[4]currenciesATR!$B18</f>
        <v>1.4394899999999999</v>
      </c>
      <c r="H28" s="112">
        <f>[4]currenciesATR!$C18</f>
        <v>1.18295E-2</v>
      </c>
      <c r="I28" s="139">
        <f t="shared" si="2"/>
        <v>79199.783066620541</v>
      </c>
      <c r="J28" s="114">
        <f t="shared" si="3"/>
        <v>7</v>
      </c>
      <c r="L28" t="s">
        <v>24</v>
      </c>
      <c r="M28" s="114">
        <f t="shared" si="4"/>
        <v>3</v>
      </c>
      <c r="N28" s="169">
        <f>G25</f>
        <v>1.8387899999999999</v>
      </c>
      <c r="O28" s="139">
        <f t="shared" si="5"/>
        <v>43358.144433615242</v>
      </c>
      <c r="P28" t="str">
        <f t="shared" si="0"/>
        <v>CAD</v>
      </c>
      <c r="Q28">
        <f t="shared" si="6"/>
        <v>1.2722800000000001</v>
      </c>
    </row>
    <row r="29" spans="1:17" x14ac:dyDescent="0.25">
      <c r="A29" t="s">
        <v>1174</v>
      </c>
      <c r="B29" t="s">
        <v>18</v>
      </c>
      <c r="C29" t="str">
        <f t="shared" si="8"/>
        <v>JPY</v>
      </c>
      <c r="D29">
        <f t="shared" si="7"/>
        <v>107.08</v>
      </c>
      <c r="E29" t="s">
        <v>1173</v>
      </c>
      <c r="F29" t="s">
        <v>5</v>
      </c>
      <c r="G29" s="112">
        <f>[4]currenciesATR!$B19</f>
        <v>121.19799999999999</v>
      </c>
      <c r="H29" s="112">
        <f>[4]currenciesATR!$C19</f>
        <v>0.98950000000000005</v>
      </c>
      <c r="I29" s="139">
        <f t="shared" si="2"/>
        <v>79229.174449010083</v>
      </c>
      <c r="J29" s="114">
        <f t="shared" si="3"/>
        <v>7</v>
      </c>
      <c r="L29" t="s">
        <v>26</v>
      </c>
      <c r="M29" s="114">
        <f t="shared" si="4"/>
        <v>3</v>
      </c>
      <c r="N29" s="169">
        <f>G22</f>
        <v>1.39398</v>
      </c>
      <c r="O29" s="139">
        <f t="shared" si="5"/>
        <v>43367.174456347027</v>
      </c>
      <c r="P29" t="str">
        <f t="shared" si="0"/>
        <v>CHF</v>
      </c>
      <c r="Q29">
        <f t="shared" si="6"/>
        <v>0.96431</v>
      </c>
    </row>
    <row r="30" spans="1:17" x14ac:dyDescent="0.25">
      <c r="A30" t="s">
        <v>1175</v>
      </c>
      <c r="B30" t="s">
        <v>19</v>
      </c>
      <c r="C30" t="str">
        <f t="shared" si="8"/>
        <v>CHF</v>
      </c>
      <c r="D30">
        <f t="shared" si="7"/>
        <v>0.96431</v>
      </c>
      <c r="E30" t="s">
        <v>1174</v>
      </c>
      <c r="F30" t="s">
        <v>18</v>
      </c>
      <c r="G30" s="112">
        <f>[4]currenciesATR!$B20</f>
        <v>1.09107</v>
      </c>
      <c r="H30" s="112">
        <f>[4]currenciesATR!$C20</f>
        <v>4.751E-3</v>
      </c>
      <c r="I30" s="139">
        <f t="shared" si="2"/>
        <v>79201.605292903725</v>
      </c>
      <c r="J30" s="114">
        <f t="shared" si="3"/>
        <v>7</v>
      </c>
      <c r="L30" t="s">
        <v>6</v>
      </c>
      <c r="M30" s="114">
        <f t="shared" si="4"/>
        <v>3</v>
      </c>
      <c r="N30" s="169">
        <f>G24</f>
        <v>154.768</v>
      </c>
      <c r="O30" s="139">
        <f t="shared" si="5"/>
        <v>43360.478147179674</v>
      </c>
      <c r="P30" t="str">
        <f t="shared" si="0"/>
        <v>JPY</v>
      </c>
      <c r="Q30">
        <f t="shared" si="6"/>
        <v>107.08</v>
      </c>
    </row>
    <row r="31" spans="1:17" x14ac:dyDescent="0.25">
      <c r="A31" t="s">
        <v>1177</v>
      </c>
      <c r="B31" t="s">
        <v>10</v>
      </c>
      <c r="C31" t="str">
        <f t="shared" si="8"/>
        <v>GBP</v>
      </c>
      <c r="D31">
        <f t="shared" si="7"/>
        <v>0.69178300150808691</v>
      </c>
      <c r="E31" t="s">
        <v>1175</v>
      </c>
      <c r="F31" t="s">
        <v>19</v>
      </c>
      <c r="G31" s="112">
        <f>[4]currenciesATR!$B21</f>
        <v>0.78259999999999996</v>
      </c>
      <c r="H31" s="112">
        <f>[4]currenciesATR!$C21</f>
        <v>7.5455000000000001E-3</v>
      </c>
      <c r="I31" s="139">
        <f t="shared" si="2"/>
        <v>79189.572280000008</v>
      </c>
      <c r="J31" s="114">
        <f t="shared" si="3"/>
        <v>7</v>
      </c>
      <c r="L31" t="s">
        <v>25</v>
      </c>
      <c r="M31" s="114">
        <f t="shared" si="4"/>
        <v>3</v>
      </c>
      <c r="N31" s="169">
        <f>G21</f>
        <v>2.0339100000000001</v>
      </c>
      <c r="O31" s="139">
        <f t="shared" si="5"/>
        <v>43329.605076</v>
      </c>
      <c r="P31" t="str">
        <f t="shared" si="0"/>
        <v>NZD</v>
      </c>
      <c r="Q31">
        <f t="shared" si="6"/>
        <v>1.4082126964456712</v>
      </c>
    </row>
    <row r="32" spans="1:17" x14ac:dyDescent="0.25">
      <c r="A32" t="s">
        <v>1169</v>
      </c>
      <c r="B32" t="s">
        <v>3</v>
      </c>
      <c r="C32" t="str">
        <f t="shared" si="8"/>
        <v>USD</v>
      </c>
      <c r="D32">
        <f t="shared" si="7"/>
        <v>1</v>
      </c>
      <c r="E32" t="s">
        <v>1177</v>
      </c>
      <c r="F32" t="s">
        <v>10</v>
      </c>
      <c r="G32" s="112">
        <f>[4]currenciesATR!$B22</f>
        <v>1.13164</v>
      </c>
      <c r="H32" s="112">
        <f>[4]currenciesATR!$C22</f>
        <v>6.9750000000000003E-3</v>
      </c>
      <c r="I32" s="139">
        <f t="shared" si="2"/>
        <v>79214.8</v>
      </c>
      <c r="J32" s="114">
        <f t="shared" si="3"/>
        <v>7</v>
      </c>
      <c r="L32" t="s">
        <v>14</v>
      </c>
      <c r="M32" s="114">
        <f t="shared" si="4"/>
        <v>3</v>
      </c>
      <c r="N32" s="169">
        <f>G23</f>
        <v>1.44554</v>
      </c>
      <c r="O32" s="139">
        <f t="shared" si="5"/>
        <v>43366.2</v>
      </c>
      <c r="P32" t="str">
        <f t="shared" si="0"/>
        <v>USD</v>
      </c>
      <c r="Q32">
        <f t="shared" si="6"/>
        <v>1</v>
      </c>
    </row>
    <row r="33" spans="1:17" x14ac:dyDescent="0.25">
      <c r="A33" t="s">
        <v>1185</v>
      </c>
      <c r="B33" t="s">
        <v>2</v>
      </c>
      <c r="C33" t="str">
        <f t="shared" si="8"/>
        <v>JPY</v>
      </c>
      <c r="D33">
        <f t="shared" si="7"/>
        <v>107.08</v>
      </c>
      <c r="E33" t="s">
        <v>1169</v>
      </c>
      <c r="F33" t="s">
        <v>3</v>
      </c>
      <c r="G33" s="112">
        <f>[4]currenciesATR!$B23</f>
        <v>84.134</v>
      </c>
      <c r="H33" s="112">
        <f>[4]currenciesATR!$C23</f>
        <v>0.99444999999999995</v>
      </c>
      <c r="I33" s="139">
        <f t="shared" si="2"/>
        <v>78571.161748225626</v>
      </c>
      <c r="J33" s="114">
        <f t="shared" si="3"/>
        <v>10</v>
      </c>
      <c r="L33" t="s">
        <v>29</v>
      </c>
      <c r="M33" s="114">
        <f t="shared" si="4"/>
        <v>6</v>
      </c>
      <c r="N33" s="169">
        <f>G18</f>
        <v>0.90349000000000002</v>
      </c>
      <c r="O33" s="139">
        <f t="shared" si="5"/>
        <v>42608.073694469771</v>
      </c>
      <c r="P33" t="str">
        <f t="shared" si="0"/>
        <v>CAD</v>
      </c>
      <c r="Q33">
        <f t="shared" si="6"/>
        <v>1.2722800000000001</v>
      </c>
    </row>
    <row r="34" spans="1:17" x14ac:dyDescent="0.25">
      <c r="A34" t="s">
        <v>1170</v>
      </c>
      <c r="B34" t="s">
        <v>4</v>
      </c>
      <c r="C34" t="str">
        <f t="shared" si="8"/>
        <v>JPY</v>
      </c>
      <c r="D34">
        <f t="shared" si="7"/>
        <v>107.08</v>
      </c>
      <c r="E34" t="s">
        <v>1185</v>
      </c>
      <c r="F34" t="s">
        <v>2</v>
      </c>
      <c r="G34" s="112">
        <f>[4]currenciesATR!$B24</f>
        <v>76.039000000000001</v>
      </c>
      <c r="H34" s="112">
        <f>[4]currenciesATR!$C24</f>
        <v>0.83530000000000004</v>
      </c>
      <c r="I34" s="139">
        <f t="shared" si="2"/>
        <v>78112.532685842365</v>
      </c>
      <c r="J34" s="114">
        <f t="shared" si="3"/>
        <v>11</v>
      </c>
      <c r="L34" t="s">
        <v>28</v>
      </c>
      <c r="M34" s="114">
        <f t="shared" si="4"/>
        <v>6</v>
      </c>
      <c r="N34" s="169">
        <f>G20</f>
        <v>0.68481000000000003</v>
      </c>
      <c r="O34" s="139">
        <f t="shared" si="5"/>
        <v>42609.326876212006</v>
      </c>
      <c r="P34" t="str">
        <f t="shared" si="0"/>
        <v>CHF</v>
      </c>
      <c r="Q34">
        <f t="shared" si="6"/>
        <v>0.96431</v>
      </c>
    </row>
    <row r="35" spans="1:17" x14ac:dyDescent="0.25">
      <c r="A35" t="s">
        <v>1186</v>
      </c>
      <c r="B35" t="s">
        <v>17</v>
      </c>
      <c r="C35" t="str">
        <f t="shared" si="8"/>
        <v>JPY</v>
      </c>
      <c r="D35">
        <f t="shared" si="7"/>
        <v>107.08</v>
      </c>
      <c r="E35" t="s">
        <v>1170</v>
      </c>
      <c r="F35" t="s">
        <v>4</v>
      </c>
      <c r="G35" s="112">
        <f>[4]currenciesATR!$B25</f>
        <v>110.98</v>
      </c>
      <c r="H35" s="112">
        <f>[4]currenciesATR!$C25</f>
        <v>0.96375</v>
      </c>
      <c r="I35" s="139">
        <f t="shared" si="2"/>
        <v>72549.495704146437</v>
      </c>
      <c r="J35" s="114">
        <f t="shared" si="3"/>
        <v>7</v>
      </c>
      <c r="L35" t="s">
        <v>2</v>
      </c>
      <c r="M35" s="114">
        <f t="shared" si="4"/>
        <v>6</v>
      </c>
      <c r="N35" s="169">
        <f>G34</f>
        <v>76.039000000000001</v>
      </c>
      <c r="O35" s="139">
        <f t="shared" si="5"/>
        <v>42606.836010459476</v>
      </c>
      <c r="P35" t="str">
        <f t="shared" si="0"/>
        <v>JPY</v>
      </c>
      <c r="Q35">
        <f t="shared" si="6"/>
        <v>107.08</v>
      </c>
    </row>
    <row r="36" spans="1:17" x14ac:dyDescent="0.25">
      <c r="A36" t="s">
        <v>1188</v>
      </c>
      <c r="B36" t="s">
        <v>16</v>
      </c>
      <c r="C36" t="str">
        <f t="shared" si="8"/>
        <v>USD</v>
      </c>
      <c r="D36">
        <f t="shared" si="7"/>
        <v>1</v>
      </c>
      <c r="E36" t="s">
        <v>1186</v>
      </c>
      <c r="F36" t="s">
        <v>17</v>
      </c>
      <c r="G36" s="112">
        <f>[4]currenciesATR!$B26</f>
        <v>0.71011999999999997</v>
      </c>
      <c r="H36" s="112">
        <f>[4]currenciesATR!$C26</f>
        <v>7.0330000000000002E-3</v>
      </c>
      <c r="I36" s="139">
        <f t="shared" si="2"/>
        <v>78113.2</v>
      </c>
      <c r="J36" s="114">
        <f t="shared" si="3"/>
        <v>11</v>
      </c>
      <c r="L36" t="s">
        <v>17</v>
      </c>
      <c r="M36" s="114">
        <f t="shared" si="4"/>
        <v>6</v>
      </c>
      <c r="N36" s="169">
        <f>G36</f>
        <v>0.71011999999999997</v>
      </c>
      <c r="O36" s="139">
        <f t="shared" si="5"/>
        <v>42607.199999999997</v>
      </c>
      <c r="P36" t="str">
        <f t="shared" si="0"/>
        <v>USD</v>
      </c>
      <c r="Q36">
        <f t="shared" si="6"/>
        <v>1</v>
      </c>
    </row>
    <row r="37" spans="1:17" x14ac:dyDescent="0.25">
      <c r="A37" t="s">
        <v>1187</v>
      </c>
      <c r="B37" t="s">
        <v>15</v>
      </c>
      <c r="C37" t="str">
        <f t="shared" si="8"/>
        <v>CHF</v>
      </c>
      <c r="D37">
        <f t="shared" si="7"/>
        <v>0.96431</v>
      </c>
      <c r="E37" t="s">
        <v>1188</v>
      </c>
      <c r="F37" t="s">
        <v>16</v>
      </c>
      <c r="G37" s="112">
        <f>[4]currenciesATR!$B27</f>
        <v>0.96431</v>
      </c>
      <c r="H37" s="112">
        <f>[4]currenciesATR!$C27</f>
        <v>6.241E-3</v>
      </c>
      <c r="I37" s="139">
        <f t="shared" si="2"/>
        <v>80000</v>
      </c>
      <c r="J37" s="114">
        <f t="shared" si="3"/>
        <v>8</v>
      </c>
      <c r="L37" t="s">
        <v>15</v>
      </c>
      <c r="M37" s="114">
        <f t="shared" si="4"/>
        <v>5</v>
      </c>
      <c r="N37" s="169">
        <f>G38</f>
        <v>1.2722800000000001</v>
      </c>
      <c r="O37" s="139">
        <f t="shared" si="5"/>
        <v>50000</v>
      </c>
      <c r="P37" t="str">
        <f t="shared" si="0"/>
        <v>CAD</v>
      </c>
      <c r="Q37">
        <f t="shared" si="6"/>
        <v>1.2722800000000001</v>
      </c>
    </row>
    <row r="38" spans="1:17" x14ac:dyDescent="0.25">
      <c r="A38" t="s">
        <v>1189</v>
      </c>
      <c r="B38" t="s">
        <v>8</v>
      </c>
      <c r="C38" t="str">
        <f t="shared" si="8"/>
        <v>CAD</v>
      </c>
      <c r="D38">
        <f t="shared" si="7"/>
        <v>1.2722800000000001</v>
      </c>
      <c r="E38" t="s">
        <v>1187</v>
      </c>
      <c r="F38" t="s">
        <v>15</v>
      </c>
      <c r="G38" s="112">
        <f>[4]currenciesATR!$B28</f>
        <v>1.2722800000000001</v>
      </c>
      <c r="H38" s="112">
        <f>[4]currenciesATR!$C28</f>
        <v>1.07385E-2</v>
      </c>
      <c r="I38" s="139">
        <f t="shared" si="2"/>
        <v>80000</v>
      </c>
      <c r="J38" s="114">
        <f t="shared" si="3"/>
        <v>8</v>
      </c>
      <c r="L38" t="s">
        <v>16</v>
      </c>
      <c r="M38" s="114">
        <f t="shared" si="4"/>
        <v>5</v>
      </c>
      <c r="N38" s="169">
        <f>G37</f>
        <v>0.96431</v>
      </c>
      <c r="O38" s="139">
        <f t="shared" si="5"/>
        <v>50000</v>
      </c>
      <c r="P38" t="str">
        <f t="shared" si="0"/>
        <v>CHF</v>
      </c>
      <c r="Q38">
        <f t="shared" si="6"/>
        <v>0.96431</v>
      </c>
    </row>
    <row r="39" spans="1:17" x14ac:dyDescent="0.25">
      <c r="A39" t="s">
        <v>1215</v>
      </c>
      <c r="B39" t="s">
        <v>29</v>
      </c>
      <c r="C39" t="str">
        <f t="shared" si="8"/>
        <v>JPY</v>
      </c>
      <c r="D39">
        <f t="shared" si="7"/>
        <v>107.08</v>
      </c>
      <c r="E39" t="s">
        <v>1189</v>
      </c>
      <c r="F39" t="s">
        <v>8</v>
      </c>
      <c r="G39" s="112">
        <f>[4]currenciesATR!$B29</f>
        <v>107.08</v>
      </c>
      <c r="H39" s="112">
        <f>[4]currenciesATR!$C29</f>
        <v>1.0027999999999999</v>
      </c>
      <c r="I39" s="139">
        <f t="shared" si="2"/>
        <v>80000</v>
      </c>
      <c r="J39" s="114">
        <f t="shared" si="3"/>
        <v>8</v>
      </c>
      <c r="L39" t="s">
        <v>8</v>
      </c>
      <c r="M39" s="114">
        <f t="shared" si="4"/>
        <v>5</v>
      </c>
      <c r="N39" s="169">
        <f>G39</f>
        <v>107.08</v>
      </c>
      <c r="O39" s="139">
        <f t="shared" si="5"/>
        <v>50000</v>
      </c>
      <c r="P39" t="str">
        <f t="shared" si="0"/>
        <v>JPY</v>
      </c>
      <c r="Q39">
        <f t="shared" si="6"/>
        <v>107.08</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107.08</v>
      </c>
      <c r="O53" s="140">
        <f t="shared" si="10"/>
        <v>13505.042958535674</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107.08</v>
      </c>
      <c r="O70" s="140">
        <f t="shared" si="10"/>
        <v>415.82928651475532</v>
      </c>
      <c r="P70" s="114">
        <f t="shared" si="12"/>
        <v>24</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1.2722800000000001</v>
      </c>
      <c r="O93" s="140">
        <f t="shared" si="14"/>
        <v>275.88266733737856</v>
      </c>
      <c r="P93" s="114">
        <f t="shared" si="12"/>
        <v>36</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0.88367325297797883</v>
      </c>
      <c r="O116" s="140">
        <f t="shared" si="17"/>
        <v>10999.540800000001</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1.345913134766282</v>
      </c>
      <c r="O117" s="140">
        <f t="shared" si="17"/>
        <v>6268.6066300000002</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107.08</v>
      </c>
      <c r="O118" s="140">
        <f t="shared" si="17"/>
        <v>466.94060515502429</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0.88367325297797883</v>
      </c>
      <c r="O119" s="140">
        <f t="shared" si="17"/>
        <v>4385.1050000000005</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0.88367325297797883</v>
      </c>
      <c r="O120" s="140">
        <f t="shared" si="17"/>
        <v>1273.095</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0.88367325297797883</v>
      </c>
      <c r="O121" s="140">
        <f t="shared" si="17"/>
        <v>1499.423</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0.88367325297797883</v>
      </c>
      <c r="O122" s="140">
        <f t="shared" si="17"/>
        <v>7327.3690000000006</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1.2722800000000001</v>
      </c>
      <c r="O123" s="140">
        <f t="shared" si="17"/>
        <v>1178.985757852045</v>
      </c>
      <c r="P123" s="114">
        <f t="shared" si="18"/>
        <v>8</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0.88367325297797883</v>
      </c>
      <c r="O125" s="140">
        <f t="shared" si="17"/>
        <v>5884.5280000000002</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0.88367325297797883</v>
      </c>
      <c r="O127" s="140">
        <f t="shared" si="17"/>
        <v>689.16876000000002</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0.88367325297797883</v>
      </c>
      <c r="O128" s="140">
        <f t="shared" si="17"/>
        <v>3281.7560000000003</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0.88367325297797883</v>
      </c>
      <c r="O129" s="140">
        <f t="shared" si="17"/>
        <v>551.10868000000005</v>
      </c>
      <c r="P129" s="114">
        <f t="shared" ref="P129:P147" si="19">ROUND($B$3/O129,0)</f>
        <v>18</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0.69178300150808691</v>
      </c>
      <c r="O130" s="140">
        <f t="shared" si="17"/>
        <v>2168.31</v>
      </c>
      <c r="P130" s="114">
        <f t="shared" si="19"/>
        <v>5</v>
      </c>
    </row>
    <row r="131" spans="1:16" x14ac:dyDescent="0.25">
      <c r="A131" t="s">
        <v>1196</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1.345913134766282</v>
      </c>
      <c r="O132" s="140">
        <f t="shared" si="17"/>
        <v>557.24250000000006</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1.345913134766282</v>
      </c>
      <c r="O135" s="140">
        <f t="shared" si="17"/>
        <v>742.99000000000012</v>
      </c>
      <c r="P135" s="114">
        <f t="shared" si="19"/>
        <v>13</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1.345913134766282</v>
      </c>
      <c r="O136" s="140">
        <f t="shared" si="17"/>
        <v>2414.7175000000002</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0.88367325297797883</v>
      </c>
      <c r="O137" s="140">
        <f t="shared" si="17"/>
        <v>12730.95</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0.88367325297797883</v>
      </c>
      <c r="O138" s="140">
        <f t="shared" ref="O138:O169" si="21">M138/N138</f>
        <v>424.36500000000001</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107.08</v>
      </c>
      <c r="O140" s="140">
        <f t="shared" si="21"/>
        <v>4669.4060515502433</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0.69178300150808691</v>
      </c>
      <c r="O141" s="140">
        <f t="shared" si="21"/>
        <v>6160.8914800000002</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0.69178300150808691</v>
      </c>
      <c r="O142" s="140">
        <f t="shared" si="21"/>
        <v>5691.0909799999999</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0.69178300150808691</v>
      </c>
      <c r="O143" s="140">
        <f t="shared" si="21"/>
        <v>443.78077999999999</v>
      </c>
      <c r="P143" s="114">
        <f t="shared" si="19"/>
        <v>23</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0.96431</v>
      </c>
      <c r="O145" s="140">
        <f t="shared" si="21"/>
        <v>625.31758459416574</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0.88367325297797883</v>
      </c>
      <c r="O148" s="140">
        <f t="shared" si="21"/>
        <v>620.13872000000003</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107.08</v>
      </c>
      <c r="O150" s="140">
        <f t="shared" si="21"/>
        <v>11924.542398206948</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0.69178300150808691</v>
      </c>
      <c r="O151" s="140">
        <f t="shared" si="21"/>
        <v>2547.0414800000003</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1.2722800000000001</v>
      </c>
      <c r="O163" s="140">
        <f t="shared" si="21"/>
        <v>4631.0560568428327</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0.88367325297797883</v>
      </c>
      <c r="O164" s="140">
        <f t="shared" si="21"/>
        <v>7851.3183200000003</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0.69178300150808691</v>
      </c>
      <c r="O165" s="140">
        <f t="shared" si="21"/>
        <v>1734.6480000000001</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0.96431</v>
      </c>
      <c r="O166" s="140">
        <f t="shared" si="21"/>
        <v>8877.8504837655946</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0.88367325297797883</v>
      </c>
      <c r="O167" s="140">
        <f t="shared" si="21"/>
        <v>848.73</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0.88367325297797883</v>
      </c>
      <c r="O168" s="140">
        <f t="shared" si="21"/>
        <v>3592.9570000000003</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0.88367325297797883</v>
      </c>
      <c r="O169" s="140">
        <f t="shared" si="21"/>
        <v>1778.9380800000001</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0.88367325297797883</v>
      </c>
      <c r="O171" s="140">
        <f t="shared" si="24"/>
        <v>30023.540840000001</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1.345913134766282</v>
      </c>
      <c r="O172" s="140">
        <f t="shared" si="24"/>
        <v>1783.1760000000002</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84" t="s">
        <v>35</v>
      </c>
      <c r="B1" s="284"/>
      <c r="C1" s="6"/>
      <c r="D1" s="285" t="s">
        <v>36</v>
      </c>
      <c r="E1" s="285"/>
      <c r="F1" s="286"/>
      <c r="G1" s="286"/>
      <c r="H1" s="286"/>
      <c r="I1" s="286"/>
      <c r="J1" s="286"/>
      <c r="K1" s="286"/>
      <c r="L1" s="286"/>
      <c r="M1" s="286"/>
      <c r="N1" s="286"/>
      <c r="O1" s="286"/>
      <c r="P1" s="286"/>
      <c r="Q1" s="286"/>
      <c r="R1" s="286"/>
      <c r="S1" s="286"/>
    </row>
    <row r="2" spans="1:58" ht="15.75" x14ac:dyDescent="0.25">
      <c r="A2" s="268" t="s">
        <v>37</v>
      </c>
      <c r="B2" s="268"/>
      <c r="C2" s="6"/>
      <c r="D2" s="287">
        <v>41080</v>
      </c>
      <c r="E2" s="287"/>
      <c r="F2" s="288"/>
      <c r="G2" s="288"/>
      <c r="H2" s="288"/>
      <c r="I2" s="288"/>
      <c r="J2" s="288"/>
      <c r="K2" s="288"/>
      <c r="L2" s="288"/>
      <c r="M2" s="288"/>
      <c r="N2" s="288"/>
      <c r="O2" s="288"/>
      <c r="P2" s="288"/>
      <c r="Q2" s="288"/>
      <c r="R2" s="288"/>
      <c r="S2" s="288"/>
    </row>
    <row r="3" spans="1:58" ht="15.75" x14ac:dyDescent="0.25">
      <c r="A3" s="268" t="s">
        <v>38</v>
      </c>
      <c r="B3" s="268"/>
      <c r="D3" s="289" t="s">
        <v>39</v>
      </c>
      <c r="E3" s="289"/>
      <c r="F3" s="289"/>
      <c r="G3" s="8"/>
      <c r="H3" s="8"/>
      <c r="I3" s="8"/>
      <c r="J3" s="8"/>
      <c r="K3" s="8"/>
      <c r="L3" s="8"/>
      <c r="M3" s="8"/>
      <c r="N3" s="8"/>
      <c r="O3" s="8"/>
      <c r="P3" s="8"/>
      <c r="Q3" s="8"/>
      <c r="R3" s="8"/>
      <c r="S3" s="8"/>
    </row>
    <row r="4" spans="1:58" ht="15.75" x14ac:dyDescent="0.25">
      <c r="A4" s="268" t="s">
        <v>40</v>
      </c>
      <c r="B4" s="268"/>
      <c r="D4" s="9">
        <v>1</v>
      </c>
      <c r="E4" s="9">
        <v>2</v>
      </c>
      <c r="F4" s="9">
        <v>3</v>
      </c>
      <c r="G4" s="10"/>
      <c r="H4" s="11"/>
      <c r="I4" s="11"/>
      <c r="J4" s="11"/>
      <c r="K4" s="11"/>
      <c r="L4" s="11"/>
      <c r="M4" s="11"/>
      <c r="N4" s="11"/>
      <c r="O4" s="11"/>
      <c r="P4" s="11"/>
      <c r="Q4" s="11"/>
      <c r="R4" s="11"/>
      <c r="S4" s="11"/>
    </row>
    <row r="5" spans="1:58" x14ac:dyDescent="0.25">
      <c r="A5" s="268" t="s">
        <v>41</v>
      </c>
      <c r="B5" s="268"/>
      <c r="D5" s="12" t="s">
        <v>42</v>
      </c>
      <c r="E5" s="12" t="s">
        <v>43</v>
      </c>
      <c r="F5" s="12" t="s">
        <v>43</v>
      </c>
      <c r="G5" s="13"/>
      <c r="H5" s="269" t="s">
        <v>44</v>
      </c>
      <c r="I5" s="270"/>
      <c r="J5" s="270"/>
      <c r="K5" s="270"/>
      <c r="L5" s="270"/>
      <c r="M5" s="270"/>
      <c r="N5" s="270"/>
      <c r="O5" s="270"/>
      <c r="P5" s="270"/>
      <c r="Q5" s="270"/>
      <c r="R5" s="270"/>
      <c r="S5" s="271"/>
    </row>
    <row r="6" spans="1:58" x14ac:dyDescent="0.25">
      <c r="A6" s="14"/>
      <c r="B6" s="14"/>
      <c r="C6" s="15"/>
      <c r="D6" s="16"/>
      <c r="E6" s="16" t="s">
        <v>45</v>
      </c>
      <c r="F6" s="16" t="s">
        <v>46</v>
      </c>
      <c r="G6" s="17"/>
      <c r="H6" s="272" t="s">
        <v>47</v>
      </c>
      <c r="I6" s="273"/>
      <c r="J6" s="274"/>
      <c r="K6" s="275" t="s">
        <v>48</v>
      </c>
      <c r="L6" s="276"/>
      <c r="M6" s="277"/>
      <c r="N6" s="278" t="s">
        <v>49</v>
      </c>
      <c r="O6" s="279"/>
      <c r="P6" s="280"/>
      <c r="Q6" s="281" t="s">
        <v>50</v>
      </c>
      <c r="R6" s="282"/>
      <c r="S6" s="283"/>
    </row>
    <row r="7" spans="1:58" x14ac:dyDescent="0.25">
      <c r="A7" s="18"/>
      <c r="B7" s="18"/>
      <c r="C7" s="15"/>
      <c r="D7" s="19"/>
      <c r="E7" s="20"/>
      <c r="F7" s="21"/>
      <c r="G7" s="21"/>
      <c r="H7" s="258" t="s">
        <v>51</v>
      </c>
      <c r="I7" s="258"/>
      <c r="J7" s="258"/>
      <c r="K7" s="258"/>
      <c r="L7" s="258"/>
      <c r="M7" s="258"/>
      <c r="N7" s="258"/>
      <c r="O7" s="258"/>
      <c r="P7" s="258"/>
      <c r="Q7" s="258"/>
      <c r="R7" s="258"/>
      <c r="S7" s="258"/>
      <c r="U7" s="258" t="s">
        <v>52</v>
      </c>
      <c r="V7" s="258"/>
      <c r="W7" s="258"/>
      <c r="X7" s="258"/>
      <c r="Y7" s="258"/>
      <c r="Z7" s="258"/>
      <c r="AA7" s="258"/>
      <c r="AB7" s="258"/>
      <c r="AC7" s="258"/>
      <c r="AD7" s="258"/>
      <c r="AE7" s="258"/>
      <c r="AF7" s="258"/>
      <c r="AU7" s="258" t="s">
        <v>53</v>
      </c>
      <c r="AV7" s="258"/>
      <c r="AW7" s="258"/>
      <c r="AX7" s="258"/>
      <c r="AY7" s="258"/>
      <c r="AZ7" s="258"/>
      <c r="BA7" s="258"/>
      <c r="BB7" s="258"/>
      <c r="BC7" s="258"/>
      <c r="BD7" s="258"/>
      <c r="BE7" s="258"/>
      <c r="BF7" s="258"/>
    </row>
    <row r="8" spans="1:58" x14ac:dyDescent="0.25">
      <c r="A8" s="265" t="s">
        <v>54</v>
      </c>
      <c r="B8" s="265"/>
      <c r="D8" s="266" t="s">
        <v>55</v>
      </c>
      <c r="E8" s="266"/>
      <c r="F8" s="267"/>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58" t="s">
        <v>51</v>
      </c>
      <c r="I35" s="258"/>
      <c r="J35" s="258"/>
      <c r="K35" s="258"/>
      <c r="L35" s="258"/>
      <c r="M35" s="258"/>
      <c r="N35" s="258"/>
      <c r="O35" s="258"/>
      <c r="P35" s="258"/>
      <c r="Q35" s="258"/>
      <c r="R35" s="258"/>
      <c r="S35" s="258"/>
      <c r="U35" s="258" t="s">
        <v>52</v>
      </c>
      <c r="V35" s="258"/>
      <c r="W35" s="258"/>
      <c r="X35" s="258"/>
      <c r="Y35" s="258"/>
      <c r="Z35" s="258"/>
      <c r="AA35" s="258"/>
      <c r="AB35" s="258"/>
      <c r="AC35" s="258"/>
      <c r="AD35" s="258"/>
      <c r="AE35" s="258"/>
      <c r="AF35" s="258"/>
      <c r="AH35" s="258" t="s">
        <v>114</v>
      </c>
      <c r="AI35" s="258"/>
      <c r="AJ35" s="258"/>
      <c r="AK35" s="258"/>
      <c r="AL35" s="258"/>
      <c r="AM35" s="258"/>
      <c r="AN35" s="258"/>
      <c r="AO35" s="258"/>
      <c r="AP35" s="258"/>
      <c r="AQ35" s="258"/>
      <c r="AR35" s="258"/>
      <c r="AS35" s="258"/>
      <c r="AU35" s="258" t="s">
        <v>53</v>
      </c>
      <c r="AV35" s="258"/>
      <c r="AW35" s="258"/>
      <c r="AX35" s="258"/>
      <c r="AY35" s="258"/>
      <c r="AZ35" s="258"/>
      <c r="BA35" s="258"/>
      <c r="BB35" s="258"/>
      <c r="BC35" s="258"/>
      <c r="BD35" s="258"/>
      <c r="BE35" s="258"/>
      <c r="BF35" s="258"/>
    </row>
    <row r="36" spans="1:58" x14ac:dyDescent="0.25">
      <c r="A36" s="265" t="s">
        <v>115</v>
      </c>
      <c r="B36" s="265"/>
      <c r="D36" s="266" t="s">
        <v>116</v>
      </c>
      <c r="E36" s="266"/>
      <c r="F36" s="267"/>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58" t="s">
        <v>51</v>
      </c>
      <c r="I47" s="258"/>
      <c r="J47" s="258"/>
      <c r="K47" s="258"/>
      <c r="L47" s="258"/>
      <c r="M47" s="258"/>
      <c r="N47" s="258"/>
      <c r="O47" s="258"/>
      <c r="P47" s="258"/>
      <c r="Q47" s="258"/>
      <c r="R47" s="258"/>
      <c r="S47" s="258"/>
      <c r="U47" s="258" t="s">
        <v>52</v>
      </c>
      <c r="V47" s="258"/>
      <c r="W47" s="258"/>
      <c r="X47" s="258"/>
      <c r="Y47" s="258"/>
      <c r="Z47" s="258"/>
      <c r="AA47" s="258"/>
      <c r="AB47" s="258"/>
      <c r="AC47" s="258"/>
      <c r="AD47" s="258"/>
      <c r="AE47" s="258"/>
      <c r="AF47" s="258"/>
      <c r="AH47" s="258" t="s">
        <v>114</v>
      </c>
      <c r="AI47" s="258"/>
      <c r="AJ47" s="258"/>
      <c r="AK47" s="258"/>
      <c r="AL47" s="258"/>
      <c r="AM47" s="258"/>
      <c r="AN47" s="258"/>
      <c r="AO47" s="258"/>
      <c r="AP47" s="258"/>
      <c r="AQ47" s="258"/>
      <c r="AR47" s="258"/>
      <c r="AS47" s="258"/>
      <c r="AU47" s="258" t="s">
        <v>53</v>
      </c>
      <c r="AV47" s="258"/>
      <c r="AW47" s="258"/>
      <c r="AX47" s="258"/>
      <c r="AY47" s="258"/>
      <c r="AZ47" s="258"/>
      <c r="BA47" s="258"/>
      <c r="BB47" s="258"/>
      <c r="BC47" s="258"/>
      <c r="BD47" s="258"/>
      <c r="BE47" s="258"/>
      <c r="BF47" s="258"/>
    </row>
    <row r="48" spans="1:58" x14ac:dyDescent="0.25">
      <c r="A48" s="265" t="s">
        <v>133</v>
      </c>
      <c r="B48" s="265"/>
      <c r="C48" s="14"/>
      <c r="D48" s="266" t="s">
        <v>134</v>
      </c>
      <c r="E48" s="266"/>
      <c r="F48" s="267"/>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58" t="s">
        <v>168</v>
      </c>
      <c r="I65" s="258"/>
      <c r="J65" s="258"/>
      <c r="K65" s="258"/>
      <c r="L65" s="258"/>
      <c r="M65" s="258"/>
      <c r="N65" s="258"/>
      <c r="O65" s="258"/>
      <c r="P65" s="258"/>
      <c r="Q65" s="258"/>
      <c r="R65" s="258"/>
      <c r="S65" s="258"/>
      <c r="U65" s="259" t="s">
        <v>51</v>
      </c>
      <c r="V65" s="259"/>
      <c r="W65" s="259"/>
      <c r="X65" s="259"/>
      <c r="Y65" s="259"/>
      <c r="Z65" s="259"/>
      <c r="AA65" s="259"/>
      <c r="AB65" s="259"/>
      <c r="AC65" s="259"/>
      <c r="AD65" s="259"/>
      <c r="AE65" s="259"/>
      <c r="AF65" s="259"/>
      <c r="AH65" s="258" t="s">
        <v>52</v>
      </c>
      <c r="AI65" s="258"/>
      <c r="AJ65" s="258"/>
      <c r="AK65" s="258"/>
      <c r="AL65" s="258"/>
      <c r="AM65" s="258"/>
      <c r="AN65" s="258"/>
      <c r="AO65" s="258"/>
      <c r="AP65" s="258"/>
      <c r="AQ65" s="258"/>
      <c r="AR65" s="258"/>
      <c r="AS65" s="258"/>
      <c r="AU65" s="258" t="s">
        <v>53</v>
      </c>
      <c r="AV65" s="258"/>
      <c r="AW65" s="258"/>
      <c r="AX65" s="258"/>
      <c r="AY65" s="258"/>
      <c r="AZ65" s="258"/>
      <c r="BA65" s="258"/>
      <c r="BB65" s="258"/>
      <c r="BC65" s="258"/>
      <c r="BD65" s="258"/>
      <c r="BE65" s="258"/>
      <c r="BF65" s="258"/>
    </row>
    <row r="66" spans="1:58" x14ac:dyDescent="0.25">
      <c r="A66" s="260" t="s">
        <v>169</v>
      </c>
      <c r="B66" s="260"/>
      <c r="D66" s="261" t="s">
        <v>170</v>
      </c>
      <c r="E66" s="261"/>
      <c r="F66" s="262"/>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58" t="s">
        <v>168</v>
      </c>
      <c r="I72" s="258"/>
      <c r="J72" s="258"/>
      <c r="K72" s="258"/>
      <c r="L72" s="258"/>
      <c r="M72" s="258"/>
      <c r="N72" s="258"/>
      <c r="O72" s="258"/>
      <c r="P72" s="258"/>
      <c r="Q72" s="258"/>
      <c r="R72" s="258"/>
      <c r="S72" s="258"/>
      <c r="U72" s="259" t="s">
        <v>51</v>
      </c>
      <c r="V72" s="259"/>
      <c r="W72" s="259"/>
      <c r="X72" s="259"/>
      <c r="Y72" s="259"/>
      <c r="Z72" s="259"/>
      <c r="AA72" s="259"/>
      <c r="AB72" s="259"/>
      <c r="AC72" s="259"/>
      <c r="AD72" s="259"/>
      <c r="AE72" s="259"/>
      <c r="AF72" s="259"/>
      <c r="AH72" s="258" t="s">
        <v>52</v>
      </c>
      <c r="AI72" s="258"/>
      <c r="AJ72" s="258"/>
      <c r="AK72" s="258"/>
      <c r="AL72" s="258"/>
      <c r="AM72" s="258"/>
      <c r="AN72" s="258"/>
      <c r="AO72" s="258"/>
      <c r="AP72" s="258"/>
      <c r="AQ72" s="258"/>
      <c r="AR72" s="258"/>
      <c r="AS72" s="258"/>
      <c r="AU72" s="258" t="s">
        <v>53</v>
      </c>
      <c r="AV72" s="258"/>
      <c r="AW72" s="258"/>
      <c r="AX72" s="258"/>
      <c r="AY72" s="258"/>
      <c r="AZ72" s="258"/>
      <c r="BA72" s="258"/>
      <c r="BB72" s="258"/>
      <c r="BC72" s="258"/>
      <c r="BD72" s="258"/>
      <c r="BE72" s="258"/>
      <c r="BF72" s="258"/>
    </row>
    <row r="73" spans="1:58" x14ac:dyDescent="0.25">
      <c r="A73" s="263" t="s">
        <v>182</v>
      </c>
      <c r="B73" s="263"/>
      <c r="D73" s="263" t="s">
        <v>170</v>
      </c>
      <c r="E73" s="263"/>
      <c r="F73" s="264"/>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58" t="s">
        <v>195</v>
      </c>
      <c r="I80" s="258"/>
      <c r="J80" s="258"/>
      <c r="K80" s="258"/>
      <c r="L80" s="258"/>
      <c r="M80" s="258"/>
      <c r="N80" s="258"/>
      <c r="O80" s="258"/>
      <c r="P80" s="258"/>
      <c r="Q80" s="258"/>
      <c r="R80" s="258"/>
      <c r="S80" s="258"/>
      <c r="U80" s="259" t="s">
        <v>51</v>
      </c>
      <c r="V80" s="259"/>
      <c r="W80" s="259"/>
      <c r="X80" s="259"/>
      <c r="Y80" s="259"/>
      <c r="Z80" s="259"/>
      <c r="AA80" s="259"/>
      <c r="AB80" s="259"/>
      <c r="AC80" s="259"/>
      <c r="AD80" s="259"/>
      <c r="AE80" s="259"/>
      <c r="AF80" s="259"/>
      <c r="AH80" s="258" t="s">
        <v>52</v>
      </c>
      <c r="AI80" s="258"/>
      <c r="AJ80" s="258"/>
      <c r="AK80" s="258"/>
      <c r="AL80" s="258"/>
      <c r="AM80" s="258"/>
      <c r="AN80" s="258"/>
      <c r="AO80" s="258"/>
      <c r="AP80" s="258"/>
      <c r="AQ80" s="258"/>
      <c r="AR80" s="258"/>
      <c r="AS80" s="258"/>
      <c r="AU80" s="258" t="s">
        <v>53</v>
      </c>
      <c r="AV80" s="258"/>
      <c r="AW80" s="258"/>
      <c r="AX80" s="258"/>
      <c r="AY80" s="258"/>
      <c r="AZ80" s="258"/>
      <c r="BA80" s="258"/>
      <c r="BB80" s="258"/>
      <c r="BC80" s="258"/>
      <c r="BD80" s="258"/>
      <c r="BE80" s="258"/>
      <c r="BF80" s="258"/>
    </row>
    <row r="81" spans="1:58" x14ac:dyDescent="0.25">
      <c r="A81" s="256" t="s">
        <v>196</v>
      </c>
      <c r="B81" s="256"/>
      <c r="D81" s="256" t="s">
        <v>197</v>
      </c>
      <c r="E81" s="256"/>
      <c r="F81" s="257"/>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58" t="s">
        <v>195</v>
      </c>
      <c r="I90" s="258"/>
      <c r="J90" s="258"/>
      <c r="K90" s="258"/>
      <c r="L90" s="258"/>
      <c r="M90" s="258"/>
      <c r="N90" s="258"/>
      <c r="O90" s="258"/>
      <c r="P90" s="258"/>
      <c r="Q90" s="258"/>
      <c r="R90" s="258"/>
      <c r="S90" s="258"/>
      <c r="U90" s="259" t="s">
        <v>51</v>
      </c>
      <c r="V90" s="259"/>
      <c r="W90" s="259"/>
      <c r="X90" s="259"/>
      <c r="Y90" s="259"/>
      <c r="Z90" s="259"/>
      <c r="AA90" s="259"/>
      <c r="AB90" s="259"/>
      <c r="AC90" s="259"/>
      <c r="AD90" s="259"/>
      <c r="AE90" s="259"/>
      <c r="AF90" s="259"/>
      <c r="AH90" s="258" t="s">
        <v>52</v>
      </c>
      <c r="AI90" s="258"/>
      <c r="AJ90" s="258"/>
      <c r="AK90" s="258"/>
      <c r="AL90" s="258"/>
      <c r="AM90" s="258"/>
      <c r="AN90" s="258"/>
      <c r="AO90" s="258"/>
      <c r="AP90" s="258"/>
      <c r="AQ90" s="258"/>
      <c r="AR90" s="258"/>
      <c r="AS90" s="258"/>
      <c r="AU90" s="258" t="s">
        <v>53</v>
      </c>
      <c r="AV90" s="258"/>
      <c r="AW90" s="258"/>
      <c r="AX90" s="258"/>
      <c r="AY90" s="258"/>
      <c r="AZ90" s="258"/>
      <c r="BA90" s="258"/>
      <c r="BB90" s="258"/>
      <c r="BC90" s="258"/>
      <c r="BD90" s="258"/>
      <c r="BE90" s="258"/>
      <c r="BF90" s="258"/>
    </row>
    <row r="91" spans="1:58" x14ac:dyDescent="0.25">
      <c r="A91" s="256" t="s">
        <v>216</v>
      </c>
      <c r="B91" s="256"/>
      <c r="D91" s="256" t="s">
        <v>197</v>
      </c>
      <c r="E91" s="256"/>
      <c r="F91" s="257"/>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58" t="s">
        <v>224</v>
      </c>
      <c r="I95" s="258"/>
      <c r="J95" s="258"/>
      <c r="K95" s="258"/>
      <c r="L95" s="258"/>
      <c r="M95" s="258"/>
      <c r="N95" s="258"/>
      <c r="O95" s="258"/>
      <c r="P95" s="258"/>
      <c r="Q95" s="258"/>
      <c r="R95" s="258"/>
      <c r="S95" s="258"/>
      <c r="U95" s="259" t="s">
        <v>51</v>
      </c>
      <c r="V95" s="259"/>
      <c r="W95" s="259"/>
      <c r="X95" s="259"/>
      <c r="Y95" s="259"/>
      <c r="Z95" s="259"/>
      <c r="AA95" s="259"/>
      <c r="AB95" s="259"/>
      <c r="AC95" s="259"/>
      <c r="AD95" s="259"/>
      <c r="AE95" s="259"/>
      <c r="AF95" s="259"/>
      <c r="AH95" s="258" t="s">
        <v>52</v>
      </c>
      <c r="AI95" s="258"/>
      <c r="AJ95" s="258"/>
      <c r="AK95" s="258"/>
      <c r="AL95" s="258"/>
      <c r="AM95" s="258"/>
      <c r="AN95" s="258"/>
      <c r="AO95" s="258"/>
      <c r="AP95" s="258"/>
      <c r="AQ95" s="258"/>
      <c r="AR95" s="258"/>
      <c r="AS95" s="258"/>
      <c r="AU95" s="258" t="s">
        <v>53</v>
      </c>
      <c r="AV95" s="258"/>
      <c r="AW95" s="258"/>
      <c r="AX95" s="258"/>
      <c r="AY95" s="258"/>
      <c r="AZ95" s="258"/>
      <c r="BA95" s="258"/>
      <c r="BB95" s="258"/>
      <c r="BC95" s="258"/>
      <c r="BD95" s="258"/>
      <c r="BE95" s="258"/>
      <c r="BF95" s="258"/>
    </row>
    <row r="96" spans="1:58" x14ac:dyDescent="0.25">
      <c r="A96" s="256" t="s">
        <v>225</v>
      </c>
      <c r="B96" s="256"/>
      <c r="D96" s="256" t="s">
        <v>197</v>
      </c>
      <c r="E96" s="256"/>
      <c r="F96" s="257"/>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1264</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1263</v>
      </c>
      <c r="C6" t="s">
        <v>1268</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1269</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1220</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1270</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1221</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1271</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1222</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1267</v>
      </c>
      <c r="B20" s="221" t="s">
        <v>1265</v>
      </c>
      <c r="C20" s="221" t="s">
        <v>1272</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1266</v>
      </c>
      <c r="B21" s="186"/>
      <c r="C21" s="186" t="s">
        <v>1217</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1273</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1275</v>
      </c>
      <c r="C25" t="s">
        <v>1218</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1274</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1219</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0.88367325297797883</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1.2722800000000001</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0.88367325297797883</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0.88367325297797883</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0.88367325297797883</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0.88367325297797883</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0.88367325297797883</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0.88367325297797883</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0.69178300150808691</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0.69178300150808691</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0.69178300150808691</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1196</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0.88367325297797883</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107.08</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1.2722800000000001</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107.08</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0.96431</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1.4082126964456712</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0.88367325297797883</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1.345913134766282</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1.345913134766282</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1.345913134766282</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1.345913134766282</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2016-06-13T06:00:05Z</dcterms:modified>
</cp:coreProperties>
</file>