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hidemiasakura/Dropbox/multi-tsdp/data/"/>
    </mc:Choice>
  </mc:AlternateContent>
  <bookViews>
    <workbookView xWindow="22780" yWindow="860" windowWidth="10000" windowHeight="8260"/>
  </bookViews>
  <sheets>
    <sheet name="dictionary" sheetId="1" r:id="rId1"/>
    <sheet name="algo" sheetId="2" r:id="rId2"/>
  </sheets>
  <definedNames>
    <definedName name="_xlnm._FilterDatabase" localSheetId="0" hidden="1">dictionary!$A$1:$AB$38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N2" i="1" l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D3" i="1"/>
  <c r="AE3" i="1"/>
  <c r="AF3" i="1"/>
  <c r="AD4" i="1"/>
  <c r="AE4" i="1"/>
  <c r="AF4" i="1"/>
  <c r="AD5" i="1"/>
  <c r="AE5" i="1"/>
  <c r="AF5" i="1"/>
  <c r="AD6" i="1"/>
  <c r="AE6" i="1"/>
  <c r="AF6" i="1"/>
  <c r="AD7" i="1"/>
  <c r="AE7" i="1"/>
  <c r="AF7" i="1"/>
  <c r="AD8" i="1"/>
  <c r="AE8" i="1"/>
  <c r="AF8" i="1"/>
  <c r="AD9" i="1"/>
  <c r="AE9" i="1"/>
  <c r="AF9" i="1"/>
  <c r="AD10" i="1"/>
  <c r="AE10" i="1"/>
  <c r="AF10" i="1"/>
  <c r="AD11" i="1"/>
  <c r="AE11" i="1"/>
  <c r="AF11" i="1"/>
  <c r="AD12" i="1"/>
  <c r="AE12" i="1"/>
  <c r="AF12" i="1"/>
  <c r="AD13" i="1"/>
  <c r="AE13" i="1"/>
  <c r="AF13" i="1"/>
  <c r="AD14" i="1"/>
  <c r="AE14" i="1"/>
  <c r="AF14" i="1"/>
  <c r="AD15" i="1"/>
  <c r="AE15" i="1"/>
  <c r="AF15" i="1"/>
  <c r="AD16" i="1"/>
  <c r="AE16" i="1"/>
  <c r="AF16" i="1"/>
  <c r="AD17" i="1"/>
  <c r="AE17" i="1"/>
  <c r="AF17" i="1"/>
  <c r="AD18" i="1"/>
  <c r="AE18" i="1"/>
  <c r="AF18" i="1"/>
  <c r="AD19" i="1"/>
  <c r="AE19" i="1"/>
  <c r="AF19" i="1"/>
  <c r="AD20" i="1"/>
  <c r="AE20" i="1"/>
  <c r="AF20" i="1"/>
  <c r="AD21" i="1"/>
  <c r="AE21" i="1"/>
  <c r="AF21" i="1"/>
  <c r="AD22" i="1"/>
  <c r="AE22" i="1"/>
  <c r="AF22" i="1"/>
  <c r="AD23" i="1"/>
  <c r="AE23" i="1"/>
  <c r="AF23" i="1"/>
  <c r="AD24" i="1"/>
  <c r="AE24" i="1"/>
  <c r="AF24" i="1"/>
  <c r="AD25" i="1"/>
  <c r="AE25" i="1"/>
  <c r="AF25" i="1"/>
  <c r="AD26" i="1"/>
  <c r="AE26" i="1"/>
  <c r="AF26" i="1"/>
  <c r="AD27" i="1"/>
  <c r="AE27" i="1"/>
  <c r="AF27" i="1"/>
  <c r="AD28" i="1"/>
  <c r="AE28" i="1"/>
  <c r="AF28" i="1"/>
  <c r="AD29" i="1"/>
  <c r="AE29" i="1"/>
  <c r="AF29" i="1"/>
  <c r="AD30" i="1"/>
  <c r="AE30" i="1"/>
  <c r="AF30" i="1"/>
  <c r="AD31" i="1"/>
  <c r="AE31" i="1"/>
  <c r="AF31" i="1"/>
  <c r="AD32" i="1"/>
  <c r="AE32" i="1"/>
  <c r="AF32" i="1"/>
  <c r="AD33" i="1"/>
  <c r="AE33" i="1"/>
  <c r="AF33" i="1"/>
  <c r="AD34" i="1"/>
  <c r="AE34" i="1"/>
  <c r="AF34" i="1"/>
  <c r="AD35" i="1"/>
  <c r="AE35" i="1"/>
  <c r="AF35" i="1"/>
  <c r="AE2" i="1"/>
  <c r="AF2" i="1"/>
  <c r="AD2" i="1"/>
  <c r="AC2" i="1"/>
  <c r="AC3" i="1"/>
  <c r="AC4" i="1"/>
  <c r="AG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2" i="1"/>
  <c r="AK13" i="1"/>
  <c r="AG24" i="1"/>
  <c r="AK11" i="1"/>
  <c r="AL32" i="1"/>
  <c r="AI34" i="1"/>
  <c r="AG22" i="1"/>
  <c r="AL13" i="1"/>
  <c r="AJ19" i="1"/>
  <c r="AG35" i="1"/>
  <c r="AK6" i="1"/>
  <c r="AK22" i="1"/>
  <c r="AL27" i="1"/>
  <c r="AH9" i="1"/>
  <c r="AL30" i="1"/>
  <c r="AH20" i="1"/>
  <c r="AL28" i="1"/>
  <c r="AL5" i="1"/>
  <c r="AL35" i="1"/>
  <c r="AH28" i="1"/>
  <c r="AI23" i="1"/>
  <c r="AH5" i="1"/>
  <c r="AG16" i="1"/>
  <c r="AL26" i="1"/>
  <c r="AK3" i="1"/>
  <c r="AG14" i="1"/>
  <c r="AG27" i="1"/>
  <c r="AJ7" i="1"/>
  <c r="AI15" i="1"/>
  <c r="AI24" i="1"/>
  <c r="AK35" i="1"/>
  <c r="AK8" i="1"/>
  <c r="AI29" i="1"/>
  <c r="AH25" i="1"/>
  <c r="AK7" i="1"/>
  <c r="AJ8" i="1"/>
  <c r="AI18" i="1"/>
  <c r="AH29" i="1"/>
  <c r="AG6" i="1"/>
  <c r="AI16" i="1"/>
  <c r="AK27" i="1"/>
  <c r="AK16" i="1"/>
  <c r="AI21" i="1"/>
  <c r="AI3" i="1"/>
  <c r="AG9" i="1"/>
  <c r="AJ25" i="1"/>
  <c r="AH30" i="1"/>
  <c r="AG12" i="1"/>
  <c r="AH17" i="1"/>
  <c r="AH33" i="1"/>
  <c r="AJ23" i="1"/>
  <c r="AG10" i="1"/>
  <c r="AH15" i="1"/>
  <c r="AK31" i="1"/>
  <c r="AH26" i="1"/>
  <c r="AH18" i="1"/>
  <c r="AJ29" i="1"/>
  <c r="AJ20" i="1"/>
  <c r="AL9" i="1"/>
  <c r="AK23" i="1"/>
  <c r="AG5" i="1"/>
  <c r="AH14" i="1"/>
  <c r="AG3" i="1"/>
  <c r="AH24" i="1"/>
  <c r="AI11" i="1"/>
  <c r="AJ17" i="1"/>
  <c r="AJ33" i="1"/>
  <c r="AJ15" i="1"/>
  <c r="AG31" i="1"/>
  <c r="AG18" i="1"/>
  <c r="AH10" i="1"/>
  <c r="AL31" i="1"/>
  <c r="AL22" i="1"/>
  <c r="AL20" i="1"/>
  <c r="AK34" i="1"/>
  <c r="AH34" i="1"/>
  <c r="AL10" i="1"/>
  <c r="AK21" i="1"/>
  <c r="AJ32" i="1"/>
  <c r="AL8" i="1"/>
  <c r="AK19" i="1"/>
  <c r="AG30" i="1"/>
  <c r="AJ11" i="1"/>
  <c r="AH32" i="1"/>
  <c r="AI19" i="1"/>
  <c r="AI6" i="1"/>
  <c r="AG28" i="1"/>
  <c r="AL17" i="1"/>
  <c r="AL4" i="1"/>
  <c r="AG26" i="1"/>
  <c r="AG13" i="1"/>
  <c r="AI33" i="1"/>
  <c r="AL7" i="1"/>
  <c r="AI14" i="1"/>
  <c r="AH4" i="1"/>
  <c r="AL25" i="1"/>
  <c r="AL12" i="1"/>
  <c r="AG34" i="1"/>
  <c r="AG21" i="1"/>
  <c r="AK2" i="1"/>
  <c r="AK12" i="1"/>
  <c r="AJ2" i="1"/>
  <c r="AI2" i="1"/>
  <c r="AL2" i="1"/>
  <c r="AH35" i="1"/>
  <c r="AI5" i="1"/>
  <c r="AK15" i="1"/>
  <c r="AJ16" i="1"/>
  <c r="AI30" i="1"/>
  <c r="AH21" i="1"/>
  <c r="AK17" i="1"/>
  <c r="AG7" i="1"/>
  <c r="AJ34" i="1"/>
  <c r="AI8" i="1"/>
  <c r="AJ26" i="1"/>
  <c r="AK32" i="1"/>
  <c r="AG20" i="1"/>
  <c r="AH3" i="1"/>
  <c r="AI27" i="1"/>
  <c r="AI25" i="1"/>
  <c r="AJ30" i="1"/>
  <c r="AJ31" i="1"/>
  <c r="AJ3" i="1"/>
  <c r="AL18" i="1"/>
  <c r="AK26" i="1"/>
  <c r="AG32" i="1"/>
  <c r="AI22" i="1"/>
  <c r="AG23" i="1"/>
  <c r="AK30" i="1"/>
  <c r="AG19" i="1"/>
  <c r="AL14" i="1"/>
  <c r="AH27" i="1"/>
  <c r="AH7" i="1"/>
  <c r="AL23" i="1"/>
  <c r="AI28" i="1"/>
  <c r="AI13" i="1"/>
  <c r="AI17" i="1"/>
  <c r="AG29" i="1"/>
  <c r="AJ9" i="1"/>
  <c r="AJ6" i="1"/>
  <c r="AL15" i="1"/>
  <c r="AK28" i="1"/>
  <c r="AH22" i="1"/>
  <c r="AG2" i="1"/>
  <c r="AK10" i="1"/>
  <c r="AG33" i="1"/>
  <c r="AK14" i="1"/>
  <c r="AH6" i="1"/>
  <c r="AL33" i="1"/>
  <c r="AL6" i="1"/>
  <c r="AJ18" i="1"/>
  <c r="AL21" i="1"/>
  <c r="AL29" i="1"/>
  <c r="AL11" i="1"/>
  <c r="AH23" i="1"/>
  <c r="AJ27" i="1"/>
  <c r="AJ21" i="1"/>
  <c r="AI12" i="1"/>
  <c r="AJ13" i="1"/>
  <c r="AI4" i="1"/>
  <c r="AG11" i="1"/>
  <c r="AH19" i="1"/>
  <c r="AI20" i="1"/>
  <c r="AI31" i="1"/>
  <c r="AG17" i="1"/>
  <c r="AK24" i="1"/>
  <c r="AJ5" i="1"/>
  <c r="AI9" i="1"/>
  <c r="AK18" i="1"/>
  <c r="AH31" i="1"/>
  <c r="AJ12" i="1"/>
  <c r="AG25" i="1"/>
  <c r="AL16" i="1"/>
  <c r="AK29" i="1"/>
  <c r="AH8" i="1"/>
  <c r="AL24" i="1"/>
  <c r="AI26" i="1"/>
  <c r="AK5" i="1"/>
  <c r="AJ35" i="1"/>
  <c r="AJ22" i="1"/>
  <c r="AH13" i="1"/>
  <c r="AH11" i="1"/>
  <c r="AH12" i="1"/>
  <c r="AI7" i="1"/>
  <c r="AL19" i="1"/>
  <c r="AI10" i="1"/>
  <c r="AG15" i="1"/>
  <c r="AK33" i="1"/>
  <c r="AH16" i="1"/>
  <c r="AK25" i="1"/>
  <c r="AJ14" i="1"/>
  <c r="AI35" i="1"/>
  <c r="AK9" i="1"/>
  <c r="AL34" i="1"/>
  <c r="AK4" i="1"/>
  <c r="AJ28" i="1"/>
  <c r="AH2" i="1"/>
  <c r="AJ10" i="1"/>
  <c r="AL3" i="1"/>
  <c r="AG8" i="1"/>
  <c r="AJ4" i="1"/>
  <c r="AK20" i="1"/>
  <c r="AI32" i="1"/>
  <c r="AJ24" i="1"/>
  <c r="AI37" i="1"/>
  <c r="AH37" i="1"/>
  <c r="AG37" i="1"/>
  <c r="AK36" i="1"/>
  <c r="AH36" i="1"/>
  <c r="AG36" i="1"/>
  <c r="AI36" i="1"/>
  <c r="AL36" i="1"/>
  <c r="AJ36" i="1"/>
</calcChain>
</file>

<file path=xl/sharedStrings.xml><?xml version="1.0" encoding="utf-8"?>
<sst xmlns="http://schemas.openxmlformats.org/spreadsheetml/2006/main" count="532" uniqueCount="280">
  <si>
    <t>ibsym</t>
  </si>
  <si>
    <t>Desc</t>
  </si>
  <si>
    <t>filename</t>
  </si>
  <si>
    <t>ibexch</t>
  </si>
  <si>
    <t>c2sym</t>
  </si>
  <si>
    <t>ibtype</t>
  </si>
  <si>
    <t>ibcur</t>
  </si>
  <si>
    <t>multiplier</t>
  </si>
  <si>
    <t>IB2CSI_mult</t>
  </si>
  <si>
    <t>CSIsym2</t>
  </si>
  <si>
    <t>CSIsym</t>
  </si>
  <si>
    <t>triggertime</t>
  </si>
  <si>
    <t>MaintMargin_Exchange</t>
  </si>
  <si>
    <t>InitMarginReq_IB</t>
  </si>
  <si>
    <t>MaintMarginReq_IB</t>
  </si>
  <si>
    <t>IB2CSI</t>
  </si>
  <si>
    <t>Timezone</t>
  </si>
  <si>
    <t>Months</t>
  </si>
  <si>
    <t>MultDesc</t>
  </si>
  <si>
    <t>Rate</t>
  </si>
  <si>
    <t>Group</t>
  </si>
  <si>
    <t>Subscribed</t>
  </si>
  <si>
    <t>usdATR</t>
  </si>
  <si>
    <t>AUD</t>
  </si>
  <si>
    <t>Australian Dollar-CME(Floor+Electronic Combined)</t>
  </si>
  <si>
    <t>AD_B.CSV</t>
  </si>
  <si>
    <t>GLOBEX</t>
  </si>
  <si>
    <t>@AD</t>
  </si>
  <si>
    <t>FUT</t>
  </si>
  <si>
    <t>USD</t>
  </si>
  <si>
    <t>AD</t>
  </si>
  <si>
    <t>CST</t>
  </si>
  <si>
    <t>HMUZ</t>
  </si>
  <si>
    <t>100K AUD</t>
  </si>
  <si>
    <t>USDUSD</t>
  </si>
  <si>
    <t>currency</t>
  </si>
  <si>
    <t>ZL</t>
  </si>
  <si>
    <t>Soybean Oil-CBT (Floor+Electronic Combined)</t>
  </si>
  <si>
    <t>BO2_B.CSV</t>
  </si>
  <si>
    <t>ECBOT</t>
  </si>
  <si>
    <t>@BO</t>
  </si>
  <si>
    <t>BO2</t>
  </si>
  <si>
    <t>BO</t>
  </si>
  <si>
    <t>FHKNQUVZ</t>
  </si>
  <si>
    <t>60K LBS</t>
  </si>
  <si>
    <t>grain</t>
  </si>
  <si>
    <t>GBP</t>
  </si>
  <si>
    <t>British Pound-CME(Floor+Electronic Combined)</t>
  </si>
  <si>
    <t>BP_B.CSV</t>
  </si>
  <si>
    <t>@BP</t>
  </si>
  <si>
    <t>BP</t>
  </si>
  <si>
    <t>62.5K GBP</t>
  </si>
  <si>
    <t>ZC</t>
  </si>
  <si>
    <t>Corn-CBT (Floor+Electronic Combined)</t>
  </si>
  <si>
    <t>C2_B.CSV</t>
  </si>
  <si>
    <t>@C</t>
  </si>
  <si>
    <t>C2</t>
  </si>
  <si>
    <t>C</t>
  </si>
  <si>
    <t>HKNUZ</t>
  </si>
  <si>
    <t>5K BUSHELS</t>
  </si>
  <si>
    <t>CAD</t>
  </si>
  <si>
    <t>Canadian Dollar-CME(Floor+Electronic Combined)</t>
  </si>
  <si>
    <t>CD_B.CSV</t>
  </si>
  <si>
    <t>@CD</t>
  </si>
  <si>
    <t>CD</t>
  </si>
  <si>
    <t>100K CAD</t>
  </si>
  <si>
    <t>CL</t>
  </si>
  <si>
    <t>Crude Oil-Light-NYMEX(Floor+Electronic Combined)</t>
  </si>
  <si>
    <t>CL2_B.CSV</t>
  </si>
  <si>
    <t>NYMEX</t>
  </si>
  <si>
    <t>QCL</t>
  </si>
  <si>
    <t>CL2</t>
  </si>
  <si>
    <t>EST5EDT</t>
  </si>
  <si>
    <t>FGHJKMNQUVXZ</t>
  </si>
  <si>
    <t>1K BARRELS</t>
  </si>
  <si>
    <t>energy</t>
  </si>
  <si>
    <t>EUR</t>
  </si>
  <si>
    <t>Euro(Floor+Electronic Combined)-CME</t>
  </si>
  <si>
    <t>CU_B.CSV</t>
  </si>
  <si>
    <t>@EU</t>
  </si>
  <si>
    <t>CU</t>
  </si>
  <si>
    <t>125K EUR</t>
  </si>
  <si>
    <t>EMD</t>
  </si>
  <si>
    <t>Index-S&amp;P Midcap 400 E-mini-CME</t>
  </si>
  <si>
    <t>EMD_B.CSV</t>
  </si>
  <si>
    <t>@EMD</t>
  </si>
  <si>
    <t>$100 x INDEX</t>
  </si>
  <si>
    <t>index</t>
  </si>
  <si>
    <t>ES</t>
  </si>
  <si>
    <t>S&amp;P 500 Index-E-mini-CME</t>
  </si>
  <si>
    <t>ES_B.CSV</t>
  </si>
  <si>
    <t>@ES</t>
  </si>
  <si>
    <t>$50 x INDEX</t>
  </si>
  <si>
    <t>GF</t>
  </si>
  <si>
    <t>Cattle-Feeder-CME(Floor+Electronic Combined)</t>
  </si>
  <si>
    <t>FC_B.CSV</t>
  </si>
  <si>
    <t>@GF</t>
  </si>
  <si>
    <t>FC</t>
  </si>
  <si>
    <t>FHJKQUVX</t>
  </si>
  <si>
    <t>50K LBS</t>
  </si>
  <si>
    <t>meat</t>
  </si>
  <si>
    <t>ZF</t>
  </si>
  <si>
    <t>T-Note-U.S. 5 Yr-CBT(Floor+Electronic Combined)</t>
  </si>
  <si>
    <t>FV_B.CSV</t>
  </si>
  <si>
    <t>@FV</t>
  </si>
  <si>
    <t>FV</t>
  </si>
  <si>
    <t>$1000 x PRICE</t>
  </si>
  <si>
    <t>debt</t>
  </si>
  <si>
    <t>GC</t>
  </si>
  <si>
    <t>Gold-COMEX(Floor+Electronic Combined)</t>
  </si>
  <si>
    <t>GC2_B.CSV</t>
  </si>
  <si>
    <t>QGC</t>
  </si>
  <si>
    <t>GC2</t>
  </si>
  <si>
    <t>GJMQVZ</t>
  </si>
  <si>
    <t>100 OZ TROY</t>
  </si>
  <si>
    <t>metal</t>
  </si>
  <si>
    <t>HG</t>
  </si>
  <si>
    <t>CopperHG-COMEX(Floor+Electronic Combined)</t>
  </si>
  <si>
    <t>HG2_B.CSV</t>
  </si>
  <si>
    <t>QHG</t>
  </si>
  <si>
    <t>HG2</t>
  </si>
  <si>
    <t>HKNUVZ</t>
  </si>
  <si>
    <t>25K LBS</t>
  </si>
  <si>
    <t>HO</t>
  </si>
  <si>
    <t>Heating Oil #2-NYMEX(Floor+Electronic Combined)</t>
  </si>
  <si>
    <t>HO2_B.CSV</t>
  </si>
  <si>
    <t>QHO</t>
  </si>
  <si>
    <t>HO2</t>
  </si>
  <si>
    <t>42K GALLONS</t>
  </si>
  <si>
    <t>JPY</t>
  </si>
  <si>
    <t>Japanese Yen-CME(Floor+Electronic Combined)</t>
  </si>
  <si>
    <t>JY_B.CSV</t>
  </si>
  <si>
    <t>@JY</t>
  </si>
  <si>
    <t>JY</t>
  </si>
  <si>
    <t>12.5M JPY</t>
  </si>
  <si>
    <t>LE</t>
  </si>
  <si>
    <t>Cattle-Live(Floor+Electronic Combined)-CME</t>
  </si>
  <si>
    <t>LC_B.CSV</t>
  </si>
  <si>
    <t>@LE</t>
  </si>
  <si>
    <t>LC</t>
  </si>
  <si>
    <t>FGHJMQVZ</t>
  </si>
  <si>
    <t>40K LBS</t>
  </si>
  <si>
    <t>HE</t>
  </si>
  <si>
    <t>Hogs-Lean(Floor+Electronic Combined)-CME</t>
  </si>
  <si>
    <t>LH_B.CSV</t>
  </si>
  <si>
    <t>@HE</t>
  </si>
  <si>
    <t>LH</t>
  </si>
  <si>
    <t>GJKMNQVZ</t>
  </si>
  <si>
    <t>MXP</t>
  </si>
  <si>
    <t>Mexican Peso(Floor+Electronic Combined)-CME</t>
  </si>
  <si>
    <t>MP_B.CSV</t>
  </si>
  <si>
    <t>@PX</t>
  </si>
  <si>
    <t>MP</t>
  </si>
  <si>
    <t>FHMUZ</t>
  </si>
  <si>
    <t>500K MXP</t>
  </si>
  <si>
    <t>NZD</t>
  </si>
  <si>
    <t>New Zealand Dollar-CME(Floor+Electronic Combined)</t>
  </si>
  <si>
    <t>NE_B.CSV</t>
  </si>
  <si>
    <t>@NE</t>
  </si>
  <si>
    <t>NE</t>
  </si>
  <si>
    <t>100K NZD</t>
  </si>
  <si>
    <t>NG</t>
  </si>
  <si>
    <t>Natural Gas-Henry Hub-NYMEX(Floor+Electronic Combined)</t>
  </si>
  <si>
    <t>NG2_B.CSV</t>
  </si>
  <si>
    <t>QNG</t>
  </si>
  <si>
    <t>NG2</t>
  </si>
  <si>
    <t>10K mmBtu</t>
  </si>
  <si>
    <t>NIY</t>
  </si>
  <si>
    <t>Nikkei 225 Index-Yen(Floor+Electronic Combined)-CME</t>
  </si>
  <si>
    <t>NIY_B.CSV</t>
  </si>
  <si>
    <t>@NKD</t>
  </si>
  <si>
    <t>500 JPY x INDEX</t>
  </si>
  <si>
    <t>USDJPY</t>
  </si>
  <si>
    <t>NQ</t>
  </si>
  <si>
    <t>Nasdaq 100 Index-E-mini</t>
  </si>
  <si>
    <t>NQ_B.CSV</t>
  </si>
  <si>
    <t>@NQ</t>
  </si>
  <si>
    <t>$20 x INDEX</t>
  </si>
  <si>
    <t>PA</t>
  </si>
  <si>
    <t>Palladium-NYMEX(Floor+Electronic Combined)</t>
  </si>
  <si>
    <t>PA2_B.CSV</t>
  </si>
  <si>
    <t>QPA</t>
  </si>
  <si>
    <t>PA2</t>
  </si>
  <si>
    <t>PL</t>
  </si>
  <si>
    <t>Platinum-NYMEX(Floor+Electronic Combined)</t>
  </si>
  <si>
    <t>PL2_B.CSV</t>
  </si>
  <si>
    <t>QPL</t>
  </si>
  <si>
    <t>PL2</t>
  </si>
  <si>
    <t>FJNV</t>
  </si>
  <si>
    <t>50 OZ TROY</t>
  </si>
  <si>
    <t>RB</t>
  </si>
  <si>
    <t>Gasoline-Reformulated Blendstock(Combined)-NYMEX</t>
  </si>
  <si>
    <t>RB2_B.CSV</t>
  </si>
  <si>
    <t>QRB</t>
  </si>
  <si>
    <t>RB2</t>
  </si>
  <si>
    <t>ZS</t>
  </si>
  <si>
    <t>Soybeans (Floor+Electronic Combined)-CBT</t>
  </si>
  <si>
    <t>S2_B.CSV</t>
  </si>
  <si>
    <t>@S</t>
  </si>
  <si>
    <t>S2</t>
  </si>
  <si>
    <t>S</t>
  </si>
  <si>
    <t>FHKNQUX</t>
  </si>
  <si>
    <t>CHF</t>
  </si>
  <si>
    <t>Swiss Franc-CME-(Floor+Electronic Combined)</t>
  </si>
  <si>
    <t>SF_B.CSV</t>
  </si>
  <si>
    <t>@SF</t>
  </si>
  <si>
    <t>SF</t>
  </si>
  <si>
    <t>125K CHF</t>
  </si>
  <si>
    <t>SI</t>
  </si>
  <si>
    <t>Silver-COMEX(Floor+Electronic Combined)</t>
  </si>
  <si>
    <t>SI2_B.CSV</t>
  </si>
  <si>
    <t>QSI</t>
  </si>
  <si>
    <t>SI2</t>
  </si>
  <si>
    <t>5000 OZ TROY</t>
  </si>
  <si>
    <t>ZM</t>
  </si>
  <si>
    <t>Soybean Meal-CBT (Floor+Electronic Combined)</t>
  </si>
  <si>
    <t>SM2_B.CSV</t>
  </si>
  <si>
    <t>@SM</t>
  </si>
  <si>
    <t>SM2</t>
  </si>
  <si>
    <t>SM</t>
  </si>
  <si>
    <t>100 TONS</t>
  </si>
  <si>
    <t>ZT</t>
  </si>
  <si>
    <t>T-Note-U.S.  2 Yr (Floor+Electronic Combined)-CBT</t>
  </si>
  <si>
    <t>TU_B.CSV</t>
  </si>
  <si>
    <t>@TU</t>
  </si>
  <si>
    <t>TU</t>
  </si>
  <si>
    <t>2000 x PRICE</t>
  </si>
  <si>
    <t>ZN</t>
  </si>
  <si>
    <t>T-Note-U.S. 10 Yr w/Prj A-CBT(Floor+Electronic Combined)</t>
  </si>
  <si>
    <t>TY3_B.CSV</t>
  </si>
  <si>
    <t>@TY</t>
  </si>
  <si>
    <t>TY3</t>
  </si>
  <si>
    <t>TY</t>
  </si>
  <si>
    <t>1000 x PRICE</t>
  </si>
  <si>
    <t>ZB</t>
  </si>
  <si>
    <t>T-Bond-U.S.-CBT(Floor+Electronic Combined)</t>
  </si>
  <si>
    <t>US_B.CSV</t>
  </si>
  <si>
    <t>@US</t>
  </si>
  <si>
    <t>US</t>
  </si>
  <si>
    <t>ZW</t>
  </si>
  <si>
    <t>Wheat-CBT (Floor+Electronic Combined)</t>
  </si>
  <si>
    <t>W2_B.CSV</t>
  </si>
  <si>
    <t>@W</t>
  </si>
  <si>
    <t>W2</t>
  </si>
  <si>
    <t>W</t>
  </si>
  <si>
    <t>YM</t>
  </si>
  <si>
    <t>DJIA Mini $5 Index-CBT</t>
  </si>
  <si>
    <t>YM_B.CSV</t>
  </si>
  <si>
    <t>@YM</t>
  </si>
  <si>
    <t>$5 x INDEX</t>
  </si>
  <si>
    <t>BIAS</t>
  </si>
  <si>
    <t>MaxMargin</t>
  </si>
  <si>
    <t>25-margin</t>
  </si>
  <si>
    <t>50-margin</t>
  </si>
  <si>
    <t>100-margin</t>
  </si>
  <si>
    <t>atrbias</t>
  </si>
  <si>
    <t>on25</t>
  </si>
  <si>
    <t>on50</t>
  </si>
  <si>
    <t>on100</t>
  </si>
  <si>
    <t>avg</t>
  </si>
  <si>
    <t>atr-25</t>
  </si>
  <si>
    <t>atr-50</t>
  </si>
  <si>
    <t>atr-100</t>
  </si>
  <si>
    <t>sym25</t>
  </si>
  <si>
    <t>sym-50</t>
  </si>
  <si>
    <t>sym100</t>
  </si>
  <si>
    <t>set the target to theaverage?</t>
  </si>
  <si>
    <t>algo</t>
  </si>
  <si>
    <t>select one from each market randomly</t>
  </si>
  <si>
    <t>exclude list (markets to exclude), low atr, non us</t>
  </si>
  <si>
    <t>while margin &lt;half account size keep adding to the markets to the portfolio</t>
  </si>
  <si>
    <t>find the average atr</t>
  </si>
  <si>
    <t>adjustthe target to the average atr</t>
  </si>
  <si>
    <t>check margin</t>
  </si>
  <si>
    <t xml:space="preserve">removelast contract added if </t>
  </si>
  <si>
    <t>order the groups stuff by tiers, by margin</t>
  </si>
  <si>
    <t>grains</t>
  </si>
  <si>
    <t>metals</t>
  </si>
  <si>
    <t>meats</t>
  </si>
  <si>
    <t>currencies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</si>
</sst>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O38"/>
  <sheetViews>
    <sheetView tabSelected="1" topLeftCell="F1" workbookViewId="0">
      <selection activeCell="AF39" sqref="AF39"/>
    </sheetView>
  </sheetViews>
  <sheetFormatPr baseColWidth="10" defaultColWidth="8.83203125" defaultRowHeight="15" x14ac:dyDescent="0.2"/>
  <sheetData>
    <row r="1" spans="1:4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251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256</v>
      </c>
      <c r="Z1" t="s">
        <v>257</v>
      </c>
      <c r="AA1" t="s">
        <v>258</v>
      </c>
      <c r="AB1" t="s">
        <v>250</v>
      </c>
      <c r="AC1" t="s">
        <v>255</v>
      </c>
      <c r="AD1">
        <v>250</v>
      </c>
      <c r="AE1">
        <v>500</v>
      </c>
      <c r="AF1">
        <v>500</v>
      </c>
      <c r="AG1" t="s">
        <v>260</v>
      </c>
      <c r="AH1" t="s">
        <v>261</v>
      </c>
      <c r="AI1" t="s">
        <v>262</v>
      </c>
      <c r="AJ1" t="s">
        <v>252</v>
      </c>
      <c r="AK1" t="s">
        <v>253</v>
      </c>
      <c r="AL1" t="s">
        <v>254</v>
      </c>
      <c r="AM1" t="s">
        <v>263</v>
      </c>
      <c r="AN1" t="s">
        <v>264</v>
      </c>
      <c r="AO1" t="s">
        <v>265</v>
      </c>
    </row>
    <row r="2" spans="1:41" hidden="1" x14ac:dyDescent="0.2">
      <c r="A2" t="s">
        <v>221</v>
      </c>
      <c r="B2" t="s">
        <v>222</v>
      </c>
      <c r="C2" t="s">
        <v>223</v>
      </c>
      <c r="D2" t="s">
        <v>39</v>
      </c>
      <c r="E2" t="s">
        <v>224</v>
      </c>
      <c r="F2" t="s">
        <v>28</v>
      </c>
      <c r="G2" t="s">
        <v>29</v>
      </c>
      <c r="H2">
        <v>2000</v>
      </c>
      <c r="I2">
        <v>0</v>
      </c>
      <c r="J2" t="s">
        <v>225</v>
      </c>
      <c r="K2" t="s">
        <v>225</v>
      </c>
      <c r="L2">
        <v>30</v>
      </c>
      <c r="M2">
        <f>MAX(N2:P2)</f>
        <v>550</v>
      </c>
      <c r="N2">
        <v>550</v>
      </c>
      <c r="O2">
        <v>453.75</v>
      </c>
      <c r="P2">
        <v>363</v>
      </c>
      <c r="Q2">
        <v>1</v>
      </c>
      <c r="R2" t="s">
        <v>31</v>
      </c>
      <c r="S2" t="s">
        <v>32</v>
      </c>
      <c r="T2" t="s">
        <v>226</v>
      </c>
      <c r="U2" t="s">
        <v>34</v>
      </c>
      <c r="V2" t="s">
        <v>107</v>
      </c>
      <c r="W2" t="b">
        <v>1</v>
      </c>
      <c r="X2">
        <v>137.5</v>
      </c>
      <c r="AA2">
        <v>1</v>
      </c>
      <c r="AB2">
        <v>-1</v>
      </c>
      <c r="AC2">
        <f>AB2*X2</f>
        <v>-137.5</v>
      </c>
      <c r="AD2">
        <f>IF(FLOOR(AD$1/$X2,1)&lt;1,1,FLOOR(AD$1/$X2,1))*Y2</f>
        <v>0</v>
      </c>
      <c r="AE2">
        <f t="shared" ref="AE2:AF2" si="0">IF(FLOOR(AE$1/$X2,1)&lt;1,1,FLOOR(AE$1/$X2,1))*Z2</f>
        <v>0</v>
      </c>
      <c r="AF2">
        <f t="shared" si="0"/>
        <v>3</v>
      </c>
      <c r="AG2">
        <f>Y2*$AC2*AD2</f>
        <v>0</v>
      </c>
      <c r="AH2">
        <f t="shared" ref="AH2:AI2" si="1">Z2*$AC2*AE2</f>
        <v>0</v>
      </c>
      <c r="AI2">
        <f t="shared" si="1"/>
        <v>-412.5</v>
      </c>
      <c r="AJ2">
        <f>AD2*$M2</f>
        <v>0</v>
      </c>
      <c r="AK2">
        <f t="shared" ref="AK2:AL2" si="2">AE2*$M2</f>
        <v>0</v>
      </c>
      <c r="AL2">
        <f t="shared" si="2"/>
        <v>1650</v>
      </c>
      <c r="AM2" t="str">
        <f>IF(Y2=1,"["&amp;$A2,"[")</f>
        <v>[</v>
      </c>
      <c r="AN2" t="str">
        <f t="shared" ref="AN2:AO2" si="3">IF(Z2=1,"["&amp;$A2,"[")</f>
        <v>[</v>
      </c>
      <c r="AO2" t="str">
        <f t="shared" si="3"/>
        <v>[ZT</v>
      </c>
    </row>
    <row r="3" spans="1:41" x14ac:dyDescent="0.2">
      <c r="A3" t="s">
        <v>52</v>
      </c>
      <c r="B3" t="s">
        <v>53</v>
      </c>
      <c r="C3" t="s">
        <v>54</v>
      </c>
      <c r="D3" t="s">
        <v>39</v>
      </c>
      <c r="E3" t="s">
        <v>55</v>
      </c>
      <c r="F3" t="s">
        <v>28</v>
      </c>
      <c r="G3" t="s">
        <v>29</v>
      </c>
      <c r="H3">
        <v>5000</v>
      </c>
      <c r="I3">
        <v>0</v>
      </c>
      <c r="J3" t="s">
        <v>56</v>
      </c>
      <c r="K3" t="s">
        <v>57</v>
      </c>
      <c r="L3">
        <v>15</v>
      </c>
      <c r="M3">
        <f t="shared" ref="M3:M35" si="4">MAX(N3:P3)</f>
        <v>900</v>
      </c>
      <c r="N3">
        <v>900</v>
      </c>
      <c r="O3">
        <v>687.5</v>
      </c>
      <c r="P3">
        <v>550</v>
      </c>
      <c r="Q3">
        <v>1</v>
      </c>
      <c r="R3" t="s">
        <v>31</v>
      </c>
      <c r="S3" t="s">
        <v>58</v>
      </c>
      <c r="T3" t="s">
        <v>59</v>
      </c>
      <c r="U3" t="s">
        <v>34</v>
      </c>
      <c r="V3" t="s">
        <v>45</v>
      </c>
      <c r="W3" t="b">
        <v>1</v>
      </c>
      <c r="X3">
        <v>144.375</v>
      </c>
      <c r="Z3">
        <v>1</v>
      </c>
      <c r="AB3">
        <v>1</v>
      </c>
      <c r="AC3">
        <f t="shared" ref="AC3:AC35" si="5">AB3*X3</f>
        <v>144.375</v>
      </c>
      <c r="AD3">
        <f t="shared" ref="AD3:AD35" si="6">IF(FLOOR(AD$1/$X3,1)&lt;1,1,FLOOR(AD$1/$X3,1))*Y3</f>
        <v>0</v>
      </c>
      <c r="AE3">
        <f t="shared" ref="AE3:AE35" si="7">IF(FLOOR(AE$1/$X3,1)&lt;1,1,FLOOR(AE$1/$X3,1))*Z3</f>
        <v>3</v>
      </c>
      <c r="AF3">
        <f t="shared" ref="AF3:AF35" si="8">IF(FLOOR(AF$1/$X3,1)&lt;1,1,FLOOR(AF$1/$X3,1))*AA3</f>
        <v>0</v>
      </c>
      <c r="AG3">
        <f t="shared" ref="AG3:AG35" si="9">Y3*$AC3*AD3</f>
        <v>0</v>
      </c>
      <c r="AH3">
        <f t="shared" ref="AH3:AH35" si="10">Z3*$AC3*AE3</f>
        <v>433.125</v>
      </c>
      <c r="AI3">
        <f t="shared" ref="AI3:AI35" si="11">AA3*$AC3*AF3</f>
        <v>0</v>
      </c>
      <c r="AJ3">
        <f t="shared" ref="AJ3:AJ35" si="12">AD3*$M3</f>
        <v>0</v>
      </c>
      <c r="AK3">
        <f t="shared" ref="AK3:AK35" si="13">AE3*$M3</f>
        <v>2700</v>
      </c>
      <c r="AL3">
        <f t="shared" ref="AL3:AL35" si="14">AF3*$M3</f>
        <v>0</v>
      </c>
      <c r="AM3" t="str">
        <f>IF(Y3=1,AM2&amp;","&amp;$A3,AM2)</f>
        <v>[</v>
      </c>
      <c r="AN3" t="str">
        <f>IF(Z3=1,AN2&amp;","&amp;$A3,AN2)</f>
        <v>[,ZC</v>
      </c>
      <c r="AO3" t="str">
        <f>IF(AA3=1,AO2&amp;","&amp;$A3,AO2)</f>
        <v>[ZT</v>
      </c>
    </row>
    <row r="4" spans="1:41" hidden="1" x14ac:dyDescent="0.2">
      <c r="A4" t="s">
        <v>101</v>
      </c>
      <c r="B4" t="s">
        <v>102</v>
      </c>
      <c r="C4" t="s">
        <v>103</v>
      </c>
      <c r="D4" t="s">
        <v>39</v>
      </c>
      <c r="E4" t="s">
        <v>104</v>
      </c>
      <c r="F4" t="s">
        <v>28</v>
      </c>
      <c r="G4" t="s">
        <v>29</v>
      </c>
      <c r="H4">
        <v>1000</v>
      </c>
      <c r="I4">
        <v>0</v>
      </c>
      <c r="J4" t="s">
        <v>105</v>
      </c>
      <c r="K4" t="s">
        <v>105</v>
      </c>
      <c r="L4">
        <v>30</v>
      </c>
      <c r="M4">
        <f t="shared" si="4"/>
        <v>850</v>
      </c>
      <c r="N4">
        <v>850</v>
      </c>
      <c r="O4">
        <v>745</v>
      </c>
      <c r="P4">
        <v>596</v>
      </c>
      <c r="Q4">
        <v>1</v>
      </c>
      <c r="R4" t="s">
        <v>31</v>
      </c>
      <c r="S4" t="s">
        <v>32</v>
      </c>
      <c r="T4" t="s">
        <v>106</v>
      </c>
      <c r="U4" t="s">
        <v>34</v>
      </c>
      <c r="V4" t="s">
        <v>107</v>
      </c>
      <c r="W4" t="b">
        <v>1</v>
      </c>
      <c r="X4">
        <v>198.4375</v>
      </c>
      <c r="Y4">
        <v>1</v>
      </c>
      <c r="AB4">
        <v>-1</v>
      </c>
      <c r="AC4">
        <f t="shared" si="5"/>
        <v>-198.4375</v>
      </c>
      <c r="AD4">
        <f t="shared" si="6"/>
        <v>1</v>
      </c>
      <c r="AE4">
        <f t="shared" si="7"/>
        <v>0</v>
      </c>
      <c r="AF4">
        <f t="shared" si="8"/>
        <v>0</v>
      </c>
      <c r="AG4">
        <f>Y4*$AC4*AD4</f>
        <v>-198.4375</v>
      </c>
      <c r="AH4">
        <f t="shared" si="10"/>
        <v>0</v>
      </c>
      <c r="AI4">
        <f t="shared" si="11"/>
        <v>0</v>
      </c>
      <c r="AJ4">
        <f t="shared" si="12"/>
        <v>850</v>
      </c>
      <c r="AK4">
        <f t="shared" si="13"/>
        <v>0</v>
      </c>
      <c r="AL4">
        <f t="shared" si="14"/>
        <v>0</v>
      </c>
      <c r="AM4" t="str">
        <f t="shared" ref="AM4:AM36" si="15">IF(Y4=1,AM3&amp;","&amp;$A4,AM3)</f>
        <v>[,ZF</v>
      </c>
      <c r="AN4" t="str">
        <f t="shared" ref="AN4:AN36" si="16">IF(Z4=1,AN3&amp;","&amp;$A4,AN3)</f>
        <v>[,ZC</v>
      </c>
      <c r="AO4" t="str">
        <f t="shared" ref="AO4:AO36" si="17">IF(AA4=1,AO3&amp;","&amp;$A4,AO3)</f>
        <v>[ZT</v>
      </c>
    </row>
    <row r="5" spans="1:41" hidden="1" x14ac:dyDescent="0.2">
      <c r="A5" t="s">
        <v>148</v>
      </c>
      <c r="B5" t="s">
        <v>149</v>
      </c>
      <c r="C5" t="s">
        <v>150</v>
      </c>
      <c r="D5" t="s">
        <v>26</v>
      </c>
      <c r="E5" t="s">
        <v>151</v>
      </c>
      <c r="F5" t="s">
        <v>28</v>
      </c>
      <c r="G5" t="s">
        <v>29</v>
      </c>
      <c r="H5">
        <v>500000</v>
      </c>
      <c r="I5">
        <v>0</v>
      </c>
      <c r="J5" t="s">
        <v>152</v>
      </c>
      <c r="K5" t="s">
        <v>152</v>
      </c>
      <c r="L5">
        <v>30</v>
      </c>
      <c r="M5">
        <f t="shared" si="4"/>
        <v>1870</v>
      </c>
      <c r="N5">
        <v>1750</v>
      </c>
      <c r="O5">
        <v>1870</v>
      </c>
      <c r="P5">
        <v>1100</v>
      </c>
      <c r="Q5">
        <v>1</v>
      </c>
      <c r="R5" t="s">
        <v>31</v>
      </c>
      <c r="S5" t="s">
        <v>153</v>
      </c>
      <c r="T5" t="s">
        <v>154</v>
      </c>
      <c r="U5" t="s">
        <v>34</v>
      </c>
      <c r="V5" t="s">
        <v>35</v>
      </c>
      <c r="W5" t="b">
        <v>1</v>
      </c>
      <c r="X5">
        <v>254.8895</v>
      </c>
      <c r="AB5">
        <v>1</v>
      </c>
      <c r="AC5">
        <f t="shared" si="5"/>
        <v>254.8895</v>
      </c>
      <c r="AD5">
        <f t="shared" si="6"/>
        <v>0</v>
      </c>
      <c r="AE5">
        <f t="shared" si="7"/>
        <v>0</v>
      </c>
      <c r="AF5">
        <f t="shared" si="8"/>
        <v>0</v>
      </c>
      <c r="AG5">
        <f t="shared" si="9"/>
        <v>0</v>
      </c>
      <c r="AH5">
        <f t="shared" si="10"/>
        <v>0</v>
      </c>
      <c r="AI5">
        <f t="shared" si="11"/>
        <v>0</v>
      </c>
      <c r="AJ5">
        <f t="shared" si="12"/>
        <v>0</v>
      </c>
      <c r="AK5">
        <f t="shared" si="13"/>
        <v>0</v>
      </c>
      <c r="AL5">
        <f t="shared" si="14"/>
        <v>0</v>
      </c>
      <c r="AM5" t="str">
        <f t="shared" si="15"/>
        <v>[,ZF</v>
      </c>
      <c r="AN5" t="str">
        <f t="shared" si="16"/>
        <v>[,ZC</v>
      </c>
      <c r="AO5" t="str">
        <f t="shared" si="17"/>
        <v>[ZT</v>
      </c>
    </row>
    <row r="6" spans="1:41" x14ac:dyDescent="0.2">
      <c r="A6" t="s">
        <v>36</v>
      </c>
      <c r="B6" t="s">
        <v>37</v>
      </c>
      <c r="C6" t="s">
        <v>38</v>
      </c>
      <c r="D6" t="s">
        <v>39</v>
      </c>
      <c r="E6" t="s">
        <v>40</v>
      </c>
      <c r="F6" t="s">
        <v>28</v>
      </c>
      <c r="G6" t="s">
        <v>29</v>
      </c>
      <c r="H6">
        <v>60000</v>
      </c>
      <c r="I6">
        <v>0</v>
      </c>
      <c r="J6" t="s">
        <v>41</v>
      </c>
      <c r="K6" t="s">
        <v>42</v>
      </c>
      <c r="L6">
        <v>15</v>
      </c>
      <c r="M6">
        <f t="shared" si="4"/>
        <v>825</v>
      </c>
      <c r="N6">
        <v>825</v>
      </c>
      <c r="O6">
        <v>750</v>
      </c>
      <c r="P6">
        <v>600</v>
      </c>
      <c r="Q6">
        <v>1</v>
      </c>
      <c r="R6" t="s">
        <v>31</v>
      </c>
      <c r="S6" t="s">
        <v>43</v>
      </c>
      <c r="T6" t="s">
        <v>44</v>
      </c>
      <c r="U6" t="s">
        <v>34</v>
      </c>
      <c r="V6" t="s">
        <v>45</v>
      </c>
      <c r="W6" t="b">
        <v>1</v>
      </c>
      <c r="X6">
        <v>279.89999999999998</v>
      </c>
      <c r="Z6">
        <v>1</v>
      </c>
      <c r="AB6">
        <v>1</v>
      </c>
      <c r="AC6">
        <f t="shared" si="5"/>
        <v>279.89999999999998</v>
      </c>
      <c r="AD6">
        <f t="shared" si="6"/>
        <v>0</v>
      </c>
      <c r="AE6">
        <f t="shared" si="7"/>
        <v>1</v>
      </c>
      <c r="AF6">
        <f t="shared" si="8"/>
        <v>0</v>
      </c>
      <c r="AG6">
        <f t="shared" si="9"/>
        <v>0</v>
      </c>
      <c r="AH6">
        <f t="shared" si="10"/>
        <v>279.89999999999998</v>
      </c>
      <c r="AI6">
        <f t="shared" si="11"/>
        <v>0</v>
      </c>
      <c r="AJ6">
        <f t="shared" si="12"/>
        <v>0</v>
      </c>
      <c r="AK6">
        <f t="shared" si="13"/>
        <v>825</v>
      </c>
      <c r="AL6">
        <f t="shared" si="14"/>
        <v>0</v>
      </c>
      <c r="AM6" t="str">
        <f t="shared" si="15"/>
        <v>[,ZF</v>
      </c>
      <c r="AN6" t="str">
        <f t="shared" si="16"/>
        <v>[,ZC,ZL</v>
      </c>
      <c r="AO6" t="str">
        <f t="shared" si="17"/>
        <v>[ZT</v>
      </c>
    </row>
    <row r="7" spans="1:41" x14ac:dyDescent="0.2">
      <c r="A7" t="s">
        <v>239</v>
      </c>
      <c r="B7" t="s">
        <v>240</v>
      </c>
      <c r="C7" t="s">
        <v>241</v>
      </c>
      <c r="D7" t="s">
        <v>39</v>
      </c>
      <c r="E7" t="s">
        <v>242</v>
      </c>
      <c r="F7" t="s">
        <v>28</v>
      </c>
      <c r="G7" t="s">
        <v>29</v>
      </c>
      <c r="H7">
        <v>5000</v>
      </c>
      <c r="I7">
        <v>0</v>
      </c>
      <c r="J7" t="s">
        <v>243</v>
      </c>
      <c r="K7" t="s">
        <v>244</v>
      </c>
      <c r="L7">
        <v>15</v>
      </c>
      <c r="M7">
        <f t="shared" si="4"/>
        <v>1187.5</v>
      </c>
      <c r="N7">
        <v>1000</v>
      </c>
      <c r="O7">
        <v>1187.5</v>
      </c>
      <c r="P7">
        <v>950</v>
      </c>
      <c r="Q7">
        <v>1</v>
      </c>
      <c r="R7" t="s">
        <v>31</v>
      </c>
      <c r="S7" t="s">
        <v>58</v>
      </c>
      <c r="T7" t="s">
        <v>59</v>
      </c>
      <c r="U7" t="s">
        <v>34</v>
      </c>
      <c r="V7" t="s">
        <v>45</v>
      </c>
      <c r="W7" t="b">
        <v>1</v>
      </c>
      <c r="X7">
        <v>289.375</v>
      </c>
      <c r="AA7">
        <v>1</v>
      </c>
      <c r="AB7">
        <v>1</v>
      </c>
      <c r="AC7">
        <f t="shared" si="5"/>
        <v>289.375</v>
      </c>
      <c r="AD7">
        <f t="shared" si="6"/>
        <v>0</v>
      </c>
      <c r="AE7">
        <f t="shared" si="7"/>
        <v>0</v>
      </c>
      <c r="AF7">
        <f t="shared" si="8"/>
        <v>1</v>
      </c>
      <c r="AG7">
        <f t="shared" si="9"/>
        <v>0</v>
      </c>
      <c r="AH7">
        <f t="shared" si="10"/>
        <v>0</v>
      </c>
      <c r="AI7">
        <f t="shared" si="11"/>
        <v>289.375</v>
      </c>
      <c r="AJ7">
        <f t="shared" si="12"/>
        <v>0</v>
      </c>
      <c r="AK7">
        <f t="shared" si="13"/>
        <v>0</v>
      </c>
      <c r="AL7">
        <f t="shared" si="14"/>
        <v>1187.5</v>
      </c>
      <c r="AM7" t="str">
        <f t="shared" si="15"/>
        <v>[,ZF</v>
      </c>
      <c r="AN7" t="str">
        <f t="shared" si="16"/>
        <v>[,ZC,ZL</v>
      </c>
      <c r="AO7" t="str">
        <f t="shared" si="17"/>
        <v>[ZT,ZW</v>
      </c>
    </row>
    <row r="8" spans="1:41" hidden="1" x14ac:dyDescent="0.2">
      <c r="A8" t="s">
        <v>227</v>
      </c>
      <c r="B8" t="s">
        <v>228</v>
      </c>
      <c r="C8" t="s">
        <v>229</v>
      </c>
      <c r="D8" t="s">
        <v>39</v>
      </c>
      <c r="E8" t="s">
        <v>230</v>
      </c>
      <c r="F8" t="s">
        <v>28</v>
      </c>
      <c r="G8" t="s">
        <v>29</v>
      </c>
      <c r="H8">
        <v>1000</v>
      </c>
      <c r="I8">
        <v>0</v>
      </c>
      <c r="J8" t="s">
        <v>231</v>
      </c>
      <c r="K8" t="s">
        <v>232</v>
      </c>
      <c r="L8">
        <v>30</v>
      </c>
      <c r="M8">
        <f t="shared" si="4"/>
        <v>1450</v>
      </c>
      <c r="N8">
        <v>1450</v>
      </c>
      <c r="O8">
        <v>1311.25</v>
      </c>
      <c r="P8">
        <v>1049</v>
      </c>
      <c r="Q8">
        <v>1</v>
      </c>
      <c r="R8" t="s">
        <v>31</v>
      </c>
      <c r="S8" t="s">
        <v>32</v>
      </c>
      <c r="T8" t="s">
        <v>233</v>
      </c>
      <c r="U8" t="s">
        <v>34</v>
      </c>
      <c r="V8" t="s">
        <v>107</v>
      </c>
      <c r="W8" t="b">
        <v>1</v>
      </c>
      <c r="X8">
        <v>336.71875</v>
      </c>
      <c r="Z8">
        <v>1</v>
      </c>
      <c r="AA8">
        <v>1</v>
      </c>
      <c r="AB8">
        <v>-1</v>
      </c>
      <c r="AC8">
        <f t="shared" si="5"/>
        <v>-336.71875</v>
      </c>
      <c r="AD8">
        <f t="shared" si="6"/>
        <v>0</v>
      </c>
      <c r="AE8">
        <f t="shared" si="7"/>
        <v>1</v>
      </c>
      <c r="AF8">
        <f t="shared" si="8"/>
        <v>1</v>
      </c>
      <c r="AG8">
        <f t="shared" si="9"/>
        <v>0</v>
      </c>
      <c r="AH8">
        <f t="shared" si="10"/>
        <v>-336.71875</v>
      </c>
      <c r="AI8">
        <f t="shared" si="11"/>
        <v>-336.71875</v>
      </c>
      <c r="AJ8">
        <f t="shared" si="12"/>
        <v>0</v>
      </c>
      <c r="AK8">
        <f t="shared" si="13"/>
        <v>1450</v>
      </c>
      <c r="AL8">
        <f t="shared" si="14"/>
        <v>1450</v>
      </c>
      <c r="AM8" t="str">
        <f t="shared" si="15"/>
        <v>[,ZF</v>
      </c>
      <c r="AN8" t="str">
        <f t="shared" si="16"/>
        <v>[,ZC,ZL,ZN</v>
      </c>
      <c r="AO8" t="str">
        <f t="shared" si="17"/>
        <v>[ZT,ZW,ZN</v>
      </c>
    </row>
    <row r="9" spans="1:41" x14ac:dyDescent="0.2">
      <c r="A9" t="s">
        <v>214</v>
      </c>
      <c r="B9" t="s">
        <v>215</v>
      </c>
      <c r="C9" t="s">
        <v>216</v>
      </c>
      <c r="D9" t="s">
        <v>39</v>
      </c>
      <c r="E9" t="s">
        <v>217</v>
      </c>
      <c r="F9" t="s">
        <v>28</v>
      </c>
      <c r="G9" t="s">
        <v>29</v>
      </c>
      <c r="H9">
        <v>100</v>
      </c>
      <c r="I9">
        <v>0</v>
      </c>
      <c r="J9" t="s">
        <v>218</v>
      </c>
      <c r="K9" t="s">
        <v>219</v>
      </c>
      <c r="L9">
        <v>15</v>
      </c>
      <c r="M9">
        <f t="shared" si="4"/>
        <v>1800</v>
      </c>
      <c r="N9">
        <v>1800</v>
      </c>
      <c r="O9">
        <v>1500</v>
      </c>
      <c r="P9">
        <v>1200</v>
      </c>
      <c r="Q9">
        <v>1</v>
      </c>
      <c r="R9" t="s">
        <v>31</v>
      </c>
      <c r="S9" t="s">
        <v>43</v>
      </c>
      <c r="T9" t="s">
        <v>220</v>
      </c>
      <c r="U9" t="s">
        <v>34</v>
      </c>
      <c r="V9" t="s">
        <v>45</v>
      </c>
      <c r="W9" t="b">
        <v>1</v>
      </c>
      <c r="X9">
        <v>369.25022884999998</v>
      </c>
      <c r="Z9">
        <v>1</v>
      </c>
      <c r="AB9">
        <v>1</v>
      </c>
      <c r="AC9">
        <f t="shared" si="5"/>
        <v>369.25022884999998</v>
      </c>
      <c r="AD9">
        <f t="shared" si="6"/>
        <v>0</v>
      </c>
      <c r="AE9">
        <f t="shared" si="7"/>
        <v>1</v>
      </c>
      <c r="AF9">
        <f t="shared" si="8"/>
        <v>0</v>
      </c>
      <c r="AG9">
        <f t="shared" si="9"/>
        <v>0</v>
      </c>
      <c r="AH9">
        <f t="shared" si="10"/>
        <v>369.25022884999998</v>
      </c>
      <c r="AI9">
        <f t="shared" si="11"/>
        <v>0</v>
      </c>
      <c r="AJ9">
        <f t="shared" si="12"/>
        <v>0</v>
      </c>
      <c r="AK9">
        <f t="shared" si="13"/>
        <v>1800</v>
      </c>
      <c r="AL9">
        <f t="shared" si="14"/>
        <v>0</v>
      </c>
      <c r="AM9" t="str">
        <f t="shared" si="15"/>
        <v>[,ZF</v>
      </c>
      <c r="AN9" t="str">
        <f t="shared" si="16"/>
        <v>[,ZC,ZL,ZN,ZM</v>
      </c>
      <c r="AO9" t="str">
        <f t="shared" si="17"/>
        <v>[ZT,ZW,ZN</v>
      </c>
    </row>
    <row r="10" spans="1:41" hidden="1" x14ac:dyDescent="0.2">
      <c r="A10" t="s">
        <v>23</v>
      </c>
      <c r="B10" t="s">
        <v>24</v>
      </c>
      <c r="C10" t="s">
        <v>25</v>
      </c>
      <c r="D10" t="s">
        <v>26</v>
      </c>
      <c r="E10" t="s">
        <v>27</v>
      </c>
      <c r="F10" t="s">
        <v>28</v>
      </c>
      <c r="G10" t="s">
        <v>29</v>
      </c>
      <c r="H10">
        <v>100000</v>
      </c>
      <c r="I10">
        <v>0</v>
      </c>
      <c r="J10" t="s">
        <v>30</v>
      </c>
      <c r="K10" t="s">
        <v>30</v>
      </c>
      <c r="L10">
        <v>30</v>
      </c>
      <c r="M10">
        <f t="shared" si="4"/>
        <v>2655.38</v>
      </c>
      <c r="N10">
        <v>1500</v>
      </c>
      <c r="O10">
        <v>2655.38</v>
      </c>
      <c r="P10">
        <v>2124.3000000000002</v>
      </c>
      <c r="Q10">
        <v>1</v>
      </c>
      <c r="R10" t="s">
        <v>31</v>
      </c>
      <c r="S10" t="s">
        <v>32</v>
      </c>
      <c r="T10" t="s">
        <v>33</v>
      </c>
      <c r="U10" t="s">
        <v>34</v>
      </c>
      <c r="V10" t="s">
        <v>35</v>
      </c>
      <c r="W10" t="b">
        <v>1</v>
      </c>
      <c r="X10">
        <v>427.47354999999999</v>
      </c>
      <c r="AA10">
        <v>1</v>
      </c>
      <c r="AB10">
        <v>1</v>
      </c>
      <c r="AC10">
        <f t="shared" si="5"/>
        <v>427.47354999999999</v>
      </c>
      <c r="AD10">
        <f t="shared" si="6"/>
        <v>0</v>
      </c>
      <c r="AE10">
        <f t="shared" si="7"/>
        <v>0</v>
      </c>
      <c r="AF10">
        <f t="shared" si="8"/>
        <v>1</v>
      </c>
      <c r="AG10">
        <f t="shared" si="9"/>
        <v>0</v>
      </c>
      <c r="AH10">
        <f t="shared" si="10"/>
        <v>0</v>
      </c>
      <c r="AI10">
        <f t="shared" si="11"/>
        <v>427.47354999999999</v>
      </c>
      <c r="AJ10">
        <f t="shared" si="12"/>
        <v>0</v>
      </c>
      <c r="AK10">
        <f t="shared" si="13"/>
        <v>0</v>
      </c>
      <c r="AL10">
        <f t="shared" si="14"/>
        <v>2655.38</v>
      </c>
      <c r="AM10" t="str">
        <f t="shared" si="15"/>
        <v>[,ZF</v>
      </c>
      <c r="AN10" t="str">
        <f t="shared" si="16"/>
        <v>[,ZC,ZL,ZN,ZM</v>
      </c>
      <c r="AO10" t="str">
        <f t="shared" si="17"/>
        <v>[ZT,ZW,ZN,AUD</v>
      </c>
    </row>
    <row r="11" spans="1:41" x14ac:dyDescent="0.2">
      <c r="A11" t="s">
        <v>195</v>
      </c>
      <c r="B11" t="s">
        <v>196</v>
      </c>
      <c r="C11" t="s">
        <v>197</v>
      </c>
      <c r="D11" t="s">
        <v>39</v>
      </c>
      <c r="E11" t="s">
        <v>198</v>
      </c>
      <c r="F11" t="s">
        <v>28</v>
      </c>
      <c r="G11" t="s">
        <v>29</v>
      </c>
      <c r="H11">
        <v>5000</v>
      </c>
      <c r="I11">
        <v>0</v>
      </c>
      <c r="J11" t="s">
        <v>199</v>
      </c>
      <c r="K11" t="s">
        <v>200</v>
      </c>
      <c r="L11">
        <v>15</v>
      </c>
      <c r="M11">
        <f t="shared" si="4"/>
        <v>2100</v>
      </c>
      <c r="N11">
        <v>2100</v>
      </c>
      <c r="O11">
        <v>1812.5</v>
      </c>
      <c r="P11">
        <v>1450</v>
      </c>
      <c r="Q11">
        <v>1</v>
      </c>
      <c r="R11" t="s">
        <v>31</v>
      </c>
      <c r="S11" t="s">
        <v>201</v>
      </c>
      <c r="T11" t="s">
        <v>59</v>
      </c>
      <c r="U11" t="s">
        <v>34</v>
      </c>
      <c r="V11" t="s">
        <v>45</v>
      </c>
      <c r="W11" t="b">
        <v>1</v>
      </c>
      <c r="X11">
        <v>468.78558207499998</v>
      </c>
      <c r="AA11">
        <v>1</v>
      </c>
      <c r="AB11">
        <v>1</v>
      </c>
      <c r="AC11">
        <f t="shared" si="5"/>
        <v>468.78558207499998</v>
      </c>
      <c r="AD11">
        <f t="shared" si="6"/>
        <v>0</v>
      </c>
      <c r="AE11">
        <f t="shared" si="7"/>
        <v>0</v>
      </c>
      <c r="AF11">
        <f t="shared" si="8"/>
        <v>1</v>
      </c>
      <c r="AG11">
        <f t="shared" si="9"/>
        <v>0</v>
      </c>
      <c r="AH11">
        <f t="shared" si="10"/>
        <v>0</v>
      </c>
      <c r="AI11">
        <f t="shared" si="11"/>
        <v>468.78558207499998</v>
      </c>
      <c r="AJ11">
        <f t="shared" si="12"/>
        <v>0</v>
      </c>
      <c r="AK11">
        <f t="shared" si="13"/>
        <v>0</v>
      </c>
      <c r="AL11">
        <f t="shared" si="14"/>
        <v>2100</v>
      </c>
      <c r="AM11" t="str">
        <f t="shared" si="15"/>
        <v>[,ZF</v>
      </c>
      <c r="AN11" t="str">
        <f t="shared" si="16"/>
        <v>[,ZC,ZL,ZN,ZM</v>
      </c>
      <c r="AO11" t="str">
        <f t="shared" si="17"/>
        <v>[ZT,ZW,ZN,AUD,ZS</v>
      </c>
    </row>
    <row r="12" spans="1:41" hidden="1" x14ac:dyDescent="0.2">
      <c r="A12" t="s">
        <v>46</v>
      </c>
      <c r="B12" t="s">
        <v>47</v>
      </c>
      <c r="C12" t="s">
        <v>48</v>
      </c>
      <c r="D12" t="s">
        <v>26</v>
      </c>
      <c r="E12" t="s">
        <v>49</v>
      </c>
      <c r="F12" t="s">
        <v>28</v>
      </c>
      <c r="G12" t="s">
        <v>29</v>
      </c>
      <c r="H12">
        <v>62500</v>
      </c>
      <c r="I12">
        <v>0</v>
      </c>
      <c r="J12" t="s">
        <v>50</v>
      </c>
      <c r="K12" t="s">
        <v>50</v>
      </c>
      <c r="L12">
        <v>30</v>
      </c>
      <c r="M12">
        <f t="shared" si="4"/>
        <v>7351.41</v>
      </c>
      <c r="N12">
        <v>2750</v>
      </c>
      <c r="O12">
        <v>7351.41</v>
      </c>
      <c r="P12">
        <v>5881.13</v>
      </c>
      <c r="Q12">
        <v>1</v>
      </c>
      <c r="R12" t="s">
        <v>31</v>
      </c>
      <c r="S12" t="s">
        <v>32</v>
      </c>
      <c r="T12" t="s">
        <v>51</v>
      </c>
      <c r="U12" t="s">
        <v>34</v>
      </c>
      <c r="V12" t="s">
        <v>35</v>
      </c>
      <c r="W12" t="b">
        <v>1</v>
      </c>
      <c r="X12">
        <v>479.60140625000003</v>
      </c>
      <c r="AB12">
        <v>1</v>
      </c>
      <c r="AC12">
        <f t="shared" si="5"/>
        <v>479.60140625000003</v>
      </c>
      <c r="AD12">
        <f t="shared" si="6"/>
        <v>0</v>
      </c>
      <c r="AE12">
        <f t="shared" si="7"/>
        <v>0</v>
      </c>
      <c r="AF12">
        <f t="shared" si="8"/>
        <v>0</v>
      </c>
      <c r="AG12">
        <f t="shared" si="9"/>
        <v>0</v>
      </c>
      <c r="AH12">
        <f t="shared" si="10"/>
        <v>0</v>
      </c>
      <c r="AI12">
        <f t="shared" si="11"/>
        <v>0</v>
      </c>
      <c r="AJ12">
        <f t="shared" si="12"/>
        <v>0</v>
      </c>
      <c r="AK12">
        <f t="shared" si="13"/>
        <v>0</v>
      </c>
      <c r="AL12">
        <f t="shared" si="14"/>
        <v>0</v>
      </c>
      <c r="AM12" t="str">
        <f t="shared" si="15"/>
        <v>[,ZF</v>
      </c>
      <c r="AN12" t="str">
        <f t="shared" si="16"/>
        <v>[,ZC,ZL,ZN,ZM</v>
      </c>
      <c r="AO12" t="str">
        <f t="shared" si="17"/>
        <v>[ZT,ZW,ZN,AUD,ZS</v>
      </c>
    </row>
    <row r="13" spans="1:41" hidden="1" x14ac:dyDescent="0.2">
      <c r="A13" t="s">
        <v>155</v>
      </c>
      <c r="B13" t="s">
        <v>156</v>
      </c>
      <c r="C13" t="s">
        <v>157</v>
      </c>
      <c r="D13" t="s">
        <v>26</v>
      </c>
      <c r="E13" t="s">
        <v>158</v>
      </c>
      <c r="F13" t="s">
        <v>28</v>
      </c>
      <c r="G13" t="s">
        <v>29</v>
      </c>
      <c r="H13">
        <v>100000</v>
      </c>
      <c r="I13">
        <v>0</v>
      </c>
      <c r="J13" t="s">
        <v>159</v>
      </c>
      <c r="K13" t="s">
        <v>159</v>
      </c>
      <c r="L13">
        <v>30</v>
      </c>
      <c r="M13">
        <f t="shared" si="4"/>
        <v>3018.75</v>
      </c>
      <c r="N13">
        <v>1400</v>
      </c>
      <c r="O13">
        <v>3018.75</v>
      </c>
      <c r="P13">
        <v>2415</v>
      </c>
      <c r="Q13">
        <v>1</v>
      </c>
      <c r="R13" t="s">
        <v>31</v>
      </c>
      <c r="S13" t="s">
        <v>32</v>
      </c>
      <c r="T13" t="s">
        <v>160</v>
      </c>
      <c r="U13" t="s">
        <v>34</v>
      </c>
      <c r="V13" t="s">
        <v>35</v>
      </c>
      <c r="W13" t="b">
        <v>1</v>
      </c>
      <c r="X13">
        <v>489.89875000000001</v>
      </c>
      <c r="AB13">
        <v>1</v>
      </c>
      <c r="AC13">
        <f t="shared" si="5"/>
        <v>489.89875000000001</v>
      </c>
      <c r="AD13">
        <f t="shared" si="6"/>
        <v>0</v>
      </c>
      <c r="AE13">
        <f t="shared" si="7"/>
        <v>0</v>
      </c>
      <c r="AF13">
        <f t="shared" si="8"/>
        <v>0</v>
      </c>
      <c r="AG13">
        <f t="shared" si="9"/>
        <v>0</v>
      </c>
      <c r="AH13">
        <f t="shared" si="10"/>
        <v>0</v>
      </c>
      <c r="AI13">
        <f t="shared" si="11"/>
        <v>0</v>
      </c>
      <c r="AJ13">
        <f t="shared" si="12"/>
        <v>0</v>
      </c>
      <c r="AK13">
        <f t="shared" si="13"/>
        <v>0</v>
      </c>
      <c r="AL13">
        <f t="shared" si="14"/>
        <v>0</v>
      </c>
      <c r="AM13" t="str">
        <f t="shared" si="15"/>
        <v>[,ZF</v>
      </c>
      <c r="AN13" t="str">
        <f t="shared" si="16"/>
        <v>[,ZC,ZL,ZN,ZM</v>
      </c>
      <c r="AO13" t="str">
        <f t="shared" si="17"/>
        <v>[ZT,ZW,ZN,AUD,ZS</v>
      </c>
    </row>
    <row r="14" spans="1:41" hidden="1" x14ac:dyDescent="0.2">
      <c r="A14" t="s">
        <v>129</v>
      </c>
      <c r="B14" t="s">
        <v>130</v>
      </c>
      <c r="C14" t="s">
        <v>131</v>
      </c>
      <c r="D14" t="s">
        <v>26</v>
      </c>
      <c r="E14" t="s">
        <v>132</v>
      </c>
      <c r="F14" t="s">
        <v>28</v>
      </c>
      <c r="G14" t="s">
        <v>29</v>
      </c>
      <c r="H14">
        <v>12500000</v>
      </c>
      <c r="I14">
        <v>100</v>
      </c>
      <c r="J14" t="s">
        <v>133</v>
      </c>
      <c r="K14" t="s">
        <v>133</v>
      </c>
      <c r="L14">
        <v>30</v>
      </c>
      <c r="M14">
        <f t="shared" si="4"/>
        <v>4000</v>
      </c>
      <c r="N14">
        <v>4000</v>
      </c>
      <c r="O14">
        <v>3937.5</v>
      </c>
      <c r="P14">
        <v>3150</v>
      </c>
      <c r="Q14">
        <v>100</v>
      </c>
      <c r="R14" t="s">
        <v>31</v>
      </c>
      <c r="S14" t="s">
        <v>32</v>
      </c>
      <c r="T14" t="s">
        <v>134</v>
      </c>
      <c r="U14" t="s">
        <v>34</v>
      </c>
      <c r="V14" t="s">
        <v>35</v>
      </c>
      <c r="W14" t="b">
        <v>1</v>
      </c>
      <c r="X14">
        <v>508.3529375</v>
      </c>
      <c r="AA14">
        <v>1</v>
      </c>
      <c r="AB14">
        <v>-1</v>
      </c>
      <c r="AC14">
        <f t="shared" si="5"/>
        <v>-508.3529375</v>
      </c>
      <c r="AD14">
        <f t="shared" si="6"/>
        <v>0</v>
      </c>
      <c r="AE14">
        <f t="shared" si="7"/>
        <v>0</v>
      </c>
      <c r="AF14">
        <f t="shared" si="8"/>
        <v>1</v>
      </c>
      <c r="AG14">
        <f t="shared" si="9"/>
        <v>0</v>
      </c>
      <c r="AH14">
        <f t="shared" si="10"/>
        <v>0</v>
      </c>
      <c r="AI14">
        <f t="shared" si="11"/>
        <v>-508.3529375</v>
      </c>
      <c r="AJ14">
        <f t="shared" si="12"/>
        <v>0</v>
      </c>
      <c r="AK14">
        <f t="shared" si="13"/>
        <v>0</v>
      </c>
      <c r="AL14">
        <f t="shared" si="14"/>
        <v>4000</v>
      </c>
      <c r="AM14" t="str">
        <f t="shared" si="15"/>
        <v>[,ZF</v>
      </c>
      <c r="AN14" t="str">
        <f t="shared" si="16"/>
        <v>[,ZC,ZL,ZN,ZM</v>
      </c>
      <c r="AO14" t="str">
        <f t="shared" si="17"/>
        <v>[ZT,ZW,ZN,AUD,ZS,JPY</v>
      </c>
    </row>
    <row r="15" spans="1:41" hidden="1" x14ac:dyDescent="0.2">
      <c r="A15" t="s">
        <v>60</v>
      </c>
      <c r="B15" t="s">
        <v>61</v>
      </c>
      <c r="C15" t="s">
        <v>62</v>
      </c>
      <c r="D15" t="s">
        <v>26</v>
      </c>
      <c r="E15" t="s">
        <v>63</v>
      </c>
      <c r="F15" t="s">
        <v>28</v>
      </c>
      <c r="G15" t="s">
        <v>29</v>
      </c>
      <c r="H15">
        <v>100000</v>
      </c>
      <c r="I15">
        <v>0</v>
      </c>
      <c r="J15" t="s">
        <v>64</v>
      </c>
      <c r="K15" t="s">
        <v>64</v>
      </c>
      <c r="L15">
        <v>30</v>
      </c>
      <c r="M15">
        <f t="shared" si="4"/>
        <v>2608.5</v>
      </c>
      <c r="N15">
        <v>1200</v>
      </c>
      <c r="O15">
        <v>2608.5</v>
      </c>
      <c r="P15">
        <v>2086.8000000000002</v>
      </c>
      <c r="Q15">
        <v>1</v>
      </c>
      <c r="R15" t="s">
        <v>31</v>
      </c>
      <c r="S15" t="s">
        <v>32</v>
      </c>
      <c r="T15" t="s">
        <v>65</v>
      </c>
      <c r="U15" t="s">
        <v>34</v>
      </c>
      <c r="V15" t="s">
        <v>35</v>
      </c>
      <c r="W15" t="b">
        <v>1</v>
      </c>
      <c r="X15">
        <v>508.35359999999997</v>
      </c>
      <c r="AB15">
        <v>1</v>
      </c>
      <c r="AC15">
        <f t="shared" si="5"/>
        <v>508.35359999999997</v>
      </c>
      <c r="AD15">
        <f t="shared" si="6"/>
        <v>0</v>
      </c>
      <c r="AE15">
        <f t="shared" si="7"/>
        <v>0</v>
      </c>
      <c r="AF15">
        <f t="shared" si="8"/>
        <v>0</v>
      </c>
      <c r="AG15">
        <f t="shared" si="9"/>
        <v>0</v>
      </c>
      <c r="AH15">
        <f t="shared" si="10"/>
        <v>0</v>
      </c>
      <c r="AI15">
        <f t="shared" si="11"/>
        <v>0</v>
      </c>
      <c r="AJ15">
        <f t="shared" si="12"/>
        <v>0</v>
      </c>
      <c r="AK15">
        <f t="shared" si="13"/>
        <v>0</v>
      </c>
      <c r="AL15">
        <f t="shared" si="14"/>
        <v>0</v>
      </c>
      <c r="AM15" t="str">
        <f t="shared" si="15"/>
        <v>[,ZF</v>
      </c>
      <c r="AN15" t="str">
        <f t="shared" si="16"/>
        <v>[,ZC,ZL,ZN,ZM</v>
      </c>
      <c r="AO15" t="str">
        <f t="shared" si="17"/>
        <v>[ZT,ZW,ZN,AUD,ZS,JPY</v>
      </c>
    </row>
    <row r="16" spans="1:41" hidden="1" x14ac:dyDescent="0.2">
      <c r="A16" t="s">
        <v>142</v>
      </c>
      <c r="B16" t="s">
        <v>143</v>
      </c>
      <c r="C16" t="s">
        <v>144</v>
      </c>
      <c r="D16" t="s">
        <v>26</v>
      </c>
      <c r="E16" t="s">
        <v>145</v>
      </c>
      <c r="F16" t="s">
        <v>28</v>
      </c>
      <c r="G16" t="s">
        <v>29</v>
      </c>
      <c r="H16">
        <v>40000</v>
      </c>
      <c r="I16">
        <v>0</v>
      </c>
      <c r="J16" t="s">
        <v>146</v>
      </c>
      <c r="K16" t="s">
        <v>146</v>
      </c>
      <c r="L16">
        <v>10</v>
      </c>
      <c r="M16">
        <f t="shared" si="4"/>
        <v>1800</v>
      </c>
      <c r="N16">
        <v>1200</v>
      </c>
      <c r="O16">
        <v>1800</v>
      </c>
      <c r="P16">
        <v>1440</v>
      </c>
      <c r="Q16">
        <v>1</v>
      </c>
      <c r="R16" t="s">
        <v>31</v>
      </c>
      <c r="S16" t="s">
        <v>147</v>
      </c>
      <c r="T16" t="s">
        <v>141</v>
      </c>
      <c r="U16" t="s">
        <v>34</v>
      </c>
      <c r="V16" t="s">
        <v>100</v>
      </c>
      <c r="W16" t="b">
        <v>1</v>
      </c>
      <c r="X16">
        <v>556</v>
      </c>
      <c r="Z16">
        <v>1</v>
      </c>
      <c r="AB16">
        <v>1</v>
      </c>
      <c r="AC16">
        <f t="shared" si="5"/>
        <v>556</v>
      </c>
      <c r="AD16">
        <f t="shared" si="6"/>
        <v>0</v>
      </c>
      <c r="AE16">
        <f t="shared" si="7"/>
        <v>1</v>
      </c>
      <c r="AF16">
        <f t="shared" si="8"/>
        <v>0</v>
      </c>
      <c r="AG16">
        <f t="shared" si="9"/>
        <v>0</v>
      </c>
      <c r="AH16">
        <f t="shared" si="10"/>
        <v>556</v>
      </c>
      <c r="AI16">
        <f t="shared" si="11"/>
        <v>0</v>
      </c>
      <c r="AJ16">
        <f t="shared" si="12"/>
        <v>0</v>
      </c>
      <c r="AK16">
        <f t="shared" si="13"/>
        <v>1800</v>
      </c>
      <c r="AL16">
        <f t="shared" si="14"/>
        <v>0</v>
      </c>
      <c r="AM16" t="str">
        <f t="shared" si="15"/>
        <v>[,ZF</v>
      </c>
      <c r="AN16" t="str">
        <f t="shared" si="16"/>
        <v>[,ZC,ZL,ZN,ZM,HE</v>
      </c>
      <c r="AO16" t="str">
        <f t="shared" si="17"/>
        <v>[ZT,ZW,ZN,AUD,ZS,JPY</v>
      </c>
    </row>
    <row r="17" spans="1:41" hidden="1" x14ac:dyDescent="0.2">
      <c r="A17" t="s">
        <v>183</v>
      </c>
      <c r="B17" t="s">
        <v>184</v>
      </c>
      <c r="C17" t="s">
        <v>185</v>
      </c>
      <c r="D17" t="s">
        <v>69</v>
      </c>
      <c r="E17" t="s">
        <v>186</v>
      </c>
      <c r="F17" t="s">
        <v>28</v>
      </c>
      <c r="G17" t="s">
        <v>29</v>
      </c>
      <c r="H17">
        <v>50</v>
      </c>
      <c r="I17">
        <v>0</v>
      </c>
      <c r="J17" t="s">
        <v>187</v>
      </c>
      <c r="K17" t="s">
        <v>183</v>
      </c>
      <c r="L17">
        <v>30</v>
      </c>
      <c r="M17">
        <f t="shared" si="4"/>
        <v>2400</v>
      </c>
      <c r="N17">
        <v>2400</v>
      </c>
      <c r="O17">
        <v>2166.25</v>
      </c>
      <c r="P17">
        <v>1733</v>
      </c>
      <c r="Q17">
        <v>1</v>
      </c>
      <c r="R17" t="s">
        <v>72</v>
      </c>
      <c r="S17" t="s">
        <v>188</v>
      </c>
      <c r="T17" t="s">
        <v>189</v>
      </c>
      <c r="U17" t="s">
        <v>34</v>
      </c>
      <c r="V17" t="s">
        <v>115</v>
      </c>
      <c r="W17" t="b">
        <v>1</v>
      </c>
      <c r="X17">
        <v>672.13656632499999</v>
      </c>
      <c r="Y17">
        <v>1</v>
      </c>
      <c r="AB17">
        <v>1</v>
      </c>
      <c r="AC17">
        <f t="shared" si="5"/>
        <v>672.13656632499999</v>
      </c>
      <c r="AD17">
        <f t="shared" si="6"/>
        <v>1</v>
      </c>
      <c r="AE17">
        <f t="shared" si="7"/>
        <v>0</v>
      </c>
      <c r="AF17">
        <f t="shared" si="8"/>
        <v>0</v>
      </c>
      <c r="AG17">
        <f t="shared" si="9"/>
        <v>672.13656632499999</v>
      </c>
      <c r="AH17">
        <f t="shared" si="10"/>
        <v>0</v>
      </c>
      <c r="AI17">
        <f t="shared" si="11"/>
        <v>0</v>
      </c>
      <c r="AJ17">
        <f t="shared" si="12"/>
        <v>2400</v>
      </c>
      <c r="AK17">
        <f t="shared" si="13"/>
        <v>0</v>
      </c>
      <c r="AL17">
        <f t="shared" si="14"/>
        <v>0</v>
      </c>
      <c r="AM17" t="str">
        <f t="shared" si="15"/>
        <v>[,ZF,PL</v>
      </c>
      <c r="AN17" t="str">
        <f t="shared" si="16"/>
        <v>[,ZC,ZL,ZN,ZM,HE</v>
      </c>
      <c r="AO17" t="str">
        <f t="shared" si="17"/>
        <v>[ZT,ZW,ZN,AUD,ZS,JPY</v>
      </c>
    </row>
    <row r="18" spans="1:41" hidden="1" x14ac:dyDescent="0.2">
      <c r="A18" t="s">
        <v>202</v>
      </c>
      <c r="B18" t="s">
        <v>203</v>
      </c>
      <c r="C18" t="s">
        <v>204</v>
      </c>
      <c r="D18" t="s">
        <v>26</v>
      </c>
      <c r="E18" t="s">
        <v>205</v>
      </c>
      <c r="F18" t="s">
        <v>28</v>
      </c>
      <c r="G18" t="s">
        <v>29</v>
      </c>
      <c r="H18">
        <v>125000</v>
      </c>
      <c r="I18">
        <v>0</v>
      </c>
      <c r="J18" t="s">
        <v>206</v>
      </c>
      <c r="K18" t="s">
        <v>206</v>
      </c>
      <c r="L18">
        <v>30</v>
      </c>
      <c r="M18">
        <f t="shared" si="4"/>
        <v>5960.31</v>
      </c>
      <c r="N18">
        <v>3300</v>
      </c>
      <c r="O18">
        <v>5960.31</v>
      </c>
      <c r="P18">
        <v>4768.25</v>
      </c>
      <c r="Q18">
        <v>1</v>
      </c>
      <c r="R18" t="s">
        <v>31</v>
      </c>
      <c r="S18" t="s">
        <v>32</v>
      </c>
      <c r="T18" t="s">
        <v>207</v>
      </c>
      <c r="U18" t="s">
        <v>34</v>
      </c>
      <c r="V18" t="s">
        <v>35</v>
      </c>
      <c r="W18" t="b">
        <v>1</v>
      </c>
      <c r="X18">
        <v>684.78318750000005</v>
      </c>
      <c r="AB18">
        <v>-1</v>
      </c>
      <c r="AC18">
        <f t="shared" si="5"/>
        <v>-684.78318750000005</v>
      </c>
      <c r="AD18">
        <f t="shared" si="6"/>
        <v>0</v>
      </c>
      <c r="AE18">
        <f t="shared" si="7"/>
        <v>0</v>
      </c>
      <c r="AF18">
        <f t="shared" si="8"/>
        <v>0</v>
      </c>
      <c r="AG18">
        <f t="shared" si="9"/>
        <v>0</v>
      </c>
      <c r="AH18">
        <f t="shared" si="10"/>
        <v>0</v>
      </c>
      <c r="AI18">
        <f t="shared" si="11"/>
        <v>0</v>
      </c>
      <c r="AJ18">
        <f t="shared" si="12"/>
        <v>0</v>
      </c>
      <c r="AK18">
        <f t="shared" si="13"/>
        <v>0</v>
      </c>
      <c r="AL18">
        <f t="shared" si="14"/>
        <v>0</v>
      </c>
      <c r="AM18" t="str">
        <f t="shared" si="15"/>
        <v>[,ZF,PL</v>
      </c>
      <c r="AN18" t="str">
        <f t="shared" si="16"/>
        <v>[,ZC,ZL,ZN,ZM,HE</v>
      </c>
      <c r="AO18" t="str">
        <f t="shared" si="17"/>
        <v>[ZT,ZW,ZN,AUD,ZS,JPY</v>
      </c>
    </row>
    <row r="19" spans="1:41" hidden="1" x14ac:dyDescent="0.2">
      <c r="A19" t="s">
        <v>245</v>
      </c>
      <c r="B19" t="s">
        <v>246</v>
      </c>
      <c r="C19" t="s">
        <v>247</v>
      </c>
      <c r="D19" t="s">
        <v>39</v>
      </c>
      <c r="E19" t="s">
        <v>248</v>
      </c>
      <c r="F19" t="s">
        <v>28</v>
      </c>
      <c r="G19" t="s">
        <v>29</v>
      </c>
      <c r="H19">
        <v>5</v>
      </c>
      <c r="I19">
        <v>0</v>
      </c>
      <c r="J19" t="s">
        <v>245</v>
      </c>
      <c r="K19" t="s">
        <v>245</v>
      </c>
      <c r="L19">
        <v>30</v>
      </c>
      <c r="M19">
        <f t="shared" si="4"/>
        <v>6533.44</v>
      </c>
      <c r="N19">
        <v>4000</v>
      </c>
      <c r="O19">
        <v>6533.44</v>
      </c>
      <c r="P19">
        <v>5226.75</v>
      </c>
      <c r="Q19">
        <v>1</v>
      </c>
      <c r="R19" t="s">
        <v>31</v>
      </c>
      <c r="S19" t="s">
        <v>32</v>
      </c>
      <c r="T19" t="s">
        <v>249</v>
      </c>
      <c r="U19" t="s">
        <v>34</v>
      </c>
      <c r="V19" t="s">
        <v>87</v>
      </c>
      <c r="W19" t="b">
        <v>1</v>
      </c>
      <c r="X19">
        <v>731.02027440300003</v>
      </c>
      <c r="Y19">
        <v>1</v>
      </c>
      <c r="AB19">
        <v>1</v>
      </c>
      <c r="AC19">
        <f t="shared" si="5"/>
        <v>731.02027440300003</v>
      </c>
      <c r="AD19">
        <f t="shared" si="6"/>
        <v>1</v>
      </c>
      <c r="AE19">
        <f t="shared" si="7"/>
        <v>0</v>
      </c>
      <c r="AF19">
        <f t="shared" si="8"/>
        <v>0</v>
      </c>
      <c r="AG19">
        <f t="shared" si="9"/>
        <v>731.02027440300003</v>
      </c>
      <c r="AH19">
        <f t="shared" si="10"/>
        <v>0</v>
      </c>
      <c r="AI19">
        <f t="shared" si="11"/>
        <v>0</v>
      </c>
      <c r="AJ19">
        <f t="shared" si="12"/>
        <v>6533.44</v>
      </c>
      <c r="AK19">
        <f t="shared" si="13"/>
        <v>0</v>
      </c>
      <c r="AL19">
        <f t="shared" si="14"/>
        <v>0</v>
      </c>
      <c r="AM19" t="str">
        <f t="shared" si="15"/>
        <v>[,ZF,PL,YM</v>
      </c>
      <c r="AN19" t="str">
        <f t="shared" si="16"/>
        <v>[,ZC,ZL,ZN,ZM,HE</v>
      </c>
      <c r="AO19" t="str">
        <f t="shared" si="17"/>
        <v>[ZT,ZW,ZN,AUD,ZS,JPY</v>
      </c>
    </row>
    <row r="20" spans="1:41" hidden="1" x14ac:dyDescent="0.2">
      <c r="A20" t="s">
        <v>135</v>
      </c>
      <c r="B20" t="s">
        <v>136</v>
      </c>
      <c r="C20" t="s">
        <v>137</v>
      </c>
      <c r="D20" t="s">
        <v>26</v>
      </c>
      <c r="E20" t="s">
        <v>138</v>
      </c>
      <c r="F20" t="s">
        <v>28</v>
      </c>
      <c r="G20" t="s">
        <v>29</v>
      </c>
      <c r="H20">
        <v>40000</v>
      </c>
      <c r="I20">
        <v>0</v>
      </c>
      <c r="J20" t="s">
        <v>139</v>
      </c>
      <c r="K20" t="s">
        <v>139</v>
      </c>
      <c r="L20">
        <v>10</v>
      </c>
      <c r="M20">
        <f t="shared" si="4"/>
        <v>2198.75</v>
      </c>
      <c r="N20">
        <v>1550</v>
      </c>
      <c r="O20">
        <v>2198.75</v>
      </c>
      <c r="P20">
        <v>1759</v>
      </c>
      <c r="Q20">
        <v>1</v>
      </c>
      <c r="R20" t="s">
        <v>31</v>
      </c>
      <c r="S20" t="s">
        <v>140</v>
      </c>
      <c r="T20" t="s">
        <v>141</v>
      </c>
      <c r="U20" t="s">
        <v>34</v>
      </c>
      <c r="V20" t="s">
        <v>100</v>
      </c>
      <c r="W20" t="b">
        <v>1</v>
      </c>
      <c r="X20">
        <v>757.5</v>
      </c>
      <c r="AA20">
        <v>1</v>
      </c>
      <c r="AB20">
        <v>1</v>
      </c>
      <c r="AC20">
        <f t="shared" si="5"/>
        <v>757.5</v>
      </c>
      <c r="AD20">
        <f t="shared" si="6"/>
        <v>0</v>
      </c>
      <c r="AE20">
        <f t="shared" si="7"/>
        <v>0</v>
      </c>
      <c r="AF20">
        <f t="shared" si="8"/>
        <v>1</v>
      </c>
      <c r="AG20">
        <f t="shared" si="9"/>
        <v>0</v>
      </c>
      <c r="AH20">
        <f t="shared" si="10"/>
        <v>0</v>
      </c>
      <c r="AI20">
        <f t="shared" si="11"/>
        <v>757.5</v>
      </c>
      <c r="AJ20">
        <f t="shared" si="12"/>
        <v>0</v>
      </c>
      <c r="AK20">
        <f t="shared" si="13"/>
        <v>0</v>
      </c>
      <c r="AL20">
        <f t="shared" si="14"/>
        <v>2198.75</v>
      </c>
      <c r="AM20" t="str">
        <f t="shared" si="15"/>
        <v>[,ZF,PL,YM</v>
      </c>
      <c r="AN20" t="str">
        <f t="shared" si="16"/>
        <v>[,ZC,ZL,ZN,ZM,HE</v>
      </c>
      <c r="AO20" t="str">
        <f t="shared" si="17"/>
        <v>[ZT,ZW,ZN,AUD,ZS,JPY,LE</v>
      </c>
    </row>
    <row r="21" spans="1:41" hidden="1" x14ac:dyDescent="0.2">
      <c r="A21" t="s">
        <v>88</v>
      </c>
      <c r="B21" t="s">
        <v>89</v>
      </c>
      <c r="C21" t="s">
        <v>90</v>
      </c>
      <c r="D21" t="s">
        <v>26</v>
      </c>
      <c r="E21" t="s">
        <v>91</v>
      </c>
      <c r="F21" t="s">
        <v>28</v>
      </c>
      <c r="G21" t="s">
        <v>29</v>
      </c>
      <c r="H21">
        <v>50</v>
      </c>
      <c r="I21">
        <v>0</v>
      </c>
      <c r="J21" t="s">
        <v>88</v>
      </c>
      <c r="K21" t="s">
        <v>88</v>
      </c>
      <c r="L21">
        <v>30</v>
      </c>
      <c r="M21">
        <f t="shared" si="4"/>
        <v>8078.25</v>
      </c>
      <c r="N21">
        <v>4750</v>
      </c>
      <c r="O21">
        <v>8078.25</v>
      </c>
      <c r="P21">
        <v>6462.6</v>
      </c>
      <c r="Q21">
        <v>1</v>
      </c>
      <c r="R21" t="s">
        <v>31</v>
      </c>
      <c r="S21" t="s">
        <v>32</v>
      </c>
      <c r="T21" t="s">
        <v>92</v>
      </c>
      <c r="U21" t="s">
        <v>34</v>
      </c>
      <c r="V21" t="s">
        <v>87</v>
      </c>
      <c r="W21" t="b">
        <v>1</v>
      </c>
      <c r="X21">
        <v>785.03998594999996</v>
      </c>
      <c r="Z21">
        <v>1</v>
      </c>
      <c r="AB21">
        <v>1</v>
      </c>
      <c r="AC21">
        <f t="shared" si="5"/>
        <v>785.03998594999996</v>
      </c>
      <c r="AD21">
        <f t="shared" si="6"/>
        <v>0</v>
      </c>
      <c r="AE21">
        <f t="shared" si="7"/>
        <v>1</v>
      </c>
      <c r="AF21">
        <f t="shared" si="8"/>
        <v>0</v>
      </c>
      <c r="AG21">
        <f t="shared" si="9"/>
        <v>0</v>
      </c>
      <c r="AH21">
        <f t="shared" si="10"/>
        <v>785.03998594999996</v>
      </c>
      <c r="AI21">
        <f t="shared" si="11"/>
        <v>0</v>
      </c>
      <c r="AJ21">
        <f t="shared" si="12"/>
        <v>0</v>
      </c>
      <c r="AK21">
        <f t="shared" si="13"/>
        <v>8078.25</v>
      </c>
      <c r="AL21">
        <f t="shared" si="14"/>
        <v>0</v>
      </c>
      <c r="AM21" t="str">
        <f t="shared" si="15"/>
        <v>[,ZF,PL,YM</v>
      </c>
      <c r="AN21" t="str">
        <f t="shared" si="16"/>
        <v>[,ZC,ZL,ZN,ZM,HE,ES</v>
      </c>
      <c r="AO21" t="str">
        <f t="shared" si="17"/>
        <v>[ZT,ZW,ZN,AUD,ZS,JPY,LE</v>
      </c>
    </row>
    <row r="22" spans="1:41" hidden="1" x14ac:dyDescent="0.2">
      <c r="A22" t="s">
        <v>76</v>
      </c>
      <c r="B22" t="s">
        <v>77</v>
      </c>
      <c r="C22" t="s">
        <v>78</v>
      </c>
      <c r="D22" t="s">
        <v>26</v>
      </c>
      <c r="E22" t="s">
        <v>79</v>
      </c>
      <c r="F22" t="s">
        <v>28</v>
      </c>
      <c r="G22" t="s">
        <v>29</v>
      </c>
      <c r="H22">
        <v>125000</v>
      </c>
      <c r="I22">
        <v>0</v>
      </c>
      <c r="J22" t="s">
        <v>80</v>
      </c>
      <c r="K22" t="s">
        <v>80</v>
      </c>
      <c r="L22">
        <v>30</v>
      </c>
      <c r="M22">
        <f t="shared" si="4"/>
        <v>6928.59</v>
      </c>
      <c r="N22">
        <v>2750</v>
      </c>
      <c r="O22">
        <v>6928.59</v>
      </c>
      <c r="P22">
        <v>5542.88</v>
      </c>
      <c r="Q22">
        <v>1</v>
      </c>
      <c r="R22" t="s">
        <v>31</v>
      </c>
      <c r="S22" t="s">
        <v>32</v>
      </c>
      <c r="T22" t="s">
        <v>81</v>
      </c>
      <c r="U22" t="s">
        <v>34</v>
      </c>
      <c r="V22" t="s">
        <v>35</v>
      </c>
      <c r="W22" t="b">
        <v>1</v>
      </c>
      <c r="X22">
        <v>834.56637499999999</v>
      </c>
      <c r="AB22">
        <v>1</v>
      </c>
      <c r="AC22">
        <f t="shared" si="5"/>
        <v>834.56637499999999</v>
      </c>
      <c r="AD22">
        <f t="shared" si="6"/>
        <v>0</v>
      </c>
      <c r="AE22">
        <f t="shared" si="7"/>
        <v>0</v>
      </c>
      <c r="AF22">
        <f t="shared" si="8"/>
        <v>0</v>
      </c>
      <c r="AG22">
        <f t="shared" si="9"/>
        <v>0</v>
      </c>
      <c r="AH22">
        <f t="shared" si="10"/>
        <v>0</v>
      </c>
      <c r="AI22">
        <f t="shared" si="11"/>
        <v>0</v>
      </c>
      <c r="AJ22">
        <f t="shared" si="12"/>
        <v>0</v>
      </c>
      <c r="AK22">
        <f t="shared" si="13"/>
        <v>0</v>
      </c>
      <c r="AL22">
        <f t="shared" si="14"/>
        <v>0</v>
      </c>
      <c r="AM22" t="str">
        <f t="shared" si="15"/>
        <v>[,ZF,PL,YM</v>
      </c>
      <c r="AN22" t="str">
        <f t="shared" si="16"/>
        <v>[,ZC,ZL,ZN,ZM,HE,ES</v>
      </c>
      <c r="AO22" t="str">
        <f t="shared" si="17"/>
        <v>[ZT,ZW,ZN,AUD,ZS,JPY,LE</v>
      </c>
    </row>
    <row r="23" spans="1:41" hidden="1" x14ac:dyDescent="0.2">
      <c r="A23" t="s">
        <v>66</v>
      </c>
      <c r="B23" t="s">
        <v>67</v>
      </c>
      <c r="C23" t="s">
        <v>68</v>
      </c>
      <c r="D23" t="s">
        <v>69</v>
      </c>
      <c r="E23" t="s">
        <v>70</v>
      </c>
      <c r="F23" t="s">
        <v>28</v>
      </c>
      <c r="G23" t="s">
        <v>29</v>
      </c>
      <c r="H23">
        <v>1000</v>
      </c>
      <c r="I23">
        <v>0</v>
      </c>
      <c r="J23" t="s">
        <v>71</v>
      </c>
      <c r="K23" t="s">
        <v>66</v>
      </c>
      <c r="L23">
        <v>30</v>
      </c>
      <c r="M23">
        <f t="shared" si="4"/>
        <v>2900</v>
      </c>
      <c r="N23">
        <v>2900</v>
      </c>
      <c r="O23">
        <v>2437.5</v>
      </c>
      <c r="P23">
        <v>1950</v>
      </c>
      <c r="Q23">
        <v>1</v>
      </c>
      <c r="R23" t="s">
        <v>72</v>
      </c>
      <c r="S23" t="s">
        <v>73</v>
      </c>
      <c r="T23" t="s">
        <v>74</v>
      </c>
      <c r="U23" t="s">
        <v>34</v>
      </c>
      <c r="V23" t="s">
        <v>75</v>
      </c>
      <c r="W23" t="b">
        <v>1</v>
      </c>
      <c r="X23">
        <v>873.97455849999994</v>
      </c>
      <c r="Y23">
        <v>1</v>
      </c>
      <c r="AB23">
        <v>1</v>
      </c>
      <c r="AC23">
        <f t="shared" si="5"/>
        <v>873.97455849999994</v>
      </c>
      <c r="AD23">
        <f t="shared" si="6"/>
        <v>1</v>
      </c>
      <c r="AE23">
        <f t="shared" si="7"/>
        <v>0</v>
      </c>
      <c r="AF23">
        <f t="shared" si="8"/>
        <v>0</v>
      </c>
      <c r="AG23">
        <f t="shared" si="9"/>
        <v>873.97455849999994</v>
      </c>
      <c r="AH23">
        <f t="shared" si="10"/>
        <v>0</v>
      </c>
      <c r="AI23">
        <f t="shared" si="11"/>
        <v>0</v>
      </c>
      <c r="AJ23">
        <f t="shared" si="12"/>
        <v>2900</v>
      </c>
      <c r="AK23">
        <f t="shared" si="13"/>
        <v>0</v>
      </c>
      <c r="AL23">
        <f t="shared" si="14"/>
        <v>0</v>
      </c>
      <c r="AM23" t="str">
        <f t="shared" si="15"/>
        <v>[,ZF,PL,YM,CL</v>
      </c>
      <c r="AN23" t="str">
        <f t="shared" si="16"/>
        <v>[,ZC,ZL,ZN,ZM,HE,ES</v>
      </c>
      <c r="AO23" t="str">
        <f t="shared" si="17"/>
        <v>[ZT,ZW,ZN,AUD,ZS,JPY,LE</v>
      </c>
    </row>
    <row r="24" spans="1:41" hidden="1" x14ac:dyDescent="0.2">
      <c r="A24" t="s">
        <v>234</v>
      </c>
      <c r="B24" t="s">
        <v>235</v>
      </c>
      <c r="C24" t="s">
        <v>236</v>
      </c>
      <c r="D24" t="s">
        <v>39</v>
      </c>
      <c r="E24" t="s">
        <v>237</v>
      </c>
      <c r="F24" t="s">
        <v>28</v>
      </c>
      <c r="G24" t="s">
        <v>29</v>
      </c>
      <c r="H24">
        <v>1000</v>
      </c>
      <c r="I24">
        <v>0</v>
      </c>
      <c r="J24" t="s">
        <v>238</v>
      </c>
      <c r="K24" t="s">
        <v>238</v>
      </c>
      <c r="L24">
        <v>30</v>
      </c>
      <c r="M24">
        <f t="shared" si="4"/>
        <v>4400</v>
      </c>
      <c r="N24">
        <v>4400</v>
      </c>
      <c r="O24">
        <v>3131.25</v>
      </c>
      <c r="P24">
        <v>2505</v>
      </c>
      <c r="Q24">
        <v>1</v>
      </c>
      <c r="R24" t="s">
        <v>31</v>
      </c>
      <c r="S24" t="s">
        <v>32</v>
      </c>
      <c r="T24" t="s">
        <v>233</v>
      </c>
      <c r="U24" t="s">
        <v>34</v>
      </c>
      <c r="V24" t="s">
        <v>107</v>
      </c>
      <c r="W24" t="b">
        <v>1</v>
      </c>
      <c r="X24">
        <v>1009.375</v>
      </c>
      <c r="AA24">
        <v>1</v>
      </c>
      <c r="AB24">
        <v>-1</v>
      </c>
      <c r="AC24">
        <f t="shared" si="5"/>
        <v>-1009.375</v>
      </c>
      <c r="AD24">
        <f t="shared" si="6"/>
        <v>0</v>
      </c>
      <c r="AE24">
        <f t="shared" si="7"/>
        <v>0</v>
      </c>
      <c r="AF24">
        <f t="shared" si="8"/>
        <v>1</v>
      </c>
      <c r="AG24">
        <f t="shared" si="9"/>
        <v>0</v>
      </c>
      <c r="AH24">
        <f t="shared" si="10"/>
        <v>0</v>
      </c>
      <c r="AI24">
        <f t="shared" si="11"/>
        <v>-1009.375</v>
      </c>
      <c r="AJ24">
        <f t="shared" si="12"/>
        <v>0</v>
      </c>
      <c r="AK24">
        <f t="shared" si="13"/>
        <v>0</v>
      </c>
      <c r="AL24">
        <f t="shared" si="14"/>
        <v>4400</v>
      </c>
      <c r="AM24" t="str">
        <f t="shared" si="15"/>
        <v>[,ZF,PL,YM,CL</v>
      </c>
      <c r="AN24" t="str">
        <f t="shared" si="16"/>
        <v>[,ZC,ZL,ZN,ZM,HE,ES</v>
      </c>
      <c r="AO24" t="str">
        <f t="shared" si="17"/>
        <v>[ZT,ZW,ZN,AUD,ZS,JPY,LE,ZB</v>
      </c>
    </row>
    <row r="25" spans="1:41" hidden="1" x14ac:dyDescent="0.2">
      <c r="A25" t="s">
        <v>108</v>
      </c>
      <c r="B25" t="s">
        <v>109</v>
      </c>
      <c r="C25" t="s">
        <v>110</v>
      </c>
      <c r="D25" t="s">
        <v>69</v>
      </c>
      <c r="E25" t="s">
        <v>111</v>
      </c>
      <c r="F25" t="s">
        <v>28</v>
      </c>
      <c r="G25" t="s">
        <v>29</v>
      </c>
      <c r="H25">
        <v>100</v>
      </c>
      <c r="I25">
        <v>0</v>
      </c>
      <c r="J25" t="s">
        <v>112</v>
      </c>
      <c r="K25" t="s">
        <v>108</v>
      </c>
      <c r="L25">
        <v>30</v>
      </c>
      <c r="M25">
        <f t="shared" si="4"/>
        <v>6063.75</v>
      </c>
      <c r="N25">
        <v>5400</v>
      </c>
      <c r="O25">
        <v>6063.75</v>
      </c>
      <c r="P25">
        <v>4851</v>
      </c>
      <c r="Q25">
        <v>1</v>
      </c>
      <c r="R25" t="s">
        <v>72</v>
      </c>
      <c r="S25" t="s">
        <v>113</v>
      </c>
      <c r="T25" t="s">
        <v>114</v>
      </c>
      <c r="U25" t="s">
        <v>34</v>
      </c>
      <c r="V25" t="s">
        <v>115</v>
      </c>
      <c r="W25" t="b">
        <v>1</v>
      </c>
      <c r="X25">
        <v>1052.5</v>
      </c>
      <c r="AA25">
        <v>1</v>
      </c>
      <c r="AB25">
        <v>1</v>
      </c>
      <c r="AC25">
        <f t="shared" si="5"/>
        <v>1052.5</v>
      </c>
      <c r="AD25">
        <f t="shared" si="6"/>
        <v>0</v>
      </c>
      <c r="AE25">
        <f t="shared" si="7"/>
        <v>0</v>
      </c>
      <c r="AF25">
        <f t="shared" si="8"/>
        <v>1</v>
      </c>
      <c r="AG25">
        <f t="shared" si="9"/>
        <v>0</v>
      </c>
      <c r="AH25">
        <f t="shared" si="10"/>
        <v>0</v>
      </c>
      <c r="AI25">
        <f t="shared" si="11"/>
        <v>1052.5</v>
      </c>
      <c r="AJ25">
        <f t="shared" si="12"/>
        <v>0</v>
      </c>
      <c r="AK25">
        <f t="shared" si="13"/>
        <v>0</v>
      </c>
      <c r="AL25">
        <f t="shared" si="14"/>
        <v>6063.75</v>
      </c>
      <c r="AM25" t="str">
        <f t="shared" si="15"/>
        <v>[,ZF,PL,YM,CL</v>
      </c>
      <c r="AN25" t="str">
        <f t="shared" si="16"/>
        <v>[,ZC,ZL,ZN,ZM,HE,ES</v>
      </c>
      <c r="AO25" t="str">
        <f t="shared" si="17"/>
        <v>[ZT,ZW,ZN,AUD,ZS,JPY,LE,ZB,GC</v>
      </c>
    </row>
    <row r="26" spans="1:41" hidden="1" x14ac:dyDescent="0.2">
      <c r="A26" t="s">
        <v>167</v>
      </c>
      <c r="B26" t="s">
        <v>168</v>
      </c>
      <c r="C26" t="s">
        <v>169</v>
      </c>
      <c r="D26" t="s">
        <v>26</v>
      </c>
      <c r="E26" t="s">
        <v>170</v>
      </c>
      <c r="F26" t="s">
        <v>28</v>
      </c>
      <c r="G26" t="s">
        <v>129</v>
      </c>
      <c r="H26">
        <v>500</v>
      </c>
      <c r="I26">
        <v>0</v>
      </c>
      <c r="J26" t="s">
        <v>167</v>
      </c>
      <c r="K26" t="s">
        <v>167</v>
      </c>
      <c r="L26">
        <v>30</v>
      </c>
      <c r="M26">
        <f t="shared" si="4"/>
        <v>7550.8</v>
      </c>
      <c r="N26">
        <v>4400</v>
      </c>
      <c r="O26">
        <v>7550.8</v>
      </c>
      <c r="P26">
        <v>6040.65</v>
      </c>
      <c r="Q26">
        <v>1</v>
      </c>
      <c r="R26" t="s">
        <v>31</v>
      </c>
      <c r="S26" t="s">
        <v>32</v>
      </c>
      <c r="T26" t="s">
        <v>171</v>
      </c>
      <c r="U26" t="s">
        <v>172</v>
      </c>
      <c r="V26" t="s">
        <v>87</v>
      </c>
      <c r="W26" t="b">
        <v>1</v>
      </c>
      <c r="X26">
        <v>1059.0784469800001</v>
      </c>
      <c r="AB26">
        <v>1</v>
      </c>
      <c r="AC26">
        <f t="shared" si="5"/>
        <v>1059.0784469800001</v>
      </c>
      <c r="AD26">
        <f t="shared" si="6"/>
        <v>0</v>
      </c>
      <c r="AE26">
        <f t="shared" si="7"/>
        <v>0</v>
      </c>
      <c r="AF26">
        <f t="shared" si="8"/>
        <v>0</v>
      </c>
      <c r="AG26">
        <f t="shared" si="9"/>
        <v>0</v>
      </c>
      <c r="AH26">
        <f t="shared" si="10"/>
        <v>0</v>
      </c>
      <c r="AI26">
        <f t="shared" si="11"/>
        <v>0</v>
      </c>
      <c r="AJ26">
        <f t="shared" si="12"/>
        <v>0</v>
      </c>
      <c r="AK26">
        <f t="shared" si="13"/>
        <v>0</v>
      </c>
      <c r="AL26">
        <f t="shared" si="14"/>
        <v>0</v>
      </c>
      <c r="AM26" t="str">
        <f t="shared" si="15"/>
        <v>[,ZF,PL,YM,CL</v>
      </c>
      <c r="AN26" t="str">
        <f t="shared" si="16"/>
        <v>[,ZC,ZL,ZN,ZM,HE,ES</v>
      </c>
      <c r="AO26" t="str">
        <f t="shared" si="17"/>
        <v>[ZT,ZW,ZN,AUD,ZS,JPY,LE,ZB,GC</v>
      </c>
    </row>
    <row r="27" spans="1:41" hidden="1" x14ac:dyDescent="0.2">
      <c r="A27" t="s">
        <v>173</v>
      </c>
      <c r="B27" t="s">
        <v>174</v>
      </c>
      <c r="C27" t="s">
        <v>175</v>
      </c>
      <c r="D27" t="s">
        <v>26</v>
      </c>
      <c r="E27" t="s">
        <v>176</v>
      </c>
      <c r="F27" t="s">
        <v>28</v>
      </c>
      <c r="G27" t="s">
        <v>29</v>
      </c>
      <c r="H27">
        <v>20</v>
      </c>
      <c r="I27">
        <v>0</v>
      </c>
      <c r="J27" t="s">
        <v>173</v>
      </c>
      <c r="K27" t="s">
        <v>173</v>
      </c>
      <c r="L27">
        <v>30</v>
      </c>
      <c r="M27">
        <f t="shared" si="4"/>
        <v>6972.24</v>
      </c>
      <c r="N27">
        <v>3900</v>
      </c>
      <c r="O27">
        <v>6972.24</v>
      </c>
      <c r="P27">
        <v>5577.79</v>
      </c>
      <c r="Q27">
        <v>1</v>
      </c>
      <c r="R27" t="s">
        <v>31</v>
      </c>
      <c r="S27" t="s">
        <v>32</v>
      </c>
      <c r="T27" t="s">
        <v>177</v>
      </c>
      <c r="U27" t="s">
        <v>34</v>
      </c>
      <c r="V27" t="s">
        <v>87</v>
      </c>
      <c r="W27" t="b">
        <v>1</v>
      </c>
      <c r="X27">
        <v>1124.45558405</v>
      </c>
      <c r="AA27">
        <v>1</v>
      </c>
      <c r="AB27">
        <v>1</v>
      </c>
      <c r="AC27">
        <f t="shared" si="5"/>
        <v>1124.45558405</v>
      </c>
      <c r="AD27">
        <f t="shared" si="6"/>
        <v>0</v>
      </c>
      <c r="AE27">
        <f t="shared" si="7"/>
        <v>0</v>
      </c>
      <c r="AF27">
        <f t="shared" si="8"/>
        <v>1</v>
      </c>
      <c r="AG27">
        <f t="shared" si="9"/>
        <v>0</v>
      </c>
      <c r="AH27">
        <f t="shared" si="10"/>
        <v>0</v>
      </c>
      <c r="AI27">
        <f t="shared" si="11"/>
        <v>1124.45558405</v>
      </c>
      <c r="AJ27">
        <f t="shared" si="12"/>
        <v>0</v>
      </c>
      <c r="AK27">
        <f t="shared" si="13"/>
        <v>0</v>
      </c>
      <c r="AL27">
        <f t="shared" si="14"/>
        <v>6972.24</v>
      </c>
      <c r="AM27" t="str">
        <f t="shared" si="15"/>
        <v>[,ZF,PL,YM,CL</v>
      </c>
      <c r="AN27" t="str">
        <f t="shared" si="16"/>
        <v>[,ZC,ZL,ZN,ZM,HE,ES</v>
      </c>
      <c r="AO27" t="str">
        <f t="shared" si="17"/>
        <v>[ZT,ZW,ZN,AUD,ZS,JPY,LE,ZB,GC,NQ</v>
      </c>
    </row>
    <row r="28" spans="1:41" hidden="1" x14ac:dyDescent="0.2">
      <c r="A28" t="s">
        <v>208</v>
      </c>
      <c r="B28" t="s">
        <v>209</v>
      </c>
      <c r="C28" t="s">
        <v>210</v>
      </c>
      <c r="D28" t="s">
        <v>69</v>
      </c>
      <c r="E28" t="s">
        <v>211</v>
      </c>
      <c r="F28" t="s">
        <v>28</v>
      </c>
      <c r="G28" t="s">
        <v>29</v>
      </c>
      <c r="H28">
        <v>5000</v>
      </c>
      <c r="I28">
        <v>100</v>
      </c>
      <c r="J28" t="s">
        <v>212</v>
      </c>
      <c r="K28" t="s">
        <v>208</v>
      </c>
      <c r="L28">
        <v>30</v>
      </c>
      <c r="M28">
        <f t="shared" si="4"/>
        <v>6500</v>
      </c>
      <c r="N28">
        <v>6500</v>
      </c>
      <c r="O28">
        <v>6345</v>
      </c>
      <c r="P28">
        <v>4700</v>
      </c>
      <c r="Q28">
        <v>100</v>
      </c>
      <c r="R28" t="s">
        <v>72</v>
      </c>
      <c r="S28" t="s">
        <v>58</v>
      </c>
      <c r="T28" t="s">
        <v>213</v>
      </c>
      <c r="U28" t="s">
        <v>34</v>
      </c>
      <c r="V28" t="s">
        <v>115</v>
      </c>
      <c r="W28" t="b">
        <v>1</v>
      </c>
      <c r="X28">
        <v>1160.5</v>
      </c>
      <c r="AB28">
        <v>1</v>
      </c>
      <c r="AC28">
        <f t="shared" si="5"/>
        <v>1160.5</v>
      </c>
      <c r="AD28">
        <f t="shared" si="6"/>
        <v>0</v>
      </c>
      <c r="AE28">
        <f t="shared" si="7"/>
        <v>0</v>
      </c>
      <c r="AF28">
        <f t="shared" si="8"/>
        <v>0</v>
      </c>
      <c r="AG28">
        <f t="shared" si="9"/>
        <v>0</v>
      </c>
      <c r="AH28">
        <f t="shared" si="10"/>
        <v>0</v>
      </c>
      <c r="AI28">
        <f t="shared" si="11"/>
        <v>0</v>
      </c>
      <c r="AJ28">
        <f t="shared" si="12"/>
        <v>0</v>
      </c>
      <c r="AK28">
        <f t="shared" si="13"/>
        <v>0</v>
      </c>
      <c r="AL28">
        <f t="shared" si="14"/>
        <v>0</v>
      </c>
      <c r="AM28" t="str">
        <f t="shared" si="15"/>
        <v>[,ZF,PL,YM,CL</v>
      </c>
      <c r="AN28" t="str">
        <f t="shared" si="16"/>
        <v>[,ZC,ZL,ZN,ZM,HE,ES</v>
      </c>
      <c r="AO28" t="str">
        <f t="shared" si="17"/>
        <v>[ZT,ZW,ZN,AUD,ZS,JPY,LE,ZB,GC,NQ</v>
      </c>
    </row>
    <row r="29" spans="1:41" hidden="1" x14ac:dyDescent="0.2">
      <c r="A29" t="s">
        <v>116</v>
      </c>
      <c r="B29" t="s">
        <v>117</v>
      </c>
      <c r="C29" t="s">
        <v>118</v>
      </c>
      <c r="D29" t="s">
        <v>69</v>
      </c>
      <c r="E29" t="s">
        <v>119</v>
      </c>
      <c r="F29" t="s">
        <v>28</v>
      </c>
      <c r="G29" t="s">
        <v>29</v>
      </c>
      <c r="H29">
        <v>25000</v>
      </c>
      <c r="I29">
        <v>100</v>
      </c>
      <c r="J29" t="s">
        <v>120</v>
      </c>
      <c r="K29" t="s">
        <v>116</v>
      </c>
      <c r="L29">
        <v>30</v>
      </c>
      <c r="M29">
        <f t="shared" si="4"/>
        <v>3898.75</v>
      </c>
      <c r="N29">
        <v>3100</v>
      </c>
      <c r="O29">
        <v>3898.75</v>
      </c>
      <c r="P29">
        <v>3119</v>
      </c>
      <c r="Q29">
        <v>100</v>
      </c>
      <c r="R29" t="s">
        <v>72</v>
      </c>
      <c r="S29" t="s">
        <v>121</v>
      </c>
      <c r="T29" t="s">
        <v>122</v>
      </c>
      <c r="U29" t="s">
        <v>34</v>
      </c>
      <c r="V29" t="s">
        <v>115</v>
      </c>
      <c r="W29" t="b">
        <v>1</v>
      </c>
      <c r="X29">
        <v>1192.5</v>
      </c>
      <c r="Z29">
        <v>1</v>
      </c>
      <c r="AB29">
        <v>1</v>
      </c>
      <c r="AC29">
        <f t="shared" si="5"/>
        <v>1192.5</v>
      </c>
      <c r="AD29">
        <f t="shared" si="6"/>
        <v>0</v>
      </c>
      <c r="AE29">
        <f t="shared" si="7"/>
        <v>1</v>
      </c>
      <c r="AF29">
        <f t="shared" si="8"/>
        <v>0</v>
      </c>
      <c r="AG29">
        <f t="shared" si="9"/>
        <v>0</v>
      </c>
      <c r="AH29">
        <f t="shared" si="10"/>
        <v>1192.5</v>
      </c>
      <c r="AI29">
        <f t="shared" si="11"/>
        <v>0</v>
      </c>
      <c r="AJ29">
        <f t="shared" si="12"/>
        <v>0</v>
      </c>
      <c r="AK29">
        <f t="shared" si="13"/>
        <v>3898.75</v>
      </c>
      <c r="AL29">
        <f t="shared" si="14"/>
        <v>0</v>
      </c>
      <c r="AM29" t="str">
        <f t="shared" si="15"/>
        <v>[,ZF,PL,YM,CL</v>
      </c>
      <c r="AN29" t="str">
        <f t="shared" si="16"/>
        <v>[,ZC,ZL,ZN,ZM,HE,ES,HG</v>
      </c>
      <c r="AO29" t="str">
        <f t="shared" si="17"/>
        <v>[ZT,ZW,ZN,AUD,ZS,JPY,LE,ZB,GC,NQ</v>
      </c>
    </row>
    <row r="30" spans="1:41" hidden="1" x14ac:dyDescent="0.2">
      <c r="A30" t="s">
        <v>161</v>
      </c>
      <c r="B30" t="s">
        <v>162</v>
      </c>
      <c r="C30" t="s">
        <v>163</v>
      </c>
      <c r="D30" t="s">
        <v>69</v>
      </c>
      <c r="E30" t="s">
        <v>164</v>
      </c>
      <c r="F30" t="s">
        <v>28</v>
      </c>
      <c r="G30" t="s">
        <v>29</v>
      </c>
      <c r="H30">
        <v>10000</v>
      </c>
      <c r="I30">
        <v>0</v>
      </c>
      <c r="J30" t="s">
        <v>165</v>
      </c>
      <c r="K30" t="s">
        <v>161</v>
      </c>
      <c r="L30">
        <v>30</v>
      </c>
      <c r="M30">
        <f t="shared" si="4"/>
        <v>3100</v>
      </c>
      <c r="N30">
        <v>3100</v>
      </c>
      <c r="O30">
        <v>2750</v>
      </c>
      <c r="P30">
        <v>2200</v>
      </c>
      <c r="Q30">
        <v>1</v>
      </c>
      <c r="R30" t="s">
        <v>72</v>
      </c>
      <c r="S30" t="s">
        <v>73</v>
      </c>
      <c r="T30" t="s">
        <v>166</v>
      </c>
      <c r="U30" t="s">
        <v>34</v>
      </c>
      <c r="V30" t="s">
        <v>75</v>
      </c>
      <c r="W30" t="b">
        <v>1</v>
      </c>
      <c r="X30">
        <v>1222.389715</v>
      </c>
      <c r="Y30" s="1"/>
      <c r="Z30" s="1"/>
      <c r="AA30" s="1">
        <v>1</v>
      </c>
      <c r="AB30">
        <v>1</v>
      </c>
      <c r="AC30">
        <f t="shared" si="5"/>
        <v>1222.389715</v>
      </c>
      <c r="AD30">
        <f t="shared" si="6"/>
        <v>0</v>
      </c>
      <c r="AE30">
        <f t="shared" si="7"/>
        <v>0</v>
      </c>
      <c r="AF30">
        <f t="shared" si="8"/>
        <v>1</v>
      </c>
      <c r="AG30">
        <f t="shared" si="9"/>
        <v>0</v>
      </c>
      <c r="AH30">
        <f t="shared" si="10"/>
        <v>0</v>
      </c>
      <c r="AI30">
        <f t="shared" si="11"/>
        <v>1222.389715</v>
      </c>
      <c r="AJ30">
        <f t="shared" si="12"/>
        <v>0</v>
      </c>
      <c r="AK30">
        <f t="shared" si="13"/>
        <v>0</v>
      </c>
      <c r="AL30">
        <f t="shared" si="14"/>
        <v>3100</v>
      </c>
      <c r="AM30" t="str">
        <f t="shared" si="15"/>
        <v>[,ZF,PL,YM,CL</v>
      </c>
      <c r="AN30" t="str">
        <f t="shared" si="16"/>
        <v>[,ZC,ZL,ZN,ZM,HE,ES,HG</v>
      </c>
      <c r="AO30" t="str">
        <f t="shared" si="17"/>
        <v>[ZT,ZW,ZN,AUD,ZS,JPY,LE,ZB,GC,NQ,NG</v>
      </c>
    </row>
    <row r="31" spans="1:41" hidden="1" x14ac:dyDescent="0.2">
      <c r="A31" t="s">
        <v>93</v>
      </c>
      <c r="B31" t="s">
        <v>94</v>
      </c>
      <c r="C31" t="s">
        <v>95</v>
      </c>
      <c r="D31" t="s">
        <v>26</v>
      </c>
      <c r="E31" t="s">
        <v>96</v>
      </c>
      <c r="F31" t="s">
        <v>28</v>
      </c>
      <c r="G31" t="s">
        <v>29</v>
      </c>
      <c r="H31">
        <v>50000</v>
      </c>
      <c r="I31">
        <v>0</v>
      </c>
      <c r="J31" t="s">
        <v>97</v>
      </c>
      <c r="K31" t="s">
        <v>97</v>
      </c>
      <c r="L31">
        <v>10</v>
      </c>
      <c r="M31">
        <f t="shared" si="4"/>
        <v>3500</v>
      </c>
      <c r="N31">
        <v>3000</v>
      </c>
      <c r="O31">
        <v>3500</v>
      </c>
      <c r="P31">
        <v>2800</v>
      </c>
      <c r="Q31">
        <v>1</v>
      </c>
      <c r="R31" t="s">
        <v>31</v>
      </c>
      <c r="S31" t="s">
        <v>98</v>
      </c>
      <c r="T31" t="s">
        <v>99</v>
      </c>
      <c r="U31" t="s">
        <v>34</v>
      </c>
      <c r="V31" t="s">
        <v>100</v>
      </c>
      <c r="W31" t="b">
        <v>1</v>
      </c>
      <c r="X31">
        <v>1269.37542925</v>
      </c>
      <c r="AA31">
        <v>1</v>
      </c>
      <c r="AB31">
        <v>1</v>
      </c>
      <c r="AC31">
        <f t="shared" si="5"/>
        <v>1269.37542925</v>
      </c>
      <c r="AD31">
        <f t="shared" si="6"/>
        <v>0</v>
      </c>
      <c r="AE31">
        <f t="shared" si="7"/>
        <v>0</v>
      </c>
      <c r="AF31">
        <f t="shared" si="8"/>
        <v>1</v>
      </c>
      <c r="AG31">
        <f t="shared" si="9"/>
        <v>0</v>
      </c>
      <c r="AH31">
        <f t="shared" si="10"/>
        <v>0</v>
      </c>
      <c r="AI31">
        <f t="shared" si="11"/>
        <v>1269.37542925</v>
      </c>
      <c r="AJ31">
        <f t="shared" si="12"/>
        <v>0</v>
      </c>
      <c r="AK31">
        <f t="shared" si="13"/>
        <v>0</v>
      </c>
      <c r="AL31">
        <f t="shared" si="14"/>
        <v>3500</v>
      </c>
      <c r="AM31" t="str">
        <f t="shared" si="15"/>
        <v>[,ZF,PL,YM,CL</v>
      </c>
      <c r="AN31" t="str">
        <f t="shared" si="16"/>
        <v>[,ZC,ZL,ZN,ZM,HE,ES,HG</v>
      </c>
      <c r="AO31" t="str">
        <f t="shared" si="17"/>
        <v>[ZT,ZW,ZN,AUD,ZS,JPY,LE,ZB,GC,NQ,NG,GF</v>
      </c>
    </row>
    <row r="32" spans="1:41" hidden="1" x14ac:dyDescent="0.2">
      <c r="A32" t="s">
        <v>123</v>
      </c>
      <c r="B32" t="s">
        <v>124</v>
      </c>
      <c r="C32" t="s">
        <v>125</v>
      </c>
      <c r="D32" t="s">
        <v>69</v>
      </c>
      <c r="E32" t="s">
        <v>126</v>
      </c>
      <c r="F32" t="s">
        <v>28</v>
      </c>
      <c r="G32" t="s">
        <v>29</v>
      </c>
      <c r="H32">
        <v>42000</v>
      </c>
      <c r="I32">
        <v>0</v>
      </c>
      <c r="J32" t="s">
        <v>127</v>
      </c>
      <c r="K32" t="s">
        <v>123</v>
      </c>
      <c r="L32">
        <v>30</v>
      </c>
      <c r="M32">
        <f t="shared" si="4"/>
        <v>4150</v>
      </c>
      <c r="N32">
        <v>4150</v>
      </c>
      <c r="O32">
        <v>3875</v>
      </c>
      <c r="P32">
        <v>3100</v>
      </c>
      <c r="Q32">
        <v>1</v>
      </c>
      <c r="R32" t="s">
        <v>72</v>
      </c>
      <c r="S32" t="s">
        <v>73</v>
      </c>
      <c r="T32" t="s">
        <v>128</v>
      </c>
      <c r="U32" t="s">
        <v>34</v>
      </c>
      <c r="V32" t="s">
        <v>75</v>
      </c>
      <c r="W32" t="b">
        <v>1</v>
      </c>
      <c r="X32">
        <v>1382.6554140000001</v>
      </c>
      <c r="Z32">
        <v>1</v>
      </c>
      <c r="AB32">
        <v>1</v>
      </c>
      <c r="AC32">
        <f t="shared" si="5"/>
        <v>1382.6554140000001</v>
      </c>
      <c r="AD32">
        <f t="shared" si="6"/>
        <v>0</v>
      </c>
      <c r="AE32">
        <f t="shared" si="7"/>
        <v>1</v>
      </c>
      <c r="AF32">
        <f t="shared" si="8"/>
        <v>0</v>
      </c>
      <c r="AG32">
        <f t="shared" si="9"/>
        <v>0</v>
      </c>
      <c r="AH32">
        <f t="shared" si="10"/>
        <v>1382.6554140000001</v>
      </c>
      <c r="AI32">
        <f t="shared" si="11"/>
        <v>0</v>
      </c>
      <c r="AJ32">
        <f t="shared" si="12"/>
        <v>0</v>
      </c>
      <c r="AK32">
        <f t="shared" si="13"/>
        <v>4150</v>
      </c>
      <c r="AL32">
        <f t="shared" si="14"/>
        <v>0</v>
      </c>
      <c r="AM32" t="str">
        <f t="shared" si="15"/>
        <v>[,ZF,PL,YM,CL</v>
      </c>
      <c r="AN32" t="str">
        <f t="shared" si="16"/>
        <v>[,ZC,ZL,ZN,ZM,HE,ES,HG,HO</v>
      </c>
      <c r="AO32" t="str">
        <f t="shared" si="17"/>
        <v>[ZT,ZW,ZN,AUD,ZS,JPY,LE,ZB,GC,NQ,NG,GF</v>
      </c>
    </row>
    <row r="33" spans="1:41" hidden="1" x14ac:dyDescent="0.2">
      <c r="A33" t="s">
        <v>82</v>
      </c>
      <c r="B33" t="s">
        <v>83</v>
      </c>
      <c r="C33" t="s">
        <v>84</v>
      </c>
      <c r="D33" t="s">
        <v>26</v>
      </c>
      <c r="E33" t="s">
        <v>85</v>
      </c>
      <c r="F33" t="s">
        <v>28</v>
      </c>
      <c r="G33" t="s">
        <v>29</v>
      </c>
      <c r="H33">
        <v>100</v>
      </c>
      <c r="I33">
        <v>0</v>
      </c>
      <c r="J33" t="s">
        <v>82</v>
      </c>
      <c r="K33" t="s">
        <v>82</v>
      </c>
      <c r="L33">
        <v>30</v>
      </c>
      <c r="M33">
        <f t="shared" si="4"/>
        <v>11475</v>
      </c>
      <c r="N33">
        <v>7200</v>
      </c>
      <c r="O33">
        <v>11475</v>
      </c>
      <c r="P33">
        <v>9180</v>
      </c>
      <c r="Q33">
        <v>1</v>
      </c>
      <c r="R33" t="s">
        <v>31</v>
      </c>
      <c r="S33" t="s">
        <v>32</v>
      </c>
      <c r="T33" t="s">
        <v>86</v>
      </c>
      <c r="U33" t="s">
        <v>34</v>
      </c>
      <c r="V33" t="s">
        <v>87</v>
      </c>
      <c r="W33" t="b">
        <v>1</v>
      </c>
      <c r="X33">
        <v>1434.0947603499999</v>
      </c>
      <c r="AB33">
        <v>1</v>
      </c>
      <c r="AC33">
        <f t="shared" si="5"/>
        <v>1434.0947603499999</v>
      </c>
      <c r="AD33">
        <f t="shared" si="6"/>
        <v>0</v>
      </c>
      <c r="AE33">
        <f t="shared" si="7"/>
        <v>0</v>
      </c>
      <c r="AF33">
        <f t="shared" si="8"/>
        <v>0</v>
      </c>
      <c r="AG33">
        <f t="shared" si="9"/>
        <v>0</v>
      </c>
      <c r="AH33">
        <f t="shared" si="10"/>
        <v>0</v>
      </c>
      <c r="AI33">
        <f t="shared" si="11"/>
        <v>0</v>
      </c>
      <c r="AJ33">
        <f t="shared" si="12"/>
        <v>0</v>
      </c>
      <c r="AK33">
        <f t="shared" si="13"/>
        <v>0</v>
      </c>
      <c r="AL33">
        <f t="shared" si="14"/>
        <v>0</v>
      </c>
      <c r="AM33" t="str">
        <f t="shared" si="15"/>
        <v>[,ZF,PL,YM,CL</v>
      </c>
      <c r="AN33" t="str">
        <f t="shared" si="16"/>
        <v>[,ZC,ZL,ZN,ZM,HE,ES,HG,HO</v>
      </c>
      <c r="AO33" t="str">
        <f t="shared" si="17"/>
        <v>[ZT,ZW,ZN,AUD,ZS,JPY,LE,ZB,GC,NQ,NG,GF</v>
      </c>
    </row>
    <row r="34" spans="1:41" hidden="1" x14ac:dyDescent="0.2">
      <c r="A34" t="s">
        <v>190</v>
      </c>
      <c r="B34" t="s">
        <v>191</v>
      </c>
      <c r="C34" t="s">
        <v>192</v>
      </c>
      <c r="D34" t="s">
        <v>69</v>
      </c>
      <c r="E34" t="s">
        <v>193</v>
      </c>
      <c r="F34" t="s">
        <v>28</v>
      </c>
      <c r="G34" t="s">
        <v>29</v>
      </c>
      <c r="H34">
        <v>42000</v>
      </c>
      <c r="I34">
        <v>0</v>
      </c>
      <c r="J34" t="s">
        <v>194</v>
      </c>
      <c r="K34" t="s">
        <v>190</v>
      </c>
      <c r="L34">
        <v>30</v>
      </c>
      <c r="M34">
        <f t="shared" si="4"/>
        <v>4650</v>
      </c>
      <c r="N34">
        <v>4650</v>
      </c>
      <c r="O34">
        <v>3500</v>
      </c>
      <c r="P34">
        <v>2800</v>
      </c>
      <c r="Q34">
        <v>1</v>
      </c>
      <c r="R34" t="s">
        <v>72</v>
      </c>
      <c r="S34" t="s">
        <v>73</v>
      </c>
      <c r="T34" t="s">
        <v>128</v>
      </c>
      <c r="U34" t="s">
        <v>34</v>
      </c>
      <c r="V34" t="s">
        <v>75</v>
      </c>
      <c r="W34" t="b">
        <v>1</v>
      </c>
      <c r="X34">
        <v>1449.375501</v>
      </c>
      <c r="AA34">
        <v>1</v>
      </c>
      <c r="AB34">
        <v>1</v>
      </c>
      <c r="AC34">
        <f t="shared" si="5"/>
        <v>1449.375501</v>
      </c>
      <c r="AD34">
        <f t="shared" si="6"/>
        <v>0</v>
      </c>
      <c r="AE34">
        <f t="shared" si="7"/>
        <v>0</v>
      </c>
      <c r="AF34">
        <f t="shared" si="8"/>
        <v>1</v>
      </c>
      <c r="AG34">
        <f t="shared" si="9"/>
        <v>0</v>
      </c>
      <c r="AH34">
        <f t="shared" si="10"/>
        <v>0</v>
      </c>
      <c r="AI34">
        <f t="shared" si="11"/>
        <v>1449.375501</v>
      </c>
      <c r="AJ34">
        <f t="shared" si="12"/>
        <v>0</v>
      </c>
      <c r="AK34">
        <f t="shared" si="13"/>
        <v>0</v>
      </c>
      <c r="AL34">
        <f t="shared" si="14"/>
        <v>4650</v>
      </c>
      <c r="AM34" t="str">
        <f t="shared" si="15"/>
        <v>[,ZF,PL,YM,CL</v>
      </c>
      <c r="AN34" t="str">
        <f t="shared" si="16"/>
        <v>[,ZC,ZL,ZN,ZM,HE,ES,HG,HO</v>
      </c>
      <c r="AO34" t="str">
        <f t="shared" si="17"/>
        <v>[ZT,ZW,ZN,AUD,ZS,JPY,LE,ZB,GC,NQ,NG,GF,RB</v>
      </c>
    </row>
    <row r="35" spans="1:41" hidden="1" x14ac:dyDescent="0.2">
      <c r="A35" t="s">
        <v>178</v>
      </c>
      <c r="B35" t="s">
        <v>179</v>
      </c>
      <c r="C35" t="s">
        <v>180</v>
      </c>
      <c r="D35" t="s">
        <v>69</v>
      </c>
      <c r="E35" t="s">
        <v>181</v>
      </c>
      <c r="F35" t="s">
        <v>28</v>
      </c>
      <c r="G35" t="s">
        <v>29</v>
      </c>
      <c r="H35">
        <v>100</v>
      </c>
      <c r="I35">
        <v>0</v>
      </c>
      <c r="J35" t="s">
        <v>182</v>
      </c>
      <c r="K35" t="s">
        <v>178</v>
      </c>
      <c r="L35">
        <v>30</v>
      </c>
      <c r="M35">
        <f t="shared" si="4"/>
        <v>6875</v>
      </c>
      <c r="N35">
        <v>4000</v>
      </c>
      <c r="O35">
        <v>6875</v>
      </c>
      <c r="P35">
        <v>5500</v>
      </c>
      <c r="Q35">
        <v>1</v>
      </c>
      <c r="R35" t="s">
        <v>72</v>
      </c>
      <c r="S35" t="s">
        <v>32</v>
      </c>
      <c r="T35" t="s">
        <v>114</v>
      </c>
      <c r="U35" t="s">
        <v>34</v>
      </c>
      <c r="V35" t="s">
        <v>115</v>
      </c>
      <c r="W35" t="b">
        <v>1</v>
      </c>
      <c r="X35">
        <v>1629</v>
      </c>
      <c r="AA35">
        <v>1</v>
      </c>
      <c r="AB35">
        <v>1</v>
      </c>
      <c r="AC35">
        <f t="shared" si="5"/>
        <v>1629</v>
      </c>
      <c r="AD35">
        <f t="shared" si="6"/>
        <v>0</v>
      </c>
      <c r="AE35">
        <f t="shared" si="7"/>
        <v>0</v>
      </c>
      <c r="AF35">
        <f t="shared" si="8"/>
        <v>1</v>
      </c>
      <c r="AG35">
        <f t="shared" si="9"/>
        <v>0</v>
      </c>
      <c r="AH35">
        <f t="shared" si="10"/>
        <v>0</v>
      </c>
      <c r="AI35">
        <f t="shared" si="11"/>
        <v>1629</v>
      </c>
      <c r="AJ35">
        <f t="shared" si="12"/>
        <v>0</v>
      </c>
      <c r="AK35">
        <f t="shared" si="13"/>
        <v>0</v>
      </c>
      <c r="AL35">
        <f t="shared" si="14"/>
        <v>6875</v>
      </c>
      <c r="AM35" t="str">
        <f t="shared" si="15"/>
        <v>[,ZF,PL,YM,CL</v>
      </c>
      <c r="AN35" t="str">
        <f t="shared" si="16"/>
        <v>[,ZC,ZL,ZN,ZM,HE,ES,HG,HO</v>
      </c>
      <c r="AO35" t="str">
        <f t="shared" si="17"/>
        <v>[ZT,ZW,ZN,AUD,ZS,JPY,LE,ZB,GC,NQ,NG,GF,RB,PA</v>
      </c>
    </row>
    <row r="36" spans="1:41" hidden="1" x14ac:dyDescent="0.2">
      <c r="AG36">
        <f>SUM(AG2:AG35)</f>
        <v>2078.6938992280002</v>
      </c>
      <c r="AH36">
        <f t="shared" ref="AH36:AI36" si="18">SUM(AH2:AH35)</f>
        <v>4661.7518787999998</v>
      </c>
      <c r="AI36">
        <f t="shared" si="18"/>
        <v>7423.2836738749993</v>
      </c>
      <c r="AJ36">
        <f t="shared" ref="AJ36" si="19">SUM(AJ2:AJ35)</f>
        <v>12683.439999999999</v>
      </c>
      <c r="AK36">
        <f t="shared" ref="AK36" si="20">SUM(AK2:AK35)</f>
        <v>24702</v>
      </c>
      <c r="AL36">
        <f t="shared" ref="AL36" si="21">SUM(AL2:AL35)</f>
        <v>50802.62</v>
      </c>
      <c r="AM36" t="str">
        <f t="shared" si="15"/>
        <v>[,ZF,PL,YM,CL</v>
      </c>
      <c r="AN36" t="str">
        <f t="shared" si="16"/>
        <v>[,ZC,ZL,ZN,ZM,HE,ES,HG,HO</v>
      </c>
      <c r="AO36" t="str">
        <f t="shared" si="17"/>
        <v>[ZT,ZW,ZN,AUD,ZS,JPY,LE,ZB,GC,NQ,NG,GF,RB,PA</v>
      </c>
    </row>
    <row r="37" spans="1:41" hidden="1" x14ac:dyDescent="0.2">
      <c r="AF37" t="s">
        <v>259</v>
      </c>
      <c r="AG37">
        <f>SUM(AG2:AG35)/SUM(Y2:Y35)</f>
        <v>519.67347480700005</v>
      </c>
      <c r="AH37">
        <f t="shared" ref="AH37:AI37" si="22">SUM(AH2:AH35)/SUM(Z2:Z35)</f>
        <v>582.71898484999997</v>
      </c>
      <c r="AI37">
        <f t="shared" si="22"/>
        <v>530.23454813392857</v>
      </c>
      <c r="AM37" t="str">
        <f>AM36&amp;"]"</f>
        <v>[,ZF,PL,YM,CL]</v>
      </c>
      <c r="AN37" t="str">
        <f>AN36&amp;"]"</f>
        <v>[,ZC,ZL,ZN,ZM,HE,ES,HG,HO]</v>
      </c>
      <c r="AO37" t="str">
        <f t="shared" ref="AO37" si="23">AO36&amp;"]"</f>
        <v>[ZT,ZW,ZN,AUD,ZS,JPY,LE,ZB,GC,NQ,NG,GF,RB,PA]</v>
      </c>
    </row>
    <row r="38" spans="1:41" hidden="1" x14ac:dyDescent="0.2">
      <c r="AF38" t="s">
        <v>266</v>
      </c>
    </row>
  </sheetData>
  <autoFilter ref="A1:AB38">
    <filterColumn colId="21">
      <filters>
        <filter val="grain"/>
      </filters>
    </filterColumn>
  </autoFilter>
  <sortState ref="A2:X35">
    <sortCondition ref="X2:X3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3" sqref="A3"/>
    </sheetView>
  </sheetViews>
  <sheetFormatPr baseColWidth="10" defaultColWidth="8.83203125" defaultRowHeight="15" x14ac:dyDescent="0.2"/>
  <sheetData>
    <row r="1" spans="1:8" x14ac:dyDescent="0.2">
      <c r="A1" t="s">
        <v>267</v>
      </c>
    </row>
    <row r="2" spans="1:8" x14ac:dyDescent="0.2">
      <c r="A2" t="s">
        <v>269</v>
      </c>
    </row>
    <row r="3" spans="1:8" x14ac:dyDescent="0.2">
      <c r="A3" t="s">
        <v>268</v>
      </c>
    </row>
    <row r="4" spans="1:8" x14ac:dyDescent="0.2">
      <c r="A4" t="s">
        <v>275</v>
      </c>
    </row>
    <row r="5" spans="1:8" x14ac:dyDescent="0.2">
      <c r="B5" t="s">
        <v>107</v>
      </c>
      <c r="C5" t="s">
        <v>87</v>
      </c>
      <c r="D5" t="s">
        <v>75</v>
      </c>
      <c r="E5" t="s">
        <v>276</v>
      </c>
      <c r="F5" t="s">
        <v>277</v>
      </c>
      <c r="G5" t="s">
        <v>278</v>
      </c>
      <c r="H5" t="s">
        <v>279</v>
      </c>
    </row>
    <row r="6" spans="1:8" x14ac:dyDescent="0.2">
      <c r="A6" t="s">
        <v>270</v>
      </c>
    </row>
    <row r="7" spans="1:8" x14ac:dyDescent="0.2">
      <c r="A7" t="s">
        <v>271</v>
      </c>
    </row>
    <row r="8" spans="1:8" x14ac:dyDescent="0.2">
      <c r="A8" t="s">
        <v>272</v>
      </c>
    </row>
    <row r="9" spans="1:8" x14ac:dyDescent="0.2">
      <c r="A9" t="s">
        <v>273</v>
      </c>
    </row>
    <row r="10" spans="1:8" x14ac:dyDescent="0.2">
      <c r="A10" t="s">
        <v>274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dictionary</vt:lpstr>
      <vt:lpstr>algo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Hidemi</dc:creator>
  <cp:lastModifiedBy>Microsoft Office User</cp:lastModifiedBy>
  <dcterms:created xsi:type="dcterms:W3CDTF">2018-01-10T12:38:10Z</dcterms:created>
  <dcterms:modified xsi:type="dcterms:W3CDTF">2018-01-13T08:59:30Z</dcterms:modified>
</cp:coreProperties>
</file>