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sanenesguray/Downloads/Liberis/"/>
    </mc:Choice>
  </mc:AlternateContent>
  <xr:revisionPtr revIDLastSave="0" documentId="13_ncr:1_{E24A4FD8-676F-1B48-9AC0-9BB16BE34BD2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Positions And C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4" i="1"/>
  <c r="F4" i="1"/>
  <c r="F5" i="1"/>
  <c r="E18" i="1" s="1"/>
  <c r="F18" i="1" s="1"/>
  <c r="H18" i="1" s="1"/>
  <c r="F6" i="1"/>
  <c r="F7" i="1"/>
  <c r="F8" i="1"/>
  <c r="F9" i="1"/>
  <c r="F10" i="1"/>
  <c r="F11" i="1"/>
  <c r="F3" i="1"/>
  <c r="E15" i="1" l="1"/>
  <c r="F15" i="1" s="1"/>
  <c r="H15" i="1" s="1"/>
  <c r="E14" i="1"/>
  <c r="F14" i="1" s="1"/>
  <c r="H14" i="1" s="1"/>
  <c r="E17" i="1"/>
  <c r="F17" i="1" s="1"/>
  <c r="H17" i="1" s="1"/>
  <c r="E16" i="1"/>
  <c r="F16" i="1" s="1"/>
  <c r="H16" i="1" s="1"/>
  <c r="H20" i="1" l="1"/>
</calcChain>
</file>

<file path=xl/sharedStrings.xml><?xml version="1.0" encoding="utf-8"?>
<sst xmlns="http://schemas.openxmlformats.org/spreadsheetml/2006/main" count="44" uniqueCount="21">
  <si>
    <t>Currency</t>
  </si>
  <si>
    <t>Quantity</t>
  </si>
  <si>
    <t>BRL</t>
  </si>
  <si>
    <t>GBP</t>
  </si>
  <si>
    <t>USD</t>
  </si>
  <si>
    <t>Position Symbol</t>
  </si>
  <si>
    <t>cash</t>
  </si>
  <si>
    <t>Forward GBP</t>
  </si>
  <si>
    <t>Price (USD)</t>
  </si>
  <si>
    <t>Market Value (USD)</t>
  </si>
  <si>
    <t>Forward EUR</t>
  </si>
  <si>
    <t>EUR</t>
  </si>
  <si>
    <t>Haircut Table</t>
  </si>
  <si>
    <t>Haircut %</t>
  </si>
  <si>
    <t>Total Haircut (USD)</t>
  </si>
  <si>
    <t>ZAR</t>
  </si>
  <si>
    <t>Real Currency</t>
  </si>
  <si>
    <t>Total Exposure (USD)</t>
  </si>
  <si>
    <t>Absolute Total Exposure (USD)</t>
  </si>
  <si>
    <t>Haircut (USD)</t>
  </si>
  <si>
    <t>To calculate the total haircut for the positions, I first grouped all positions by currency, treating forward contracts as equivalent to cash in their respective currencies (e.g., "Forward GBP" as GBP). I then calculated the total market exposure for each currency by summing up the market values. After grouping and summing these exposures and getting the absolute values, I applied the appropriate haircut percentages: 6% for GBP and EUR, and 20% for BRL. Finally, I multiplied the total exposure by the corresponding haircut percentage for each currency and summed these amounts to obtain the total haircut in USD.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</si>
</sst>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[Red]\(0.00\)"/>
  </numFmts>
  <fonts count="5" x14ac:knownFonts="1">
    <font>
      <sz val="10"/>
      <name val="Arial"/>
    </font>
    <font>
      <sz val="10"/>
      <name val="Arial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3" fontId="2" fillId="0" borderId="0" xfId="1" applyFont="1" applyFill="1"/>
    <xf numFmtId="0" fontId="3" fillId="0" borderId="0" xfId="0" applyFont="1" applyAlignment="1">
      <alignment horizontal="center"/>
    </xf>
    <xf numFmtId="38" fontId="2" fillId="0" borderId="0" xfId="0" applyNumberFormat="1" applyFont="1"/>
    <xf numFmtId="43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9" fontId="2" fillId="0" borderId="4" xfId="0" applyNumberFormat="1" applyFont="1" applyBorder="1"/>
    <xf numFmtId="0" fontId="2" fillId="0" borderId="5" xfId="0" applyFont="1" applyBorder="1"/>
    <xf numFmtId="9" fontId="2" fillId="0" borderId="6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0" fontId="2" fillId="0" borderId="0" xfId="0" applyNumberFormat="1" applyFont="1" applyBorder="1"/>
    <xf numFmtId="43" fontId="2" fillId="0" borderId="0" xfId="1" applyFont="1" applyFill="1" applyBorder="1"/>
    <xf numFmtId="9" fontId="2" fillId="0" borderId="0" xfId="2" applyFont="1" applyFill="1" applyBorder="1"/>
    <xf numFmtId="43" fontId="2" fillId="0" borderId="4" xfId="1" applyFont="1" applyFill="1" applyBorder="1"/>
    <xf numFmtId="40" fontId="2" fillId="0" borderId="8" xfId="0" applyNumberFormat="1" applyFont="1" applyBorder="1"/>
    <xf numFmtId="43" fontId="2" fillId="0" borderId="8" xfId="1" applyFont="1" applyFill="1" applyBorder="1"/>
    <xf numFmtId="9" fontId="2" fillId="0" borderId="8" xfId="2" applyFont="1" applyFill="1" applyBorder="1"/>
    <xf numFmtId="43" fontId="2" fillId="0" borderId="6" xfId="1" applyFont="1" applyFill="1" applyBorder="1"/>
    <xf numFmtId="164" fontId="3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8" fontId="3" fillId="0" borderId="7" xfId="0" applyNumberFormat="1" applyFont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0" fontId="2" fillId="0" borderId="0" xfId="0" applyFont="1" applyBorder="1"/>
    <xf numFmtId="38" fontId="2" fillId="0" borderId="0" xfId="0" applyNumberFormat="1" applyFont="1" applyBorder="1"/>
    <xf numFmtId="0" fontId="2" fillId="0" borderId="8" xfId="0" applyFont="1" applyBorder="1"/>
    <xf numFmtId="38" fontId="2" fillId="0" borderId="8" xfId="0" applyNumberFormat="1" applyFont="1" applyBorder="1"/>
    <xf numFmtId="0" fontId="2" fillId="0" borderId="6" xfId="0" applyFont="1" applyBorder="1"/>
    <xf numFmtId="38" fontId="2" fillId="0" borderId="0" xfId="0" applyNumberFormat="1" applyFont="1" applyAlignment="1">
      <alignment wrapText="1"/>
    </xf>
    <xf numFmtId="38" fontId="2" fillId="0" borderId="9" xfId="0" applyNumberFormat="1" applyFont="1" applyBorder="1" applyAlignment="1">
      <alignment horizontal="center" wrapText="1"/>
    </xf>
    <xf numFmtId="38" fontId="2" fillId="0" borderId="10" xfId="0" applyNumberFormat="1" applyFont="1" applyBorder="1" applyAlignment="1">
      <alignment horizontal="center" wrapText="1"/>
    </xf>
    <xf numFmtId="38" fontId="2" fillId="0" borderId="11" xfId="0" applyNumberFormat="1" applyFont="1" applyBorder="1" applyAlignment="1">
      <alignment horizontal="center" wrapText="1"/>
    </xf>
    <xf numFmtId="38" fontId="2" fillId="0" borderId="12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38" fontId="2" fillId="0" borderId="13" xfId="0" applyNumberFormat="1" applyFont="1" applyBorder="1" applyAlignment="1">
      <alignment horizontal="center" wrapText="1"/>
    </xf>
    <xf numFmtId="38" fontId="2" fillId="0" borderId="14" xfId="0" applyNumberFormat="1" applyFont="1" applyBorder="1" applyAlignment="1">
      <alignment horizontal="center" wrapText="1"/>
    </xf>
    <xf numFmtId="38" fontId="2" fillId="0" borderId="15" xfId="0" applyNumberFormat="1" applyFont="1" applyBorder="1" applyAlignment="1">
      <alignment horizontal="center" wrapText="1"/>
    </xf>
    <xf numFmtId="38" fontId="2" fillId="0" borderId="16" xfId="0" applyNumberFormat="1" applyFont="1" applyBorder="1" applyAlignment="1">
      <alignment horizontal="center" wrapText="1"/>
    </xf>
    <xf numFmtId="0" fontId="3" fillId="2" borderId="17" xfId="0" applyFont="1" applyFill="1" applyBorder="1" applyAlignment="1">
      <alignment horizontal="center"/>
    </xf>
    <xf numFmtId="43" fontId="4" fillId="0" borderId="18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30"/>
  <sheetViews>
    <sheetView tabSelected="1" workbookViewId="0">
      <selection activeCell="E31" sqref="E31"/>
    </sheetView>
  </sheetViews>
  <sheetFormatPr baseColWidth="10" defaultColWidth="9.1640625" defaultRowHeight="14" x14ac:dyDescent="0.2"/>
  <cols>
    <col min="1" max="1" width="35.6640625" style="1" bestFit="1" customWidth="1"/>
    <col min="2" max="2" width="14.6640625" style="1" bestFit="1" customWidth="1"/>
    <col min="3" max="3" width="14.5" style="2" bestFit="1" customWidth="1"/>
    <col min="4" max="4" width="14.33203125" style="2" bestFit="1" customWidth="1"/>
    <col min="5" max="5" width="19.5" style="2" bestFit="1" customWidth="1"/>
    <col min="6" max="6" width="21.1640625" style="1" bestFit="1" customWidth="1"/>
    <col min="7" max="7" width="21.1640625" style="1" customWidth="1"/>
    <col min="8" max="8" width="13.6640625" style="1" bestFit="1" customWidth="1"/>
    <col min="9" max="9" width="16" style="1" bestFit="1" customWidth="1"/>
    <col min="10" max="10" width="9.6640625" style="1" bestFit="1" customWidth="1"/>
    <col min="11" max="16384" width="9.1640625" style="1"/>
  </cols>
  <sheetData>
    <row r="2" spans="1:9" s="3" customFormat="1" x14ac:dyDescent="0.2">
      <c r="A2" s="25" t="s">
        <v>5</v>
      </c>
      <c r="B2" s="26" t="s">
        <v>0</v>
      </c>
      <c r="C2" s="27" t="s">
        <v>1</v>
      </c>
      <c r="D2" s="28" t="s">
        <v>8</v>
      </c>
      <c r="E2" s="27" t="s">
        <v>9</v>
      </c>
      <c r="F2" s="16" t="s">
        <v>16</v>
      </c>
    </row>
    <row r="3" spans="1:9" x14ac:dyDescent="0.2">
      <c r="A3" s="9" t="s">
        <v>6</v>
      </c>
      <c r="B3" s="29" t="s">
        <v>2</v>
      </c>
      <c r="C3" s="30">
        <v>1071835.6666666667</v>
      </c>
      <c r="D3" s="18">
        <v>0.3</v>
      </c>
      <c r="E3" s="17">
        <v>321550.7</v>
      </c>
      <c r="F3" s="10" t="str">
        <f>IF(A3="Forward EUR","EUR",IF(A3="Forward GBP","GBP",IF(A3="Forward BRL","BRL",IF(A3="Forward USD","USD",IF(A3="Forward ZAR","ZAR",B3)))))</f>
        <v>BRL</v>
      </c>
      <c r="G3" s="5"/>
    </row>
    <row r="4" spans="1:9" x14ac:dyDescent="0.2">
      <c r="A4" s="9" t="s">
        <v>6</v>
      </c>
      <c r="B4" s="29" t="s">
        <v>3</v>
      </c>
      <c r="C4" s="30">
        <v>110115.26666666665</v>
      </c>
      <c r="D4" s="18">
        <v>1.35</v>
      </c>
      <c r="E4" s="17">
        <v>148655.60999999999</v>
      </c>
      <c r="F4" s="10" t="str">
        <f>IF(A4="Forward EUR","EUR",IF(A4="Forward GBP","GBP",IF(A4="Forward BRL","BRL",IF(A4="Forward USD","USD",IF(A4="Forward ZAR","ZAR",B4)))))</f>
        <v>GBP</v>
      </c>
    </row>
    <row r="5" spans="1:9" x14ac:dyDescent="0.2">
      <c r="A5" s="9" t="s">
        <v>6</v>
      </c>
      <c r="B5" s="29" t="s">
        <v>3</v>
      </c>
      <c r="C5" s="30">
        <v>181656964.7185185</v>
      </c>
      <c r="D5" s="18">
        <v>1.35</v>
      </c>
      <c r="E5" s="17">
        <v>245236902.37</v>
      </c>
      <c r="F5" s="10" t="str">
        <f>IF(A5="Forward EUR","EUR",IF(A5="Forward GBP","GBP",IF(A5="Forward BRL","BRL",IF(A5="Forward USD","USD",IF(A5="Forward ZAR","ZAR",B5)))))</f>
        <v>GBP</v>
      </c>
    </row>
    <row r="6" spans="1:9" x14ac:dyDescent="0.2">
      <c r="A6" s="9" t="s">
        <v>6</v>
      </c>
      <c r="B6" s="29" t="s">
        <v>3</v>
      </c>
      <c r="C6" s="30">
        <v>-64903.266666666663</v>
      </c>
      <c r="D6" s="18">
        <v>1.35</v>
      </c>
      <c r="E6" s="17">
        <v>-87619.41</v>
      </c>
      <c r="F6" s="10" t="str">
        <f>IF(A6="Forward EUR","EUR",IF(A6="Forward GBP","GBP",IF(A6="Forward BRL","BRL",IF(A6="Forward USD","USD",IF(A6="Forward ZAR","ZAR",B6)))))</f>
        <v>GBP</v>
      </c>
    </row>
    <row r="7" spans="1:9" x14ac:dyDescent="0.2">
      <c r="A7" s="9" t="s">
        <v>6</v>
      </c>
      <c r="B7" s="29" t="s">
        <v>3</v>
      </c>
      <c r="C7" s="30">
        <v>-136687828.55555555</v>
      </c>
      <c r="D7" s="18">
        <v>1.35</v>
      </c>
      <c r="E7" s="17">
        <v>-184528568.55000001</v>
      </c>
      <c r="F7" s="10" t="str">
        <f>IF(A7="Forward EUR","EUR",IF(A7="Forward GBP","GBP",IF(A7="Forward BRL","BRL",IF(A7="Forward USD","USD",IF(A7="Forward ZAR","ZAR",B7)))))</f>
        <v>GBP</v>
      </c>
    </row>
    <row r="8" spans="1:9" x14ac:dyDescent="0.2">
      <c r="A8" s="9" t="s">
        <v>6</v>
      </c>
      <c r="B8" s="29" t="s">
        <v>3</v>
      </c>
      <c r="C8" s="30">
        <v>337619.02962962963</v>
      </c>
      <c r="D8" s="18">
        <v>1.35</v>
      </c>
      <c r="E8" s="17">
        <v>455785.69</v>
      </c>
      <c r="F8" s="10" t="str">
        <f>IF(A8="Forward EUR","EUR",IF(A8="Forward GBP","GBP",IF(A8="Forward BRL","BRL",IF(A8="Forward USD","USD",IF(A8="Forward ZAR","ZAR",B8)))))</f>
        <v>GBP</v>
      </c>
    </row>
    <row r="9" spans="1:9" x14ac:dyDescent="0.2">
      <c r="A9" s="9" t="s">
        <v>7</v>
      </c>
      <c r="B9" s="29" t="s">
        <v>4</v>
      </c>
      <c r="C9" s="30">
        <v>7407407.4074074067</v>
      </c>
      <c r="D9" s="18">
        <v>1.35</v>
      </c>
      <c r="E9" s="17">
        <v>10000000</v>
      </c>
      <c r="F9" s="10" t="str">
        <f>IF(A9="Forward EUR","EUR",IF(A9="Forward GBP","GBP",IF(A9="Forward BRL","BRL",IF(A9="Forward USD","USD",IF(A9="Forward ZAR","ZAR",B9)))))</f>
        <v>GBP</v>
      </c>
    </row>
    <row r="10" spans="1:9" x14ac:dyDescent="0.2">
      <c r="A10" s="9" t="s">
        <v>10</v>
      </c>
      <c r="B10" s="29" t="s">
        <v>4</v>
      </c>
      <c r="C10" s="30">
        <v>416666.67</v>
      </c>
      <c r="D10" s="18">
        <v>1.2</v>
      </c>
      <c r="E10" s="17">
        <v>500000</v>
      </c>
      <c r="F10" s="10" t="str">
        <f>IF(A10="Forward EUR","EUR",IF(A10="Forward GBP","GBP",IF(A10="Forward BRL","BRL",IF(A10="Forward USD","USD",IF(A10="Forward ZAR","ZAR",B10)))))</f>
        <v>EUR</v>
      </c>
    </row>
    <row r="11" spans="1:9" x14ac:dyDescent="0.2">
      <c r="A11" s="12" t="s">
        <v>6</v>
      </c>
      <c r="B11" s="31" t="s">
        <v>11</v>
      </c>
      <c r="C11" s="32">
        <v>-416666.67</v>
      </c>
      <c r="D11" s="22">
        <v>1.2</v>
      </c>
      <c r="E11" s="21">
        <v>-500000</v>
      </c>
      <c r="F11" s="33" t="str">
        <f>IF(A11="Forward EUR","EUR",IF(A11="Forward GBP","GBP",IF(A11="Forward BRL","BRL",IF(A11="Forward USD","USD",IF(A11="Forward ZAR","ZAR",B11)))))</f>
        <v>EUR</v>
      </c>
    </row>
    <row r="12" spans="1:9" x14ac:dyDescent="0.2">
      <c r="C12" s="4"/>
      <c r="E12" s="4"/>
    </row>
    <row r="13" spans="1:9" x14ac:dyDescent="0.2">
      <c r="A13" s="7" t="s">
        <v>12</v>
      </c>
      <c r="B13" s="8"/>
      <c r="C13" s="6"/>
      <c r="D13" s="14" t="s">
        <v>16</v>
      </c>
      <c r="E13" s="15" t="s">
        <v>17</v>
      </c>
      <c r="F13" s="15" t="s">
        <v>18</v>
      </c>
      <c r="G13" s="15" t="s">
        <v>13</v>
      </c>
      <c r="H13" s="16" t="s">
        <v>19</v>
      </c>
      <c r="I13" s="2"/>
    </row>
    <row r="14" spans="1:9" x14ac:dyDescent="0.2">
      <c r="A14" s="9" t="s">
        <v>0</v>
      </c>
      <c r="B14" s="10" t="s">
        <v>13</v>
      </c>
      <c r="C14" s="4"/>
      <c r="D14" s="9" t="s">
        <v>3</v>
      </c>
      <c r="E14" s="17">
        <f>SUMIF($F$3:$F$11,D14,$E$3:$E$11)</f>
        <v>71225155.710000008</v>
      </c>
      <c r="F14" s="18">
        <f>ABS(E14)</f>
        <v>71225155.710000008</v>
      </c>
      <c r="G14" s="19">
        <f>VLOOKUP(D14,A15:B19,2,0)</f>
        <v>0.06</v>
      </c>
      <c r="H14" s="20">
        <f>F14*G14</f>
        <v>4273509.3426000001</v>
      </c>
      <c r="I14" s="2"/>
    </row>
    <row r="15" spans="1:9" x14ac:dyDescent="0.2">
      <c r="A15" s="9" t="s">
        <v>3</v>
      </c>
      <c r="B15" s="11">
        <v>0.06</v>
      </c>
      <c r="C15" s="4"/>
      <c r="D15" s="9" t="s">
        <v>11</v>
      </c>
      <c r="E15" s="17">
        <f>SUMIF($F$3:$F$11,D15,$E$3:$E$11)</f>
        <v>0</v>
      </c>
      <c r="F15" s="18">
        <f t="shared" ref="F15:F18" si="0">ABS(E15)</f>
        <v>0</v>
      </c>
      <c r="G15" s="19">
        <f t="shared" ref="G15:G16" si="1">VLOOKUP(D15,A16:B20,2,0)</f>
        <v>0.06</v>
      </c>
      <c r="H15" s="20">
        <f t="shared" ref="H15:H18" si="2">F15*G15</f>
        <v>0</v>
      </c>
      <c r="I15" s="2"/>
    </row>
    <row r="16" spans="1:9" x14ac:dyDescent="0.2">
      <c r="A16" s="9" t="s">
        <v>11</v>
      </c>
      <c r="B16" s="11">
        <v>0.06</v>
      </c>
      <c r="C16" s="4"/>
      <c r="D16" s="9" t="s">
        <v>2</v>
      </c>
      <c r="E16" s="17">
        <f>SUMIF($F$3:$F$11,D16,$E$3:$E$11)</f>
        <v>321550.7</v>
      </c>
      <c r="F16" s="18">
        <f t="shared" si="0"/>
        <v>321550.7</v>
      </c>
      <c r="G16" s="19">
        <f t="shared" si="1"/>
        <v>0.2</v>
      </c>
      <c r="H16" s="20">
        <f t="shared" si="2"/>
        <v>64310.140000000007</v>
      </c>
      <c r="I16" s="2"/>
    </row>
    <row r="17" spans="1:8" x14ac:dyDescent="0.2">
      <c r="A17" s="9" t="s">
        <v>2</v>
      </c>
      <c r="B17" s="11">
        <v>0.2</v>
      </c>
      <c r="C17" s="4"/>
      <c r="D17" s="9" t="s">
        <v>4</v>
      </c>
      <c r="E17" s="17">
        <f>SUMIF($F$3:$F$11,D17,$E$3:$E$11)</f>
        <v>0</v>
      </c>
      <c r="F17" s="18">
        <f t="shared" si="0"/>
        <v>0</v>
      </c>
      <c r="G17" s="19">
        <f>VLOOKUP(D17,A18:B22,2,0)</f>
        <v>0</v>
      </c>
      <c r="H17" s="20">
        <f t="shared" si="2"/>
        <v>0</v>
      </c>
    </row>
    <row r="18" spans="1:8" x14ac:dyDescent="0.2">
      <c r="A18" s="9" t="s">
        <v>4</v>
      </c>
      <c r="B18" s="11">
        <v>0</v>
      </c>
      <c r="C18" s="4"/>
      <c r="D18" s="12" t="s">
        <v>15</v>
      </c>
      <c r="E18" s="21">
        <f>SUMIF($F$3:$F$11,D18,$E$3:$E$11)</f>
        <v>0</v>
      </c>
      <c r="F18" s="22">
        <f t="shared" si="0"/>
        <v>0</v>
      </c>
      <c r="G18" s="23">
        <f>VLOOKUP(D18,A19:B23,2,0)</f>
        <v>0.2</v>
      </c>
      <c r="H18" s="24">
        <f t="shared" si="2"/>
        <v>0</v>
      </c>
    </row>
    <row r="19" spans="1:8" ht="15" thickBot="1" x14ac:dyDescent="0.25">
      <c r="A19" s="12" t="s">
        <v>15</v>
      </c>
      <c r="B19" s="13">
        <v>0.2</v>
      </c>
      <c r="C19" s="4"/>
      <c r="E19" s="4"/>
    </row>
    <row r="20" spans="1:8" ht="15" thickBot="1" x14ac:dyDescent="0.25">
      <c r="C20" s="4"/>
      <c r="E20" s="4"/>
      <c r="G20" s="44" t="s">
        <v>14</v>
      </c>
      <c r="H20" s="45">
        <f>SUM(H14:H18)</f>
        <v>4337819.4825999998</v>
      </c>
    </row>
    <row r="21" spans="1:8" ht="15" thickBot="1" x14ac:dyDescent="0.25">
      <c r="C21" s="4"/>
      <c r="E21" s="4"/>
      <c r="F21" s="4"/>
      <c r="G21" s="4"/>
    </row>
    <row r="22" spans="1:8" ht="14" customHeight="1" x14ac:dyDescent="0.2">
      <c r="C22" s="4"/>
      <c r="D22" s="35" t="s">
        <v>20</v>
      </c>
      <c r="E22" s="36"/>
      <c r="F22" s="36"/>
      <c r="G22" s="36"/>
      <c r="H22" s="37"/>
    </row>
    <row r="23" spans="1:8" x14ac:dyDescent="0.2">
      <c r="C23" s="4"/>
      <c r="D23" s="38"/>
      <c r="E23" s="39"/>
      <c r="F23" s="39"/>
      <c r="G23" s="39"/>
      <c r="H23" s="40"/>
    </row>
    <row r="24" spans="1:8" x14ac:dyDescent="0.2">
      <c r="D24" s="38"/>
      <c r="E24" s="39"/>
      <c r="F24" s="39"/>
      <c r="G24" s="39"/>
      <c r="H24" s="40"/>
    </row>
    <row r="25" spans="1:8" x14ac:dyDescent="0.2">
      <c r="D25" s="38"/>
      <c r="E25" s="39"/>
      <c r="F25" s="39"/>
      <c r="G25" s="39"/>
      <c r="H25" s="40"/>
    </row>
    <row r="26" spans="1:8" ht="15" thickBot="1" x14ac:dyDescent="0.25">
      <c r="D26" s="41"/>
      <c r="E26" s="42"/>
      <c r="F26" s="42"/>
      <c r="G26" s="42"/>
      <c r="H26" s="43"/>
    </row>
    <row r="27" spans="1:8" x14ac:dyDescent="0.2">
      <c r="D27" s="34"/>
      <c r="E27" s="34"/>
      <c r="F27" s="34"/>
      <c r="G27" s="34"/>
      <c r="H27" s="34"/>
    </row>
    <row r="28" spans="1:8" x14ac:dyDescent="0.2">
      <c r="D28" s="34"/>
      <c r="E28" s="34"/>
      <c r="F28" s="34"/>
      <c r="G28" s="34"/>
      <c r="H28" s="34"/>
    </row>
    <row r="29" spans="1:8" x14ac:dyDescent="0.2">
      <c r="D29" s="34"/>
      <c r="E29" s="34"/>
      <c r="F29" s="34"/>
      <c r="G29" s="34"/>
      <c r="H29" s="34"/>
    </row>
    <row r="30" spans="1:8" x14ac:dyDescent="0.2">
      <c r="D30" s="34"/>
      <c r="E30" s="34"/>
      <c r="F30" s="34"/>
      <c r="G30" s="34"/>
      <c r="H30" s="34"/>
    </row>
  </sheetData>
  <mergeCells count="2">
    <mergeCell ref="A13:B13"/>
    <mergeCell ref="D22:H26"/>
  </mergeCells>
  <phoneticPr fontId="0" type="noConversion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 And 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O'Connor</dc:creator>
  <cp:lastModifiedBy>Hasan Guray</cp:lastModifiedBy>
  <cp:lastPrinted>2008-05-07T17:28:59Z</cp:lastPrinted>
  <dcterms:created xsi:type="dcterms:W3CDTF">2008-05-06T23:28:07Z</dcterms:created>
  <dcterms:modified xsi:type="dcterms:W3CDTF">2024-08-06T09:37:03Z</dcterms:modified>
</cp:coreProperties>
</file>