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autoCompressPictures="0"/>
  <xr:revisionPtr revIDLastSave="0" documentId="13_ncr:11_{466EA4E0-2A1C-45F5-BCF5-6A070B93EAEC}" xr6:coauthVersionLast="47" xr6:coauthVersionMax="47" xr10:uidLastSave="{00000000-0000-0000-0000-000000000000}"/>
  <bookViews>
    <workbookView xWindow="-120" yWindow="-120" windowWidth="29040" windowHeight="15720" tabRatio="788" activeTab="2" xr2:uid="{00000000-000D-0000-FFFF-FFFF00000000}"/>
  </bookViews>
  <sheets>
    <sheet name="Ocak" sheetId="14" r:id="rId1"/>
    <sheet name="Şubat" sheetId="15" r:id="rId2"/>
    <sheet name="Mart" sheetId="16" r:id="rId3"/>
    <sheet name="Nisan" sheetId="17" r:id="rId4"/>
    <sheet name="Mayıs" sheetId="18" r:id="rId5"/>
    <sheet name="Haziran" sheetId="19" r:id="rId6"/>
    <sheet name="Temmuz" sheetId="20" r:id="rId7"/>
    <sheet name="Ağustos" sheetId="21" r:id="rId8"/>
    <sheet name="Eylül" sheetId="22" r:id="rId9"/>
    <sheet name="Ekim" sheetId="23" r:id="rId10"/>
    <sheet name="Kasım" sheetId="24" r:id="rId11"/>
    <sheet name="Aralık" sheetId="25" r:id="rId12"/>
  </sheets>
  <definedNames>
    <definedName name="GünlerVeHaftalar">{0,1,2,3,4,5,6} + {0;1;2;3;4;5}*7</definedName>
    <definedName name="HaftaBaşlangıcı">Ocak!$L$5</definedName>
    <definedName name="SatırBaşlığıBölgesi1..K3">Ocak!$K$4</definedName>
    <definedName name="SütunBaşlığıBölgesi1..H12.1">Ocak!$B$3</definedName>
    <definedName name="SütunBaşlığıBölgesi1..H12.10">Ekim!$B$3</definedName>
    <definedName name="SütunBaşlığıBölgesi1..H12.11">Kasım!$B$3</definedName>
    <definedName name="SütunBaşlığıBölgesi1..H12.12">Aralık!$B$3</definedName>
    <definedName name="SütunBaşlığıBölgesi1..H12.2">Şubat!$B$3</definedName>
    <definedName name="SütunBaşlığıBölgesi1..H12.3">Mart!$B$3</definedName>
    <definedName name="SütunBaşlığıBölgesi1..H12.4">Nisan!$B$3</definedName>
    <definedName name="SütunBaşlığıBölgesi1..H12.5">Mayıs!$B$3</definedName>
    <definedName name="SütunBaşlığıBölgesi1..H12.6">Haziran!$B$3</definedName>
    <definedName name="SütunBaşlığıBölgesi1..H12.7">Temmuz!$B$3</definedName>
    <definedName name="SütunBaşlığıBölgesi1..H12.8">Ağustos!$B$3</definedName>
    <definedName name="SütunBaşlığıBölgesi1..H12.9">Eylül!$B$3</definedName>
    <definedName name="SütunBaşlığıBölgesi2..C14.1">Ocak!$B$3</definedName>
    <definedName name="SütunBaşlığıBölgesi2..C14.10">Ekim!$B$3</definedName>
    <definedName name="SütunBaşlığıBölgesi2..C14.11">Kasım!$B$3</definedName>
    <definedName name="SütunBaşlığıBölgesi2..C14.12">Aralık!$B$3</definedName>
    <definedName name="SütunBaşlığıBölgesi2..C14.2">Şubat!$B$3</definedName>
    <definedName name="SütunBaşlığıBölgesi2..C14.3">Mart!$B$3</definedName>
    <definedName name="SütunBaşlığıBölgesi2..C14.4">Nisan!$B$3</definedName>
    <definedName name="SütunBaşlığıBölgesi2..C14.5">Mayıs!$B$3</definedName>
    <definedName name="SütunBaşlığıBölgesi2..C14.6">Haziran!$B$3</definedName>
    <definedName name="SütunBaşlığıBölgesi2..C14.7">Temmuz!$B$3</definedName>
    <definedName name="SütunBaşlığıBölgesi2..C14.8">Ağustos!$B$3</definedName>
    <definedName name="SütunBaşlığıBölgesi2..C14.9">Eylül!$B$3</definedName>
    <definedName name="TakvimYılı">Ocak!$K$5</definedName>
    <definedName name="_xlnm.Print_Area" localSheetId="7">Ağustos!$A:$I</definedName>
    <definedName name="_xlnm.Print_Area" localSheetId="11">Aralık!$A:$I</definedName>
    <definedName name="_xlnm.Print_Area" localSheetId="9">Ekim!$A:$I</definedName>
    <definedName name="_xlnm.Print_Area" localSheetId="8">Eylül!$A:$I</definedName>
    <definedName name="_xlnm.Print_Area" localSheetId="5">Haziran!$A:$I</definedName>
    <definedName name="_xlnm.Print_Area" localSheetId="10">Kasım!$A:$I</definedName>
    <definedName name="_xlnm.Print_Area" localSheetId="2">Mart!$A:$I</definedName>
    <definedName name="_xlnm.Print_Area" localSheetId="4">Mayıs!$A:$I</definedName>
    <definedName name="_xlnm.Print_Area" localSheetId="3">Nisan!$A:$I</definedName>
    <definedName name="_xlnm.Print_Area" localSheetId="0">Ocak!$A:$I</definedName>
    <definedName name="_xlnm.Print_Area" localSheetId="1">Şubat!$A:$I</definedName>
    <definedName name="_xlnm.Print_Area" localSheetId="6">Temmuz!$A:$I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25" l="1"/>
  <c r="B2" i="24"/>
  <c r="B2" i="23"/>
  <c r="B2" i="22"/>
  <c r="B2" i="21"/>
  <c r="B2" i="20"/>
  <c r="B2" i="19"/>
  <c r="B2" i="18"/>
  <c r="B2" i="17"/>
  <c r="B2" i="16"/>
  <c r="B2" i="15"/>
  <c r="B2" i="14"/>
  <c r="B14" i="15" a="1"/>
  <c r="C14" i="15" s="1"/>
  <c r="B12" i="15" a="1"/>
  <c r="G12" i="15" s="1"/>
  <c r="D10" i="15"/>
  <c r="B10" i="15" a="1"/>
  <c r="G10" i="15" s="1"/>
  <c r="D8" i="15"/>
  <c r="B8" i="15" a="1"/>
  <c r="G8" i="15" s="1"/>
  <c r="H6" i="15"/>
  <c r="D6" i="15"/>
  <c r="B6" i="15" a="1"/>
  <c r="G6" i="15" s="1"/>
  <c r="B4" i="15" a="1"/>
  <c r="G4" i="15" s="1"/>
  <c r="C14" i="16"/>
  <c r="B14" i="16" a="1"/>
  <c r="B14" i="16" s="1"/>
  <c r="B12" i="16" a="1"/>
  <c r="G12" i="16" s="1"/>
  <c r="B10" i="16" a="1"/>
  <c r="G10" i="16" s="1"/>
  <c r="B8" i="16" a="1"/>
  <c r="G8" i="16" s="1"/>
  <c r="B6" i="16" a="1"/>
  <c r="B4" i="16" a="1"/>
  <c r="B14" i="17" a="1"/>
  <c r="B14" i="17" s="1"/>
  <c r="C12" i="17"/>
  <c r="B12" i="17" a="1"/>
  <c r="E12" i="17" s="1"/>
  <c r="H10" i="17"/>
  <c r="C10" i="17"/>
  <c r="B10" i="17"/>
  <c r="B10" i="17" a="1"/>
  <c r="E10" i="17" s="1"/>
  <c r="B8" i="17" a="1"/>
  <c r="E8" i="17" s="1"/>
  <c r="B6" i="17" a="1"/>
  <c r="E6" i="17" s="1"/>
  <c r="H4" i="17"/>
  <c r="F4" i="17"/>
  <c r="B4" i="17" a="1"/>
  <c r="E4" i="17" s="1"/>
  <c r="B14" i="18" a="1"/>
  <c r="B12" i="18" a="1"/>
  <c r="B10" i="18" a="1"/>
  <c r="B8" i="18" a="1"/>
  <c r="B6" i="18" a="1"/>
  <c r="B4" i="18" a="1"/>
  <c r="B14" i="19" a="1"/>
  <c r="C14" i="19" s="1"/>
  <c r="H12" i="19"/>
  <c r="F12" i="19"/>
  <c r="B12" i="19" a="1"/>
  <c r="G12" i="19" s="1"/>
  <c r="B10" i="19" a="1"/>
  <c r="G10" i="19" s="1"/>
  <c r="H8" i="19"/>
  <c r="F8" i="19"/>
  <c r="D8" i="19"/>
  <c r="B8" i="19"/>
  <c r="B8" i="19" a="1"/>
  <c r="G8" i="19" s="1"/>
  <c r="D6" i="19"/>
  <c r="B6" i="19" a="1"/>
  <c r="G6" i="19" s="1"/>
  <c r="B4" i="19" a="1"/>
  <c r="G4" i="19" s="1"/>
  <c r="C14" i="20"/>
  <c r="B14" i="20" a="1"/>
  <c r="B14" i="20" s="1"/>
  <c r="B12" i="20" a="1"/>
  <c r="G12" i="20" s="1"/>
  <c r="B10" i="20" a="1"/>
  <c r="G10" i="20" s="1"/>
  <c r="B8" i="20" a="1"/>
  <c r="B6" i="20" a="1"/>
  <c r="C6" i="20" s="1"/>
  <c r="B4" i="20" a="1"/>
  <c r="C14" i="21"/>
  <c r="B14" i="21"/>
  <c r="B14" i="21" a="1"/>
  <c r="D12" i="21"/>
  <c r="B12" i="21" a="1"/>
  <c r="E12" i="21" s="1"/>
  <c r="C10" i="21"/>
  <c r="B10" i="21" a="1"/>
  <c r="E10" i="21" s="1"/>
  <c r="H8" i="21"/>
  <c r="B8" i="21"/>
  <c r="B8" i="21" a="1"/>
  <c r="E8" i="21" s="1"/>
  <c r="B6" i="21" a="1"/>
  <c r="E6" i="21" s="1"/>
  <c r="B4" i="21" a="1"/>
  <c r="E4" i="21" s="1"/>
  <c r="B14" i="22" a="1"/>
  <c r="B14" i="22" s="1"/>
  <c r="B12" i="22" a="1"/>
  <c r="C12" i="22" s="1"/>
  <c r="B10" i="22" a="1"/>
  <c r="G10" i="22" s="1"/>
  <c r="E8" i="22"/>
  <c r="B8" i="22" a="1"/>
  <c r="C8" i="22" s="1"/>
  <c r="F6" i="22"/>
  <c r="B6" i="22" a="1"/>
  <c r="B6" i="22" s="1"/>
  <c r="B4" i="22" a="1"/>
  <c r="E4" i="22" s="1"/>
  <c r="B14" i="23" a="1"/>
  <c r="C14" i="23" s="1"/>
  <c r="E12" i="23"/>
  <c r="B12" i="23" a="1"/>
  <c r="D12" i="23" s="1"/>
  <c r="B10" i="23" a="1"/>
  <c r="F10" i="23" s="1"/>
  <c r="B8" i="23" a="1"/>
  <c r="E8" i="23" s="1"/>
  <c r="B6" i="23" a="1"/>
  <c r="H6" i="23" s="1"/>
  <c r="B4" i="23" a="1"/>
  <c r="E4" i="23" s="1"/>
  <c r="C14" i="24"/>
  <c r="B14" i="24" a="1"/>
  <c r="B14" i="24" s="1"/>
  <c r="H12" i="24"/>
  <c r="C12" i="24"/>
  <c r="B12" i="24"/>
  <c r="B12" i="24" a="1"/>
  <c r="E12" i="24" s="1"/>
  <c r="B10" i="24" a="1"/>
  <c r="E10" i="24" s="1"/>
  <c r="B8" i="24" a="1"/>
  <c r="E8" i="24" s="1"/>
  <c r="H6" i="24"/>
  <c r="G6" i="24"/>
  <c r="F6" i="24"/>
  <c r="D6" i="24"/>
  <c r="B6" i="24"/>
  <c r="B6" i="24" a="1"/>
  <c r="E6" i="24" s="1"/>
  <c r="H4" i="24"/>
  <c r="G4" i="24"/>
  <c r="D4" i="24"/>
  <c r="C4" i="24"/>
  <c r="B4" i="24" a="1"/>
  <c r="E4" i="24" s="1"/>
  <c r="B14" i="25" a="1"/>
  <c r="C14" i="25" s="1"/>
  <c r="B12" i="25" a="1"/>
  <c r="F12" i="25" s="1"/>
  <c r="B10" i="25" a="1"/>
  <c r="B8" i="25" a="1"/>
  <c r="F8" i="25" s="1"/>
  <c r="B6" i="25" a="1"/>
  <c r="F6" i="25" s="1"/>
  <c r="B4" i="25" a="1"/>
  <c r="B14" i="14" a="1"/>
  <c r="B12" i="14" a="1"/>
  <c r="H12" i="14" s="1"/>
  <c r="B10" i="14" a="1"/>
  <c r="D10" i="14" s="1"/>
  <c r="E8" i="14"/>
  <c r="B8" i="14" a="1"/>
  <c r="B8" i="14" s="1"/>
  <c r="B6" i="14" a="1"/>
  <c r="E6" i="14" s="1"/>
  <c r="B4" i="14" a="1"/>
  <c r="H4" i="14" s="1"/>
  <c r="G8" i="24" l="1"/>
  <c r="H10" i="24"/>
  <c r="D8" i="23"/>
  <c r="D8" i="14"/>
  <c r="F4" i="24"/>
  <c r="H8" i="24"/>
  <c r="B14" i="23"/>
  <c r="E12" i="22"/>
  <c r="H4" i="21"/>
  <c r="B10" i="21"/>
  <c r="C12" i="21"/>
  <c r="B6" i="19"/>
  <c r="D12" i="19"/>
  <c r="G4" i="17"/>
  <c r="H6" i="17"/>
  <c r="B12" i="17"/>
  <c r="C14" i="17"/>
  <c r="F12" i="15"/>
  <c r="F6" i="15"/>
  <c r="B10" i="15"/>
  <c r="H12" i="15"/>
  <c r="B10" i="23"/>
  <c r="C4" i="22"/>
  <c r="B6" i="21"/>
  <c r="C8" i="21"/>
  <c r="D10" i="21"/>
  <c r="F12" i="21"/>
  <c r="F6" i="19"/>
  <c r="B10" i="19"/>
  <c r="B8" i="17"/>
  <c r="D12" i="17"/>
  <c r="B4" i="15"/>
  <c r="H8" i="14"/>
  <c r="B8" i="24"/>
  <c r="C10" i="24"/>
  <c r="D12" i="24"/>
  <c r="D4" i="23"/>
  <c r="B10" i="22"/>
  <c r="B4" i="21"/>
  <c r="C6" i="21"/>
  <c r="D8" i="21"/>
  <c r="F10" i="21"/>
  <c r="G12" i="21"/>
  <c r="B4" i="19"/>
  <c r="H6" i="19"/>
  <c r="D10" i="19"/>
  <c r="B6" i="17"/>
  <c r="C8" i="17"/>
  <c r="D10" i="17"/>
  <c r="F12" i="17"/>
  <c r="D4" i="15"/>
  <c r="F10" i="15"/>
  <c r="B14" i="15"/>
  <c r="C8" i="24"/>
  <c r="D10" i="24"/>
  <c r="F12" i="24"/>
  <c r="F10" i="22"/>
  <c r="C4" i="21"/>
  <c r="D6" i="21"/>
  <c r="F8" i="21"/>
  <c r="G10" i="21"/>
  <c r="H12" i="21"/>
  <c r="D4" i="19"/>
  <c r="F10" i="19"/>
  <c r="B14" i="19"/>
  <c r="B4" i="17"/>
  <c r="C6" i="17"/>
  <c r="D8" i="17"/>
  <c r="F10" i="17"/>
  <c r="G12" i="17"/>
  <c r="F4" i="15"/>
  <c r="B8" i="15"/>
  <c r="H10" i="15"/>
  <c r="B10" i="24"/>
  <c r="D4" i="14"/>
  <c r="E4" i="14"/>
  <c r="B4" i="24"/>
  <c r="C6" i="24"/>
  <c r="D8" i="24"/>
  <c r="F10" i="24"/>
  <c r="G12" i="24"/>
  <c r="D4" i="21"/>
  <c r="F6" i="21"/>
  <c r="G8" i="21"/>
  <c r="H10" i="21"/>
  <c r="C10" i="20"/>
  <c r="F4" i="19"/>
  <c r="H10" i="19"/>
  <c r="C4" i="17"/>
  <c r="D6" i="17"/>
  <c r="F8" i="17"/>
  <c r="G10" i="17"/>
  <c r="H12" i="17"/>
  <c r="H4" i="15"/>
  <c r="F8" i="24"/>
  <c r="G10" i="24"/>
  <c r="F4" i="21"/>
  <c r="G6" i="21"/>
  <c r="H4" i="19"/>
  <c r="D4" i="17"/>
  <c r="F6" i="17"/>
  <c r="G8" i="17"/>
  <c r="C12" i="16"/>
  <c r="F8" i="15"/>
  <c r="B12" i="15"/>
  <c r="G4" i="21"/>
  <c r="H6" i="21"/>
  <c r="B12" i="21"/>
  <c r="C12" i="20"/>
  <c r="B12" i="19"/>
  <c r="G6" i="17"/>
  <c r="H8" i="17"/>
  <c r="B6" i="15"/>
  <c r="H8" i="15"/>
  <c r="D12" i="15"/>
  <c r="H4" i="25"/>
  <c r="D4" i="25"/>
  <c r="G4" i="25"/>
  <c r="C4" i="25"/>
  <c r="H10" i="25"/>
  <c r="D10" i="25"/>
  <c r="G10" i="25"/>
  <c r="C10" i="25"/>
  <c r="B4" i="14"/>
  <c r="H10" i="14"/>
  <c r="E4" i="25"/>
  <c r="E6" i="25"/>
  <c r="E8" i="25"/>
  <c r="E10" i="25"/>
  <c r="E12" i="25"/>
  <c r="G10" i="23"/>
  <c r="C10" i="23"/>
  <c r="E10" i="23"/>
  <c r="D10" i="23"/>
  <c r="H6" i="22"/>
  <c r="D6" i="22"/>
  <c r="E6" i="22"/>
  <c r="C6" i="22"/>
  <c r="F6" i="20"/>
  <c r="B6" i="20"/>
  <c r="H6" i="20"/>
  <c r="D6" i="20"/>
  <c r="G6" i="20"/>
  <c r="E6" i="20"/>
  <c r="H10" i="18"/>
  <c r="D10" i="18"/>
  <c r="F10" i="18"/>
  <c r="B10" i="18"/>
  <c r="G10" i="18"/>
  <c r="E10" i="18"/>
  <c r="C10" i="18"/>
  <c r="G12" i="14"/>
  <c r="C12" i="14"/>
  <c r="F12" i="14"/>
  <c r="B12" i="14"/>
  <c r="C14" i="14"/>
  <c r="B14" i="14"/>
  <c r="F4" i="25"/>
  <c r="F10" i="25"/>
  <c r="G6" i="23"/>
  <c r="C6" i="23"/>
  <c r="E6" i="23"/>
  <c r="D6" i="23"/>
  <c r="H4" i="18"/>
  <c r="D4" i="18"/>
  <c r="F4" i="18"/>
  <c r="B4" i="18"/>
  <c r="G4" i="18"/>
  <c r="E4" i="18"/>
  <c r="C4" i="18"/>
  <c r="H12" i="18"/>
  <c r="D12" i="18"/>
  <c r="F12" i="18"/>
  <c r="B12" i="18"/>
  <c r="G12" i="18"/>
  <c r="E12" i="18"/>
  <c r="C12" i="18"/>
  <c r="F4" i="16"/>
  <c r="B4" i="16"/>
  <c r="H4" i="16"/>
  <c r="D4" i="16"/>
  <c r="G4" i="16"/>
  <c r="E4" i="16"/>
  <c r="C4" i="16"/>
  <c r="G6" i="14"/>
  <c r="C6" i="14"/>
  <c r="F6" i="14"/>
  <c r="B6" i="14"/>
  <c r="H6" i="25"/>
  <c r="D6" i="25"/>
  <c r="G6" i="25"/>
  <c r="C6" i="25"/>
  <c r="H12" i="25"/>
  <c r="D12" i="25"/>
  <c r="G12" i="25"/>
  <c r="C12" i="25"/>
  <c r="F4" i="20"/>
  <c r="B4" i="20"/>
  <c r="H4" i="20"/>
  <c r="D4" i="20"/>
  <c r="G4" i="20"/>
  <c r="E4" i="20"/>
  <c r="F8" i="20"/>
  <c r="B8" i="20"/>
  <c r="H8" i="20"/>
  <c r="D8" i="20"/>
  <c r="G8" i="20"/>
  <c r="E8" i="20"/>
  <c r="H6" i="18"/>
  <c r="D6" i="18"/>
  <c r="F6" i="18"/>
  <c r="B6" i="18"/>
  <c r="G6" i="18"/>
  <c r="E6" i="18"/>
  <c r="C6" i="18"/>
  <c r="B14" i="18"/>
  <c r="C14" i="18"/>
  <c r="F6" i="16"/>
  <c r="B6" i="16"/>
  <c r="H6" i="16"/>
  <c r="D6" i="16"/>
  <c r="G6" i="16"/>
  <c r="E6" i="16"/>
  <c r="C6" i="16"/>
  <c r="G10" i="14"/>
  <c r="C10" i="14"/>
  <c r="F10" i="14"/>
  <c r="B10" i="14"/>
  <c r="H6" i="14"/>
  <c r="D12" i="14"/>
  <c r="H8" i="25"/>
  <c r="D8" i="25"/>
  <c r="G8" i="25"/>
  <c r="C8" i="25"/>
  <c r="B6" i="23"/>
  <c r="G4" i="14"/>
  <c r="C4" i="14"/>
  <c r="F4" i="14"/>
  <c r="D6" i="14"/>
  <c r="G8" i="14"/>
  <c r="C8" i="14"/>
  <c r="F8" i="14"/>
  <c r="E10" i="14"/>
  <c r="E12" i="14"/>
  <c r="B4" i="25"/>
  <c r="B6" i="25"/>
  <c r="B8" i="25"/>
  <c r="B10" i="25"/>
  <c r="B12" i="25"/>
  <c r="B14" i="25"/>
  <c r="F6" i="23"/>
  <c r="H10" i="23"/>
  <c r="G6" i="22"/>
  <c r="H10" i="22"/>
  <c r="D10" i="22"/>
  <c r="E10" i="22"/>
  <c r="C10" i="22"/>
  <c r="C14" i="22"/>
  <c r="C4" i="20"/>
  <c r="C8" i="20"/>
  <c r="H8" i="18"/>
  <c r="D8" i="18"/>
  <c r="F8" i="18"/>
  <c r="B8" i="18"/>
  <c r="G8" i="18"/>
  <c r="E8" i="18"/>
  <c r="C8" i="18"/>
  <c r="H12" i="22"/>
  <c r="D12" i="22"/>
  <c r="E10" i="20"/>
  <c r="E12" i="20"/>
  <c r="C8" i="16"/>
  <c r="C10" i="16"/>
  <c r="G4" i="23"/>
  <c r="C4" i="23"/>
  <c r="F4" i="23"/>
  <c r="G8" i="23"/>
  <c r="C8" i="23"/>
  <c r="F8" i="23"/>
  <c r="G12" i="23"/>
  <c r="C12" i="23"/>
  <c r="F12" i="23"/>
  <c r="H4" i="22"/>
  <c r="D4" i="22"/>
  <c r="F4" i="22"/>
  <c r="H8" i="22"/>
  <c r="D8" i="22"/>
  <c r="F8" i="22"/>
  <c r="F12" i="22"/>
  <c r="B4" i="23"/>
  <c r="H4" i="23"/>
  <c r="B8" i="23"/>
  <c r="H8" i="23"/>
  <c r="B12" i="23"/>
  <c r="H12" i="23"/>
  <c r="B4" i="22"/>
  <c r="G4" i="22"/>
  <c r="B8" i="22"/>
  <c r="G8" i="22"/>
  <c r="B12" i="22"/>
  <c r="G12" i="22"/>
  <c r="E8" i="16"/>
  <c r="E10" i="16"/>
  <c r="E12" i="16"/>
  <c r="F10" i="20"/>
  <c r="B10" i="20"/>
  <c r="H10" i="20"/>
  <c r="D10" i="20"/>
  <c r="F12" i="20"/>
  <c r="B12" i="20"/>
  <c r="H12" i="20"/>
  <c r="D12" i="20"/>
  <c r="F8" i="16"/>
  <c r="B8" i="16"/>
  <c r="H8" i="16"/>
  <c r="D8" i="16"/>
  <c r="F10" i="16"/>
  <c r="B10" i="16"/>
  <c r="H10" i="16"/>
  <c r="D10" i="16"/>
  <c r="F12" i="16"/>
  <c r="B12" i="16"/>
  <c r="H12" i="16"/>
  <c r="D12" i="16"/>
  <c r="E4" i="19"/>
  <c r="E6" i="19"/>
  <c r="E8" i="19"/>
  <c r="E10" i="19"/>
  <c r="E12" i="19"/>
  <c r="E4" i="15"/>
  <c r="E6" i="15"/>
  <c r="E8" i="15"/>
  <c r="E10" i="15"/>
  <c r="E12" i="15"/>
  <c r="C4" i="19"/>
  <c r="C6" i="19"/>
  <c r="C8" i="19"/>
  <c r="C10" i="19"/>
  <c r="C12" i="19"/>
  <c r="C4" i="15"/>
  <c r="C6" i="15"/>
  <c r="C8" i="15"/>
  <c r="C10" i="15"/>
  <c r="C12" i="15"/>
  <c r="B3" i="24"/>
  <c r="B3" i="23"/>
  <c r="B3" i="22"/>
  <c r="B3" i="21"/>
  <c r="B3" i="20"/>
  <c r="B3" i="19" l="1"/>
  <c r="B3" i="18"/>
  <c r="B3" i="17"/>
  <c r="B3" i="16" l="1"/>
  <c r="B3" i="25" l="1"/>
  <c r="B3" i="15" l="1"/>
  <c r="G3" i="25" l="1"/>
  <c r="G3" i="24"/>
  <c r="G3" i="23"/>
  <c r="H3" i="22"/>
  <c r="G3" i="21"/>
  <c r="E3" i="20"/>
  <c r="H3" i="19"/>
  <c r="G3" i="18"/>
  <c r="H3" i="17"/>
  <c r="H3" i="16"/>
  <c r="H3" i="15"/>
  <c r="F3" i="18" l="1"/>
  <c r="D3" i="18"/>
  <c r="H3" i="18"/>
  <c r="D3" i="25"/>
  <c r="F3" i="25"/>
  <c r="H3" i="25"/>
  <c r="C3" i="25"/>
  <c r="E3" i="25"/>
  <c r="D3" i="24"/>
  <c r="F3" i="24"/>
  <c r="H3" i="24"/>
  <c r="C3" i="24"/>
  <c r="E3" i="24"/>
  <c r="D3" i="23"/>
  <c r="F3" i="23"/>
  <c r="H3" i="23"/>
  <c r="C3" i="23"/>
  <c r="E3" i="23"/>
  <c r="C3" i="22"/>
  <c r="E3" i="22"/>
  <c r="G3" i="22"/>
  <c r="D3" i="22"/>
  <c r="F3" i="22"/>
  <c r="D3" i="21"/>
  <c r="F3" i="21"/>
  <c r="H3" i="21"/>
  <c r="C3" i="21"/>
  <c r="E3" i="21"/>
  <c r="C3" i="20"/>
  <c r="G3" i="20"/>
  <c r="D3" i="20"/>
  <c r="F3" i="20"/>
  <c r="H3" i="20"/>
  <c r="C3" i="19"/>
  <c r="E3" i="19"/>
  <c r="G3" i="19"/>
  <c r="D3" i="19"/>
  <c r="F3" i="19"/>
  <c r="C3" i="18"/>
  <c r="E3" i="18"/>
  <c r="C3" i="17"/>
  <c r="E3" i="17"/>
  <c r="G3" i="17"/>
  <c r="D3" i="17"/>
  <c r="F3" i="17"/>
  <c r="C3" i="16"/>
  <c r="E3" i="16"/>
  <c r="G3" i="16"/>
  <c r="D3" i="16"/>
  <c r="F3" i="16"/>
  <c r="C3" i="15"/>
  <c r="E3" i="15"/>
  <c r="G3" i="15"/>
  <c r="D3" i="15"/>
  <c r="F3" i="15"/>
  <c r="B3" i="14"/>
  <c r="G3" i="14" l="1"/>
  <c r="E3" i="14"/>
  <c r="C3" i="14"/>
  <c r="H3" i="14"/>
  <c r="F3" i="14"/>
  <c r="D3" i="14"/>
</calcChain>
</file>

<file path=xl/sharedStrings.xml><?xml version="1.0" encoding="utf-8"?>
<sst xmlns="http://schemas.openxmlformats.org/spreadsheetml/2006/main" count="61" uniqueCount="40">
  <si>
    <t>Notlar</t>
  </si>
  <si>
    <t xml:space="preserve"> </t>
  </si>
  <si>
    <t>Takvim Ayarları</t>
  </si>
  <si>
    <t>Yıl</t>
  </si>
  <si>
    <t>Hafta Başlangıcı</t>
  </si>
  <si>
    <t>Pazartesi</t>
  </si>
  <si>
    <t>v</t>
  </si>
  <si>
    <t>POLİNOMLAR 4 BİYOLOJİ 14     KİMYA 15-16     FİZİK 3-4</t>
  </si>
  <si>
    <t>POLİNOMLAR 5 BİYOLOJİ 15    KİMYA 17-18       FİZİK 5-6</t>
  </si>
  <si>
    <t>2 DER.DENK.   BİYOLOJİ 17   KİMYA 19,20,21  FİZİK 7-8</t>
  </si>
  <si>
    <t>2 DER.DENK.2 BİYOLOJİ 18    KİMYA 22,23       FİZİK 9-10</t>
  </si>
  <si>
    <t>2 DER.DENK.3  BİYOLOJİ 21   KİMYA 24,25      FİZİK 11,12</t>
  </si>
  <si>
    <t>2.DER.DENK.4  BİYOLOJİ 23     KİMYA 26,27      FİZİK 13,14</t>
  </si>
  <si>
    <t>TRİGONOMETRİ BİYOLOJİ 24   KİMYA 28,29     FİZİK 15,16</t>
  </si>
  <si>
    <t>TRİGONOMETRİ 2   BİYOLOJİ 25    KİMYA 30,31,32   FİZİK 17,18</t>
  </si>
  <si>
    <t xml:space="preserve">TRİGONOMETRİ 3 BİYOLOJİ 26     KİMYA 33,34      FİZİK 19,20  </t>
  </si>
  <si>
    <t>TRİGONOMETRİ 4  BİYOLOJİ 27   KİMYA 34,35        FİZİK 21,22</t>
  </si>
  <si>
    <t xml:space="preserve">TRİGONOMETRİ 5   BİYOLOJİ 28   KİMYA 36,37     FİZİK 23,24   </t>
  </si>
  <si>
    <t>TRİGONOMETRİ 6 BİYOLOJİ 29     KİMYA 38,39        FİZİK 25,26</t>
  </si>
  <si>
    <t>TRİGONOMETRİ 7 BİYOLOJİ 30      KİMYA 40,41,42    FİZİK 27,28</t>
  </si>
  <si>
    <t xml:space="preserve">LOGARİTMA 1    BİYOLOJİ 31      KİMYA  58,59      FİZİK 29,30 </t>
  </si>
  <si>
    <t>LOGARİTMA 2     BİYOLOJİ 32      KİMYA 60,61      FİZİK 31,32</t>
  </si>
  <si>
    <t>LOGARİTMA 3      BİYOLOJİ  33     KİMYA  62,63      FİZİK 33,34</t>
  </si>
  <si>
    <t>LOGARİTMA 4     KİMYA 64,65,66    FİZİK 35,36</t>
  </si>
  <si>
    <t xml:space="preserve">LOGARİTMA 5   KİMYA 67,68        FİZİK 37,38 </t>
  </si>
  <si>
    <t>LOGARİTMA 6  KİMYA 69,70      FİZİK 39</t>
  </si>
  <si>
    <t>DİZİLER 1        KİMYA 71,72         FİZİK 40,41</t>
  </si>
  <si>
    <t xml:space="preserve">DİZİLER 2          KİMYA 73,74    </t>
  </si>
  <si>
    <t>DİZİLER 3        KİMYA 75,76,77</t>
  </si>
  <si>
    <t>DİZİLER 4</t>
  </si>
  <si>
    <t>LİMİT TÜREV İNTEGRAL 9</t>
  </si>
  <si>
    <t>LİMİT TÜREV İNTEGRAL 8</t>
  </si>
  <si>
    <t>LİMİT TÜREV İNTEGRAL 7</t>
  </si>
  <si>
    <t>LİMİT TÜREV İNTEGRAL 6</t>
  </si>
  <si>
    <t>LİMİT TÜREV İNTEGRAL 5</t>
  </si>
  <si>
    <t>LİMİT TÜREV İNTEGRAL 4</t>
  </si>
  <si>
    <t>LİMİT TÜREV İNTEGRAL 3</t>
  </si>
  <si>
    <t>LİMİT TÜREV İNTEGRAL 2</t>
  </si>
  <si>
    <t xml:space="preserve"> LİMİT TÜREV İNTEGRAL  1</t>
  </si>
  <si>
    <t>BİTİYOR VE ARTIK DENEMELERRRRRRRRRRRRRRRRR , ARTIK YA BİZ SON VİRAJA GİRECEĞİZ YA DA VİRAJ BİZE GİRECEK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</si>
</sst>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(* #,##0_);_(* \(#,##0\);_(* &quot;-&quot;_);_(@_)"/>
    <numFmt numFmtId="167" formatCode="_(* #,##0.00_);_(* \(#,##0.00\);_(* &quot;-&quot;??_);_(@_)"/>
    <numFmt numFmtId="168" formatCode="d"/>
  </numFmts>
  <fonts count="34" x14ac:knownFonts="1">
    <font>
      <sz val="11"/>
      <color theme="1" tint="0.2499465926084170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b/>
      <sz val="11"/>
      <color theme="0"/>
      <name val="Century Gothic"/>
      <family val="2"/>
      <scheme val="minor"/>
    </font>
    <font>
      <b/>
      <sz val="14"/>
      <color theme="0"/>
      <name val="Century Gothic"/>
      <family val="2"/>
      <scheme val="minor"/>
    </font>
    <font>
      <sz val="35"/>
      <color theme="4"/>
      <name val="Century Gothic"/>
      <family val="2"/>
      <scheme val="minor"/>
    </font>
    <font>
      <sz val="12"/>
      <color theme="4" tint="-0.24994659260841701"/>
      <name val="Century Gothic"/>
      <family val="1"/>
      <scheme val="major"/>
    </font>
    <font>
      <sz val="11"/>
      <color theme="1" tint="0.34998626667073579"/>
      <name val="Century Gothic"/>
      <family val="2"/>
      <scheme val="minor"/>
    </font>
    <font>
      <sz val="11"/>
      <color theme="4" tint="-0.24994659260841701"/>
      <name val="Century Gothic"/>
      <family val="2"/>
      <scheme val="minor"/>
    </font>
    <font>
      <sz val="11"/>
      <color indexed="63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1" tint="0.34998626667073579"/>
      <name val="Century Gothic"/>
      <family val="2"/>
      <scheme val="minor"/>
    </font>
    <font>
      <sz val="11"/>
      <color theme="1" tint="0.24994659260841701"/>
      <name val="Century Gothic"/>
      <family val="2"/>
      <scheme val="minor"/>
    </font>
    <font>
      <sz val="11"/>
      <color theme="1" tint="0.14999847407452621"/>
      <name val="Century Gothic"/>
      <family val="1"/>
      <scheme val="minor"/>
    </font>
    <font>
      <sz val="35"/>
      <color theme="1" tint="0.14999847407452621"/>
      <name val="Century Gothic"/>
      <family val="1"/>
      <scheme val="minor"/>
    </font>
    <font>
      <sz val="12"/>
      <color theme="1" tint="0.14999847407452621"/>
      <name val="Century Gothic"/>
      <family val="1"/>
      <scheme val="minor"/>
    </font>
    <font>
      <sz val="10"/>
      <color theme="1" tint="0.14999847407452621"/>
      <name val="Century Gothic"/>
      <family val="1"/>
      <scheme val="minor"/>
    </font>
    <font>
      <sz val="12"/>
      <name val="Century Gothic"/>
      <family val="1"/>
      <scheme val="minor"/>
    </font>
    <font>
      <b/>
      <sz val="36"/>
      <color theme="8" tint="-0.499984740745262"/>
      <name val="Century Gothic"/>
      <family val="1"/>
      <scheme val="major"/>
    </font>
    <font>
      <b/>
      <sz val="36"/>
      <color theme="9" tint="-0.499984740745262"/>
      <name val="Century Gothic"/>
      <family val="1"/>
      <scheme val="major"/>
    </font>
    <font>
      <b/>
      <sz val="36"/>
      <color theme="5" tint="-0.499984740745262"/>
      <name val="Century Gothic"/>
      <family val="1"/>
      <scheme val="major"/>
    </font>
    <font>
      <b/>
      <sz val="36"/>
      <color theme="7" tint="-0.499984740745262"/>
      <name val="Century Gothic"/>
      <family val="1"/>
      <scheme val="maj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0"/>
      <color theme="1" tint="0.14999847407452621"/>
      <name val="Century Gothic"/>
      <family val="2"/>
      <charset val="16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/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/>
      <diagonal/>
    </border>
    <border>
      <left/>
      <right style="thin">
        <color theme="8" tint="0.59996337778862885"/>
      </right>
      <top/>
      <bottom style="thin">
        <color theme="8" tint="0.59996337778862885"/>
      </bottom>
      <diagonal/>
    </border>
    <border>
      <left/>
      <right/>
      <top style="thin">
        <color theme="8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  <border>
      <left/>
      <right style="thin">
        <color theme="9" tint="0.59996337778862885"/>
      </right>
      <top/>
      <bottom style="thin">
        <color theme="9" tint="0.59996337778862885"/>
      </bottom>
      <diagonal/>
    </border>
    <border>
      <left/>
      <right/>
      <top style="thin">
        <color theme="9" tint="0.59996337778862885"/>
      </top>
      <bottom/>
      <diagonal/>
    </border>
    <border>
      <left/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/>
      <top/>
      <bottom style="thin">
        <color theme="5" tint="0.59996337778862885"/>
      </bottom>
      <diagonal/>
    </border>
    <border>
      <left/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/>
      <top style="thin">
        <color theme="5" tint="0.59996337778862885"/>
      </top>
      <bottom/>
      <diagonal/>
    </border>
    <border>
      <left/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top"/>
    </xf>
    <xf numFmtId="0" fontId="9" fillId="2" borderId="0" applyNumberFormat="0" applyBorder="0" applyAlignment="0" applyProtection="0"/>
    <xf numFmtId="0" fontId="8" fillId="0" borderId="3" applyNumberFormat="0" applyFill="0" applyProtection="0">
      <alignment horizontal="left" vertical="center" indent="1"/>
    </xf>
    <xf numFmtId="0" fontId="3" fillId="3" borderId="1" applyNumberFormat="0" applyAlignment="0" applyProtection="0"/>
    <xf numFmtId="0" fontId="4" fillId="4" borderId="2" applyNumberFormat="0" applyProtection="0">
      <alignment vertical="center"/>
    </xf>
    <xf numFmtId="0" fontId="5" fillId="0" borderId="0" applyFill="0" applyBorder="0" applyProtection="0">
      <alignment vertical="center"/>
    </xf>
    <xf numFmtId="167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5" borderId="0" applyBorder="0" applyProtection="0">
      <alignment horizontal="left" vertical="top" wrapText="1" indent="1"/>
    </xf>
    <xf numFmtId="168" fontId="7" fillId="0" borderId="0">
      <alignment horizontal="left" indent="1"/>
    </xf>
    <xf numFmtId="0" fontId="10" fillId="5" borderId="0" applyNumberFormat="0" applyFont="0" applyBorder="0" applyAlignment="0">
      <alignment horizontal="left" vertical="center" indent="1"/>
    </xf>
    <xf numFmtId="0" fontId="6" fillId="0" borderId="0">
      <alignment horizontal="left" indent="1"/>
    </xf>
    <xf numFmtId="0" fontId="8" fillId="0" borderId="0" applyFill="0" applyProtection="0"/>
    <xf numFmtId="0" fontId="12" fillId="0" borderId="0" applyFill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32" applyNumberFormat="0" applyAlignment="0" applyProtection="0"/>
    <xf numFmtId="0" fontId="26" fillId="14" borderId="33" applyNumberFormat="0" applyAlignment="0" applyProtection="0"/>
    <xf numFmtId="0" fontId="27" fillId="14" borderId="32" applyNumberFormat="0" applyAlignment="0" applyProtection="0"/>
    <xf numFmtId="0" fontId="28" fillId="0" borderId="34" applyNumberFormat="0" applyFill="0" applyAlignment="0" applyProtection="0"/>
    <xf numFmtId="0" fontId="3" fillId="15" borderId="35" applyNumberFormat="0" applyAlignment="0" applyProtection="0"/>
    <xf numFmtId="0" fontId="29" fillId="0" borderId="0" applyNumberFormat="0" applyFill="0" applyBorder="0" applyAlignment="0" applyProtection="0"/>
    <xf numFmtId="0" fontId="12" fillId="16" borderId="36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37" applyNumberFormat="0" applyFill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69">
    <xf numFmtId="0" fontId="0" fillId="0" borderId="0" xfId="0">
      <alignment vertical="top"/>
    </xf>
    <xf numFmtId="0" fontId="13" fillId="0" borderId="0" xfId="0" applyFont="1">
      <alignment vertical="top"/>
    </xf>
    <xf numFmtId="0" fontId="13" fillId="0" borderId="0" xfId="2" applyFont="1" applyFill="1" applyBorder="1" applyAlignment="1">
      <alignment vertical="center"/>
    </xf>
    <xf numFmtId="0" fontId="14" fillId="0" borderId="0" xfId="5" applyFont="1" applyFill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17" fillId="6" borderId="4" xfId="2" applyFont="1" applyFill="1" applyBorder="1" applyAlignment="1">
      <alignment horizontal="center" vertical="center"/>
    </xf>
    <xf numFmtId="0" fontId="17" fillId="6" borderId="5" xfId="2" applyFont="1" applyFill="1" applyBorder="1" applyAlignment="1">
      <alignment horizontal="center" vertical="center"/>
    </xf>
    <xf numFmtId="0" fontId="17" fillId="6" borderId="6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6" fillId="0" borderId="10" xfId="13" applyFont="1" applyFill="1" applyBorder="1" applyAlignment="1">
      <alignment horizontal="left" vertical="top" wrapText="1" indent="1"/>
    </xf>
    <xf numFmtId="0" fontId="13" fillId="0" borderId="8" xfId="16" applyFont="1" applyFill="1" applyBorder="1" applyAlignment="1">
      <alignment horizontal="center" vertical="center"/>
    </xf>
    <xf numFmtId="0" fontId="13" fillId="0" borderId="8" xfId="14" applyFont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7" fillId="7" borderId="5" xfId="2" applyFont="1" applyFill="1" applyBorder="1" applyAlignment="1">
      <alignment horizontal="center" vertical="center"/>
    </xf>
    <xf numFmtId="0" fontId="17" fillId="7" borderId="6" xfId="2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6" fillId="0" borderId="15" xfId="13" applyFont="1" applyFill="1" applyBorder="1" applyAlignment="1">
      <alignment horizontal="left" vertical="top" wrapText="1" indent="1"/>
    </xf>
    <xf numFmtId="0" fontId="16" fillId="0" borderId="15" xfId="0" applyFont="1" applyBorder="1" applyAlignment="1">
      <alignment horizontal="left" vertical="top" wrapText="1" indent="1"/>
    </xf>
    <xf numFmtId="0" fontId="17" fillId="9" borderId="4" xfId="2" applyFont="1" applyFill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0" borderId="21" xfId="13" applyFont="1" applyFill="1" applyBorder="1" applyAlignment="1">
      <alignment horizontal="left" vertical="top" wrapText="1" indent="1"/>
    </xf>
    <xf numFmtId="0" fontId="16" fillId="0" borderId="21" xfId="0" applyFont="1" applyBorder="1" applyAlignment="1">
      <alignment horizontal="left" vertical="top" wrapText="1" indent="1"/>
    </xf>
    <xf numFmtId="0" fontId="16" fillId="0" borderId="27" xfId="13" applyFont="1" applyFill="1" applyBorder="1" applyAlignment="1">
      <alignment horizontal="left" vertical="top" wrapText="1" indent="1"/>
    </xf>
    <xf numFmtId="0" fontId="16" fillId="0" borderId="27" xfId="0" applyFont="1" applyBorder="1" applyAlignment="1">
      <alignment horizontal="left" vertical="top" wrapText="1" indent="1"/>
    </xf>
    <xf numFmtId="168" fontId="15" fillId="0" borderId="9" xfId="12" applyFont="1" applyBorder="1" applyAlignment="1">
      <alignment horizontal="right" indent="1"/>
    </xf>
    <xf numFmtId="168" fontId="15" fillId="0" borderId="11" xfId="12" applyFont="1" applyBorder="1" applyAlignment="1">
      <alignment horizontal="right" indent="1"/>
    </xf>
    <xf numFmtId="168" fontId="15" fillId="0" borderId="9" xfId="13" applyNumberFormat="1" applyFont="1" applyFill="1" applyBorder="1" applyAlignment="1">
      <alignment horizontal="right" vertical="center" wrapText="1" indent="1"/>
    </xf>
    <xf numFmtId="168" fontId="15" fillId="0" borderId="9" xfId="12" applyFont="1" applyBorder="1" applyAlignment="1">
      <alignment horizontal="right" vertical="center" indent="1"/>
    </xf>
    <xf numFmtId="168" fontId="15" fillId="0" borderId="26" xfId="12" applyFont="1" applyBorder="1" applyAlignment="1">
      <alignment horizontal="right" indent="1"/>
    </xf>
    <xf numFmtId="168" fontId="15" fillId="0" borderId="26" xfId="13" applyNumberFormat="1" applyFont="1" applyFill="1" applyBorder="1" applyAlignment="1">
      <alignment horizontal="right" vertical="center" wrapText="1" indent="1"/>
    </xf>
    <xf numFmtId="168" fontId="15" fillId="0" borderId="26" xfId="12" applyFont="1" applyBorder="1" applyAlignment="1">
      <alignment horizontal="right" vertical="center" indent="1"/>
    </xf>
    <xf numFmtId="168" fontId="15" fillId="0" borderId="20" xfId="12" applyFont="1" applyBorder="1" applyAlignment="1">
      <alignment horizontal="right" indent="1"/>
    </xf>
    <xf numFmtId="168" fontId="15" fillId="0" borderId="20" xfId="13" applyNumberFormat="1" applyFont="1" applyFill="1" applyBorder="1" applyAlignment="1">
      <alignment horizontal="right" vertical="center" wrapText="1" indent="1"/>
    </xf>
    <xf numFmtId="168" fontId="15" fillId="0" borderId="20" xfId="12" applyFont="1" applyBorder="1" applyAlignment="1">
      <alignment horizontal="right" vertical="center" indent="1"/>
    </xf>
    <xf numFmtId="168" fontId="15" fillId="0" borderId="14" xfId="12" applyFont="1" applyBorder="1" applyAlignment="1">
      <alignment horizontal="right" indent="1"/>
    </xf>
    <xf numFmtId="168" fontId="15" fillId="0" borderId="14" xfId="13" applyNumberFormat="1" applyFont="1" applyFill="1" applyBorder="1" applyAlignment="1">
      <alignment horizontal="right" vertical="center" wrapText="1" indent="1"/>
    </xf>
    <xf numFmtId="168" fontId="15" fillId="0" borderId="14" xfId="12" applyFont="1" applyBorder="1" applyAlignment="1">
      <alignment horizontal="right" vertical="center" indent="1"/>
    </xf>
    <xf numFmtId="0" fontId="18" fillId="0" borderId="0" xfId="5" applyFont="1" applyFill="1" applyBorder="1">
      <alignment vertical="center"/>
    </xf>
    <xf numFmtId="0" fontId="13" fillId="0" borderId="13" xfId="11" applyFont="1" applyFill="1" applyBorder="1" applyAlignment="1">
      <alignment horizontal="left" vertical="center" wrapText="1" indent="1"/>
    </xf>
    <xf numFmtId="0" fontId="13" fillId="0" borderId="11" xfId="11" applyFont="1" applyFill="1" applyBorder="1" applyAlignment="1">
      <alignment horizontal="left" vertical="center" wrapText="1" indent="1"/>
    </xf>
    <xf numFmtId="0" fontId="16" fillId="0" borderId="7" xfId="11" applyFont="1" applyFill="1" applyBorder="1">
      <alignment horizontal="left" vertical="top" wrapText="1" indent="1"/>
    </xf>
    <xf numFmtId="0" fontId="16" fillId="0" borderId="12" xfId="11" applyFont="1" applyFill="1" applyBorder="1">
      <alignment horizontal="left" vertical="top" wrapText="1" indent="1"/>
    </xf>
    <xf numFmtId="0" fontId="17" fillId="6" borderId="0" xfId="15" applyFont="1" applyFill="1" applyAlignment="1">
      <alignment horizontal="center" vertical="center"/>
    </xf>
    <xf numFmtId="0" fontId="19" fillId="0" borderId="0" xfId="5" applyFont="1" applyFill="1" applyBorder="1">
      <alignment vertical="center"/>
    </xf>
    <xf numFmtId="0" fontId="13" fillId="0" borderId="18" xfId="11" applyFont="1" applyFill="1" applyBorder="1" applyAlignment="1">
      <alignment horizontal="left" vertical="center" wrapText="1" indent="1"/>
    </xf>
    <xf numFmtId="0" fontId="13" fillId="0" borderId="19" xfId="11" applyFont="1" applyFill="1" applyBorder="1" applyAlignment="1">
      <alignment horizontal="left" vertical="center" wrapText="1" indent="1"/>
    </xf>
    <xf numFmtId="0" fontId="16" fillId="0" borderId="16" xfId="11" applyFont="1" applyFill="1" applyBorder="1">
      <alignment horizontal="left" vertical="top" wrapText="1" indent="1"/>
    </xf>
    <xf numFmtId="0" fontId="16" fillId="0" borderId="17" xfId="11" applyFont="1" applyFill="1" applyBorder="1">
      <alignment horizontal="left" vertical="top" wrapText="1" indent="1"/>
    </xf>
    <xf numFmtId="0" fontId="21" fillId="0" borderId="0" xfId="5" applyFont="1" applyFill="1" applyBorder="1">
      <alignment vertical="center"/>
    </xf>
    <xf numFmtId="0" fontId="13" fillId="0" borderId="24" xfId="11" applyFont="1" applyFill="1" applyBorder="1" applyAlignment="1">
      <alignment horizontal="left" vertical="center" wrapText="1" indent="1"/>
    </xf>
    <xf numFmtId="0" fontId="13" fillId="0" borderId="25" xfId="11" applyFont="1" applyFill="1" applyBorder="1" applyAlignment="1">
      <alignment horizontal="left" vertical="center" wrapText="1" indent="1"/>
    </xf>
    <xf numFmtId="0" fontId="16" fillId="0" borderId="22" xfId="11" applyFont="1" applyFill="1" applyBorder="1">
      <alignment horizontal="left" vertical="top" wrapText="1" indent="1"/>
    </xf>
    <xf numFmtId="0" fontId="16" fillId="0" borderId="23" xfId="11" applyFont="1" applyFill="1" applyBorder="1">
      <alignment horizontal="left" vertical="top" wrapText="1" indent="1"/>
    </xf>
    <xf numFmtId="0" fontId="20" fillId="0" borderId="0" xfId="5" applyFont="1" applyFill="1" applyBorder="1">
      <alignment vertical="center"/>
    </xf>
    <xf numFmtId="0" fontId="13" fillId="0" borderId="30" xfId="11" applyFont="1" applyFill="1" applyBorder="1" applyAlignment="1">
      <alignment horizontal="left" vertical="center" wrapText="1" indent="1"/>
    </xf>
    <xf numFmtId="0" fontId="13" fillId="0" borderId="31" xfId="11" applyFont="1" applyFill="1" applyBorder="1" applyAlignment="1">
      <alignment horizontal="left" vertical="center" wrapText="1" indent="1"/>
    </xf>
    <xf numFmtId="0" fontId="16" fillId="0" borderId="28" xfId="11" applyFont="1" applyFill="1" applyBorder="1">
      <alignment horizontal="left" vertical="top" wrapText="1" indent="1"/>
    </xf>
    <xf numFmtId="0" fontId="16" fillId="0" borderId="29" xfId="11" applyFont="1" applyFill="1" applyBorder="1">
      <alignment horizontal="left" vertical="top" wrapText="1" indent="1"/>
    </xf>
    <xf numFmtId="0" fontId="33" fillId="0" borderId="10" xfId="0" applyFont="1" applyBorder="1" applyAlignment="1">
      <alignment horizontal="left" vertical="top" wrapText="1" indent="1"/>
    </xf>
    <xf numFmtId="0" fontId="33" fillId="0" borderId="10" xfId="13" applyFont="1" applyFill="1" applyBorder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3" fillId="0" borderId="15" xfId="13" applyFont="1" applyFill="1" applyBorder="1" applyAlignment="1">
      <alignment horizontal="left" vertical="top" wrapText="1" indent="1"/>
    </xf>
    <xf numFmtId="0" fontId="33" fillId="0" borderId="15" xfId="0" applyFont="1" applyBorder="1" applyAlignment="1">
      <alignment horizontal="left" vertical="top" wrapText="1" indent="1"/>
    </xf>
    <xf numFmtId="0" fontId="33" fillId="0" borderId="16" xfId="11" applyFont="1" applyFill="1" applyBorder="1">
      <alignment horizontal="left" vertical="top" wrapText="1" indent="1"/>
    </xf>
  </cellXfs>
  <cellStyles count="50">
    <cellStyle name="%20 - Vurgu1" xfId="29" builtinId="30" customBuiltin="1"/>
    <cellStyle name="%20 - Vurgu2" xfId="32" builtinId="34" customBuiltin="1"/>
    <cellStyle name="%20 - Vurgu3" xfId="36" builtinId="38" customBuiltin="1"/>
    <cellStyle name="%20 - Vurgu4" xfId="40" builtinId="42" customBuiltin="1"/>
    <cellStyle name="%20 - Vurgu5" xfId="43" builtinId="46" customBuiltin="1"/>
    <cellStyle name="%20 - Vurgu6" xfId="47" builtinId="50" customBuiltin="1"/>
    <cellStyle name="%40 - Vurgu1" xfId="1" builtinId="31" customBuiltin="1"/>
    <cellStyle name="%40 - Vurgu2" xfId="33" builtinId="35" customBuiltin="1"/>
    <cellStyle name="%40 - Vurgu3" xfId="37" builtinId="39" customBuiltin="1"/>
    <cellStyle name="%40 - Vurgu4" xfId="41" builtinId="43" customBuiltin="1"/>
    <cellStyle name="%40 - Vurgu5" xfId="44" builtinId="47" customBuiltin="1"/>
    <cellStyle name="%40 - Vurgu6" xfId="48" builtinId="51" customBuiltin="1"/>
    <cellStyle name="%60 - Vurgu1" xfId="30" builtinId="32" customBuiltin="1"/>
    <cellStyle name="%60 - Vurgu2" xfId="34" builtinId="36" customBuiltin="1"/>
    <cellStyle name="%60 - Vurgu3" xfId="38" builtinId="40" customBuiltin="1"/>
    <cellStyle name="%60 - Vurgu4" xfId="42" builtinId="44" customBuiltin="1"/>
    <cellStyle name="%60 - Vurgu5" xfId="45" builtinId="48" customBuiltin="1"/>
    <cellStyle name="%60 - Vurgu6" xfId="49" builtinId="52" customBuiltin="1"/>
    <cellStyle name="Açıklama Metni" xfId="27" builtinId="53" customBuiltin="1"/>
    <cellStyle name="Ana Başlık" xfId="5" builtinId="15" customBuiltin="1"/>
    <cellStyle name="Ayarlar Girdisi" xfId="14" xr:uid="{00000000-0005-0000-0000-00000F000000}"/>
    <cellStyle name="Bağlı Hücre" xfId="23" builtinId="24" customBuiltin="1"/>
    <cellStyle name="Başlık 1" xfId="2" builtinId="16" customBuiltin="1"/>
    <cellStyle name="Başlık 2" xfId="15" builtinId="17" customBuiltin="1"/>
    <cellStyle name="Başlık 3" xfId="16" builtinId="18" customBuiltin="1"/>
    <cellStyle name="Başlık 4" xfId="11" builtinId="19" customBuiltin="1"/>
    <cellStyle name="Binlik Ayracı [0]" xfId="7" builtinId="6" customBuiltin="1"/>
    <cellStyle name="Çıkış" xfId="21" builtinId="21" customBuiltin="1"/>
    <cellStyle name="Giriş" xfId="20" builtinId="20" customBuiltin="1"/>
    <cellStyle name="Gün" xfId="12" xr:uid="{00000000-0005-0000-0000-000008000000}"/>
    <cellStyle name="Hesaplama" xfId="22" builtinId="22" customBuiltin="1"/>
    <cellStyle name="İşaretli Hücre" xfId="24" builtinId="23" customBuiltin="1"/>
    <cellStyle name="İyi" xfId="17" builtinId="26" customBuiltin="1"/>
    <cellStyle name="Kötü" xfId="18" builtinId="27" customBuiltin="1"/>
    <cellStyle name="Normal" xfId="0" builtinId="0" customBuiltin="1"/>
    <cellStyle name="Not" xfId="26" builtinId="10" customBuiltin="1"/>
    <cellStyle name="Nötr" xfId="19" builtinId="28" customBuiltin="1"/>
    <cellStyle name="ParaBirimi" xfId="8" builtinId="4" customBuiltin="1"/>
    <cellStyle name="ParaBirimi [0]" xfId="9" builtinId="7" customBuiltin="1"/>
    <cellStyle name="Şeritli" xfId="13" xr:uid="{00000000-0005-0000-0000-000003000000}"/>
    <cellStyle name="Toplam" xfId="28" builtinId="25" customBuiltin="1"/>
    <cellStyle name="Uyarı Metni" xfId="25" builtinId="11" customBuiltin="1"/>
    <cellStyle name="Virgül" xfId="6" builtinId="3" customBuiltin="1"/>
    <cellStyle name="Vurgu1" xfId="3" builtinId="29" customBuiltin="1"/>
    <cellStyle name="Vurgu2" xfId="31" builtinId="33" customBuiltin="1"/>
    <cellStyle name="Vurgu3" xfId="35" builtinId="37" customBuiltin="1"/>
    <cellStyle name="Vurgu4" xfId="39" builtinId="41" customBuiltin="1"/>
    <cellStyle name="Vurgu5" xfId="4" builtinId="45" customBuiltin="1"/>
    <cellStyle name="Vurgu6" xfId="46" builtinId="49" customBuiltin="1"/>
    <cellStyle name="Yüzde" xfId="10" builtinId="5" customBuiltin="1"/>
  </cellStyles>
  <dxfs count="24"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  <dxf>
      <font>
        <color theme="2" tint="-0.49998474074526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75417</xdr:colOff>
      <xdr:row>1</xdr:row>
      <xdr:rowOff>0</xdr:rowOff>
    </xdr:from>
    <xdr:to>
      <xdr:col>8</xdr:col>
      <xdr:colOff>783</xdr:colOff>
      <xdr:row>1</xdr:row>
      <xdr:rowOff>1143000</xdr:rowOff>
    </xdr:to>
    <xdr:pic>
      <xdr:nvPicPr>
        <xdr:cNvPr id="3" name="Resim 2" descr="Kış Başlığı&#10;&#10;Fotoğraf kolajı kelimesi: Kış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99717" y="114300"/>
          <a:ext cx="4992666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12527</xdr:rowOff>
    </xdr:from>
    <xdr:to>
      <xdr:col>8</xdr:col>
      <xdr:colOff>0</xdr:colOff>
      <xdr:row>1</xdr:row>
      <xdr:rowOff>1130473</xdr:rowOff>
    </xdr:to>
    <xdr:pic>
      <xdr:nvPicPr>
        <xdr:cNvPr id="2" name="Resim 1" descr="İlkbahar Başlığı&#10;&#10;Fotoğraf kolajı kelimesi: İlkbah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24300" y="126827"/>
          <a:ext cx="5067300" cy="11179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12527</xdr:rowOff>
    </xdr:from>
    <xdr:to>
      <xdr:col>8</xdr:col>
      <xdr:colOff>0</xdr:colOff>
      <xdr:row>1</xdr:row>
      <xdr:rowOff>1130473</xdr:rowOff>
    </xdr:to>
    <xdr:pic>
      <xdr:nvPicPr>
        <xdr:cNvPr id="4" name="Resim 3" descr="İlkbahar Başlığı&#10;&#10;Fotoğraf kolajı kelimesi: İlkbahar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24300" y="126827"/>
          <a:ext cx="5067300" cy="11179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12527</xdr:rowOff>
    </xdr:from>
    <xdr:to>
      <xdr:col>8</xdr:col>
      <xdr:colOff>0</xdr:colOff>
      <xdr:row>1</xdr:row>
      <xdr:rowOff>1130473</xdr:rowOff>
    </xdr:to>
    <xdr:pic>
      <xdr:nvPicPr>
        <xdr:cNvPr id="4" name="Resim 3" descr="İlkbahar Başlığı&#10;&#10;Fotoğraf kolajı kelimesi: İlkbaha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24300" y="126827"/>
          <a:ext cx="5067300" cy="11179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362204</xdr:colOff>
      <xdr:row>1</xdr:row>
      <xdr:rowOff>0</xdr:rowOff>
    </xdr:from>
    <xdr:to>
      <xdr:col>7</xdr:col>
      <xdr:colOff>1266570</xdr:colOff>
      <xdr:row>1</xdr:row>
      <xdr:rowOff>1143000</xdr:rowOff>
    </xdr:to>
    <xdr:pic>
      <xdr:nvPicPr>
        <xdr:cNvPr id="3" name="Resim 2" descr="Yaz Başlığı&#10;&#10;Fotoğraf kolajı kelimesi: Yaz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286504" y="114300"/>
          <a:ext cx="4704841" cy="1143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362204</xdr:colOff>
      <xdr:row>1</xdr:row>
      <xdr:rowOff>0</xdr:rowOff>
    </xdr:from>
    <xdr:to>
      <xdr:col>7</xdr:col>
      <xdr:colOff>1266570</xdr:colOff>
      <xdr:row>1</xdr:row>
      <xdr:rowOff>1143000</xdr:rowOff>
    </xdr:to>
    <xdr:pic>
      <xdr:nvPicPr>
        <xdr:cNvPr id="4" name="Resim 3" descr="Yaz Başlığı&#10;&#10;Fotoğraf kolajı kelimesi: Yaz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286504" y="114300"/>
          <a:ext cx="4704841" cy="1143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362204</xdr:colOff>
      <xdr:row>1</xdr:row>
      <xdr:rowOff>0</xdr:rowOff>
    </xdr:from>
    <xdr:to>
      <xdr:col>7</xdr:col>
      <xdr:colOff>1266570</xdr:colOff>
      <xdr:row>1</xdr:row>
      <xdr:rowOff>1143000</xdr:rowOff>
    </xdr:to>
    <xdr:pic>
      <xdr:nvPicPr>
        <xdr:cNvPr id="4" name="Resim 3" descr="Yaz Başlığı&#10;&#10;Fotoğraf kolajı kelimesi: Yaz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286504" y="114300"/>
          <a:ext cx="4704841" cy="114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1114425</xdr:colOff>
      <xdr:row>0</xdr:row>
      <xdr:rowOff>111315</xdr:rowOff>
    </xdr:from>
    <xdr:to>
      <xdr:col>8</xdr:col>
      <xdr:colOff>0</xdr:colOff>
      <xdr:row>1</xdr:row>
      <xdr:rowOff>1126585</xdr:rowOff>
    </xdr:to>
    <xdr:pic>
      <xdr:nvPicPr>
        <xdr:cNvPr id="3" name="Resim 2" descr="Sonbahar Başlığı&#10;&#10;Fotoğraf kolajı kelimesi: Sonbahar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21"/>
        <a:stretch/>
      </xdr:blipFill>
      <xdr:spPr>
        <a:xfrm>
          <a:off x="3771900" y="111315"/>
          <a:ext cx="5219700" cy="11295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111315</xdr:rowOff>
    </xdr:from>
    <xdr:to>
      <xdr:col>8</xdr:col>
      <xdr:colOff>4220</xdr:colOff>
      <xdr:row>1</xdr:row>
      <xdr:rowOff>1127415</xdr:rowOff>
    </xdr:to>
    <xdr:pic>
      <xdr:nvPicPr>
        <xdr:cNvPr id="4" name="Resim 3" descr="Sonbahar Başlığı&#10;&#10;Fotoğraf kolajı kelimesi: Sonbahar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40"/>
        <a:stretch/>
      </xdr:blipFill>
      <xdr:spPr>
        <a:xfrm>
          <a:off x="3514725" y="111315"/>
          <a:ext cx="5481095" cy="1130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1076325</xdr:colOff>
      <xdr:row>0</xdr:row>
      <xdr:rowOff>111314</xdr:rowOff>
    </xdr:from>
    <xdr:to>
      <xdr:col>8</xdr:col>
      <xdr:colOff>4222</xdr:colOff>
      <xdr:row>1</xdr:row>
      <xdr:rowOff>1127414</xdr:rowOff>
    </xdr:to>
    <xdr:pic>
      <xdr:nvPicPr>
        <xdr:cNvPr id="4" name="Resim 3" descr="Sonbahar Başlığı&#10;&#10;Fotoğraf kolajı kelimesi: Sonbahar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52"/>
        <a:stretch/>
      </xdr:blipFill>
      <xdr:spPr>
        <a:xfrm>
          <a:off x="3733800" y="111314"/>
          <a:ext cx="5262022" cy="1130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75417</xdr:colOff>
      <xdr:row>1</xdr:row>
      <xdr:rowOff>0</xdr:rowOff>
    </xdr:from>
    <xdr:to>
      <xdr:col>8</xdr:col>
      <xdr:colOff>783</xdr:colOff>
      <xdr:row>1</xdr:row>
      <xdr:rowOff>1143000</xdr:rowOff>
    </xdr:to>
    <xdr:pic>
      <xdr:nvPicPr>
        <xdr:cNvPr id="3" name="Resim 2" descr="Kış Başlığı&#10;&#10;Fotoğraf kolajı kelimesi: Kış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999717" y="114300"/>
          <a:ext cx="4992666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6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59999389629810485"/>
    <pageSetUpPr autoPageBreaks="0" fitToPage="1"/>
  </sheetPr>
  <dimension ref="B1:L15"/>
  <sheetViews>
    <sheetView showGridLines="0" topLeftCell="A4" zoomScaleNormal="100" workbookViewId="0">
      <selection activeCell="K8" sqref="K8"/>
    </sheetView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2" width="17" style="1" customWidth="1"/>
    <col min="13" max="13" width="1.625" style="1" customWidth="1"/>
    <col min="14" max="16384" width="8.75" style="1"/>
  </cols>
  <sheetData>
    <row r="1" spans="2:12" ht="9" customHeight="1" x14ac:dyDescent="0.3">
      <c r="I1" s="1" t="s">
        <v>1</v>
      </c>
    </row>
    <row r="2" spans="2:12" ht="96" customHeight="1" x14ac:dyDescent="0.3">
      <c r="B2" s="42" t="str">
        <f>"Ocak "&amp;TakvimYılı</f>
        <v>Ocak 2021</v>
      </c>
      <c r="C2" s="42"/>
      <c r="D2" s="42"/>
      <c r="E2" s="2"/>
      <c r="F2" s="2"/>
      <c r="G2" s="2"/>
      <c r="H2" s="3"/>
    </row>
    <row r="3" spans="2:12" s="8" customFormat="1" ht="24" customHeight="1" x14ac:dyDescent="0.3">
      <c r="B3" s="5" t="str">
        <f>HaftaBaşlangıcı</f>
        <v>Pazartesi</v>
      </c>
      <c r="C3" s="6" t="str">
        <f t="shared" ref="C3:H3" si="0">TEXT(C4,"gggg")</f>
        <v>Salı</v>
      </c>
      <c r="D3" s="6" t="str">
        <f t="shared" si="0"/>
        <v>Çarşamba</v>
      </c>
      <c r="E3" s="6" t="str">
        <f t="shared" si="0"/>
        <v>Perşembe</v>
      </c>
      <c r="F3" s="6" t="str">
        <f t="shared" si="0"/>
        <v>Cuma</v>
      </c>
      <c r="G3" s="6" t="str">
        <f t="shared" si="0"/>
        <v>Cumartesi</v>
      </c>
      <c r="H3" s="7" t="str">
        <f t="shared" si="0"/>
        <v>Pazar</v>
      </c>
      <c r="K3" s="47" t="s">
        <v>2</v>
      </c>
      <c r="L3" s="47"/>
    </row>
    <row r="4" spans="2:12" s="4" customFormat="1" ht="24" customHeight="1" x14ac:dyDescent="0.3">
      <c r="B4" s="29">
        <f t="array" ref="B4:H4">GünlerVeHaftalar+DATE(TakvimYılı,1,1)-WEEKDAY(DATE(TakvimYılı,1,1),(HaftaBaşlangıcı="Pazartesi")+1)+1</f>
        <v>44193</v>
      </c>
      <c r="C4" s="29">
        <v>44194</v>
      </c>
      <c r="D4" s="29">
        <v>44195</v>
      </c>
      <c r="E4" s="29">
        <v>44196</v>
      </c>
      <c r="F4" s="29">
        <v>44197</v>
      </c>
      <c r="G4" s="29">
        <v>44198</v>
      </c>
      <c r="H4" s="30">
        <v>44199</v>
      </c>
      <c r="K4" s="12" t="s">
        <v>3</v>
      </c>
      <c r="L4" s="12" t="s">
        <v>4</v>
      </c>
    </row>
    <row r="5" spans="2:12" s="10" customFormat="1" ht="56.1" customHeight="1" x14ac:dyDescent="0.3">
      <c r="B5" s="9" t="s">
        <v>6</v>
      </c>
      <c r="C5" s="9"/>
      <c r="D5" s="9"/>
      <c r="E5" s="9"/>
      <c r="F5" s="9"/>
      <c r="G5" s="9"/>
      <c r="H5" s="9"/>
      <c r="K5" s="13">
        <v>2021</v>
      </c>
      <c r="L5" s="13" t="s">
        <v>5</v>
      </c>
    </row>
    <row r="6" spans="2:12" s="4" customFormat="1" ht="24" customHeight="1" x14ac:dyDescent="0.3">
      <c r="B6" s="31">
        <f t="array" ref="B6:H6">GünlerVeHaftalar+DATE(TakvimYılı,1,1)-WEEKDAY(DATE(TakvimYılı,1,1),(HaftaBaşlangıcı="Pazartesi")+1)+8</f>
        <v>44200</v>
      </c>
      <c r="C6" s="31">
        <v>44201</v>
      </c>
      <c r="D6" s="31">
        <v>44202</v>
      </c>
      <c r="E6" s="31">
        <v>44203</v>
      </c>
      <c r="F6" s="31">
        <v>44204</v>
      </c>
      <c r="G6" s="31">
        <v>44205</v>
      </c>
      <c r="H6" s="31">
        <v>44206</v>
      </c>
    </row>
    <row r="7" spans="2:12" s="10" customFormat="1" ht="56.1" customHeight="1" x14ac:dyDescent="0.3">
      <c r="B7" s="11"/>
      <c r="C7" s="11"/>
      <c r="D7" s="11"/>
      <c r="E7" s="11"/>
      <c r="F7" s="11"/>
      <c r="G7" s="11"/>
      <c r="H7" s="11"/>
    </row>
    <row r="8" spans="2:12" s="4" customFormat="1" ht="24" customHeight="1" x14ac:dyDescent="0.3">
      <c r="B8" s="32">
        <f t="array" ref="B8:H8">GünlerVeHaftalar+DATE(TakvimYılı,1,1)-WEEKDAY(DATE(TakvimYılı,1,1),(HaftaBaşlangıcı="Pazartesi")+1)+15</f>
        <v>44207</v>
      </c>
      <c r="C8" s="32">
        <v>44208</v>
      </c>
      <c r="D8" s="32">
        <v>44209</v>
      </c>
      <c r="E8" s="32">
        <v>44210</v>
      </c>
      <c r="F8" s="32">
        <v>44211</v>
      </c>
      <c r="G8" s="32">
        <v>44212</v>
      </c>
      <c r="H8" s="32">
        <v>44213</v>
      </c>
    </row>
    <row r="9" spans="2:12" s="10" customFormat="1" ht="56.1" customHeight="1" x14ac:dyDescent="0.3">
      <c r="B9" s="9"/>
      <c r="C9" s="9"/>
      <c r="D9" s="9"/>
      <c r="E9" s="9"/>
      <c r="F9" s="9"/>
      <c r="G9" s="9"/>
      <c r="H9" s="9"/>
    </row>
    <row r="10" spans="2:12" s="4" customFormat="1" ht="24" customHeight="1" x14ac:dyDescent="0.3">
      <c r="B10" s="31">
        <f t="array" ref="B10:H10">GünlerVeHaftalar+DATE(TakvimYılı,1,1)-WEEKDAY(DATE(TakvimYılı,1,1),(HaftaBaşlangıcı="Pazartesi")+1)+22</f>
        <v>44214</v>
      </c>
      <c r="C10" s="31">
        <v>44215</v>
      </c>
      <c r="D10" s="31">
        <v>44216</v>
      </c>
      <c r="E10" s="31">
        <v>44217</v>
      </c>
      <c r="F10" s="31">
        <v>44218</v>
      </c>
      <c r="G10" s="31">
        <v>44219</v>
      </c>
      <c r="H10" s="31">
        <v>44220</v>
      </c>
    </row>
    <row r="11" spans="2:12" s="10" customFormat="1" ht="56.1" customHeight="1" x14ac:dyDescent="0.3">
      <c r="B11" s="11"/>
      <c r="C11" s="11"/>
      <c r="D11" s="11"/>
      <c r="E11" s="11"/>
      <c r="F11" s="11"/>
      <c r="G11" s="11"/>
      <c r="H11" s="11"/>
    </row>
    <row r="12" spans="2:12" s="4" customFormat="1" ht="24" customHeight="1" x14ac:dyDescent="0.3">
      <c r="B12" s="32">
        <f t="array" ref="B12:H12">GünlerVeHaftalar+DATE(TakvimYılı,1,1)-WEEKDAY(DATE(TakvimYılı,1,1),(HaftaBaşlangıcı="Pazartesi")+1)+29</f>
        <v>44221</v>
      </c>
      <c r="C12" s="32">
        <v>44222</v>
      </c>
      <c r="D12" s="32">
        <v>44223</v>
      </c>
      <c r="E12" s="32">
        <v>44224</v>
      </c>
      <c r="F12" s="32">
        <v>44225</v>
      </c>
      <c r="G12" s="32">
        <v>44226</v>
      </c>
      <c r="H12" s="32">
        <v>44227</v>
      </c>
    </row>
    <row r="13" spans="2:12" s="10" customFormat="1" ht="56.1" customHeight="1" x14ac:dyDescent="0.3">
      <c r="B13" s="9"/>
      <c r="C13" s="9"/>
      <c r="D13" s="9"/>
      <c r="E13" s="9"/>
      <c r="F13" s="9"/>
      <c r="G13" s="9"/>
      <c r="H13" s="9"/>
    </row>
    <row r="14" spans="2:12" s="4" customFormat="1" ht="24" customHeight="1" x14ac:dyDescent="0.3">
      <c r="B14" s="31">
        <f t="array" ref="B14:C14">GünlerVeHaftalar+DATE(TakvimYılı,1,1)-WEEKDAY(DATE(TakvimYılı,1,1),(HaftaBaşlangıcı="Pazartesi")+1)+36</f>
        <v>44228</v>
      </c>
      <c r="C14" s="31">
        <v>44229</v>
      </c>
      <c r="D14" s="43" t="s">
        <v>0</v>
      </c>
      <c r="E14" s="43"/>
      <c r="F14" s="43"/>
      <c r="G14" s="43"/>
      <c r="H14" s="44"/>
    </row>
    <row r="15" spans="2:12" s="10" customFormat="1" ht="56.1" customHeight="1" x14ac:dyDescent="0.3">
      <c r="B15" s="11"/>
      <c r="C15" s="11"/>
      <c r="D15" s="45"/>
      <c r="E15" s="45"/>
      <c r="F15" s="45"/>
      <c r="G15" s="45"/>
      <c r="H15" s="46"/>
    </row>
  </sheetData>
  <mergeCells count="4">
    <mergeCell ref="B2:D2"/>
    <mergeCell ref="D14:H14"/>
    <mergeCell ref="D15:H15"/>
    <mergeCell ref="K3:L3"/>
  </mergeCells>
  <phoneticPr fontId="2" type="noConversion"/>
  <conditionalFormatting sqref="B12:H12 B14:C14">
    <cfRule type="expression" dxfId="23" priority="24">
      <formula>AND(DAY(B12)&gt;=1,DAY(B12)&lt;=15)</formula>
    </cfRule>
  </conditionalFormatting>
  <conditionalFormatting sqref="B4:G4">
    <cfRule type="expression" dxfId="22" priority="23">
      <formula>DAY(B4)&gt;8</formula>
    </cfRule>
  </conditionalFormatting>
  <dataValidations count="13">
    <dataValidation type="list" errorStyle="warning" allowBlank="1" showInputMessage="1" showErrorMessage="1" error="Listeden bir gün seçin.Açılan listeden günü seçmek için, İPTAL’i seçin ve ardından ALT+AŞAĞI OK tuşlarına basın" prompt="Bu hücrede haftanın ilk gününü seçin. Açılan listeyi görüntülemek için ALT+AŞAĞI OK tuşlarına basın, AŞAĞI OK’a ve sonra ENTER tuşuna basarak bir seçim yapın" sqref="L5" xr:uid="{00000000-0002-0000-0000-000000000000}">
      <formula1>"Pazar, Pazartesi"</formula1>
    </dataValidation>
    <dataValidation allowBlank="1" showInputMessage="1" showErrorMessage="1" prompt="Bu çalışma kitabında bir aylık özel takvim oluşturun. Bu Ocak çalışma sayfası üzerinde yılı ve haftanın ilk gününü özelleştirin. Her ay farklı bir çalışma sayfasında yer alır." sqref="A1" xr:uid="{00000000-0002-0000-0000-000001000000}"/>
    <dataValidation allowBlank="1" showInputMessage="1" showErrorMessage="1" prompt="Aşağıdaki hücreye yılı girin" sqref="K4" xr:uid="{00000000-0002-0000-0000-000002000000}"/>
    <dataValidation allowBlank="1" showInputMessage="1" showErrorMessage="1" prompt="Alttaki hücrede Hafta İlk Gününü seçin" sqref="L4" xr:uid="{00000000-0002-0000-0000-000003000000}"/>
    <dataValidation allowBlank="1" showInputMessage="1" showErrorMessage="1" prompt="Bu hücreye yılı girin" sqref="K5" xr:uid="{00000000-0002-0000-0000-000004000000}"/>
    <dataValidation allowBlank="1" showInputMessage="1" showErrorMessage="1" prompt="Bu satırda, bu takvim için belirlenen günler yer alır. Bu hücrede haftanın ilk günü bulunur. Haftanın ilk gününü değiştirmek için, bu çalışma sayfasındaki L5 hücresine yeni bir gün girin." sqref="B3" xr:uid="{00000000-0002-0000-0000-000005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000-000006000000}"/>
    <dataValidation allowBlank="1" showInputMessage="1" showErrorMessage="1" prompt="Bu hücredeki yıl, K5 hücresine girilen yıla dayanarak otomatik olarak güncelleştirilir. Aşağıdaki takvimde, bir önceki ve bir sonraki ayın tarihleri daha açık tonda bir yazı tipiyle belirtilir." sqref="B2:D2" xr:uid="{00000000-0002-0000-0000-000007000000}"/>
    <dataValidation allowBlank="1" showInputMessage="1" showErrorMessage="1" prompt="Otomatik olarak belirlenen iş günü" sqref="C3:H3" xr:uid="{00000000-0002-0000-0000-000008000000}"/>
    <dataValidation allowBlank="1" showInputMessage="1" showErrorMessage="1" prompt="Bu satır ve 7, 9, 11, 13 ve 15. satırlar, yukarıdaki hücrede belirtilen takvim gününe ilişkin notlarınızı girmeniz içindir." sqref="B5" xr:uid="{00000000-0002-0000-0000-000009000000}"/>
    <dataValidation allowBlank="1" showInputMessage="1" prompt="Bu hücreye aylık Notlarınızı girin" sqref="D15:H15" xr:uid="{00000000-0002-0000-0000-00000A000000}"/>
    <dataValidation allowBlank="1" showInputMessage="1" prompt="Aşağıdaki hücreye aylık Notlarınızı girin" sqref="D14:H14" xr:uid="{00000000-0002-0000-0000-00000B000000}"/>
    <dataValidation allowBlank="1" showInputMessage="1" showErrorMessage="1" prompt="Aşağıdaki hücrelere yılı girin ve haftanın ilk gününü seçin. Bu Takvim Ayarlama hücreleri yazdırılmaz" sqref="K3" xr:uid="{00000000-0002-0000-0000-00000C000000}"/>
  </dataValidations>
  <printOptions horizontalCentered="1"/>
  <pageMargins left="0.25" right="0.25" top="0.5" bottom="0.5" header="0.3" footer="0.3"/>
  <pageSetup paperSize="9" orientation="landscape" r:id="rId1"/>
  <headerFooter differentFirst="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  <pageSetUpPr fitToPage="1"/>
  </sheetPr>
  <dimension ref="B1:I15"/>
  <sheetViews>
    <sheetView showGridLines="0" topLeftCell="A7" zoomScaleNormal="100" workbookViewId="0">
      <selection activeCell="G9" sqref="G9"/>
    </sheetView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42" t="str">
        <f>"Şubat "&amp;TakvimYılı</f>
        <v>Şubat 2021</v>
      </c>
      <c r="C2" s="42"/>
      <c r="D2" s="42"/>
      <c r="E2" s="2"/>
      <c r="F2" s="2"/>
      <c r="G2" s="2"/>
      <c r="H2" s="3"/>
    </row>
    <row r="3" spans="2:9" s="8" customFormat="1" ht="24" customHeight="1" x14ac:dyDescent="0.3">
      <c r="B3" s="5" t="str">
        <f>HaftaBaşlangıcı</f>
        <v>Pazartesi</v>
      </c>
      <c r="C3" s="6" t="str">
        <f t="shared" ref="C3:H3" si="0">TEXT(C4,"gggg")</f>
        <v>Salı</v>
      </c>
      <c r="D3" s="6" t="str">
        <f t="shared" si="0"/>
        <v>Çarşamba</v>
      </c>
      <c r="E3" s="6" t="str">
        <f t="shared" si="0"/>
        <v>Perşembe</v>
      </c>
      <c r="F3" s="6" t="str">
        <f t="shared" si="0"/>
        <v>Cuma</v>
      </c>
      <c r="G3" s="6" t="str">
        <f t="shared" si="0"/>
        <v>Cumartesi</v>
      </c>
      <c r="H3" s="7" t="str">
        <f t="shared" si="0"/>
        <v>Pazar</v>
      </c>
    </row>
    <row r="4" spans="2:9" s="4" customFormat="1" ht="24" customHeight="1" x14ac:dyDescent="0.3">
      <c r="B4" s="29">
        <f t="array" ref="B4:H4">GünlerVeHaftalar+DATE(TakvimYılı,2,1)-WEEKDAY(DATE(TakvimYılı,2,1),(HaftaBaşlangıcı="Pazartesi")+1)+1</f>
        <v>44228</v>
      </c>
      <c r="C4" s="29">
        <v>44229</v>
      </c>
      <c r="D4" s="29">
        <v>44230</v>
      </c>
      <c r="E4" s="29">
        <v>44231</v>
      </c>
      <c r="F4" s="29">
        <v>44232</v>
      </c>
      <c r="G4" s="29">
        <v>44233</v>
      </c>
      <c r="H4" s="30">
        <v>44234</v>
      </c>
    </row>
    <row r="5" spans="2:9" s="10" customFormat="1" ht="56.1" customHeight="1" x14ac:dyDescent="0.3">
      <c r="B5" s="9"/>
      <c r="C5" s="9"/>
      <c r="D5" s="9"/>
      <c r="E5" s="9"/>
      <c r="F5" s="9"/>
      <c r="G5" s="9"/>
      <c r="H5" s="9"/>
    </row>
    <row r="6" spans="2:9" s="4" customFormat="1" ht="24" customHeight="1" x14ac:dyDescent="0.3">
      <c r="B6" s="31">
        <f t="array" ref="B6:H6">GünlerVeHaftalar+DATE(TakvimYılı,2,1)-WEEKDAY(DATE(TakvimYılı,2,1),(HaftaBaşlangıcı="Pazartesi")+1)+8</f>
        <v>44235</v>
      </c>
      <c r="C6" s="31">
        <v>44236</v>
      </c>
      <c r="D6" s="31">
        <v>44237</v>
      </c>
      <c r="E6" s="31">
        <v>44238</v>
      </c>
      <c r="F6" s="31">
        <v>44239</v>
      </c>
      <c r="G6" s="31">
        <v>44240</v>
      </c>
      <c r="H6" s="31">
        <v>44241</v>
      </c>
    </row>
    <row r="7" spans="2:9" s="10" customFormat="1" ht="56.1" customHeight="1" x14ac:dyDescent="0.3">
      <c r="B7" s="11"/>
      <c r="C7" s="11"/>
      <c r="D7" s="11"/>
      <c r="E7" s="11"/>
      <c r="F7" s="11"/>
      <c r="G7" s="11"/>
      <c r="H7" s="11"/>
    </row>
    <row r="8" spans="2:9" s="4" customFormat="1" ht="24" customHeight="1" x14ac:dyDescent="0.3">
      <c r="B8" s="32">
        <f t="array" ref="B8:H8">GünlerVeHaftalar+DATE(TakvimYılı,2,1)-WEEKDAY(DATE(TakvimYılı,2,1),(HaftaBaşlangıcı="Pazartesi")+1)+15</f>
        <v>44242</v>
      </c>
      <c r="C8" s="32">
        <v>44243</v>
      </c>
      <c r="D8" s="32">
        <v>44244</v>
      </c>
      <c r="E8" s="32">
        <v>44245</v>
      </c>
      <c r="F8" s="32">
        <v>44246</v>
      </c>
      <c r="G8" s="32">
        <v>44247</v>
      </c>
      <c r="H8" s="32">
        <v>44248</v>
      </c>
    </row>
    <row r="9" spans="2:9" s="10" customFormat="1" ht="56.1" customHeight="1" x14ac:dyDescent="0.3">
      <c r="B9" s="9"/>
      <c r="C9" s="9"/>
      <c r="D9" s="9"/>
      <c r="E9"/>
      <c r="F9" s="63" t="s">
        <v>7</v>
      </c>
      <c r="G9" s="63" t="s">
        <v>8</v>
      </c>
      <c r="H9" s="9"/>
    </row>
    <row r="10" spans="2:9" s="4" customFormat="1" ht="24" customHeight="1" x14ac:dyDescent="0.3">
      <c r="B10" s="31">
        <f t="array" ref="B10:H10">GünlerVeHaftalar+DATE(TakvimYılı,2,1)-WEEKDAY(DATE(TakvimYılı,2,1),(HaftaBaşlangıcı="Pazartesi")+1)+22</f>
        <v>44249</v>
      </c>
      <c r="C10" s="31">
        <v>44250</v>
      </c>
      <c r="D10" s="31">
        <v>44251</v>
      </c>
      <c r="E10" s="31">
        <v>44252</v>
      </c>
      <c r="F10" s="31">
        <v>44253</v>
      </c>
      <c r="G10" s="31">
        <v>44254</v>
      </c>
      <c r="H10" s="31">
        <v>44255</v>
      </c>
    </row>
    <row r="11" spans="2:9" s="10" customFormat="1" ht="56.1" customHeight="1" x14ac:dyDescent="0.3">
      <c r="B11" s="11"/>
      <c r="C11" s="64" t="s">
        <v>9</v>
      </c>
      <c r="D11" s="64" t="s">
        <v>10</v>
      </c>
      <c r="E11" s="65" t="s">
        <v>11</v>
      </c>
      <c r="F11" s="64" t="s">
        <v>12</v>
      </c>
      <c r="G11" s="63" t="s">
        <v>13</v>
      </c>
      <c r="H11" s="11"/>
    </row>
    <row r="12" spans="2:9" s="4" customFormat="1" ht="24" customHeight="1" x14ac:dyDescent="0.3">
      <c r="B12" s="32">
        <f t="array" ref="B12:H12">GünlerVeHaftalar+DATE(TakvimYılı,2,1)-WEEKDAY(DATE(TakvimYılı,2,1),(HaftaBaşlangıcı="Pazartesi")+1)+29</f>
        <v>44256</v>
      </c>
      <c r="C12" s="32">
        <v>44257</v>
      </c>
      <c r="D12" s="32">
        <v>44258</v>
      </c>
      <c r="E12" s="32">
        <v>44259</v>
      </c>
      <c r="F12" s="32">
        <v>44260</v>
      </c>
      <c r="G12" s="32">
        <v>44261</v>
      </c>
      <c r="H12" s="32">
        <v>44262</v>
      </c>
    </row>
    <row r="13" spans="2:9" s="10" customFormat="1" ht="56.1" customHeight="1" x14ac:dyDescent="0.3">
      <c r="B13" s="9"/>
      <c r="C13" s="63" t="s">
        <v>14</v>
      </c>
      <c r="D13" s="63" t="s">
        <v>15</v>
      </c>
      <c r="E13" s="63" t="s">
        <v>16</v>
      </c>
      <c r="F13" s="63" t="s">
        <v>17</v>
      </c>
      <c r="G13" s="63" t="s">
        <v>18</v>
      </c>
      <c r="H13" s="9"/>
    </row>
    <row r="14" spans="2:9" s="4" customFormat="1" ht="24" customHeight="1" x14ac:dyDescent="0.3">
      <c r="B14" s="31">
        <f t="array" ref="B14:C14">GünlerVeHaftalar+DATE(TakvimYılı,2,1)-WEEKDAY(DATE(TakvimYılı,2,1),(HaftaBaşlangıcı="Pazartesi")+1)+36</f>
        <v>44263</v>
      </c>
      <c r="C14" s="31">
        <v>44264</v>
      </c>
      <c r="D14" s="43"/>
      <c r="E14" s="43"/>
      <c r="F14" s="43"/>
      <c r="G14" s="43"/>
      <c r="H14" s="44"/>
    </row>
    <row r="15" spans="2:9" s="10" customFormat="1" ht="56.1" customHeight="1" x14ac:dyDescent="0.3">
      <c r="B15" s="11"/>
      <c r="C15" s="11"/>
      <c r="D15" s="45"/>
      <c r="E15" s="45"/>
      <c r="F15" s="45"/>
      <c r="G15" s="45"/>
      <c r="H15" s="46"/>
    </row>
  </sheetData>
  <mergeCells count="3">
    <mergeCell ref="B2:D2"/>
    <mergeCell ref="D14:H14"/>
    <mergeCell ref="D15:H15"/>
  </mergeCells>
  <conditionalFormatting sqref="B12:H12 B14:C14">
    <cfRule type="expression" dxfId="21" priority="2">
      <formula>AND(DAY(B12)&gt;=1,DAY(B12)&lt;=15)</formula>
    </cfRule>
  </conditionalFormatting>
  <conditionalFormatting sqref="B4:G4">
    <cfRule type="expression" dxfId="20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1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100-000001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100-000002000000}"/>
    <dataValidation allowBlank="1" showInputMessage="1" showErrorMessage="1" prompt="Şubat ayı takvimi" sqref="A1" xr:uid="{00000000-0002-0000-0100-000003000000}"/>
    <dataValidation allowBlank="1" showInputMessage="1" prompt="Aşağıdaki hücreye aylık Notlarınızı girin" sqref="D14:H14" xr:uid="{00000000-0002-0000-0100-000004000000}"/>
    <dataValidation allowBlank="1" showInputMessage="1" prompt="Bu hücreye aylık Notlarınızı girin" sqref="D15:H15" xr:uid="{00000000-0002-0000-01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1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1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pageSetUpPr fitToPage="1"/>
  </sheetPr>
  <dimension ref="B1:I15"/>
  <sheetViews>
    <sheetView showGridLines="0" tabSelected="1" topLeftCell="A4" zoomScaleNormal="100" workbookViewId="0">
      <selection activeCell="D15" sqref="D15:H15"/>
    </sheetView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48" t="str">
        <f>"Mart "&amp;TakvimYılı</f>
        <v>Mart 2021</v>
      </c>
      <c r="C2" s="48"/>
      <c r="D2" s="48"/>
      <c r="E2" s="2"/>
      <c r="F2" s="2"/>
      <c r="G2" s="2"/>
      <c r="H2" s="3"/>
    </row>
    <row r="3" spans="2:9" s="8" customFormat="1" ht="24" customHeight="1" x14ac:dyDescent="0.3">
      <c r="B3" s="17" t="str">
        <f>HaftaBaşlangıcı</f>
        <v>Pazartesi</v>
      </c>
      <c r="C3" s="18" t="str">
        <f t="shared" ref="C3:H3" si="0">TEXT(C4,"gggg")</f>
        <v>Salı</v>
      </c>
      <c r="D3" s="18" t="str">
        <f t="shared" si="0"/>
        <v>Çarşamba</v>
      </c>
      <c r="E3" s="18" t="str">
        <f t="shared" si="0"/>
        <v>Perşembe</v>
      </c>
      <c r="F3" s="18" t="str">
        <f t="shared" si="0"/>
        <v>Cuma</v>
      </c>
      <c r="G3" s="18" t="str">
        <f t="shared" si="0"/>
        <v>Cumartesi</v>
      </c>
      <c r="H3" s="19" t="str">
        <f t="shared" si="0"/>
        <v>Pazar</v>
      </c>
    </row>
    <row r="4" spans="2:9" s="4" customFormat="1" ht="24" customHeight="1" x14ac:dyDescent="0.3">
      <c r="B4" s="39">
        <f t="array" ref="B4:H4">GünlerVeHaftalar+DATE(TakvimYılı,3,1)-WEEKDAY(DATE(TakvimYılı,3,1),(HaftaBaşlangıcı="Pazartesi")+1)+1</f>
        <v>44256</v>
      </c>
      <c r="C4" s="39">
        <v>44257</v>
      </c>
      <c r="D4" s="39">
        <v>44258</v>
      </c>
      <c r="E4" s="39">
        <v>44259</v>
      </c>
      <c r="F4" s="39">
        <v>44260</v>
      </c>
      <c r="G4" s="39">
        <v>44261</v>
      </c>
      <c r="H4" s="39">
        <v>44262</v>
      </c>
    </row>
    <row r="5" spans="2:9" s="10" customFormat="1" ht="56.1" customHeight="1" x14ac:dyDescent="0.3">
      <c r="B5" s="21"/>
      <c r="C5" s="21"/>
      <c r="D5" s="21"/>
      <c r="E5" s="21"/>
      <c r="F5" s="21"/>
      <c r="G5" s="21"/>
      <c r="H5" s="21"/>
    </row>
    <row r="6" spans="2:9" s="4" customFormat="1" ht="24" customHeight="1" x14ac:dyDescent="0.3">
      <c r="B6" s="40">
        <f t="array" ref="B6:H6">GünlerVeHaftalar+DATE(TakvimYılı,3,1)-WEEKDAY(DATE(TakvimYılı,3,1),(HaftaBaşlangıcı="Pazartesi")+1)+8</f>
        <v>44263</v>
      </c>
      <c r="C6" s="40">
        <v>44264</v>
      </c>
      <c r="D6" s="40">
        <v>44265</v>
      </c>
      <c r="E6" s="40">
        <v>44266</v>
      </c>
      <c r="F6" s="40">
        <v>44267</v>
      </c>
      <c r="G6" s="40">
        <v>44268</v>
      </c>
      <c r="H6" s="40">
        <v>44269</v>
      </c>
    </row>
    <row r="7" spans="2:9" s="10" customFormat="1" ht="56.1" customHeight="1" x14ac:dyDescent="0.3">
      <c r="B7" s="20"/>
      <c r="C7" s="66" t="s">
        <v>19</v>
      </c>
      <c r="D7" s="66" t="s">
        <v>20</v>
      </c>
      <c r="E7" s="66" t="s">
        <v>21</v>
      </c>
      <c r="F7" s="66" t="s">
        <v>22</v>
      </c>
      <c r="G7" s="66" t="s">
        <v>23</v>
      </c>
      <c r="H7" s="20"/>
    </row>
    <row r="8" spans="2:9" s="4" customFormat="1" ht="24" customHeight="1" x14ac:dyDescent="0.3">
      <c r="B8" s="41">
        <f t="array" ref="B8:H8">GünlerVeHaftalar+DATE(TakvimYılı,3,1)-WEEKDAY(DATE(TakvimYılı,3,1),(HaftaBaşlangıcı="Pazartesi")+1)+15</f>
        <v>44270</v>
      </c>
      <c r="C8" s="41">
        <v>44271</v>
      </c>
      <c r="D8" s="41">
        <v>44272</v>
      </c>
      <c r="E8" s="41">
        <v>44273</v>
      </c>
      <c r="F8" s="41">
        <v>44274</v>
      </c>
      <c r="G8" s="41">
        <v>44275</v>
      </c>
      <c r="H8" s="41">
        <v>44276</v>
      </c>
    </row>
    <row r="9" spans="2:9" s="10" customFormat="1" ht="56.1" customHeight="1" x14ac:dyDescent="0.3">
      <c r="B9" s="21"/>
      <c r="C9" s="67" t="s">
        <v>24</v>
      </c>
      <c r="D9" s="67" t="s">
        <v>25</v>
      </c>
      <c r="E9" s="67" t="s">
        <v>26</v>
      </c>
      <c r="F9" s="67" t="s">
        <v>27</v>
      </c>
      <c r="G9" s="67" t="s">
        <v>28</v>
      </c>
      <c r="H9" s="21"/>
    </row>
    <row r="10" spans="2:9" s="4" customFormat="1" ht="24" customHeight="1" x14ac:dyDescent="0.3">
      <c r="B10" s="40">
        <f t="array" ref="B10:H10">GünlerVeHaftalar+DATE(TakvimYılı,3,1)-WEEKDAY(DATE(TakvimYılı,3,1),(HaftaBaşlangıcı="Pazartesi")+1)+22</f>
        <v>44277</v>
      </c>
      <c r="C10" s="40">
        <v>44278</v>
      </c>
      <c r="D10" s="40">
        <v>44279</v>
      </c>
      <c r="E10" s="40">
        <v>44280</v>
      </c>
      <c r="F10" s="40">
        <v>44281</v>
      </c>
      <c r="G10" s="40">
        <v>44282</v>
      </c>
      <c r="H10" s="40">
        <v>44283</v>
      </c>
    </row>
    <row r="11" spans="2:9" s="10" customFormat="1" ht="56.1" customHeight="1" x14ac:dyDescent="0.3">
      <c r="B11" s="20"/>
      <c r="C11" s="66" t="s">
        <v>29</v>
      </c>
      <c r="D11" s="66" t="s">
        <v>38</v>
      </c>
      <c r="E11" s="66" t="s">
        <v>37</v>
      </c>
      <c r="F11" s="66" t="s">
        <v>36</v>
      </c>
      <c r="G11" s="66" t="s">
        <v>35</v>
      </c>
      <c r="H11" s="20"/>
    </row>
    <row r="12" spans="2:9" s="4" customFormat="1" ht="24" customHeight="1" x14ac:dyDescent="0.3">
      <c r="B12" s="41">
        <f t="array" ref="B12:H12">GünlerVeHaftalar+DATE(TakvimYılı,3,1)-WEEKDAY(DATE(TakvimYılı,3,1),(HaftaBaşlangıcı="Pazartesi")+1)+29</f>
        <v>44284</v>
      </c>
      <c r="C12" s="41">
        <v>44285</v>
      </c>
      <c r="D12" s="41">
        <v>44286</v>
      </c>
      <c r="E12" s="41">
        <v>44287</v>
      </c>
      <c r="F12" s="41">
        <v>44288</v>
      </c>
      <c r="G12" s="41">
        <v>44289</v>
      </c>
      <c r="H12" s="41">
        <v>44290</v>
      </c>
    </row>
    <row r="13" spans="2:9" s="10" customFormat="1" ht="56.1" customHeight="1" x14ac:dyDescent="0.3">
      <c r="B13" s="21"/>
      <c r="C13" s="67" t="s">
        <v>34</v>
      </c>
      <c r="D13" s="67" t="s">
        <v>33</v>
      </c>
      <c r="E13" s="67" t="s">
        <v>32</v>
      </c>
      <c r="F13" s="67" t="s">
        <v>31</v>
      </c>
      <c r="G13" s="67" t="s">
        <v>30</v>
      </c>
      <c r="H13" s="21"/>
    </row>
    <row r="14" spans="2:9" s="4" customFormat="1" ht="24" customHeight="1" x14ac:dyDescent="0.3">
      <c r="B14" s="40">
        <f t="array" ref="B14:C14">GünlerVeHaftalar+DATE(TakvimYılı,3,1)-WEEKDAY(DATE(TakvimYılı,3,1),(HaftaBaşlangıcı="Pazartesi")+1)+36</f>
        <v>44291</v>
      </c>
      <c r="C14" s="40">
        <v>44292</v>
      </c>
      <c r="D14" s="49" t="s">
        <v>0</v>
      </c>
      <c r="E14" s="49"/>
      <c r="F14" s="49"/>
      <c r="G14" s="49"/>
      <c r="H14" s="50"/>
    </row>
    <row r="15" spans="2:9" s="10" customFormat="1" ht="56.1" customHeight="1" x14ac:dyDescent="0.3">
      <c r="B15" s="20"/>
      <c r="C15" s="20"/>
      <c r="D15" s="68" t="s">
        <v>39</v>
      </c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12:H12 B14:C14">
    <cfRule type="expression" dxfId="19" priority="2">
      <formula>AND(DAY(B12)&gt;=1,DAY(B12)&lt;=15)</formula>
    </cfRule>
  </conditionalFormatting>
  <conditionalFormatting sqref="B4:G4">
    <cfRule type="expression" dxfId="18" priority="1">
      <formula>DAY(B4)&gt;8</formula>
    </cfRule>
  </conditionalFormatting>
  <dataValidations count="8">
    <dataValidation allowBlank="1" showInputMessage="1" showErrorMessage="1" prompt="Mart ayı takvimi" sqref="A1" xr:uid="{00000000-0002-0000-02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200-000001000000}"/>
    <dataValidation allowBlank="1" showInputMessage="1" showErrorMessage="1" prompt="Otomatik olarak belirlenen iş günü" sqref="C3:H3" xr:uid="{00000000-0002-0000-0200-000002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200-000003000000}"/>
    <dataValidation allowBlank="1" showInputMessage="1" showErrorMessage="1" prompt="Bu satır ve 7, 9, 11, 13 ve 15. satırlar, yukarıdaki hücrede belirtilen takvim gününe ilişkin notlarınızı girmeniz içindir." sqref="B5" xr:uid="{00000000-0002-0000-0200-000004000000}"/>
    <dataValidation allowBlank="1" showInputMessage="1" prompt="Bu hücreye aylık Notlarınızı girin" sqref="D15:H15" xr:uid="{00000000-0002-0000-0200-000005000000}"/>
    <dataValidation allowBlank="1" showInputMessage="1" prompt="Aşağıdaki hücreye aylık Notlarınızı girin" sqref="D14:H14" xr:uid="{00000000-0002-0000-0200-000006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2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48" t="str">
        <f>"Nisan "&amp;TakvimYılı</f>
        <v>Nisan 2021</v>
      </c>
      <c r="C2" s="48"/>
      <c r="D2" s="48"/>
      <c r="E2" s="2"/>
      <c r="F2" s="2"/>
      <c r="G2" s="2"/>
      <c r="H2" s="3"/>
    </row>
    <row r="3" spans="2:9" s="8" customFormat="1" ht="24" customHeight="1" x14ac:dyDescent="0.3">
      <c r="B3" s="17" t="str">
        <f>HaftaBaşlangıcı</f>
        <v>Pazartesi</v>
      </c>
      <c r="C3" s="18" t="str">
        <f t="shared" ref="C3:H3" si="0">TEXT(C4,"gggg")</f>
        <v>Salı</v>
      </c>
      <c r="D3" s="18" t="str">
        <f t="shared" si="0"/>
        <v>Çarşamba</v>
      </c>
      <c r="E3" s="18" t="str">
        <f t="shared" si="0"/>
        <v>Perşembe</v>
      </c>
      <c r="F3" s="18" t="str">
        <f t="shared" si="0"/>
        <v>Cuma</v>
      </c>
      <c r="G3" s="18" t="str">
        <f t="shared" si="0"/>
        <v>Cumartesi</v>
      </c>
      <c r="H3" s="19" t="str">
        <f t="shared" si="0"/>
        <v>Pazar</v>
      </c>
    </row>
    <row r="4" spans="2:9" s="4" customFormat="1" ht="24" customHeight="1" x14ac:dyDescent="0.3">
      <c r="B4" s="39">
        <f t="array" ref="B4:H4">GünlerVeHaftalar+DATE(TakvimYılı,4,1)-WEEKDAY(DATE(TakvimYılı,4,1),(HaftaBaşlangıcı="Pazartesi")+1)+1</f>
        <v>44284</v>
      </c>
      <c r="C4" s="39">
        <v>44285</v>
      </c>
      <c r="D4" s="39">
        <v>44286</v>
      </c>
      <c r="E4" s="39">
        <v>44287</v>
      </c>
      <c r="F4" s="39">
        <v>44288</v>
      </c>
      <c r="G4" s="39">
        <v>44289</v>
      </c>
      <c r="H4" s="39">
        <v>44290</v>
      </c>
    </row>
    <row r="5" spans="2:9" s="10" customFormat="1" ht="56.1" customHeight="1" x14ac:dyDescent="0.3">
      <c r="B5" s="21"/>
      <c r="C5" s="21"/>
      <c r="D5" s="21"/>
      <c r="E5" s="21"/>
      <c r="F5" s="21"/>
      <c r="G5" s="21"/>
      <c r="H5" s="21"/>
    </row>
    <row r="6" spans="2:9" s="4" customFormat="1" ht="24" customHeight="1" x14ac:dyDescent="0.3">
      <c r="B6" s="40">
        <f t="array" ref="B6:H6">GünlerVeHaftalar+DATE(TakvimYılı,4,1)-WEEKDAY(DATE(TakvimYılı,4,1),(HaftaBaşlangıcı="Pazartesi")+1)+8</f>
        <v>44291</v>
      </c>
      <c r="C6" s="40">
        <v>44292</v>
      </c>
      <c r="D6" s="40">
        <v>44293</v>
      </c>
      <c r="E6" s="40">
        <v>44294</v>
      </c>
      <c r="F6" s="40">
        <v>44295</v>
      </c>
      <c r="G6" s="40">
        <v>44296</v>
      </c>
      <c r="H6" s="40">
        <v>44297</v>
      </c>
    </row>
    <row r="7" spans="2:9" s="10" customFormat="1" ht="56.1" customHeight="1" x14ac:dyDescent="0.3">
      <c r="B7" s="20"/>
      <c r="C7" s="20"/>
      <c r="D7" s="20"/>
      <c r="E7" s="20"/>
      <c r="F7" s="20"/>
      <c r="G7" s="20"/>
      <c r="H7" s="20"/>
    </row>
    <row r="8" spans="2:9" s="4" customFormat="1" ht="24" customHeight="1" x14ac:dyDescent="0.3">
      <c r="B8" s="41">
        <f t="array" ref="B8:H8">GünlerVeHaftalar+DATE(TakvimYılı,4,1)-WEEKDAY(DATE(TakvimYılı,4,1),(HaftaBaşlangıcı="Pazartesi")+1)+15</f>
        <v>44298</v>
      </c>
      <c r="C8" s="41">
        <v>44299</v>
      </c>
      <c r="D8" s="41">
        <v>44300</v>
      </c>
      <c r="E8" s="41">
        <v>44301</v>
      </c>
      <c r="F8" s="41">
        <v>44302</v>
      </c>
      <c r="G8" s="41">
        <v>44303</v>
      </c>
      <c r="H8" s="41">
        <v>44304</v>
      </c>
    </row>
    <row r="9" spans="2:9" s="10" customFormat="1" ht="56.1" customHeight="1" x14ac:dyDescent="0.3">
      <c r="B9" s="21"/>
      <c r="C9" s="21"/>
      <c r="D9" s="21"/>
      <c r="E9" s="21"/>
      <c r="F9" s="21"/>
      <c r="G9" s="21"/>
      <c r="H9" s="21"/>
    </row>
    <row r="10" spans="2:9" s="4" customFormat="1" ht="24" customHeight="1" x14ac:dyDescent="0.3">
      <c r="B10" s="40">
        <f t="array" ref="B10:H10">GünlerVeHaftalar+DATE(TakvimYılı,4,1)-WEEKDAY(DATE(TakvimYılı,4,1),(HaftaBaşlangıcı="Pazartesi")+1)+22</f>
        <v>44305</v>
      </c>
      <c r="C10" s="40">
        <v>44306</v>
      </c>
      <c r="D10" s="40">
        <v>44307</v>
      </c>
      <c r="E10" s="40">
        <v>44308</v>
      </c>
      <c r="F10" s="40">
        <v>44309</v>
      </c>
      <c r="G10" s="40">
        <v>44310</v>
      </c>
      <c r="H10" s="40">
        <v>44311</v>
      </c>
    </row>
    <row r="11" spans="2:9" s="10" customFormat="1" ht="56.1" customHeight="1" x14ac:dyDescent="0.3">
      <c r="B11" s="20"/>
      <c r="C11" s="20"/>
      <c r="D11" s="20"/>
      <c r="E11" s="20"/>
      <c r="F11" s="20"/>
      <c r="G11" s="20"/>
      <c r="H11" s="20"/>
    </row>
    <row r="12" spans="2:9" s="4" customFormat="1" ht="24" customHeight="1" x14ac:dyDescent="0.3">
      <c r="B12" s="41">
        <f t="array" ref="B12:H12">GünlerVeHaftalar+DATE(TakvimYılı,4,1)-WEEKDAY(DATE(TakvimYılı,4,1),(HaftaBaşlangıcı="Pazartesi")+1)+29</f>
        <v>44312</v>
      </c>
      <c r="C12" s="41">
        <v>44313</v>
      </c>
      <c r="D12" s="41">
        <v>44314</v>
      </c>
      <c r="E12" s="41">
        <v>44315</v>
      </c>
      <c r="F12" s="41">
        <v>44316</v>
      </c>
      <c r="G12" s="41">
        <v>44317</v>
      </c>
      <c r="H12" s="41">
        <v>44318</v>
      </c>
    </row>
    <row r="13" spans="2:9" s="10" customFormat="1" ht="56.1" customHeight="1" x14ac:dyDescent="0.3">
      <c r="B13" s="21"/>
      <c r="C13" s="21"/>
      <c r="D13" s="21"/>
      <c r="E13" s="21"/>
      <c r="F13" s="21"/>
      <c r="G13" s="21"/>
      <c r="H13" s="21"/>
    </row>
    <row r="14" spans="2:9" s="4" customFormat="1" ht="24" customHeight="1" x14ac:dyDescent="0.3">
      <c r="B14" s="40">
        <f t="array" ref="B14:C14">GünlerVeHaftalar+DATE(TakvimYılı,4,1)-WEEKDAY(DATE(TakvimYılı,4,1),(HaftaBaşlangıcı="Pazartesi")+1)+36</f>
        <v>44319</v>
      </c>
      <c r="C14" s="40">
        <v>44320</v>
      </c>
      <c r="D14" s="49" t="s">
        <v>0</v>
      </c>
      <c r="E14" s="49"/>
      <c r="F14" s="49"/>
      <c r="G14" s="49"/>
      <c r="H14" s="50"/>
    </row>
    <row r="15" spans="2:9" s="10" customFormat="1" ht="56.1" customHeight="1" x14ac:dyDescent="0.3">
      <c r="B15" s="20"/>
      <c r="C15" s="20"/>
      <c r="D15" s="51"/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12:H12 B14:C14">
    <cfRule type="expression" dxfId="17" priority="2">
      <formula>AND(DAY(B12)&gt;=1,DAY(B12)&lt;=15)</formula>
    </cfRule>
  </conditionalFormatting>
  <conditionalFormatting sqref="B4:G4">
    <cfRule type="expression" dxfId="16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3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300-000001000000}"/>
    <dataValidation allowBlank="1" showInputMessage="1" showErrorMessage="1" prompt="Nisan ayı takvimi" sqref="A1" xr:uid="{00000000-0002-0000-0300-000002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300-000003000000}"/>
    <dataValidation allowBlank="1" showInputMessage="1" prompt="Aşağıdaki hücreye aylık Notlarınızı girin" sqref="D14:H14" xr:uid="{00000000-0002-0000-0300-000004000000}"/>
    <dataValidation allowBlank="1" showInputMessage="1" prompt="Bu hücreye aylık Notlarınızı girin" sqref="D15:H15" xr:uid="{00000000-0002-0000-03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3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3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48" t="str">
        <f>"Mayıs "&amp;TakvimYılı</f>
        <v>Mayıs 2021</v>
      </c>
      <c r="C2" s="48"/>
      <c r="D2" s="48"/>
      <c r="E2" s="2"/>
      <c r="F2" s="2"/>
      <c r="G2" s="2"/>
      <c r="H2" s="3"/>
    </row>
    <row r="3" spans="2:9" s="8" customFormat="1" ht="24" customHeight="1" x14ac:dyDescent="0.3">
      <c r="B3" s="17" t="str">
        <f>HaftaBaşlangıcı</f>
        <v>Pazartesi</v>
      </c>
      <c r="C3" s="18" t="str">
        <f t="shared" ref="C3:H3" si="0">TEXT(C4,"gggg")</f>
        <v>Salı</v>
      </c>
      <c r="D3" s="18" t="str">
        <f t="shared" si="0"/>
        <v>Çarşamba</v>
      </c>
      <c r="E3" s="18" t="str">
        <f t="shared" si="0"/>
        <v>Perşembe</v>
      </c>
      <c r="F3" s="18" t="str">
        <f t="shared" si="0"/>
        <v>Cuma</v>
      </c>
      <c r="G3" s="18" t="str">
        <f t="shared" si="0"/>
        <v>Cumartesi</v>
      </c>
      <c r="H3" s="19" t="str">
        <f t="shared" si="0"/>
        <v>Pazar</v>
      </c>
    </row>
    <row r="4" spans="2:9" s="4" customFormat="1" ht="24" customHeight="1" x14ac:dyDescent="0.3">
      <c r="B4" s="39">
        <f t="array" ref="B4:H4">GünlerVeHaftalar+DATE(TakvimYılı,5,1)-WEEKDAY(DATE(TakvimYılı,5,1),(HaftaBaşlangıcı="Pazartesi")+1)+1</f>
        <v>44312</v>
      </c>
      <c r="C4" s="39">
        <v>44313</v>
      </c>
      <c r="D4" s="39">
        <v>44314</v>
      </c>
      <c r="E4" s="39">
        <v>44315</v>
      </c>
      <c r="F4" s="39">
        <v>44316</v>
      </c>
      <c r="G4" s="39">
        <v>44317</v>
      </c>
      <c r="H4" s="39">
        <v>44318</v>
      </c>
    </row>
    <row r="5" spans="2:9" s="10" customFormat="1" ht="56.1" customHeight="1" x14ac:dyDescent="0.3">
      <c r="B5" s="21"/>
      <c r="C5" s="21"/>
      <c r="D5" s="21"/>
      <c r="E5" s="21"/>
      <c r="F5" s="21"/>
      <c r="G5" s="21"/>
      <c r="H5" s="21"/>
    </row>
    <row r="6" spans="2:9" s="4" customFormat="1" ht="24" customHeight="1" x14ac:dyDescent="0.3">
      <c r="B6" s="40">
        <f t="array" ref="B6:H6">GünlerVeHaftalar+DATE(TakvimYılı,5,1)-WEEKDAY(DATE(TakvimYılı,5,1),(HaftaBaşlangıcı="Pazartesi")+1)+8</f>
        <v>44319</v>
      </c>
      <c r="C6" s="40">
        <v>44320</v>
      </c>
      <c r="D6" s="40">
        <v>44321</v>
      </c>
      <c r="E6" s="40">
        <v>44322</v>
      </c>
      <c r="F6" s="40">
        <v>44323</v>
      </c>
      <c r="G6" s="40">
        <v>44324</v>
      </c>
      <c r="H6" s="40">
        <v>44325</v>
      </c>
    </row>
    <row r="7" spans="2:9" s="10" customFormat="1" ht="56.1" customHeight="1" x14ac:dyDescent="0.3">
      <c r="B7" s="20"/>
      <c r="C7" s="20"/>
      <c r="D7" s="20"/>
      <c r="E7" s="20"/>
      <c r="F7" s="20"/>
      <c r="G7" s="20"/>
      <c r="H7" s="20"/>
    </row>
    <row r="8" spans="2:9" s="4" customFormat="1" ht="24" customHeight="1" x14ac:dyDescent="0.3">
      <c r="B8" s="41">
        <f t="array" ref="B8:H8">GünlerVeHaftalar+DATE(TakvimYılı,5,1)-WEEKDAY(DATE(TakvimYılı,5,1),(HaftaBaşlangıcı="Pazartesi")+1)+15</f>
        <v>44326</v>
      </c>
      <c r="C8" s="41">
        <v>44327</v>
      </c>
      <c r="D8" s="41">
        <v>44328</v>
      </c>
      <c r="E8" s="41">
        <v>44329</v>
      </c>
      <c r="F8" s="41">
        <v>44330</v>
      </c>
      <c r="G8" s="41">
        <v>44331</v>
      </c>
      <c r="H8" s="41">
        <v>44332</v>
      </c>
    </row>
    <row r="9" spans="2:9" s="10" customFormat="1" ht="56.1" customHeight="1" x14ac:dyDescent="0.3">
      <c r="B9" s="21"/>
      <c r="C9" s="21"/>
      <c r="D9" s="21"/>
      <c r="E9" s="21"/>
      <c r="F9" s="21"/>
      <c r="G9" s="21"/>
      <c r="H9" s="21"/>
    </row>
    <row r="10" spans="2:9" s="4" customFormat="1" ht="24" customHeight="1" x14ac:dyDescent="0.3">
      <c r="B10" s="40">
        <f t="array" ref="B10:H10">GünlerVeHaftalar+DATE(TakvimYılı,5,1)-WEEKDAY(DATE(TakvimYılı,5,1),(HaftaBaşlangıcı="Pazartesi")+1)+22</f>
        <v>44333</v>
      </c>
      <c r="C10" s="40">
        <v>44334</v>
      </c>
      <c r="D10" s="40">
        <v>44335</v>
      </c>
      <c r="E10" s="40">
        <v>44336</v>
      </c>
      <c r="F10" s="40">
        <v>44337</v>
      </c>
      <c r="G10" s="40">
        <v>44338</v>
      </c>
      <c r="H10" s="40">
        <v>44339</v>
      </c>
    </row>
    <row r="11" spans="2:9" s="10" customFormat="1" ht="56.1" customHeight="1" x14ac:dyDescent="0.3">
      <c r="B11" s="20"/>
      <c r="C11" s="20"/>
      <c r="D11" s="20"/>
      <c r="E11" s="20"/>
      <c r="F11" s="20"/>
      <c r="G11" s="20"/>
      <c r="H11" s="20"/>
    </row>
    <row r="12" spans="2:9" s="4" customFormat="1" ht="24" customHeight="1" x14ac:dyDescent="0.3">
      <c r="B12" s="41">
        <f t="array" ref="B12:H12">GünlerVeHaftalar+DATE(TakvimYılı,5,1)-WEEKDAY(DATE(TakvimYılı,5,1),(HaftaBaşlangıcı="Pazartesi")+1)+29</f>
        <v>44340</v>
      </c>
      <c r="C12" s="41">
        <v>44341</v>
      </c>
      <c r="D12" s="41">
        <v>44342</v>
      </c>
      <c r="E12" s="41">
        <v>44343</v>
      </c>
      <c r="F12" s="41">
        <v>44344</v>
      </c>
      <c r="G12" s="41">
        <v>44345</v>
      </c>
      <c r="H12" s="41">
        <v>44346</v>
      </c>
    </row>
    <row r="13" spans="2:9" s="10" customFormat="1" ht="56.1" customHeight="1" x14ac:dyDescent="0.3">
      <c r="B13" s="21"/>
      <c r="C13" s="21"/>
      <c r="D13" s="21"/>
      <c r="E13" s="21"/>
      <c r="F13" s="21"/>
      <c r="G13" s="21"/>
      <c r="H13" s="21"/>
    </row>
    <row r="14" spans="2:9" s="4" customFormat="1" ht="24" customHeight="1" x14ac:dyDescent="0.3">
      <c r="B14" s="40">
        <f t="array" ref="B14:C14">GünlerVeHaftalar+DATE(TakvimYılı,5,1)-WEEKDAY(DATE(TakvimYılı,5,1),(HaftaBaşlangıcı="Pazartesi")+1)+36</f>
        <v>44347</v>
      </c>
      <c r="C14" s="40">
        <v>44348</v>
      </c>
      <c r="D14" s="49" t="s">
        <v>0</v>
      </c>
      <c r="E14" s="49"/>
      <c r="F14" s="49"/>
      <c r="G14" s="49"/>
      <c r="H14" s="50"/>
    </row>
    <row r="15" spans="2:9" s="10" customFormat="1" ht="56.1" customHeight="1" x14ac:dyDescent="0.3">
      <c r="B15" s="20"/>
      <c r="C15" s="20"/>
      <c r="D15" s="51"/>
      <c r="E15" s="51"/>
      <c r="F15" s="51"/>
      <c r="G15" s="51"/>
      <c r="H15" s="52"/>
    </row>
  </sheetData>
  <mergeCells count="3">
    <mergeCell ref="B2:D2"/>
    <mergeCell ref="D14:H14"/>
    <mergeCell ref="D15:H15"/>
  </mergeCells>
  <conditionalFormatting sqref="B12:H12 B14:C14">
    <cfRule type="expression" dxfId="15" priority="2">
      <formula>AND(DAY(B12)&gt;=1,DAY(B12)&lt;=15)</formula>
    </cfRule>
  </conditionalFormatting>
  <conditionalFormatting sqref="B4:G4">
    <cfRule type="expression" dxfId="14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4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400-000001000000}"/>
    <dataValidation allowBlank="1" showInputMessage="1" showErrorMessage="1" prompt="Mayıs ayı takvimi" sqref="A1" xr:uid="{00000000-0002-0000-0400-000002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400-000003000000}"/>
    <dataValidation allowBlank="1" showInputMessage="1" showErrorMessage="1" prompt="Bu satır ve 7, 9, 11, 13 ve 15. satırlar, yukarıdaki hücrede belirtilen takvim gününe ilişkin notlarınızı girmeniz içindir." sqref="B5" xr:uid="{00000000-0002-0000-0400-000004000000}"/>
    <dataValidation allowBlank="1" showInputMessage="1" prompt="Bu hücreye aylık Notlarınızı girin" sqref="D15:H15" xr:uid="{00000000-0002-0000-0400-000005000000}"/>
    <dataValidation allowBlank="1" showInputMessage="1" prompt="Aşağıdaki hücreye aylık Notlarınızı girin" sqref="D14:H14" xr:uid="{00000000-0002-0000-0400-000006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4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  <pageSetUpPr fitToPage="1"/>
  </sheetPr>
  <dimension ref="B1:I15"/>
  <sheetViews>
    <sheetView showGridLines="0" zoomScaleNormal="10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3" t="str">
        <f>"Haziran "&amp;TakvimYılı</f>
        <v>Haziran 2021</v>
      </c>
      <c r="C2" s="53"/>
      <c r="D2" s="53"/>
      <c r="E2" s="2"/>
      <c r="F2" s="2"/>
      <c r="G2" s="2"/>
      <c r="H2" s="3"/>
    </row>
    <row r="3" spans="2:9" s="8" customFormat="1" ht="24" customHeight="1" x14ac:dyDescent="0.3">
      <c r="B3" s="22" t="str">
        <f>HaftaBaşlangıcı</f>
        <v>Pazartesi</v>
      </c>
      <c r="C3" s="23" t="str">
        <f t="shared" ref="C3:H3" si="0">TEXT(C4,"gggg")</f>
        <v>Salı</v>
      </c>
      <c r="D3" s="23" t="str">
        <f t="shared" si="0"/>
        <v>Çarşamba</v>
      </c>
      <c r="E3" s="23" t="str">
        <f t="shared" si="0"/>
        <v>Perşembe</v>
      </c>
      <c r="F3" s="23" t="str">
        <f t="shared" si="0"/>
        <v>Cuma</v>
      </c>
      <c r="G3" s="23" t="str">
        <f t="shared" si="0"/>
        <v>Cumartesi</v>
      </c>
      <c r="H3" s="24" t="str">
        <f t="shared" si="0"/>
        <v>Pazar</v>
      </c>
    </row>
    <row r="4" spans="2:9" s="4" customFormat="1" ht="24" customHeight="1" x14ac:dyDescent="0.3">
      <c r="B4" s="36">
        <f t="array" ref="B4:H4">GünlerVeHaftalar+DATE(TakvimYılı,6,1)-WEEKDAY(DATE(TakvimYılı,6,1),(HaftaBaşlangıcı="Pazartesi")+1)+1</f>
        <v>44347</v>
      </c>
      <c r="C4" s="36">
        <v>44348</v>
      </c>
      <c r="D4" s="36">
        <v>44349</v>
      </c>
      <c r="E4" s="36">
        <v>44350</v>
      </c>
      <c r="F4" s="36">
        <v>44351</v>
      </c>
      <c r="G4" s="36">
        <v>44352</v>
      </c>
      <c r="H4" s="36">
        <v>44353</v>
      </c>
    </row>
    <row r="5" spans="2:9" s="10" customFormat="1" ht="56.1" customHeight="1" x14ac:dyDescent="0.3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3">
      <c r="B6" s="37">
        <f t="array" ref="B6:H6">GünlerVeHaftalar+DATE(TakvimYılı,6,1)-WEEKDAY(DATE(TakvimYılı,6,1),(HaftaBaşlangıcı="Pazartesi")+1)+8</f>
        <v>44354</v>
      </c>
      <c r="C6" s="37">
        <v>44355</v>
      </c>
      <c r="D6" s="37">
        <v>44356</v>
      </c>
      <c r="E6" s="37">
        <v>44357</v>
      </c>
      <c r="F6" s="37">
        <v>44358</v>
      </c>
      <c r="G6" s="37">
        <v>44359</v>
      </c>
      <c r="H6" s="37">
        <v>44360</v>
      </c>
    </row>
    <row r="7" spans="2:9" s="10" customFormat="1" ht="56.1" customHeight="1" x14ac:dyDescent="0.3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3">
      <c r="B8" s="38">
        <f t="array" ref="B8:H8">GünlerVeHaftalar+DATE(TakvimYılı,6,1)-WEEKDAY(DATE(TakvimYılı,6,1),(HaftaBaşlangıcı="Pazartesi")+1)+15</f>
        <v>44361</v>
      </c>
      <c r="C8" s="38">
        <v>44362</v>
      </c>
      <c r="D8" s="38">
        <v>44363</v>
      </c>
      <c r="E8" s="38">
        <v>44364</v>
      </c>
      <c r="F8" s="38">
        <v>44365</v>
      </c>
      <c r="G8" s="38">
        <v>44366</v>
      </c>
      <c r="H8" s="38">
        <v>44367</v>
      </c>
    </row>
    <row r="9" spans="2:9" s="10" customFormat="1" ht="56.1" customHeight="1" x14ac:dyDescent="0.3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3">
      <c r="B10" s="37">
        <f t="array" ref="B10:H10">GünlerVeHaftalar+DATE(TakvimYılı,6,1)-WEEKDAY(DATE(TakvimYılı,6,1),(HaftaBaşlangıcı="Pazartesi")+1)+22</f>
        <v>44368</v>
      </c>
      <c r="C10" s="37">
        <v>44369</v>
      </c>
      <c r="D10" s="37">
        <v>44370</v>
      </c>
      <c r="E10" s="37">
        <v>44371</v>
      </c>
      <c r="F10" s="37">
        <v>44372</v>
      </c>
      <c r="G10" s="37">
        <v>44373</v>
      </c>
      <c r="H10" s="37">
        <v>44374</v>
      </c>
    </row>
    <row r="11" spans="2:9" s="10" customFormat="1" ht="56.1" customHeight="1" x14ac:dyDescent="0.3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3">
      <c r="B12" s="38">
        <f t="array" ref="B12:H12">GünlerVeHaftalar+DATE(TakvimYılı,6,1)-WEEKDAY(DATE(TakvimYılı,6,1),(HaftaBaşlangıcı="Pazartesi")+1)+29</f>
        <v>44375</v>
      </c>
      <c r="C12" s="38">
        <v>44376</v>
      </c>
      <c r="D12" s="38">
        <v>44377</v>
      </c>
      <c r="E12" s="38">
        <v>44378</v>
      </c>
      <c r="F12" s="38">
        <v>44379</v>
      </c>
      <c r="G12" s="38">
        <v>44380</v>
      </c>
      <c r="H12" s="38">
        <v>44381</v>
      </c>
    </row>
    <row r="13" spans="2:9" s="10" customFormat="1" ht="56.1" customHeight="1" x14ac:dyDescent="0.3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3">
      <c r="B14" s="37">
        <f t="array" ref="B14:C14">GünlerVeHaftalar+DATE(TakvimYılı,6,1)-WEEKDAY(DATE(TakvimYılı,6,1),(HaftaBaşlangıcı="Pazartesi")+1)+36</f>
        <v>44382</v>
      </c>
      <c r="C14" s="37">
        <v>44383</v>
      </c>
      <c r="D14" s="54" t="s">
        <v>0</v>
      </c>
      <c r="E14" s="54"/>
      <c r="F14" s="54"/>
      <c r="G14" s="54"/>
      <c r="H14" s="55"/>
    </row>
    <row r="15" spans="2:9" s="10" customFormat="1" ht="56.1" customHeight="1" x14ac:dyDescent="0.3">
      <c r="B15" s="25"/>
      <c r="C15" s="25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12:H12 B14:C14">
    <cfRule type="expression" dxfId="13" priority="2">
      <formula>AND(DAY(B12)&gt;=1,DAY(B12)&lt;=15)</formula>
    </cfRule>
  </conditionalFormatting>
  <conditionalFormatting sqref="B4:G4">
    <cfRule type="expression" dxfId="12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500-000000000000}"/>
    <dataValidation allowBlank="1" showInputMessage="1" showErrorMessage="1" prompt="Haziran ayı takvimi" sqref="A1" xr:uid="{00000000-0002-0000-0500-000001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500-000002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500-000003000000}"/>
    <dataValidation allowBlank="1" showInputMessage="1" prompt="Aşağıdaki hücreye aylık Notlarınızı girin" sqref="D14:H14" xr:uid="{00000000-0002-0000-0500-000004000000}"/>
    <dataValidation allowBlank="1" showInputMessage="1" prompt="Bu hücreye aylık Notlarınızı girin" sqref="D15:H15" xr:uid="{00000000-0002-0000-05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5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5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59999389629810485"/>
    <pageSetUpPr fitToPage="1"/>
  </sheetPr>
  <dimension ref="B1:I15"/>
  <sheetViews>
    <sheetView showGridLines="0" zoomScaleNormal="10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3" t="str">
        <f>"Temmuz "&amp;TakvimYılı</f>
        <v>Temmuz 2021</v>
      </c>
      <c r="C2" s="53"/>
      <c r="D2" s="53"/>
      <c r="E2" s="2"/>
      <c r="F2" s="2"/>
      <c r="G2" s="2"/>
      <c r="H2" s="3"/>
    </row>
    <row r="3" spans="2:9" s="8" customFormat="1" ht="24" customHeight="1" x14ac:dyDescent="0.3">
      <c r="B3" s="22" t="str">
        <f>HaftaBaşlangıcı</f>
        <v>Pazartesi</v>
      </c>
      <c r="C3" s="23" t="str">
        <f t="shared" ref="C3:H3" si="0">TEXT(C4,"gggg")</f>
        <v>Salı</v>
      </c>
      <c r="D3" s="23" t="str">
        <f t="shared" si="0"/>
        <v>Çarşamba</v>
      </c>
      <c r="E3" s="23" t="str">
        <f t="shared" si="0"/>
        <v>Perşembe</v>
      </c>
      <c r="F3" s="23" t="str">
        <f t="shared" si="0"/>
        <v>Cuma</v>
      </c>
      <c r="G3" s="23" t="str">
        <f t="shared" si="0"/>
        <v>Cumartesi</v>
      </c>
      <c r="H3" s="24" t="str">
        <f t="shared" si="0"/>
        <v>Pazar</v>
      </c>
    </row>
    <row r="4" spans="2:9" s="4" customFormat="1" ht="24" customHeight="1" x14ac:dyDescent="0.3">
      <c r="B4" s="36">
        <f t="array" ref="B4:H4">GünlerVeHaftalar+DATE(TakvimYılı,7,1)-WEEKDAY(DATE(TakvimYılı,7,1),(HaftaBaşlangıcı="Pazartesi")+1)+1</f>
        <v>44375</v>
      </c>
      <c r="C4" s="36">
        <v>44376</v>
      </c>
      <c r="D4" s="36">
        <v>44377</v>
      </c>
      <c r="E4" s="36">
        <v>44378</v>
      </c>
      <c r="F4" s="36">
        <v>44379</v>
      </c>
      <c r="G4" s="36">
        <v>44380</v>
      </c>
      <c r="H4" s="36">
        <v>44381</v>
      </c>
    </row>
    <row r="5" spans="2:9" s="10" customFormat="1" ht="56.1" customHeight="1" x14ac:dyDescent="0.3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3">
      <c r="B6" s="37">
        <f t="array" ref="B6:H6">GünlerVeHaftalar+DATE(TakvimYılı,7,1)-WEEKDAY(DATE(TakvimYılı,7,1),(HaftaBaşlangıcı="Pazartesi")+1)+8</f>
        <v>44382</v>
      </c>
      <c r="C6" s="37">
        <v>44383</v>
      </c>
      <c r="D6" s="37">
        <v>44384</v>
      </c>
      <c r="E6" s="37">
        <v>44385</v>
      </c>
      <c r="F6" s="37">
        <v>44386</v>
      </c>
      <c r="G6" s="37">
        <v>44387</v>
      </c>
      <c r="H6" s="37">
        <v>44388</v>
      </c>
    </row>
    <row r="7" spans="2:9" s="10" customFormat="1" ht="56.1" customHeight="1" x14ac:dyDescent="0.3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3">
      <c r="B8" s="38">
        <f t="array" ref="B8:H8">GünlerVeHaftalar+DATE(TakvimYılı,7,1)-WEEKDAY(DATE(TakvimYılı,7,1),(HaftaBaşlangıcı="Pazartesi")+1)+15</f>
        <v>44389</v>
      </c>
      <c r="C8" s="38">
        <v>44390</v>
      </c>
      <c r="D8" s="38">
        <v>44391</v>
      </c>
      <c r="E8" s="38">
        <v>44392</v>
      </c>
      <c r="F8" s="38">
        <v>44393</v>
      </c>
      <c r="G8" s="38">
        <v>44394</v>
      </c>
      <c r="H8" s="38">
        <v>44395</v>
      </c>
    </row>
    <row r="9" spans="2:9" s="10" customFormat="1" ht="56.1" customHeight="1" x14ac:dyDescent="0.3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3">
      <c r="B10" s="37">
        <f t="array" ref="B10:H10">GünlerVeHaftalar+DATE(TakvimYılı,7,1)-WEEKDAY(DATE(TakvimYılı,7,1),(HaftaBaşlangıcı="Pazartesi")+1)+22</f>
        <v>44396</v>
      </c>
      <c r="C10" s="37">
        <v>44397</v>
      </c>
      <c r="D10" s="37">
        <v>44398</v>
      </c>
      <c r="E10" s="37">
        <v>44399</v>
      </c>
      <c r="F10" s="37">
        <v>44400</v>
      </c>
      <c r="G10" s="37">
        <v>44401</v>
      </c>
      <c r="H10" s="37">
        <v>44402</v>
      </c>
    </row>
    <row r="11" spans="2:9" s="10" customFormat="1" ht="56.1" customHeight="1" x14ac:dyDescent="0.3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3">
      <c r="B12" s="38">
        <f t="array" ref="B12:H12">GünlerVeHaftalar+DATE(TakvimYılı,7,1)-WEEKDAY(DATE(TakvimYılı,7,1),(HaftaBaşlangıcı="Pazartesi")+1)+29</f>
        <v>44403</v>
      </c>
      <c r="C12" s="38">
        <v>44404</v>
      </c>
      <c r="D12" s="38">
        <v>44405</v>
      </c>
      <c r="E12" s="38">
        <v>44406</v>
      </c>
      <c r="F12" s="38">
        <v>44407</v>
      </c>
      <c r="G12" s="38">
        <v>44408</v>
      </c>
      <c r="H12" s="38">
        <v>44409</v>
      </c>
    </row>
    <row r="13" spans="2:9" s="10" customFormat="1" ht="56.1" customHeight="1" x14ac:dyDescent="0.3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3">
      <c r="B14" s="37">
        <f t="array" ref="B14:C14">GünlerVeHaftalar+DATE(TakvimYılı,7,1)-WEEKDAY(DATE(TakvimYılı,7,1),(HaftaBaşlangıcı="Pazartesi")+1)+36</f>
        <v>44410</v>
      </c>
      <c r="C14" s="37">
        <v>44411</v>
      </c>
      <c r="D14" s="54" t="s">
        <v>0</v>
      </c>
      <c r="E14" s="54"/>
      <c r="F14" s="54"/>
      <c r="G14" s="54"/>
      <c r="H14" s="55"/>
    </row>
    <row r="15" spans="2:9" s="10" customFormat="1" ht="56.1" customHeight="1" x14ac:dyDescent="0.3">
      <c r="B15" s="25"/>
      <c r="C15" s="25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12:H12 B14:C14">
    <cfRule type="expression" dxfId="11" priority="2">
      <formula>AND(DAY(B12)&gt;=1,DAY(B12)&lt;=15)</formula>
    </cfRule>
  </conditionalFormatting>
  <conditionalFormatting sqref="B4:G4">
    <cfRule type="expression" dxfId="10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600-000000000000}"/>
    <dataValidation allowBlank="1" showInputMessage="1" showErrorMessage="1" prompt="Temmuz ayı takvimi" sqref="A1" xr:uid="{00000000-0002-0000-0600-000001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600-000002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600-000003000000}"/>
    <dataValidation allowBlank="1" showInputMessage="1" showErrorMessage="1" prompt="Bu satır ve 7, 9, 11, 13 ve 15. satırlar, yukarıdaki hücrede belirtilen takvim gününe ilişkin notlarınızı girmeniz içindir." sqref="B5" xr:uid="{00000000-0002-0000-0600-000004000000}"/>
    <dataValidation allowBlank="1" showInputMessage="1" prompt="Bu hücreye aylık Notlarınızı girin" sqref="D15:H15" xr:uid="{00000000-0002-0000-0600-000005000000}"/>
    <dataValidation allowBlank="1" showInputMessage="1" prompt="Aşağıdaki hücreye aylık Notlarınızı girin" sqref="D14:H14" xr:uid="{00000000-0002-0000-0600-000006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6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3" t="str">
        <f>"Ağustos "&amp;TakvimYılı</f>
        <v>Ağustos 2021</v>
      </c>
      <c r="C2" s="53"/>
      <c r="D2" s="53"/>
      <c r="E2" s="2"/>
      <c r="F2" s="2"/>
      <c r="G2" s="2"/>
      <c r="H2" s="3"/>
    </row>
    <row r="3" spans="2:9" s="8" customFormat="1" ht="24" customHeight="1" x14ac:dyDescent="0.3">
      <c r="B3" s="22" t="str">
        <f>HaftaBaşlangıcı</f>
        <v>Pazartesi</v>
      </c>
      <c r="C3" s="23" t="str">
        <f t="shared" ref="C3:H3" si="0">TEXT(C4,"gggg")</f>
        <v>Salı</v>
      </c>
      <c r="D3" s="23" t="str">
        <f t="shared" si="0"/>
        <v>Çarşamba</v>
      </c>
      <c r="E3" s="23" t="str">
        <f t="shared" si="0"/>
        <v>Perşembe</v>
      </c>
      <c r="F3" s="23" t="str">
        <f t="shared" si="0"/>
        <v>Cuma</v>
      </c>
      <c r="G3" s="23" t="str">
        <f t="shared" si="0"/>
        <v>Cumartesi</v>
      </c>
      <c r="H3" s="24" t="str">
        <f t="shared" si="0"/>
        <v>Pazar</v>
      </c>
    </row>
    <row r="4" spans="2:9" s="4" customFormat="1" ht="24" customHeight="1" x14ac:dyDescent="0.3">
      <c r="B4" s="36">
        <f t="array" ref="B4:H4">GünlerVeHaftalar+DATE(TakvimYılı,8,1)-WEEKDAY(DATE(TakvimYılı,8,1),(HaftaBaşlangıcı="Pazartesi")+1)+1</f>
        <v>44403</v>
      </c>
      <c r="C4" s="36">
        <v>44404</v>
      </c>
      <c r="D4" s="36">
        <v>44405</v>
      </c>
      <c r="E4" s="36">
        <v>44406</v>
      </c>
      <c r="F4" s="36">
        <v>44407</v>
      </c>
      <c r="G4" s="36">
        <v>44408</v>
      </c>
      <c r="H4" s="36">
        <v>44409</v>
      </c>
    </row>
    <row r="5" spans="2:9" s="10" customFormat="1" ht="56.1" customHeight="1" x14ac:dyDescent="0.3">
      <c r="B5" s="26"/>
      <c r="C5" s="26"/>
      <c r="D5" s="26"/>
      <c r="E5" s="26"/>
      <c r="F5" s="26"/>
      <c r="G5" s="26"/>
      <c r="H5" s="26"/>
    </row>
    <row r="6" spans="2:9" s="4" customFormat="1" ht="24" customHeight="1" x14ac:dyDescent="0.3">
      <c r="B6" s="37">
        <f t="array" ref="B6:H6">GünlerVeHaftalar+DATE(TakvimYılı,8,1)-WEEKDAY(DATE(TakvimYılı,8,1),(HaftaBaşlangıcı="Pazartesi")+1)+8</f>
        <v>44410</v>
      </c>
      <c r="C6" s="37">
        <v>44411</v>
      </c>
      <c r="D6" s="37">
        <v>44412</v>
      </c>
      <c r="E6" s="37">
        <v>44413</v>
      </c>
      <c r="F6" s="37">
        <v>44414</v>
      </c>
      <c r="G6" s="37">
        <v>44415</v>
      </c>
      <c r="H6" s="37">
        <v>44416</v>
      </c>
    </row>
    <row r="7" spans="2:9" s="10" customFormat="1" ht="56.1" customHeight="1" x14ac:dyDescent="0.3">
      <c r="B7" s="25"/>
      <c r="C7" s="25"/>
      <c r="D7" s="25"/>
      <c r="E7" s="25"/>
      <c r="F7" s="25"/>
      <c r="G7" s="25"/>
      <c r="H7" s="25"/>
    </row>
    <row r="8" spans="2:9" s="4" customFormat="1" ht="24" customHeight="1" x14ac:dyDescent="0.3">
      <c r="B8" s="38">
        <f t="array" ref="B8:H8">GünlerVeHaftalar+DATE(TakvimYılı,8,1)-WEEKDAY(DATE(TakvimYılı,8,1),(HaftaBaşlangıcı="Pazartesi")+1)+15</f>
        <v>44417</v>
      </c>
      <c r="C8" s="38">
        <v>44418</v>
      </c>
      <c r="D8" s="38">
        <v>44419</v>
      </c>
      <c r="E8" s="38">
        <v>44420</v>
      </c>
      <c r="F8" s="38">
        <v>44421</v>
      </c>
      <c r="G8" s="38">
        <v>44422</v>
      </c>
      <c r="H8" s="38">
        <v>44423</v>
      </c>
    </row>
    <row r="9" spans="2:9" s="10" customFormat="1" ht="56.1" customHeight="1" x14ac:dyDescent="0.3">
      <c r="B9" s="26"/>
      <c r="C9" s="26"/>
      <c r="D9" s="26"/>
      <c r="E9" s="26"/>
      <c r="F9" s="26"/>
      <c r="G9" s="26"/>
      <c r="H9" s="26"/>
    </row>
    <row r="10" spans="2:9" s="4" customFormat="1" ht="24" customHeight="1" x14ac:dyDescent="0.3">
      <c r="B10" s="37">
        <f t="array" ref="B10:H10">GünlerVeHaftalar+DATE(TakvimYılı,8,1)-WEEKDAY(DATE(TakvimYılı,8,1),(HaftaBaşlangıcı="Pazartesi")+1)+22</f>
        <v>44424</v>
      </c>
      <c r="C10" s="37">
        <v>44425</v>
      </c>
      <c r="D10" s="37">
        <v>44426</v>
      </c>
      <c r="E10" s="37">
        <v>44427</v>
      </c>
      <c r="F10" s="37">
        <v>44428</v>
      </c>
      <c r="G10" s="37">
        <v>44429</v>
      </c>
      <c r="H10" s="37">
        <v>44430</v>
      </c>
    </row>
    <row r="11" spans="2:9" s="10" customFormat="1" ht="56.1" customHeight="1" x14ac:dyDescent="0.3">
      <c r="B11" s="25"/>
      <c r="C11" s="25"/>
      <c r="D11" s="25"/>
      <c r="E11" s="25"/>
      <c r="F11" s="25"/>
      <c r="G11" s="25"/>
      <c r="H11" s="25"/>
    </row>
    <row r="12" spans="2:9" s="4" customFormat="1" ht="24" customHeight="1" x14ac:dyDescent="0.3">
      <c r="B12" s="38">
        <f t="array" ref="B12:H12">GünlerVeHaftalar+DATE(TakvimYılı,8,1)-WEEKDAY(DATE(TakvimYılı,8,1),(HaftaBaşlangıcı="Pazartesi")+1)+29</f>
        <v>44431</v>
      </c>
      <c r="C12" s="38">
        <v>44432</v>
      </c>
      <c r="D12" s="38">
        <v>44433</v>
      </c>
      <c r="E12" s="38">
        <v>44434</v>
      </c>
      <c r="F12" s="38">
        <v>44435</v>
      </c>
      <c r="G12" s="38">
        <v>44436</v>
      </c>
      <c r="H12" s="38">
        <v>44437</v>
      </c>
    </row>
    <row r="13" spans="2:9" s="10" customFormat="1" ht="56.1" customHeight="1" x14ac:dyDescent="0.3">
      <c r="B13" s="26"/>
      <c r="C13" s="26"/>
      <c r="D13" s="26"/>
      <c r="E13" s="26"/>
      <c r="F13" s="26"/>
      <c r="G13" s="26"/>
      <c r="H13" s="26"/>
    </row>
    <row r="14" spans="2:9" s="4" customFormat="1" ht="24" customHeight="1" x14ac:dyDescent="0.3">
      <c r="B14" s="37">
        <f t="array" ref="B14:C14">GünlerVeHaftalar+DATE(TakvimYılı,8,1)-WEEKDAY(DATE(TakvimYılı,8,1),(HaftaBaşlangıcı="Pazartesi")+1)+36</f>
        <v>44438</v>
      </c>
      <c r="C14" s="37">
        <v>44439</v>
      </c>
      <c r="D14" s="54" t="s">
        <v>0</v>
      </c>
      <c r="E14" s="54"/>
      <c r="F14" s="54"/>
      <c r="G14" s="54"/>
      <c r="H14" s="55"/>
    </row>
    <row r="15" spans="2:9" s="10" customFormat="1" ht="56.1" customHeight="1" x14ac:dyDescent="0.3">
      <c r="B15" s="25"/>
      <c r="C15" s="25"/>
      <c r="D15" s="56"/>
      <c r="E15" s="56"/>
      <c r="F15" s="56"/>
      <c r="G15" s="56"/>
      <c r="H15" s="57"/>
    </row>
  </sheetData>
  <mergeCells count="3">
    <mergeCell ref="B2:D2"/>
    <mergeCell ref="D14:H14"/>
    <mergeCell ref="D15:H15"/>
  </mergeCells>
  <conditionalFormatting sqref="B12:H12 B14:C14">
    <cfRule type="expression" dxfId="9" priority="2">
      <formula>AND(DAY(B12)&gt;=1,DAY(B12)&lt;=15)</formula>
    </cfRule>
  </conditionalFormatting>
  <conditionalFormatting sqref="B4:G4">
    <cfRule type="expression" dxfId="8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7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700-000001000000}"/>
    <dataValidation allowBlank="1" showInputMessage="1" showErrorMessage="1" prompt="Ağustos ayı takvimi" sqref="A1" xr:uid="{00000000-0002-0000-0700-000002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700-000003000000}"/>
    <dataValidation allowBlank="1" showInputMessage="1" prompt="Aşağıdaki hücreye aylık Notlarınızı girin" sqref="D14:H14" xr:uid="{00000000-0002-0000-0700-000004000000}"/>
    <dataValidation allowBlank="1" showInputMessage="1" prompt="Bu hücreye aylık Notlarınızı girin" sqref="D15:H15" xr:uid="{00000000-0002-0000-07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7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7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59999389629810485"/>
    <pageSetUpPr fitToPage="1"/>
  </sheetPr>
  <dimension ref="B1:I15"/>
  <sheetViews>
    <sheetView showGridLines="0" zoomScaleNormal="10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8" t="str">
        <f>"Eylül "&amp;TakvimYılı</f>
        <v>Eylül 2021</v>
      </c>
      <c r="C2" s="58"/>
      <c r="D2" s="58"/>
      <c r="E2" s="2"/>
      <c r="F2" s="2"/>
      <c r="G2" s="2"/>
      <c r="H2" s="3"/>
    </row>
    <row r="3" spans="2:9" s="8" customFormat="1" ht="24" customHeight="1" x14ac:dyDescent="0.3">
      <c r="B3" s="14" t="str">
        <f>HaftaBaşlangıcı</f>
        <v>Pazartesi</v>
      </c>
      <c r="C3" s="15" t="str">
        <f t="shared" ref="C3:H3" si="0">TEXT(C4,"gggg")</f>
        <v>Salı</v>
      </c>
      <c r="D3" s="15" t="str">
        <f t="shared" si="0"/>
        <v>Çarşamba</v>
      </c>
      <c r="E3" s="15" t="str">
        <f t="shared" si="0"/>
        <v>Perşembe</v>
      </c>
      <c r="F3" s="15" t="str">
        <f t="shared" si="0"/>
        <v>Cuma</v>
      </c>
      <c r="G3" s="15" t="str">
        <f t="shared" si="0"/>
        <v>Cumartesi</v>
      </c>
      <c r="H3" s="16" t="str">
        <f t="shared" si="0"/>
        <v>Pazar</v>
      </c>
    </row>
    <row r="4" spans="2:9" s="4" customFormat="1" ht="24" customHeight="1" x14ac:dyDescent="0.3">
      <c r="B4" s="33">
        <f t="array" ref="B4:H4">GünlerVeHaftalar+DATE(TakvimYılı,9,1)-WEEKDAY(DATE(TakvimYılı,9,1),(HaftaBaşlangıcı="Pazartesi")+1)+1</f>
        <v>44438</v>
      </c>
      <c r="C4" s="33">
        <v>44439</v>
      </c>
      <c r="D4" s="33">
        <v>44440</v>
      </c>
      <c r="E4" s="33">
        <v>44441</v>
      </c>
      <c r="F4" s="33">
        <v>44442</v>
      </c>
      <c r="G4" s="33">
        <v>44443</v>
      </c>
      <c r="H4" s="33">
        <v>44444</v>
      </c>
    </row>
    <row r="5" spans="2:9" s="10" customFormat="1" ht="56.1" customHeight="1" x14ac:dyDescent="0.3">
      <c r="B5" s="28"/>
      <c r="C5" s="28"/>
      <c r="D5" s="28"/>
      <c r="E5" s="28"/>
      <c r="F5" s="28"/>
      <c r="G5" s="28"/>
      <c r="H5" s="28"/>
    </row>
    <row r="6" spans="2:9" s="4" customFormat="1" ht="24" customHeight="1" x14ac:dyDescent="0.3">
      <c r="B6" s="34">
        <f t="array" ref="B6:H6">GünlerVeHaftalar+DATE(TakvimYılı,9,1)-WEEKDAY(DATE(TakvimYılı,9,1),(HaftaBaşlangıcı="Pazartesi")+1)+8</f>
        <v>44445</v>
      </c>
      <c r="C6" s="34">
        <v>44446</v>
      </c>
      <c r="D6" s="34">
        <v>44447</v>
      </c>
      <c r="E6" s="34">
        <v>44448</v>
      </c>
      <c r="F6" s="34">
        <v>44449</v>
      </c>
      <c r="G6" s="34">
        <v>44450</v>
      </c>
      <c r="H6" s="34">
        <v>44451</v>
      </c>
    </row>
    <row r="7" spans="2:9" s="10" customFormat="1" ht="56.1" customHeight="1" x14ac:dyDescent="0.3">
      <c r="B7" s="27"/>
      <c r="C7" s="27"/>
      <c r="D7" s="27"/>
      <c r="E7" s="27"/>
      <c r="F7" s="27"/>
      <c r="G7" s="27"/>
      <c r="H7" s="27"/>
    </row>
    <row r="8" spans="2:9" s="4" customFormat="1" ht="24" customHeight="1" x14ac:dyDescent="0.3">
      <c r="B8" s="35">
        <f t="array" ref="B8:H8">GünlerVeHaftalar+DATE(TakvimYılı,9,1)-WEEKDAY(DATE(TakvimYılı,9,1),(HaftaBaşlangıcı="Pazartesi")+1)+15</f>
        <v>44452</v>
      </c>
      <c r="C8" s="35">
        <v>44453</v>
      </c>
      <c r="D8" s="35">
        <v>44454</v>
      </c>
      <c r="E8" s="35">
        <v>44455</v>
      </c>
      <c r="F8" s="35">
        <v>44456</v>
      </c>
      <c r="G8" s="35">
        <v>44457</v>
      </c>
      <c r="H8" s="35">
        <v>44458</v>
      </c>
    </row>
    <row r="9" spans="2:9" s="10" customFormat="1" ht="56.1" customHeight="1" x14ac:dyDescent="0.3">
      <c r="B9" s="28"/>
      <c r="C9" s="28"/>
      <c r="D9" s="28"/>
      <c r="E9" s="28"/>
      <c r="F9" s="28"/>
      <c r="G9" s="28"/>
      <c r="H9" s="28"/>
    </row>
    <row r="10" spans="2:9" s="4" customFormat="1" ht="24" customHeight="1" x14ac:dyDescent="0.3">
      <c r="B10" s="34">
        <f t="array" ref="B10:H10">GünlerVeHaftalar+DATE(TakvimYılı,9,1)-WEEKDAY(DATE(TakvimYılı,9,1),(HaftaBaşlangıcı="Pazartesi")+1)+22</f>
        <v>44459</v>
      </c>
      <c r="C10" s="34">
        <v>44460</v>
      </c>
      <c r="D10" s="34">
        <v>44461</v>
      </c>
      <c r="E10" s="34">
        <v>44462</v>
      </c>
      <c r="F10" s="34">
        <v>44463</v>
      </c>
      <c r="G10" s="34">
        <v>44464</v>
      </c>
      <c r="H10" s="34">
        <v>44465</v>
      </c>
    </row>
    <row r="11" spans="2:9" s="10" customFormat="1" ht="56.1" customHeight="1" x14ac:dyDescent="0.3">
      <c r="B11" s="27"/>
      <c r="C11" s="27"/>
      <c r="D11" s="27"/>
      <c r="E11" s="27"/>
      <c r="F11" s="27"/>
      <c r="G11" s="27"/>
      <c r="H11" s="27"/>
    </row>
    <row r="12" spans="2:9" s="4" customFormat="1" ht="24" customHeight="1" x14ac:dyDescent="0.3">
      <c r="B12" s="35">
        <f t="array" ref="B12:H12">GünlerVeHaftalar+DATE(TakvimYılı,9,1)-WEEKDAY(DATE(TakvimYılı,9,1),(HaftaBaşlangıcı="Pazartesi")+1)+29</f>
        <v>44466</v>
      </c>
      <c r="C12" s="35">
        <v>44467</v>
      </c>
      <c r="D12" s="35">
        <v>44468</v>
      </c>
      <c r="E12" s="35">
        <v>44469</v>
      </c>
      <c r="F12" s="35">
        <v>44470</v>
      </c>
      <c r="G12" s="35">
        <v>44471</v>
      </c>
      <c r="H12" s="35">
        <v>44472</v>
      </c>
    </row>
    <row r="13" spans="2:9" s="10" customFormat="1" ht="56.1" customHeight="1" x14ac:dyDescent="0.3">
      <c r="B13" s="28"/>
      <c r="C13" s="28"/>
      <c r="D13" s="28"/>
      <c r="E13" s="28"/>
      <c r="F13" s="28"/>
      <c r="G13" s="28"/>
      <c r="H13" s="28"/>
    </row>
    <row r="14" spans="2:9" s="4" customFormat="1" ht="24" customHeight="1" x14ac:dyDescent="0.3">
      <c r="B14" s="34">
        <f t="array" ref="B14:C14">GünlerVeHaftalar+DATE(TakvimYılı,9,1)-WEEKDAY(DATE(TakvimYılı,9,1),(HaftaBaşlangıcı="Pazartesi")+1)+36</f>
        <v>44473</v>
      </c>
      <c r="C14" s="34">
        <v>44474</v>
      </c>
      <c r="D14" s="59" t="s">
        <v>0</v>
      </c>
      <c r="E14" s="59"/>
      <c r="F14" s="59"/>
      <c r="G14" s="59"/>
      <c r="H14" s="60"/>
    </row>
    <row r="15" spans="2:9" s="10" customFormat="1" ht="56.1" customHeight="1" x14ac:dyDescent="0.3">
      <c r="B15" s="27"/>
      <c r="C15" s="27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12:H12 B14:C14">
    <cfRule type="expression" dxfId="7" priority="2">
      <formula>AND(DAY(B12)&gt;=1,DAY(B12)&lt;=15)</formula>
    </cfRule>
  </conditionalFormatting>
  <conditionalFormatting sqref="B4:G4">
    <cfRule type="expression" dxfId="6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800-000000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800-000001000000}"/>
    <dataValidation allowBlank="1" showInputMessage="1" showErrorMessage="1" prompt="Eylül ayı takvimi" sqref="A1" xr:uid="{00000000-0002-0000-0800-000002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800-000003000000}"/>
    <dataValidation allowBlank="1" showInputMessage="1" showErrorMessage="1" prompt="Bu satır ve 7, 9, 11, 13 ve 15. satırlar, yukarıdaki hücrede belirtilen takvim gününe ilişkin notlarınızı girmeniz içindir." sqref="B5" xr:uid="{00000000-0002-0000-0800-000004000000}"/>
    <dataValidation allowBlank="1" showInputMessage="1" prompt="Bu hücreye aylık Notlarınızı girin" sqref="D15:H15" xr:uid="{00000000-0002-0000-0800-000005000000}"/>
    <dataValidation allowBlank="1" showInputMessage="1" prompt="Aşağıdaki hücreye aylık Notlarınızı girin" sqref="D14:H14" xr:uid="{00000000-0002-0000-0800-000006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8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5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8" t="str">
        <f>"Ekim "&amp;TakvimYılı</f>
        <v>Ekim 2021</v>
      </c>
      <c r="C2" s="58"/>
      <c r="D2" s="58"/>
      <c r="E2" s="2"/>
      <c r="F2" s="2"/>
      <c r="G2" s="2"/>
      <c r="H2" s="3"/>
    </row>
    <row r="3" spans="2:9" s="8" customFormat="1" ht="24" customHeight="1" x14ac:dyDescent="0.3">
      <c r="B3" s="14" t="str">
        <f>HaftaBaşlangıcı</f>
        <v>Pazartesi</v>
      </c>
      <c r="C3" s="15" t="str">
        <f t="shared" ref="C3:H3" si="0">TEXT(C4,"gggg")</f>
        <v>Salı</v>
      </c>
      <c r="D3" s="15" t="str">
        <f t="shared" si="0"/>
        <v>Çarşamba</v>
      </c>
      <c r="E3" s="15" t="str">
        <f t="shared" si="0"/>
        <v>Perşembe</v>
      </c>
      <c r="F3" s="15" t="str">
        <f t="shared" si="0"/>
        <v>Cuma</v>
      </c>
      <c r="G3" s="15" t="str">
        <f t="shared" si="0"/>
        <v>Cumartesi</v>
      </c>
      <c r="H3" s="16" t="str">
        <f t="shared" si="0"/>
        <v>Pazar</v>
      </c>
    </row>
    <row r="4" spans="2:9" s="4" customFormat="1" ht="24" customHeight="1" x14ac:dyDescent="0.3">
      <c r="B4" s="33">
        <f t="array" ref="B4:H4">GünlerVeHaftalar+DATE(TakvimYılı,10,1)-WEEKDAY(DATE(TakvimYılı,10,1),(HaftaBaşlangıcı="Pazartesi")+1)+1</f>
        <v>44466</v>
      </c>
      <c r="C4" s="33">
        <v>44467</v>
      </c>
      <c r="D4" s="33">
        <v>44468</v>
      </c>
      <c r="E4" s="33">
        <v>44469</v>
      </c>
      <c r="F4" s="33">
        <v>44470</v>
      </c>
      <c r="G4" s="33">
        <v>44471</v>
      </c>
      <c r="H4" s="33">
        <v>44472</v>
      </c>
    </row>
    <row r="5" spans="2:9" s="10" customFormat="1" ht="56.1" customHeight="1" x14ac:dyDescent="0.3">
      <c r="B5" s="28"/>
      <c r="C5" s="28"/>
      <c r="D5" s="28"/>
      <c r="E5" s="28"/>
      <c r="F5" s="28"/>
      <c r="G5" s="28"/>
      <c r="H5" s="28"/>
    </row>
    <row r="6" spans="2:9" s="4" customFormat="1" ht="24" customHeight="1" x14ac:dyDescent="0.3">
      <c r="B6" s="34">
        <f t="array" ref="B6:H6">GünlerVeHaftalar+DATE(TakvimYılı,10,1)-WEEKDAY(DATE(TakvimYılı,10,1),(HaftaBaşlangıcı="Pazartesi")+1)+8</f>
        <v>44473</v>
      </c>
      <c r="C6" s="34">
        <v>44474</v>
      </c>
      <c r="D6" s="34">
        <v>44475</v>
      </c>
      <c r="E6" s="34">
        <v>44476</v>
      </c>
      <c r="F6" s="34">
        <v>44477</v>
      </c>
      <c r="G6" s="34">
        <v>44478</v>
      </c>
      <c r="H6" s="34">
        <v>44479</v>
      </c>
    </row>
    <row r="7" spans="2:9" s="10" customFormat="1" ht="56.1" customHeight="1" x14ac:dyDescent="0.3">
      <c r="B7" s="27"/>
      <c r="C7" s="27"/>
      <c r="D7" s="27"/>
      <c r="E7" s="27"/>
      <c r="F7" s="27"/>
      <c r="G7" s="27"/>
      <c r="H7" s="27"/>
    </row>
    <row r="8" spans="2:9" s="4" customFormat="1" ht="24" customHeight="1" x14ac:dyDescent="0.3">
      <c r="B8" s="35">
        <f t="array" ref="B8:H8">GünlerVeHaftalar+DATE(TakvimYılı,10,1)-WEEKDAY(DATE(TakvimYılı,10,1),(HaftaBaşlangıcı="Pazartesi")+1)+15</f>
        <v>44480</v>
      </c>
      <c r="C8" s="35">
        <v>44481</v>
      </c>
      <c r="D8" s="35">
        <v>44482</v>
      </c>
      <c r="E8" s="35">
        <v>44483</v>
      </c>
      <c r="F8" s="35">
        <v>44484</v>
      </c>
      <c r="G8" s="35">
        <v>44485</v>
      </c>
      <c r="H8" s="35">
        <v>44486</v>
      </c>
    </row>
    <row r="9" spans="2:9" s="10" customFormat="1" ht="56.1" customHeight="1" x14ac:dyDescent="0.3">
      <c r="B9" s="28"/>
      <c r="C9" s="28"/>
      <c r="D9" s="28"/>
      <c r="E9" s="28"/>
      <c r="F9" s="28"/>
      <c r="G9" s="28"/>
      <c r="H9" s="28"/>
    </row>
    <row r="10" spans="2:9" s="4" customFormat="1" ht="24" customHeight="1" x14ac:dyDescent="0.3">
      <c r="B10" s="34">
        <f t="array" ref="B10:H10">GünlerVeHaftalar+DATE(TakvimYılı,10,1)-WEEKDAY(DATE(TakvimYılı,10,1),(HaftaBaşlangıcı="Pazartesi")+1)+22</f>
        <v>44487</v>
      </c>
      <c r="C10" s="34">
        <v>44488</v>
      </c>
      <c r="D10" s="34">
        <v>44489</v>
      </c>
      <c r="E10" s="34">
        <v>44490</v>
      </c>
      <c r="F10" s="34">
        <v>44491</v>
      </c>
      <c r="G10" s="34">
        <v>44492</v>
      </c>
      <c r="H10" s="34">
        <v>44493</v>
      </c>
    </row>
    <row r="11" spans="2:9" s="10" customFormat="1" ht="56.1" customHeight="1" x14ac:dyDescent="0.3">
      <c r="B11" s="27"/>
      <c r="C11" s="27"/>
      <c r="D11" s="27"/>
      <c r="E11" s="27"/>
      <c r="F11" s="27"/>
      <c r="G11" s="27"/>
      <c r="H11" s="27"/>
    </row>
    <row r="12" spans="2:9" s="4" customFormat="1" ht="24" customHeight="1" x14ac:dyDescent="0.3">
      <c r="B12" s="35">
        <f t="array" ref="B12:H12">GünlerVeHaftalar+DATE(TakvimYılı,10,1)-WEEKDAY(DATE(TakvimYılı,10,1),(HaftaBaşlangıcı="Pazartesi")+1)+29</f>
        <v>44494</v>
      </c>
      <c r="C12" s="35">
        <v>44495</v>
      </c>
      <c r="D12" s="35">
        <v>44496</v>
      </c>
      <c r="E12" s="35">
        <v>44497</v>
      </c>
      <c r="F12" s="35">
        <v>44498</v>
      </c>
      <c r="G12" s="35">
        <v>44499</v>
      </c>
      <c r="H12" s="35">
        <v>44500</v>
      </c>
    </row>
    <row r="13" spans="2:9" s="10" customFormat="1" ht="56.1" customHeight="1" x14ac:dyDescent="0.3">
      <c r="B13" s="28"/>
      <c r="C13" s="28"/>
      <c r="D13" s="28"/>
      <c r="E13" s="28"/>
      <c r="F13" s="28"/>
      <c r="G13" s="28"/>
      <c r="H13" s="28"/>
    </row>
    <row r="14" spans="2:9" s="4" customFormat="1" ht="24" customHeight="1" x14ac:dyDescent="0.3">
      <c r="B14" s="34">
        <f t="array" ref="B14:C14">GünlerVeHaftalar+DATE(TakvimYılı,10,1)-WEEKDAY(DATE(TakvimYılı,10,1),(HaftaBaşlangıcı="Pazartesi")+1)+36</f>
        <v>44501</v>
      </c>
      <c r="C14" s="34">
        <v>44502</v>
      </c>
      <c r="D14" s="59" t="s">
        <v>0</v>
      </c>
      <c r="E14" s="59"/>
      <c r="F14" s="59"/>
      <c r="G14" s="59"/>
      <c r="H14" s="60"/>
    </row>
    <row r="15" spans="2:9" s="10" customFormat="1" ht="56.1" customHeight="1" x14ac:dyDescent="0.3">
      <c r="B15" s="27"/>
      <c r="C15" s="27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12:H12 B14:C14">
    <cfRule type="expression" dxfId="5" priority="2">
      <formula>AND(DAY(B12)&gt;=1,DAY(B12)&lt;=15)</formula>
    </cfRule>
  </conditionalFormatting>
  <conditionalFormatting sqref="B4:G4">
    <cfRule type="expression" dxfId="4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900-000000000000}"/>
    <dataValidation allowBlank="1" showInputMessage="1" showErrorMessage="1" prompt="Ekim ayı takvimi" sqref="A1" xr:uid="{00000000-0002-0000-0900-000001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900-000002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900-000003000000}"/>
    <dataValidation allowBlank="1" showInputMessage="1" prompt="Aşağıdaki hücreye aylık Notlarınızı girin" sqref="D14:H14" xr:uid="{00000000-0002-0000-0900-000004000000}"/>
    <dataValidation allowBlank="1" showInputMessage="1" prompt="Bu hücreye aylık Notlarınızı girin" sqref="D15:H15" xr:uid="{00000000-0002-0000-09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9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9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5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58" t="str">
        <f>"Kasım "&amp;TakvimYılı</f>
        <v>Kasım 2021</v>
      </c>
      <c r="C2" s="58"/>
      <c r="D2" s="58"/>
      <c r="E2" s="2"/>
      <c r="F2" s="2"/>
      <c r="G2" s="2"/>
      <c r="H2" s="3"/>
    </row>
    <row r="3" spans="2:9" s="8" customFormat="1" ht="24" customHeight="1" x14ac:dyDescent="0.3">
      <c r="B3" s="14" t="str">
        <f>HaftaBaşlangıcı</f>
        <v>Pazartesi</v>
      </c>
      <c r="C3" s="15" t="str">
        <f t="shared" ref="C3:H3" si="0">TEXT(C4,"gggg")</f>
        <v>Salı</v>
      </c>
      <c r="D3" s="15" t="str">
        <f t="shared" si="0"/>
        <v>Çarşamba</v>
      </c>
      <c r="E3" s="15" t="str">
        <f t="shared" si="0"/>
        <v>Perşembe</v>
      </c>
      <c r="F3" s="15" t="str">
        <f t="shared" si="0"/>
        <v>Cuma</v>
      </c>
      <c r="G3" s="15" t="str">
        <f t="shared" si="0"/>
        <v>Cumartesi</v>
      </c>
      <c r="H3" s="16" t="str">
        <f t="shared" si="0"/>
        <v>Pazar</v>
      </c>
    </row>
    <row r="4" spans="2:9" s="4" customFormat="1" ht="24" customHeight="1" x14ac:dyDescent="0.3">
      <c r="B4" s="33">
        <f t="array" ref="B4:H4">GünlerVeHaftalar+DATE(TakvimYılı,11,1)-WEEKDAY(DATE(TakvimYılı,11,1),(HaftaBaşlangıcı="Pazartesi")+1)+1</f>
        <v>44501</v>
      </c>
      <c r="C4" s="33">
        <v>44502</v>
      </c>
      <c r="D4" s="33">
        <v>44503</v>
      </c>
      <c r="E4" s="33">
        <v>44504</v>
      </c>
      <c r="F4" s="33">
        <v>44505</v>
      </c>
      <c r="G4" s="33">
        <v>44506</v>
      </c>
      <c r="H4" s="33">
        <v>44507</v>
      </c>
    </row>
    <row r="5" spans="2:9" s="10" customFormat="1" ht="56.1" customHeight="1" x14ac:dyDescent="0.3">
      <c r="B5" s="28"/>
      <c r="C5" s="28"/>
      <c r="D5" s="28"/>
      <c r="E5" s="28"/>
      <c r="F5" s="28"/>
      <c r="G5" s="28"/>
      <c r="H5" s="28"/>
    </row>
    <row r="6" spans="2:9" s="4" customFormat="1" ht="24" customHeight="1" x14ac:dyDescent="0.3">
      <c r="B6" s="34">
        <f t="array" ref="B6:H6">GünlerVeHaftalar+DATE(TakvimYılı,11,1)-WEEKDAY(DATE(TakvimYılı,11,1),(HaftaBaşlangıcı="Pazartesi")+1)+8</f>
        <v>44508</v>
      </c>
      <c r="C6" s="34">
        <v>44509</v>
      </c>
      <c r="D6" s="34">
        <v>44510</v>
      </c>
      <c r="E6" s="34">
        <v>44511</v>
      </c>
      <c r="F6" s="34">
        <v>44512</v>
      </c>
      <c r="G6" s="34">
        <v>44513</v>
      </c>
      <c r="H6" s="34">
        <v>44514</v>
      </c>
    </row>
    <row r="7" spans="2:9" s="10" customFormat="1" ht="56.1" customHeight="1" x14ac:dyDescent="0.3">
      <c r="B7" s="27"/>
      <c r="C7" s="27"/>
      <c r="D7" s="27"/>
      <c r="E7" s="27"/>
      <c r="F7" s="27"/>
      <c r="G7" s="27"/>
      <c r="H7" s="27"/>
    </row>
    <row r="8" spans="2:9" s="4" customFormat="1" ht="24" customHeight="1" x14ac:dyDescent="0.3">
      <c r="B8" s="35">
        <f t="array" ref="B8:H8">GünlerVeHaftalar+DATE(TakvimYılı,11,1)-WEEKDAY(DATE(TakvimYılı,11,1),(HaftaBaşlangıcı="Pazartesi")+1)+15</f>
        <v>44515</v>
      </c>
      <c r="C8" s="35">
        <v>44516</v>
      </c>
      <c r="D8" s="35">
        <v>44517</v>
      </c>
      <c r="E8" s="35">
        <v>44518</v>
      </c>
      <c r="F8" s="35">
        <v>44519</v>
      </c>
      <c r="G8" s="35">
        <v>44520</v>
      </c>
      <c r="H8" s="35">
        <v>44521</v>
      </c>
    </row>
    <row r="9" spans="2:9" s="10" customFormat="1" ht="56.1" customHeight="1" x14ac:dyDescent="0.3">
      <c r="B9" s="28"/>
      <c r="C9" s="28"/>
      <c r="D9" s="28"/>
      <c r="E9" s="28"/>
      <c r="F9" s="28"/>
      <c r="G9" s="28"/>
      <c r="H9" s="28"/>
    </row>
    <row r="10" spans="2:9" s="4" customFormat="1" ht="24" customHeight="1" x14ac:dyDescent="0.3">
      <c r="B10" s="34">
        <f t="array" ref="B10:H10">GünlerVeHaftalar+DATE(TakvimYılı,11,1)-WEEKDAY(DATE(TakvimYılı,11,1),(HaftaBaşlangıcı="Pazartesi")+1)+22</f>
        <v>44522</v>
      </c>
      <c r="C10" s="34">
        <v>44523</v>
      </c>
      <c r="D10" s="34">
        <v>44524</v>
      </c>
      <c r="E10" s="34">
        <v>44525</v>
      </c>
      <c r="F10" s="34">
        <v>44526</v>
      </c>
      <c r="G10" s="34">
        <v>44527</v>
      </c>
      <c r="H10" s="34">
        <v>44528</v>
      </c>
    </row>
    <row r="11" spans="2:9" s="10" customFormat="1" ht="56.1" customHeight="1" x14ac:dyDescent="0.3">
      <c r="B11" s="27"/>
      <c r="C11" s="27"/>
      <c r="D11" s="27"/>
      <c r="E11" s="27"/>
      <c r="F11" s="27"/>
      <c r="G11" s="27"/>
      <c r="H11" s="27"/>
    </row>
    <row r="12" spans="2:9" s="4" customFormat="1" ht="24" customHeight="1" x14ac:dyDescent="0.3">
      <c r="B12" s="35">
        <f t="array" ref="B12:H12">GünlerVeHaftalar+DATE(TakvimYılı,11,1)-WEEKDAY(DATE(TakvimYılı,11,1),(HaftaBaşlangıcı="Pazartesi")+1)+29</f>
        <v>44529</v>
      </c>
      <c r="C12" s="35">
        <v>44530</v>
      </c>
      <c r="D12" s="35">
        <v>44531</v>
      </c>
      <c r="E12" s="35">
        <v>44532</v>
      </c>
      <c r="F12" s="35">
        <v>44533</v>
      </c>
      <c r="G12" s="35">
        <v>44534</v>
      </c>
      <c r="H12" s="35">
        <v>44535</v>
      </c>
    </row>
    <row r="13" spans="2:9" s="10" customFormat="1" ht="56.1" customHeight="1" x14ac:dyDescent="0.3">
      <c r="B13" s="28"/>
      <c r="C13" s="28"/>
      <c r="D13" s="28"/>
      <c r="E13" s="28"/>
      <c r="F13" s="28"/>
      <c r="G13" s="28"/>
      <c r="H13" s="28"/>
    </row>
    <row r="14" spans="2:9" s="4" customFormat="1" ht="24" customHeight="1" x14ac:dyDescent="0.3">
      <c r="B14" s="34">
        <f t="array" ref="B14:C14">GünlerVeHaftalar+DATE(TakvimYılı,11,1)-WEEKDAY(DATE(TakvimYılı,11,1),(HaftaBaşlangıcı="Pazartesi")+1)+36</f>
        <v>44536</v>
      </c>
      <c r="C14" s="34">
        <v>44537</v>
      </c>
      <c r="D14" s="59" t="s">
        <v>0</v>
      </c>
      <c r="E14" s="59"/>
      <c r="F14" s="59"/>
      <c r="G14" s="59"/>
      <c r="H14" s="60"/>
    </row>
    <row r="15" spans="2:9" s="10" customFormat="1" ht="56.1" customHeight="1" x14ac:dyDescent="0.3">
      <c r="B15" s="27"/>
      <c r="C15" s="27"/>
      <c r="D15" s="61"/>
      <c r="E15" s="61"/>
      <c r="F15" s="61"/>
      <c r="G15" s="61"/>
      <c r="H15" s="62"/>
    </row>
  </sheetData>
  <mergeCells count="3">
    <mergeCell ref="B2:D2"/>
    <mergeCell ref="D14:H14"/>
    <mergeCell ref="D15:H15"/>
  </mergeCells>
  <conditionalFormatting sqref="B12:H12 B14:C14">
    <cfRule type="expression" dxfId="3" priority="2">
      <formula>AND(DAY(B12)&gt;=1,DAY(B12)&lt;=15)</formula>
    </cfRule>
  </conditionalFormatting>
  <conditionalFormatting sqref="B4:G4">
    <cfRule type="expression" dxfId="2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A00-000000000000}"/>
    <dataValidation allowBlank="1" showInputMessage="1" showErrorMessage="1" prompt="Kasım ayı takvimi" sqref="A1" xr:uid="{00000000-0002-0000-0A00-000001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A00-000002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A00-000003000000}"/>
    <dataValidation allowBlank="1" showInputMessage="1" showErrorMessage="1" prompt="Bu satır ve 7, 9, 11, 13 ve 15. satırlar, yukarıdaki hücrede belirtilen takvim gününe ilişkin notlarınızı girmeniz içindir." sqref="B5" xr:uid="{00000000-0002-0000-0A00-000004000000}"/>
    <dataValidation allowBlank="1" showInputMessage="1" prompt="Bu hücreye aylık Notlarınızı girin" sqref="D15:H15" xr:uid="{00000000-0002-0000-0A00-000005000000}"/>
    <dataValidation allowBlank="1" showInputMessage="1" prompt="Aşağıdaki hücreye aylık Notlarınızı girin" sqref="D14:H14" xr:uid="{00000000-0002-0000-0A00-000006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A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8" tint="0.59999389629810485"/>
    <pageSetUpPr fitToPage="1"/>
  </sheetPr>
  <dimension ref="B1:I15"/>
  <sheetViews>
    <sheetView showGridLines="0" workbookViewId="0"/>
  </sheetViews>
  <sheetFormatPr defaultColWidth="8.75" defaultRowHeight="16.5" x14ac:dyDescent="0.3"/>
  <cols>
    <col min="1" max="1" width="1.625" style="1" customWidth="1"/>
    <col min="2" max="8" width="16.625" style="1" customWidth="1"/>
    <col min="9" max="9" width="1.625" style="1" customWidth="1"/>
    <col min="10" max="10" width="8.625" style="1" customWidth="1"/>
    <col min="11" max="16384" width="8.75" style="1"/>
  </cols>
  <sheetData>
    <row r="1" spans="2:9" ht="9" customHeight="1" x14ac:dyDescent="0.3">
      <c r="I1" s="1" t="s">
        <v>1</v>
      </c>
    </row>
    <row r="2" spans="2:9" ht="96" customHeight="1" x14ac:dyDescent="0.3">
      <c r="B2" s="42" t="str">
        <f>"Aralık "&amp;TakvimYılı</f>
        <v>Aralık 2021</v>
      </c>
      <c r="C2" s="42"/>
      <c r="D2" s="42"/>
      <c r="E2" s="2"/>
      <c r="F2" s="2"/>
      <c r="G2" s="2"/>
      <c r="H2" s="3"/>
    </row>
    <row r="3" spans="2:9" s="8" customFormat="1" ht="24" customHeight="1" x14ac:dyDescent="0.3">
      <c r="B3" s="5" t="str">
        <f>HaftaBaşlangıcı</f>
        <v>Pazartesi</v>
      </c>
      <c r="C3" s="6" t="str">
        <f t="shared" ref="C3:H3" si="0">TEXT(C4,"gggg")</f>
        <v>Salı</v>
      </c>
      <c r="D3" s="6" t="str">
        <f t="shared" si="0"/>
        <v>Çarşamba</v>
      </c>
      <c r="E3" s="6" t="str">
        <f t="shared" si="0"/>
        <v>Perşembe</v>
      </c>
      <c r="F3" s="6" t="str">
        <f t="shared" si="0"/>
        <v>Cuma</v>
      </c>
      <c r="G3" s="6" t="str">
        <f t="shared" si="0"/>
        <v>Cumartesi</v>
      </c>
      <c r="H3" s="7" t="str">
        <f t="shared" si="0"/>
        <v>Pazar</v>
      </c>
    </row>
    <row r="4" spans="2:9" s="4" customFormat="1" ht="24" customHeight="1" x14ac:dyDescent="0.3">
      <c r="B4" s="29">
        <f t="array" ref="B4:H4">GünlerVeHaftalar+DATE(TakvimYılı,12,1)-WEEKDAY(DATE(TakvimYılı,12,1),(HaftaBaşlangıcı="Pazartesi")+1)+1</f>
        <v>44529</v>
      </c>
      <c r="C4" s="29">
        <v>44530</v>
      </c>
      <c r="D4" s="29">
        <v>44531</v>
      </c>
      <c r="E4" s="29">
        <v>44532</v>
      </c>
      <c r="F4" s="29">
        <v>44533</v>
      </c>
      <c r="G4" s="29">
        <v>44534</v>
      </c>
      <c r="H4" s="30">
        <v>44535</v>
      </c>
    </row>
    <row r="5" spans="2:9" s="10" customFormat="1" ht="56.1" customHeight="1" x14ac:dyDescent="0.3">
      <c r="B5" s="9"/>
      <c r="C5" s="9"/>
      <c r="D5" s="9"/>
      <c r="E5" s="9"/>
      <c r="F5" s="9"/>
      <c r="G5" s="9"/>
      <c r="H5" s="9"/>
    </row>
    <row r="6" spans="2:9" s="4" customFormat="1" ht="24" customHeight="1" x14ac:dyDescent="0.3">
      <c r="B6" s="31">
        <f t="array" ref="B6:H6">GünlerVeHaftalar+DATE(TakvimYılı,12,1)-WEEKDAY(DATE(TakvimYılı,12,1),(HaftaBaşlangıcı="Pazartesi")+1)+8</f>
        <v>44536</v>
      </c>
      <c r="C6" s="31">
        <v>44537</v>
      </c>
      <c r="D6" s="31">
        <v>44538</v>
      </c>
      <c r="E6" s="31">
        <v>44539</v>
      </c>
      <c r="F6" s="31">
        <v>44540</v>
      </c>
      <c r="G6" s="31">
        <v>44541</v>
      </c>
      <c r="H6" s="31">
        <v>44542</v>
      </c>
    </row>
    <row r="7" spans="2:9" s="10" customFormat="1" ht="56.1" customHeight="1" x14ac:dyDescent="0.3">
      <c r="B7" s="11"/>
      <c r="C7" s="11"/>
      <c r="D7" s="11"/>
      <c r="E7" s="11"/>
      <c r="F7" s="11"/>
      <c r="G7" s="11"/>
      <c r="H7" s="11"/>
    </row>
    <row r="8" spans="2:9" s="4" customFormat="1" ht="24" customHeight="1" x14ac:dyDescent="0.3">
      <c r="B8" s="32">
        <f t="array" ref="B8:H8">GünlerVeHaftalar+DATE(TakvimYılı,12,1)-WEEKDAY(DATE(TakvimYılı,12,1),(HaftaBaşlangıcı="Pazartesi")+1)+15</f>
        <v>44543</v>
      </c>
      <c r="C8" s="32">
        <v>44544</v>
      </c>
      <c r="D8" s="32">
        <v>44545</v>
      </c>
      <c r="E8" s="32">
        <v>44546</v>
      </c>
      <c r="F8" s="32">
        <v>44547</v>
      </c>
      <c r="G8" s="32">
        <v>44548</v>
      </c>
      <c r="H8" s="32">
        <v>44549</v>
      </c>
    </row>
    <row r="9" spans="2:9" s="10" customFormat="1" ht="56.1" customHeight="1" x14ac:dyDescent="0.3">
      <c r="B9" s="9"/>
      <c r="C9" s="9"/>
      <c r="D9" s="9"/>
      <c r="E9" s="9"/>
      <c r="F9" s="9"/>
      <c r="G9" s="9"/>
      <c r="H9" s="9"/>
    </row>
    <row r="10" spans="2:9" s="4" customFormat="1" ht="24" customHeight="1" x14ac:dyDescent="0.3">
      <c r="B10" s="31">
        <f t="array" ref="B10:H10">GünlerVeHaftalar+DATE(TakvimYılı,12,1)-WEEKDAY(DATE(TakvimYılı,12,1),(HaftaBaşlangıcı="Pazartesi")+1)+22</f>
        <v>44550</v>
      </c>
      <c r="C10" s="31">
        <v>44551</v>
      </c>
      <c r="D10" s="31">
        <v>44552</v>
      </c>
      <c r="E10" s="31">
        <v>44553</v>
      </c>
      <c r="F10" s="31">
        <v>44554</v>
      </c>
      <c r="G10" s="31">
        <v>44555</v>
      </c>
      <c r="H10" s="31">
        <v>44556</v>
      </c>
    </row>
    <row r="11" spans="2:9" s="10" customFormat="1" ht="56.1" customHeight="1" x14ac:dyDescent="0.3">
      <c r="B11" s="11"/>
      <c r="C11" s="11"/>
      <c r="D11" s="11"/>
      <c r="E11" s="11"/>
      <c r="F11" s="11"/>
      <c r="G11" s="11"/>
      <c r="H11" s="11"/>
    </row>
    <row r="12" spans="2:9" s="4" customFormat="1" ht="24" customHeight="1" x14ac:dyDescent="0.3">
      <c r="B12" s="32">
        <f t="array" ref="B12:H12">GünlerVeHaftalar+DATE(TakvimYılı,12,1)-WEEKDAY(DATE(TakvimYılı,12,1),(HaftaBaşlangıcı="Pazartesi")+1)+29</f>
        <v>44557</v>
      </c>
      <c r="C12" s="32">
        <v>44558</v>
      </c>
      <c r="D12" s="32">
        <v>44559</v>
      </c>
      <c r="E12" s="32">
        <v>44560</v>
      </c>
      <c r="F12" s="32">
        <v>44561</v>
      </c>
      <c r="G12" s="32">
        <v>44562</v>
      </c>
      <c r="H12" s="32">
        <v>44563</v>
      </c>
    </row>
    <row r="13" spans="2:9" s="10" customFormat="1" ht="56.1" customHeight="1" x14ac:dyDescent="0.3">
      <c r="B13" s="9"/>
      <c r="C13" s="9"/>
      <c r="D13" s="9"/>
      <c r="E13" s="9"/>
      <c r="F13" s="9"/>
      <c r="G13" s="9"/>
      <c r="H13" s="9"/>
    </row>
    <row r="14" spans="2:9" s="4" customFormat="1" ht="24" customHeight="1" x14ac:dyDescent="0.3">
      <c r="B14" s="31">
        <f t="array" ref="B14:C14">GünlerVeHaftalar+DATE(TakvimYılı,12,1)-WEEKDAY(DATE(TakvimYılı,12,1),(HaftaBaşlangıcı="Pazartesi")+1)+36</f>
        <v>44564</v>
      </c>
      <c r="C14" s="31">
        <v>44565</v>
      </c>
      <c r="D14" s="43" t="s">
        <v>0</v>
      </c>
      <c r="E14" s="43"/>
      <c r="F14" s="43"/>
      <c r="G14" s="43"/>
      <c r="H14" s="44"/>
    </row>
    <row r="15" spans="2:9" s="10" customFormat="1" ht="56.1" customHeight="1" x14ac:dyDescent="0.3">
      <c r="B15" s="11"/>
      <c r="C15" s="11"/>
      <c r="D15" s="45"/>
      <c r="E15" s="45"/>
      <c r="F15" s="45"/>
      <c r="G15" s="45"/>
      <c r="H15" s="46"/>
    </row>
  </sheetData>
  <mergeCells count="3">
    <mergeCell ref="B2:D2"/>
    <mergeCell ref="D14:H14"/>
    <mergeCell ref="D15:H15"/>
  </mergeCells>
  <conditionalFormatting sqref="B12:H12 B14:C14">
    <cfRule type="expression" dxfId="1" priority="2">
      <formula>AND(DAY(B12)&gt;=1,DAY(B12)&lt;=15)</formula>
    </cfRule>
  </conditionalFormatting>
  <conditionalFormatting sqref="B4:G4">
    <cfRule type="expression" dxfId="0" priority="1">
      <formula>DAY(B4)&gt;8</formula>
    </cfRule>
  </conditionalFormatting>
  <dataValidations count="8">
    <dataValidation allowBlank="1" showInputMessage="1" showErrorMessage="1" prompt="Otomatik olarak belirlenen iş günü" sqref="C3:H3" xr:uid="{00000000-0002-0000-0B00-000000000000}"/>
    <dataValidation allowBlank="1" showInputMessage="1" showErrorMessage="1" prompt="Aralık ayı takvimi" sqref="A1" xr:uid="{00000000-0002-0000-0B00-000001000000}"/>
    <dataValidation allowBlank="1" showInputMessage="1" showErrorMessage="1" prompt="Bu hücredeki yıl, Ocak çalışma sayfasına girilen yıla dayanarak otomatik olarak güncelleştirilir. Aşağıdaki takvimde, bir önceki ve bir sonraki ayın tarihleri daha açık tonda bir yazı tipiyle belirtilir" sqref="B2:D2" xr:uid="{00000000-0002-0000-0B00-000002000000}"/>
    <dataValidation allowBlank="1" showInputMessage="1" showErrorMessage="1" prompt="Bu satırda, bu takvim için belirlenen günler yer alır. Bu hücrede haftanın ilk günü bulunur. Haftanın ilk gününü değiştirmek için, Ocak sayfasındaki L5 hücresinde yeni bir gün seçin." sqref="B3" xr:uid="{00000000-0002-0000-0B00-000003000000}"/>
    <dataValidation allowBlank="1" showInputMessage="1" prompt="Aşağıdaki hücreye aylık Notlarınızı girin" sqref="D14:H14" xr:uid="{00000000-0002-0000-0B00-000004000000}"/>
    <dataValidation allowBlank="1" showInputMessage="1" prompt="Bu hücreye aylık Notlarınızı girin" sqref="D15:H15" xr:uid="{00000000-0002-0000-0B00-000005000000}"/>
    <dataValidation allowBlank="1" showInputMessage="1" showErrorMessage="1" prompt="Bu satır ve 7, 9, 11, 13 ve 15. satırlar, yukarıdaki hücrede belirtilen takvim gününe ilişkin notlarınızı girmeniz içindir." sqref="B5" xr:uid="{00000000-0002-0000-0B00-000006000000}"/>
    <dataValidation allowBlank="1" showInputMessage="1" showErrorMessage="1" prompt="Bu satır ve 6, 8, 10, 12 ve 14. satırlar, haftalık takvim günlerini içerir. Bu hücrede 1 sayısı yoksa bu, bir önceki ayın günü olduğunu gösterir. Notlarınızı D15 hücresine girin." sqref="B4" xr:uid="{00000000-0002-0000-0B00-000007000000}"/>
  </dataValidations>
  <printOptions horizontalCentered="1"/>
  <pageMargins left="0.25" right="0.25" top="0.5" bottom="0.5" header="0.3" footer="0.3"/>
  <pageSetup paperSize="9" scale="99" orientation="landscape" r:id="rId1"/>
  <headerFooter differentFirst="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5DF88E0-C534-44A9-B15A-DDE8DD22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997A1-6F4D-40DF-902F-6A09A77F97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0D437D-D97C-4174-9BD0-B6C4706C93C2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39</vt:i4>
      </vt:variant>
    </vt:vector>
  </HeadingPairs>
  <TitlesOfParts>
    <vt:vector size="51" baseType="lpstr">
      <vt:lpstr>Ocak</vt:lpstr>
      <vt:lpstr>Şubat</vt:lpstr>
      <vt:lpstr>Mart</vt:lpstr>
      <vt:lpstr>Nisan</vt:lpstr>
      <vt:lpstr>Mayıs</vt:lpstr>
      <vt:lpstr>Haziran</vt:lpstr>
      <vt:lpstr>Temmuz</vt:lpstr>
      <vt:lpstr>Ağustos</vt:lpstr>
      <vt:lpstr>Eylül</vt:lpstr>
      <vt:lpstr>Ekim</vt:lpstr>
      <vt:lpstr>Kasım</vt:lpstr>
      <vt:lpstr>Aralık</vt:lpstr>
      <vt:lpstr>HaftaBaşlangıcı</vt:lpstr>
      <vt:lpstr>SatırBaşlığıBölgesi1..K3</vt:lpstr>
      <vt:lpstr>SütunBaşlığıBölgesi1..H12.1</vt:lpstr>
      <vt:lpstr>SütunBaşlığıBölgesi1..H12.10</vt:lpstr>
      <vt:lpstr>SütunBaşlığıBölgesi1..H12.11</vt:lpstr>
      <vt:lpstr>SütunBaşlığıBölgesi1..H12.12</vt:lpstr>
      <vt:lpstr>SütunBaşlığıBölgesi1..H12.2</vt:lpstr>
      <vt:lpstr>SütunBaşlığıBölgesi1..H12.3</vt:lpstr>
      <vt:lpstr>SütunBaşlığıBölgesi1..H12.4</vt:lpstr>
      <vt:lpstr>SütunBaşlığıBölgesi1..H12.5</vt:lpstr>
      <vt:lpstr>SütunBaşlığıBölgesi1..H12.6</vt:lpstr>
      <vt:lpstr>SütunBaşlığıBölgesi1..H12.7</vt:lpstr>
      <vt:lpstr>SütunBaşlığıBölgesi1..H12.8</vt:lpstr>
      <vt:lpstr>SütunBaşlığıBölgesi1..H12.9</vt:lpstr>
      <vt:lpstr>SütunBaşlığıBölgesi2..C14.1</vt:lpstr>
      <vt:lpstr>SütunBaşlığıBölgesi2..C14.10</vt:lpstr>
      <vt:lpstr>SütunBaşlığıBölgesi2..C14.11</vt:lpstr>
      <vt:lpstr>SütunBaşlığıBölgesi2..C14.12</vt:lpstr>
      <vt:lpstr>SütunBaşlığıBölgesi2..C14.2</vt:lpstr>
      <vt:lpstr>SütunBaşlığıBölgesi2..C14.3</vt:lpstr>
      <vt:lpstr>SütunBaşlığıBölgesi2..C14.4</vt:lpstr>
      <vt:lpstr>SütunBaşlığıBölgesi2..C14.5</vt:lpstr>
      <vt:lpstr>SütunBaşlığıBölgesi2..C14.6</vt:lpstr>
      <vt:lpstr>SütunBaşlığıBölgesi2..C14.7</vt:lpstr>
      <vt:lpstr>SütunBaşlığıBölgesi2..C14.8</vt:lpstr>
      <vt:lpstr>SütunBaşlığıBölgesi2..C14.9</vt:lpstr>
      <vt:lpstr>TakvimYılı</vt:lpstr>
      <vt:lpstr>Ağustos!Yazdırma_Alanı</vt:lpstr>
      <vt:lpstr>Aralık!Yazdırma_Alanı</vt:lpstr>
      <vt:lpstr>Ekim!Yazdırma_Alanı</vt:lpstr>
      <vt:lpstr>Eylül!Yazdırma_Alanı</vt:lpstr>
      <vt:lpstr>Haziran!Yazdırma_Alanı</vt:lpstr>
      <vt:lpstr>Kasım!Yazdırma_Alanı</vt:lpstr>
      <vt:lpstr>Mart!Yazdırma_Alanı</vt:lpstr>
      <vt:lpstr>Mayıs!Yazdırma_Alanı</vt:lpstr>
      <vt:lpstr>Nisan!Yazdırma_Alanı</vt:lpstr>
      <vt:lpstr>Ocak!Yazdırma_Alanı</vt:lpstr>
      <vt:lpstr>Şubat!Yazdırma_Alanı</vt:lpstr>
      <vt:lpstr>Temmuz!Yazdırma_Alanı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2020-10-07T05:20:26Z</dcterms:created>
  <dcterms:modified xsi:type="dcterms:W3CDTF">2026-02-19T04:24:24Z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