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長谷川大誠\Desktop\作業フォルダ\近畿大学\中岡ゼミ\輪読6章\"/>
    </mc:Choice>
  </mc:AlternateContent>
  <xr:revisionPtr revIDLastSave="0" documentId="13_ncr:1_{6DA52A47-621C-4570-A2F6-BE3C6134DA23}" xr6:coauthVersionLast="45" xr6:coauthVersionMax="45" xr10:uidLastSave="{00000000-0000-0000-0000-000000000000}"/>
  <bookViews>
    <workbookView xWindow="28680" yWindow="-120" windowWidth="29040" windowHeight="15990" activeTab="3" xr2:uid="{00000000-000D-0000-FFFF-FFFF00000000}"/>
  </bookViews>
  <sheets>
    <sheet name="例題6-1" sheetId="4" r:id="rId1"/>
    <sheet name="例題6-2" sheetId="1" r:id="rId2"/>
    <sheet name="例題6-3" sheetId="5" r:id="rId3"/>
    <sheet name="例題6-4" sheetId="3" r:id="rId4"/>
    <sheet name="Sheet2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3" l="1"/>
  <c r="C19" i="3"/>
  <c r="F32" i="5"/>
  <c r="D49" i="1"/>
  <c r="D35" i="1"/>
  <c r="F24" i="1"/>
  <c r="M24" i="1"/>
  <c r="L24" i="1"/>
  <c r="K24" i="1"/>
  <c r="J24" i="1"/>
  <c r="I24" i="1"/>
  <c r="H24" i="1"/>
  <c r="D29" i="4" l="1"/>
  <c r="I26" i="4"/>
  <c r="H26" i="4"/>
  <c r="G26" i="4"/>
  <c r="F26" i="4"/>
  <c r="E26" i="4"/>
  <c r="D26" i="4"/>
  <c r="I23" i="4"/>
  <c r="H23" i="4"/>
  <c r="G23" i="4"/>
  <c r="F23" i="4"/>
  <c r="E23" i="4"/>
  <c r="D23" i="4"/>
  <c r="I21" i="4"/>
  <c r="H21" i="4"/>
  <c r="G21" i="4"/>
  <c r="F21" i="4"/>
  <c r="E21" i="4"/>
  <c r="D21" i="4"/>
  <c r="D19" i="3" l="1"/>
  <c r="D47" i="3"/>
  <c r="D40" i="3"/>
  <c r="D33" i="3"/>
  <c r="D26" i="3"/>
  <c r="D50" i="1"/>
  <c r="D48" i="1"/>
  <c r="D39" i="1"/>
  <c r="D23" i="1"/>
  <c r="D22" i="1"/>
  <c r="D21" i="1"/>
  <c r="D24" i="4"/>
  <c r="D27" i="4" l="1"/>
  <c r="I27" i="4"/>
  <c r="H27" i="4"/>
  <c r="G27" i="4"/>
  <c r="F27" i="4"/>
  <c r="E27" i="4"/>
  <c r="C47" i="3"/>
  <c r="C33" i="3"/>
  <c r="C26" i="3"/>
  <c r="C45" i="3"/>
  <c r="C46" i="3" s="1"/>
  <c r="C39" i="3"/>
  <c r="C38" i="3"/>
  <c r="C31" i="3"/>
  <c r="C32" i="3" s="1"/>
  <c r="C25" i="3"/>
  <c r="C24" i="3"/>
  <c r="D53" i="5"/>
  <c r="D52" i="5"/>
  <c r="D31" i="5"/>
  <c r="D30" i="5"/>
  <c r="D29" i="5"/>
  <c r="J41" i="5"/>
  <c r="J43" i="5"/>
  <c r="F24" i="5"/>
  <c r="D22" i="5"/>
  <c r="D23" i="5"/>
  <c r="D21" i="5"/>
  <c r="G43" i="5"/>
  <c r="D43" i="5"/>
  <c r="G42" i="5"/>
  <c r="G41" i="5"/>
  <c r="D41" i="5"/>
  <c r="D42" i="5"/>
  <c r="E24" i="1"/>
  <c r="D32" i="5" l="1"/>
  <c r="G44" i="5"/>
  <c r="J42" i="5"/>
  <c r="J44" i="5" s="1"/>
  <c r="D24" i="5"/>
  <c r="D44" i="5"/>
  <c r="C18" i="3"/>
  <c r="C17" i="3"/>
  <c r="D46" i="5" l="1"/>
  <c r="D21" i="2"/>
  <c r="D22" i="2"/>
  <c r="D23" i="2"/>
  <c r="D24" i="2"/>
  <c r="D25" i="2"/>
  <c r="D20" i="2"/>
  <c r="G12" i="2"/>
  <c r="F12" i="2"/>
  <c r="D12" i="2"/>
  <c r="E12" i="2"/>
  <c r="C12" i="2"/>
  <c r="F8" i="2"/>
  <c r="E8" i="2"/>
  <c r="D8" i="2"/>
  <c r="G8" i="2"/>
  <c r="C8" i="2"/>
  <c r="E35" i="1"/>
  <c r="G30" i="1"/>
  <c r="G29" i="1"/>
  <c r="G32" i="1" s="1"/>
  <c r="D30" i="1"/>
  <c r="D29" i="1"/>
  <c r="D32" i="1" s="1"/>
  <c r="D24" i="1"/>
  <c r="D28" i="4" l="1"/>
  <c r="D31" i="1"/>
  <c r="G31" i="1"/>
  <c r="G33" i="1" s="1"/>
  <c r="D33" i="1"/>
</calcChain>
</file>

<file path=xl/sharedStrings.xml><?xml version="1.0" encoding="utf-8"?>
<sst xmlns="http://schemas.openxmlformats.org/spreadsheetml/2006/main" count="158" uniqueCount="65">
  <si>
    <t>①</t>
    <phoneticPr fontId="2"/>
  </si>
  <si>
    <t>nCx</t>
    <phoneticPr fontId="2"/>
  </si>
  <si>
    <t>p^x</t>
    <phoneticPr fontId="2"/>
  </si>
  <si>
    <t>q^n-x</t>
    <phoneticPr fontId="2"/>
  </si>
  <si>
    <t>P(x)</t>
    <phoneticPr fontId="2"/>
  </si>
  <si>
    <t>②</t>
    <phoneticPr fontId="2"/>
  </si>
  <si>
    <t>n</t>
    <phoneticPr fontId="2"/>
  </si>
  <si>
    <t>x</t>
    <phoneticPr fontId="2"/>
  </si>
  <si>
    <t>p</t>
    <phoneticPr fontId="2"/>
  </si>
  <si>
    <t>5回の場合</t>
    <rPh sb="1" eb="2">
      <t>カイ</t>
    </rPh>
    <rPh sb="3" eb="5">
      <t>バアイ</t>
    </rPh>
    <phoneticPr fontId="2"/>
  </si>
  <si>
    <t>6回の場合</t>
    <rPh sb="1" eb="2">
      <t>カイ</t>
    </rPh>
    <rPh sb="3" eb="5">
      <t>バアイ</t>
    </rPh>
    <phoneticPr fontId="2"/>
  </si>
  <si>
    <t>解答</t>
    <rPh sb="0" eb="2">
      <t>カイトウ</t>
    </rPh>
    <phoneticPr fontId="2"/>
  </si>
  <si>
    <t>③</t>
    <phoneticPr fontId="2"/>
  </si>
  <si>
    <t>④</t>
    <phoneticPr fontId="2"/>
  </si>
  <si>
    <t>確率変数</t>
    <rPh sb="0" eb="4">
      <t>カクリツヘンスウ</t>
    </rPh>
    <phoneticPr fontId="2"/>
  </si>
  <si>
    <t>確率を持たない変数</t>
    <rPh sb="0" eb="2">
      <t>カクリツ</t>
    </rPh>
    <rPh sb="3" eb="4">
      <t>モ</t>
    </rPh>
    <rPh sb="7" eb="9">
      <t>ヘンスウ</t>
    </rPh>
    <phoneticPr fontId="2"/>
  </si>
  <si>
    <t>離散型変数</t>
    <rPh sb="0" eb="3">
      <t>リサンガタ</t>
    </rPh>
    <rPh sb="3" eb="5">
      <t>ヘンスウ</t>
    </rPh>
    <phoneticPr fontId="2"/>
  </si>
  <si>
    <t>連続型変数</t>
    <rPh sb="0" eb="2">
      <t>レンゾク</t>
    </rPh>
    <rPh sb="2" eb="3">
      <t>ガタ</t>
    </rPh>
    <rPh sb="3" eb="5">
      <t>ヘンスウ</t>
    </rPh>
    <phoneticPr fontId="2"/>
  </si>
  <si>
    <t>確率変数　X</t>
    <rPh sb="0" eb="2">
      <t>カクリツ</t>
    </rPh>
    <rPh sb="2" eb="4">
      <t>ヘンスウ</t>
    </rPh>
    <phoneticPr fontId="2"/>
  </si>
  <si>
    <t>確率P(x)</t>
    <rPh sb="0" eb="2">
      <t>カクリツ</t>
    </rPh>
    <phoneticPr fontId="2"/>
  </si>
  <si>
    <t>y</t>
    <phoneticPr fontId="2"/>
  </si>
  <si>
    <t>手計算</t>
    <rPh sb="0" eb="3">
      <t>テケイサン</t>
    </rPh>
    <phoneticPr fontId="2"/>
  </si>
  <si>
    <t>答え合わせ</t>
    <rPh sb="0" eb="1">
      <t>コタ</t>
    </rPh>
    <rPh sb="2" eb="3">
      <t>ア</t>
    </rPh>
    <phoneticPr fontId="2"/>
  </si>
  <si>
    <t>関数</t>
    <rPh sb="0" eb="2">
      <t>カンスウ</t>
    </rPh>
    <phoneticPr fontId="2"/>
  </si>
  <si>
    <t>試行回数 n</t>
    <rPh sb="0" eb="4">
      <t>シコウカイスウ</t>
    </rPh>
    <phoneticPr fontId="2"/>
  </si>
  <si>
    <t>事象が起こる回数 x</t>
    <rPh sb="0" eb="2">
      <t>ジショウ</t>
    </rPh>
    <rPh sb="3" eb="4">
      <t>オ</t>
    </rPh>
    <rPh sb="6" eb="8">
      <t>カイスウ</t>
    </rPh>
    <phoneticPr fontId="2"/>
  </si>
  <si>
    <t>不良品が発生する確率 p</t>
    <rPh sb="0" eb="3">
      <t>フリョウヒン</t>
    </rPh>
    <rPh sb="4" eb="6">
      <t>ハッセイ</t>
    </rPh>
    <rPh sb="8" eb="10">
      <t>カクリツ</t>
    </rPh>
    <phoneticPr fontId="2"/>
  </si>
  <si>
    <t>平均発生回数 np</t>
    <rPh sb="0" eb="2">
      <t>ヘイキン</t>
    </rPh>
    <rPh sb="2" eb="6">
      <t>ハッセイカイスウ</t>
    </rPh>
    <phoneticPr fontId="2"/>
  </si>
  <si>
    <t>確率 P(x)</t>
    <rPh sb="0" eb="2">
      <t>カクリツ</t>
    </rPh>
    <phoneticPr fontId="2"/>
  </si>
  <si>
    <t>1本</t>
    <rPh sb="1" eb="2">
      <t>ホン</t>
    </rPh>
    <phoneticPr fontId="2"/>
  </si>
  <si>
    <t>2本</t>
    <rPh sb="1" eb="2">
      <t>ホン</t>
    </rPh>
    <phoneticPr fontId="2"/>
  </si>
  <si>
    <t>7本</t>
    <rPh sb="1" eb="2">
      <t>ホン</t>
    </rPh>
    <phoneticPr fontId="2"/>
  </si>
  <si>
    <t>40本</t>
    <rPh sb="2" eb="3">
      <t>ホン</t>
    </rPh>
    <phoneticPr fontId="2"/>
  </si>
  <si>
    <t>150本</t>
    <rPh sb="3" eb="4">
      <t>ホン</t>
    </rPh>
    <phoneticPr fontId="2"/>
  </si>
  <si>
    <t>800本</t>
    <rPh sb="3" eb="4">
      <t>ホン</t>
    </rPh>
    <phoneticPr fontId="2"/>
  </si>
  <si>
    <t>1000本</t>
    <rPh sb="4" eb="5">
      <t>ホン</t>
    </rPh>
    <phoneticPr fontId="2"/>
  </si>
  <si>
    <t>1等
10000円</t>
    <rPh sb="1" eb="2">
      <t>トウ</t>
    </rPh>
    <rPh sb="8" eb="9">
      <t>エン</t>
    </rPh>
    <phoneticPr fontId="2"/>
  </si>
  <si>
    <t>2本
5000円</t>
    <rPh sb="1" eb="2">
      <t>ホン</t>
    </rPh>
    <rPh sb="7" eb="8">
      <t>エン</t>
    </rPh>
    <phoneticPr fontId="2"/>
  </si>
  <si>
    <t>3等
3000円</t>
    <rPh sb="1" eb="2">
      <t>トウ</t>
    </rPh>
    <rPh sb="7" eb="8">
      <t>エン</t>
    </rPh>
    <phoneticPr fontId="2"/>
  </si>
  <si>
    <t>4等
1000円</t>
    <rPh sb="1" eb="2">
      <t>トウ</t>
    </rPh>
    <rPh sb="7" eb="8">
      <t>エン</t>
    </rPh>
    <phoneticPr fontId="2"/>
  </si>
  <si>
    <t>5等
100本</t>
    <rPh sb="1" eb="2">
      <t>トウ</t>
    </rPh>
    <rPh sb="6" eb="7">
      <t>ホン</t>
    </rPh>
    <phoneticPr fontId="2"/>
  </si>
  <si>
    <t>ハズレ
0円</t>
    <rPh sb="5" eb="6">
      <t>エン</t>
    </rPh>
    <phoneticPr fontId="2"/>
  </si>
  <si>
    <t>合計</t>
    <rPh sb="0" eb="2">
      <t>ゴウケイ</t>
    </rPh>
    <phoneticPr fontId="2"/>
  </si>
  <si>
    <t>確率変数 X</t>
    <rPh sb="0" eb="4">
      <t>カクリツヘンスウ</t>
    </rPh>
    <phoneticPr fontId="2"/>
  </si>
  <si>
    <t>E(x)</t>
    <phoneticPr fontId="2"/>
  </si>
  <si>
    <t>分散</t>
    <rPh sb="0" eb="2">
      <t>ブンサン</t>
    </rPh>
    <phoneticPr fontId="2"/>
  </si>
  <si>
    <t>(実現値-期待値の差)の2乗</t>
    <rPh sb="13" eb="14">
      <t>ノ</t>
    </rPh>
    <phoneticPr fontId="2"/>
  </si>
  <si>
    <t>↑×確率</t>
    <rPh sb="2" eb="4">
      <t>カクリツ</t>
    </rPh>
    <phoneticPr fontId="2"/>
  </si>
  <si>
    <t>標準偏差</t>
    <rPh sb="0" eb="4">
      <t>ヒョウジュンヘンサ</t>
    </rPh>
    <phoneticPr fontId="2"/>
  </si>
  <si>
    <t>2回の場合</t>
    <rPh sb="1" eb="2">
      <t>カイ</t>
    </rPh>
    <rPh sb="3" eb="5">
      <t>バアイ</t>
    </rPh>
    <phoneticPr fontId="2"/>
  </si>
  <si>
    <t>3回の場合</t>
    <rPh sb="1" eb="2">
      <t>カイ</t>
    </rPh>
    <rPh sb="3" eb="5">
      <t>バアイ</t>
    </rPh>
    <phoneticPr fontId="2"/>
  </si>
  <si>
    <t>4回の場合</t>
    <rPh sb="1" eb="2">
      <t>カイ</t>
    </rPh>
    <rPh sb="3" eb="5">
      <t>バアイ</t>
    </rPh>
    <phoneticPr fontId="2"/>
  </si>
  <si>
    <t>平均値np</t>
    <rPh sb="0" eb="3">
      <t>ヘイキンチ</t>
    </rPh>
    <phoneticPr fontId="2"/>
  </si>
  <si>
    <t>標準偏差√npq</t>
    <rPh sb="0" eb="4">
      <t>ヒョウジュンヘンサ</t>
    </rPh>
    <phoneticPr fontId="2"/>
  </si>
  <si>
    <t>①</t>
    <phoneticPr fontId="2"/>
  </si>
  <si>
    <t>②</t>
    <phoneticPr fontId="2"/>
  </si>
  <si>
    <t>③</t>
    <phoneticPr fontId="2"/>
  </si>
  <si>
    <t>④</t>
    <phoneticPr fontId="2"/>
  </si>
  <si>
    <t>確率変数×確率</t>
    <rPh sb="0" eb="4">
      <t>カクリツヘンスウ</t>
    </rPh>
    <rPh sb="5" eb="7">
      <t>カクリツ</t>
    </rPh>
    <phoneticPr fontId="2"/>
  </si>
  <si>
    <t>p</t>
    <phoneticPr fontId="2"/>
  </si>
  <si>
    <t>期待値</t>
    <rPh sb="0" eb="3">
      <t>キタイチ</t>
    </rPh>
    <phoneticPr fontId="2"/>
  </si>
  <si>
    <t>n</t>
    <phoneticPr fontId="2"/>
  </si>
  <si>
    <t>q</t>
    <phoneticPr fontId="2"/>
  </si>
  <si>
    <t>分散</t>
    <rPh sb="0" eb="2">
      <t>ブンサン</t>
    </rPh>
    <phoneticPr fontId="2"/>
  </si>
  <si>
    <t>標準偏差</t>
    <rPh sb="0" eb="4">
      <t>ヒョウジュンヘンサ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</si>
</sst>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7" formatCode="0_);[Red]\(0\)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10" fontId="0" fillId="0" borderId="0" xfId="1" applyNumberFormat="1" applyFont="1" applyAlignment="1"/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56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6" fontId="0" fillId="0" borderId="0" xfId="0" applyNumberFormat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6" fontId="0" fillId="4" borderId="0" xfId="2" applyFont="1" applyFill="1" applyAlignment="1"/>
    <xf numFmtId="177" fontId="0" fillId="0" borderId="0" xfId="0" applyNumberFormat="1"/>
    <xf numFmtId="0" fontId="0" fillId="0" borderId="1" xfId="0" applyNumberFormat="1" applyBorder="1"/>
    <xf numFmtId="10" fontId="0" fillId="4" borderId="0" xfId="1" applyNumberFormat="1" applyFont="1" applyFill="1" applyAlignment="1"/>
    <xf numFmtId="10" fontId="0" fillId="4" borderId="0" xfId="0" applyNumberFormat="1" applyFill="1"/>
    <xf numFmtId="10" fontId="0" fillId="0" borderId="0" xfId="1" quotePrefix="1" applyNumberFormat="1" applyFont="1" applyAlignment="1"/>
  </cellXfs>
  <cellStyles count="3">
    <cellStyle name="パーセント" xfId="1" builtinId="5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Sheet2!$B$12</c:f>
              <c:strCache>
                <c:ptCount val="1"/>
                <c:pt idx="0">
                  <c:v>確率P(x)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Sheet2!$C$11:$G$11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Sheet2!$C$12:$G$12</c:f>
              <c:numCache>
                <c:formatCode>0%</c:formatCode>
                <c:ptCount val="5"/>
                <c:pt idx="0">
                  <c:v>6.25E-2</c:v>
                </c:pt>
                <c:pt idx="1">
                  <c:v>0.25</c:v>
                </c:pt>
                <c:pt idx="2">
                  <c:v>0.375</c:v>
                </c:pt>
                <c:pt idx="3">
                  <c:v>0.25</c:v>
                </c:pt>
                <c:pt idx="4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5-41FB-83DF-69A5E9C89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622864"/>
        <c:axId val="626626800"/>
      </c:lineChart>
      <c:catAx>
        <c:axId val="62662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626800"/>
        <c:crosses val="autoZero"/>
        <c:auto val="1"/>
        <c:lblAlgn val="ctr"/>
        <c:lblOffset val="100"/>
        <c:noMultiLvlLbl val="0"/>
      </c:catAx>
      <c:valAx>
        <c:axId val="6266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62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657223</xdr:colOff>
      <xdr:row>1</xdr:row>
      <xdr:rowOff>180973</xdr:rowOff>
    </xdr:from>
    <xdr:to>
      <xdr:col>12</xdr:col>
      <xdr:colOff>81915</xdr:colOff>
      <xdr:row>13</xdr:row>
      <xdr:rowOff>200024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0D3FF55-CFB2-4B62-8CB3-9DC26D333A09}"/>
            </a:ext>
          </a:extLst>
        </xdr:cNvPr>
        <xdr:cNvSpPr/>
      </xdr:nvSpPr>
      <xdr:spPr>
        <a:xfrm>
          <a:off x="657223" y="409573"/>
          <a:ext cx="7425692" cy="276225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例題</a:t>
          </a:r>
          <a:r>
            <a:rPr kumimoji="1" lang="en-US" altLang="ja-JP" sz="1600"/>
            <a:t>6-1</a:t>
          </a:r>
        </a:p>
        <a:p>
          <a:pPr algn="l"/>
          <a:r>
            <a:rPr kumimoji="1" lang="ja-JP" altLang="en-US" sz="1600"/>
            <a:t>下表に示したようなくじがあります。このクジを</a:t>
          </a:r>
          <a:r>
            <a:rPr kumimoji="1" lang="en-US" altLang="ja-JP" sz="1600"/>
            <a:t>1</a:t>
          </a:r>
          <a:r>
            <a:rPr kumimoji="1" lang="ja-JP" altLang="en-US" sz="1600"/>
            <a:t>本引いた時に得られる賞金を確率変数</a:t>
          </a:r>
          <a:r>
            <a:rPr kumimoji="1" lang="en-US" altLang="ja-JP" sz="1600"/>
            <a:t>x</a:t>
          </a:r>
          <a:r>
            <a:rPr kumimoji="1" lang="ja-JP" altLang="en-US" sz="1600"/>
            <a:t>とするとき、以下の設問に答えよ。</a:t>
          </a:r>
          <a:endParaRPr kumimoji="1" lang="en-US" altLang="ja-JP" sz="1600"/>
        </a:p>
        <a:p>
          <a:pPr algn="l"/>
          <a:r>
            <a:rPr kumimoji="1" lang="ja-JP" altLang="en-US" sz="1600"/>
            <a:t>①　</a:t>
          </a:r>
          <a:r>
            <a:rPr kumimoji="1" lang="en-US" altLang="ja-JP" sz="1600"/>
            <a:t>x</a:t>
          </a:r>
          <a:r>
            <a:rPr kumimoji="1" lang="ja-JP" altLang="en-US" sz="1600"/>
            <a:t>の確率分布を求めなさい。</a:t>
          </a:r>
          <a:endParaRPr kumimoji="1" lang="en-US" altLang="ja-JP" sz="1600"/>
        </a:p>
        <a:p>
          <a:pPr algn="l"/>
          <a:r>
            <a:rPr kumimoji="1" lang="ja-JP" altLang="en-US" sz="1600"/>
            <a:t>②　</a:t>
          </a:r>
          <a:r>
            <a:rPr kumimoji="1" lang="en-US" altLang="ja-JP" sz="1600"/>
            <a:t>x</a:t>
          </a:r>
          <a:r>
            <a:rPr kumimoji="1" lang="ja-JP" altLang="en-US" sz="1600"/>
            <a:t>の期待値</a:t>
          </a:r>
          <a:r>
            <a:rPr kumimoji="1" lang="en-US" altLang="ja-JP" sz="1600"/>
            <a:t>E(x)</a:t>
          </a:r>
          <a:r>
            <a:rPr kumimoji="1" lang="ja-JP" altLang="en-US" sz="1600"/>
            <a:t>を求めなさい。</a:t>
          </a:r>
          <a:endParaRPr kumimoji="1" lang="en-US" altLang="ja-JP" sz="1600"/>
        </a:p>
        <a:p>
          <a:pPr algn="l"/>
          <a:r>
            <a:rPr kumimoji="1" lang="ja-JP" altLang="en-US" sz="1600"/>
            <a:t>③　</a:t>
          </a:r>
          <a:r>
            <a:rPr kumimoji="1" lang="en-US" altLang="ja-JP" sz="1600"/>
            <a:t>x</a:t>
          </a:r>
          <a:r>
            <a:rPr kumimoji="1" lang="ja-JP" altLang="en-US" sz="1600"/>
            <a:t>の分散と標準偏差を求めなさい。</a:t>
          </a:r>
          <a:endParaRPr kumimoji="1" lang="en-US" altLang="ja-JP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259079</xdr:colOff>
      <xdr:row>8</xdr:row>
      <xdr:rowOff>36195</xdr:rowOff>
    </xdr:from>
    <xdr:to>
      <xdr:col>20</xdr:col>
      <xdr:colOff>657224</xdr:colOff>
      <xdr:row>14</xdr:row>
      <xdr:rowOff>209550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BDF820D-CD98-47D9-87C9-AFDDC105D218}"/>
            </a:ext>
          </a:extLst>
        </xdr:cNvPr>
        <xdr:cNvSpPr/>
      </xdr:nvSpPr>
      <xdr:spPr>
        <a:xfrm>
          <a:off x="8926829" y="1864995"/>
          <a:ext cx="5217795" cy="154495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n</a:t>
          </a:r>
          <a:r>
            <a:rPr kumimoji="1" lang="ja-JP" altLang="en-US" sz="1400"/>
            <a:t>回ベルヌーイ試行を独立に繰り返し、事象</a:t>
          </a:r>
          <a:r>
            <a:rPr kumimoji="1" lang="en-US" altLang="ja-JP" sz="1400"/>
            <a:t>A</a:t>
          </a:r>
          <a:r>
            <a:rPr kumimoji="1" lang="ja-JP" altLang="en-US" sz="1400"/>
            <a:t>が</a:t>
          </a:r>
          <a:r>
            <a:rPr kumimoji="1" lang="en-US" altLang="ja-JP" sz="1400"/>
            <a:t>x</a:t>
          </a:r>
          <a:r>
            <a:rPr kumimoji="1" lang="ja-JP" altLang="en-US" sz="1400"/>
            <a:t>回起こる確率</a:t>
          </a:r>
          <a:r>
            <a:rPr kumimoji="1" lang="en-US" altLang="ja-JP" sz="1400"/>
            <a:t>P(x)</a:t>
          </a:r>
          <a:r>
            <a:rPr kumimoji="1" lang="ja-JP" altLang="en-US" sz="1400"/>
            <a:t>は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en-US" altLang="ja-JP" sz="1400"/>
            <a:t>P(x) = nCx ×</a:t>
          </a:r>
          <a:r>
            <a:rPr kumimoji="1" lang="en-US" altLang="ja-JP" sz="1400" baseline="0"/>
            <a:t> p^x× q^n-1</a:t>
          </a:r>
          <a:endParaRPr kumimoji="1" lang="en-US" altLang="ja-JP" sz="1400"/>
        </a:p>
      </xdr:txBody>
    </xdr:sp>
    <xdr:clientData/>
  </xdr:twoCellAnchor>
  <xdr:twoCellAnchor>
    <xdr:from>
      <xdr:col>0</xdr:col>
      <xdr:colOff>647700</xdr:colOff>
      <xdr:row>2</xdr:row>
      <xdr:rowOff>36195</xdr:rowOff>
    </xdr:from>
    <xdr:to>
      <xdr:col>13</xdr:col>
      <xdr:colOff>5717</xdr:colOff>
      <xdr:row>14</xdr:row>
      <xdr:rowOff>68581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4F650AD-CEDA-4504-8673-2E44DF0B276E}"/>
            </a:ext>
          </a:extLst>
        </xdr:cNvPr>
        <xdr:cNvSpPr/>
      </xdr:nvSpPr>
      <xdr:spPr>
        <a:xfrm>
          <a:off x="647700" y="493395"/>
          <a:ext cx="8025767" cy="27755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例題</a:t>
          </a:r>
          <a:r>
            <a:rPr kumimoji="1" lang="en-US" altLang="ja-JP" sz="1600"/>
            <a:t>6-2</a:t>
          </a:r>
        </a:p>
        <a:p>
          <a:pPr algn="l"/>
          <a:r>
            <a:rPr kumimoji="1" lang="en-US" altLang="ja-JP" sz="1600"/>
            <a:t>1</a:t>
          </a:r>
          <a:r>
            <a:rPr kumimoji="1" lang="ja-JP" altLang="en-US" sz="1600"/>
            <a:t>枚の</a:t>
          </a:r>
          <a:r>
            <a:rPr kumimoji="1" lang="en-US" altLang="ja-JP" sz="1600"/>
            <a:t>100</a:t>
          </a:r>
          <a:r>
            <a:rPr kumimoji="1" lang="ja-JP" altLang="en-US" sz="1600"/>
            <a:t>円硬貨を</a:t>
          </a:r>
          <a:r>
            <a:rPr kumimoji="1" lang="en-US" altLang="ja-JP" sz="1600"/>
            <a:t>6</a:t>
          </a:r>
          <a:r>
            <a:rPr kumimoji="1" lang="ja-JP" altLang="en-US" sz="1600"/>
            <a:t>回投げたとき、次の設問に答えなさい</a:t>
          </a:r>
        </a:p>
        <a:p>
          <a:pPr algn="l"/>
          <a:r>
            <a:rPr kumimoji="1" lang="ja-JP" altLang="en-US" sz="1600"/>
            <a:t>①　表が</a:t>
          </a:r>
          <a:r>
            <a:rPr kumimoji="1" lang="en-US" altLang="ja-JP" sz="1600"/>
            <a:t>4</a:t>
          </a:r>
          <a:r>
            <a:rPr kumimoji="1" lang="ja-JP" altLang="en-US" sz="1600"/>
            <a:t>回出る確率を求めなさい</a:t>
          </a:r>
        </a:p>
        <a:p>
          <a:pPr algn="l"/>
          <a:r>
            <a:rPr kumimoji="1" lang="ja-JP" altLang="en-US" sz="1600"/>
            <a:t>②　表が</a:t>
          </a:r>
          <a:r>
            <a:rPr kumimoji="1" lang="en-US" altLang="ja-JP" sz="1600"/>
            <a:t>5</a:t>
          </a:r>
          <a:r>
            <a:rPr kumimoji="1" lang="ja-JP" altLang="en-US" sz="1600"/>
            <a:t>回以上出る確率を求めなさい</a:t>
          </a:r>
        </a:p>
        <a:p>
          <a:pPr algn="l"/>
          <a:r>
            <a:rPr kumimoji="1" lang="ja-JP" altLang="en-US" sz="1600"/>
            <a:t>③　表が平均して何回出るか、平均値（＝期待値）を求めなさい</a:t>
          </a:r>
        </a:p>
        <a:p>
          <a:pPr algn="l"/>
          <a:r>
            <a:rPr kumimoji="1" lang="ja-JP" altLang="en-US" sz="1600"/>
            <a:t>④　分散と標準偏差を求めなさい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220980</xdr:colOff>
      <xdr:row>5</xdr:row>
      <xdr:rowOff>188595</xdr:rowOff>
    </xdr:from>
    <xdr:to>
      <xdr:col>20</xdr:col>
      <xdr:colOff>182880</xdr:colOff>
      <xdr:row>10</xdr:row>
      <xdr:rowOff>161925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2940794-BC8E-4C61-8EE7-3E506ACB34DB}"/>
            </a:ext>
          </a:extLst>
        </xdr:cNvPr>
        <xdr:cNvSpPr/>
      </xdr:nvSpPr>
      <xdr:spPr>
        <a:xfrm>
          <a:off x="8888730" y="1331595"/>
          <a:ext cx="4781550" cy="111633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</a:t>
          </a:r>
          <a:r>
            <a:rPr kumimoji="1" lang="ja-JP" altLang="en-US" sz="1100"/>
            <a:t>回ベルヌーイ試行を独立に繰り返し、事象</a:t>
          </a:r>
          <a:r>
            <a:rPr kumimoji="1" lang="en-US" altLang="ja-JP" sz="1100"/>
            <a:t>A</a:t>
          </a:r>
          <a:r>
            <a:rPr kumimoji="1" lang="ja-JP" altLang="en-US" sz="1100"/>
            <a:t>が</a:t>
          </a:r>
          <a:r>
            <a:rPr kumimoji="1" lang="en-US" altLang="ja-JP" sz="1100"/>
            <a:t>x</a:t>
          </a:r>
          <a:r>
            <a:rPr kumimoji="1" lang="ja-JP" altLang="en-US" sz="1100"/>
            <a:t>回起こる確率</a:t>
          </a:r>
          <a:r>
            <a:rPr kumimoji="1" lang="en-US" altLang="ja-JP" sz="1100"/>
            <a:t>P(x)</a:t>
          </a:r>
          <a:r>
            <a:rPr kumimoji="1" lang="ja-JP" altLang="en-US" sz="1100"/>
            <a:t>は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P(x) = nCx</a:t>
          </a:r>
          <a:r>
            <a:rPr kumimoji="1" lang="en-US" altLang="ja-JP" sz="1100" baseline="0"/>
            <a:t> p^x q^n-1</a:t>
          </a:r>
          <a:endParaRPr kumimoji="1" lang="en-US" altLang="ja-JP" sz="1100"/>
        </a:p>
      </xdr:txBody>
    </xdr:sp>
    <xdr:clientData/>
  </xdr:twoCellAnchor>
  <xdr:twoCellAnchor>
    <xdr:from>
      <xdr:col>0</xdr:col>
      <xdr:colOff>647700</xdr:colOff>
      <xdr:row>2</xdr:row>
      <xdr:rowOff>36195</xdr:rowOff>
    </xdr:from>
    <xdr:to>
      <xdr:col>13</xdr:col>
      <xdr:colOff>5717</xdr:colOff>
      <xdr:row>14</xdr:row>
      <xdr:rowOff>68581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295D2A1-0B5F-4015-AA11-10733B4C70C6}"/>
            </a:ext>
          </a:extLst>
        </xdr:cNvPr>
        <xdr:cNvSpPr/>
      </xdr:nvSpPr>
      <xdr:spPr>
        <a:xfrm>
          <a:off x="647700" y="493395"/>
          <a:ext cx="8027672" cy="277368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例題</a:t>
          </a:r>
          <a:r>
            <a:rPr kumimoji="1" lang="en-US" altLang="ja-JP" sz="1600"/>
            <a:t>6-3</a:t>
          </a:r>
        </a:p>
        <a:p>
          <a:pPr algn="l"/>
          <a:r>
            <a:rPr kumimoji="1" lang="ja-JP" altLang="en-US" sz="1600"/>
            <a:t>ゴールを狙ったフリーキックの決定率が</a:t>
          </a:r>
          <a:r>
            <a:rPr kumimoji="1" lang="en-US" altLang="ja-JP" sz="1600"/>
            <a:t>20%</a:t>
          </a:r>
          <a:r>
            <a:rPr kumimoji="1" lang="ja-JP" altLang="en-US" sz="1600"/>
            <a:t>のサッカー選手が、</a:t>
          </a:r>
          <a:r>
            <a:rPr kumimoji="1" lang="en-US" altLang="ja-JP" sz="1600"/>
            <a:t>1</a:t>
          </a:r>
          <a:r>
            <a:rPr kumimoji="1" lang="ja-JP" altLang="en-US" sz="1600"/>
            <a:t>試合で</a:t>
          </a:r>
          <a:r>
            <a:rPr kumimoji="1" lang="en-US" altLang="ja-JP" sz="1600"/>
            <a:t>4</a:t>
          </a:r>
          <a:r>
            <a:rPr kumimoji="1" lang="ja-JP" altLang="en-US" sz="1600"/>
            <a:t>回フリーキックを蹴る時、次の設問に答えなさい。</a:t>
          </a:r>
          <a:endParaRPr kumimoji="1" lang="en-US" altLang="ja-JP" sz="1600"/>
        </a:p>
        <a:p>
          <a:pPr algn="l"/>
          <a:r>
            <a:rPr kumimoji="1" lang="ja-JP" altLang="en-US" sz="1600"/>
            <a:t>①　ノーゴールの確率</a:t>
          </a:r>
        </a:p>
        <a:p>
          <a:pPr algn="l"/>
          <a:r>
            <a:rPr kumimoji="1" lang="ja-JP" altLang="en-US" sz="1600"/>
            <a:t>②　</a:t>
          </a:r>
          <a:r>
            <a:rPr kumimoji="1" lang="en-US" altLang="ja-JP" sz="1600"/>
            <a:t>1</a:t>
          </a:r>
          <a:r>
            <a:rPr kumimoji="1" lang="ja-JP" altLang="en-US" sz="1600"/>
            <a:t>ゴールの確率を求めなさい</a:t>
          </a:r>
          <a:endParaRPr kumimoji="1" lang="en-US" altLang="ja-JP" sz="1600"/>
        </a:p>
        <a:p>
          <a:pPr algn="l"/>
          <a:r>
            <a:rPr kumimoji="1" lang="ja-JP" altLang="en-US" sz="1600"/>
            <a:t>③　</a:t>
          </a:r>
          <a:r>
            <a:rPr kumimoji="1" lang="en-US" altLang="ja-JP" sz="1600"/>
            <a:t>2</a:t>
          </a:r>
          <a:r>
            <a:rPr kumimoji="1" lang="ja-JP" altLang="en-US" sz="1600"/>
            <a:t>ゴール以上の確率を求めなさい</a:t>
          </a:r>
          <a:endParaRPr kumimoji="1" lang="en-US" altLang="ja-JP" sz="1600"/>
        </a:p>
        <a:p>
          <a:pPr algn="l"/>
          <a:r>
            <a:rPr kumimoji="1" lang="ja-JP" altLang="en-US" sz="1600"/>
            <a:t>④　</a:t>
          </a:r>
          <a:r>
            <a:rPr kumimoji="1" lang="en-US" altLang="ja-JP" sz="1600"/>
            <a:t>4</a:t>
          </a:r>
          <a:r>
            <a:rPr kumimoji="1" lang="ja-JP" altLang="en-US" sz="1600"/>
            <a:t>回フリーキックを蹴ったときの平均ゴール数と標準偏差を求めなさい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344805</xdr:colOff>
      <xdr:row>20</xdr:row>
      <xdr:rowOff>169545</xdr:rowOff>
    </xdr:from>
    <xdr:to>
      <xdr:col>10</xdr:col>
      <xdr:colOff>681990</xdr:colOff>
      <xdr:row>24</xdr:row>
      <xdr:rowOff>40005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C211755-A88C-4A1F-8624-06D9CFA8A949}"/>
            </a:ext>
          </a:extLst>
        </xdr:cNvPr>
        <xdr:cNvSpPr/>
      </xdr:nvSpPr>
      <xdr:spPr>
        <a:xfrm>
          <a:off x="4792980" y="4741545"/>
          <a:ext cx="4785360" cy="7848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ポアソン分布において、ｎ回の試行で、事象が</a:t>
          </a:r>
          <a:r>
            <a:rPr kumimoji="1" lang="en-US" altLang="ja-JP" sz="1100"/>
            <a:t>x</a:t>
          </a:r>
          <a:r>
            <a:rPr kumimoji="1" lang="ja-JP" altLang="en-US" sz="1100"/>
            <a:t>回起こる確率</a:t>
          </a:r>
          <a:r>
            <a:rPr kumimoji="1" lang="en-US" altLang="ja-JP" sz="1100"/>
            <a:t>P(x)</a:t>
          </a:r>
          <a:r>
            <a:rPr kumimoji="1" lang="ja-JP" altLang="en-US" sz="1100"/>
            <a:t>は、</a:t>
          </a:r>
          <a:endParaRPr kumimoji="1" lang="en-US" altLang="ja-JP" sz="1100"/>
        </a:p>
        <a:p>
          <a:pPr algn="l"/>
          <a:r>
            <a:rPr kumimoji="1" lang="en-US" altLang="ja-JP" sz="1100"/>
            <a:t>P(x) = { (</a:t>
          </a:r>
          <a:r>
            <a:rPr kumimoji="1" lang="ja-JP" altLang="en-US" sz="1100"/>
            <a:t>ネイピア数 </a:t>
          </a:r>
          <a:r>
            <a:rPr kumimoji="1" lang="en-US" altLang="ja-JP" sz="1100"/>
            <a:t>^ </a:t>
          </a:r>
          <a:r>
            <a:rPr kumimoji="1" lang="ja-JP" altLang="en-US" sz="1100"/>
            <a:t>ーラムダ数</a:t>
          </a:r>
          <a:r>
            <a:rPr kumimoji="1" lang="en-US" altLang="ja-JP" sz="1100"/>
            <a:t>)</a:t>
          </a:r>
          <a:r>
            <a:rPr kumimoji="1" lang="ja-JP" altLang="en-US" sz="1100"/>
            <a:t> * ラムダ数 </a:t>
          </a:r>
          <a:r>
            <a:rPr kumimoji="1" lang="en-US" altLang="ja-JP" sz="1100"/>
            <a:t>^</a:t>
          </a:r>
          <a:r>
            <a:rPr kumimoji="1" lang="en-US" altLang="ja-JP" sz="1100" baseline="0"/>
            <a:t> x</a:t>
          </a:r>
          <a:r>
            <a:rPr kumimoji="1" lang="en-US" altLang="ja-JP" sz="1100"/>
            <a:t>} / x!</a:t>
          </a:r>
        </a:p>
      </xdr:txBody>
    </xdr:sp>
    <xdr:clientData/>
  </xdr:twoCellAnchor>
  <xdr:twoCellAnchor>
    <xdr:from>
      <xdr:col>0</xdr:col>
      <xdr:colOff>609600</xdr:colOff>
      <xdr:row>1</xdr:row>
      <xdr:rowOff>152399</xdr:rowOff>
    </xdr:from>
    <xdr:to>
      <xdr:col>9</xdr:col>
      <xdr:colOff>228600</xdr:colOff>
      <xdr:row>11</xdr:row>
      <xdr:rowOff>200024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E1DC5C9-C313-46EB-8CAD-EBB65B346CE0}"/>
            </a:ext>
          </a:extLst>
        </xdr:cNvPr>
        <xdr:cNvSpPr/>
      </xdr:nvSpPr>
      <xdr:spPr>
        <a:xfrm>
          <a:off x="609600" y="380999"/>
          <a:ext cx="6734175" cy="23336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例題</a:t>
          </a:r>
          <a:r>
            <a:rPr kumimoji="1" lang="en-US" altLang="ja-JP" sz="1400"/>
            <a:t>6-4</a:t>
          </a:r>
        </a:p>
        <a:p>
          <a:pPr algn="l"/>
          <a:r>
            <a:rPr kumimoji="1" lang="ja-JP" altLang="en-US" sz="1400"/>
            <a:t>ある電器メーカーの工場で生産される液晶テレビは、</a:t>
          </a:r>
          <a:r>
            <a:rPr kumimoji="1" lang="en-US" altLang="ja-JP" sz="1400"/>
            <a:t>1000</a:t>
          </a:r>
          <a:r>
            <a:rPr kumimoji="1" lang="ja-JP" altLang="en-US" sz="1400"/>
            <a:t>台に</a:t>
          </a:r>
          <a:r>
            <a:rPr kumimoji="1" lang="en-US" altLang="ja-JP" sz="1400"/>
            <a:t>4</a:t>
          </a:r>
          <a:r>
            <a:rPr kumimoji="1" lang="ja-JP" altLang="en-US" sz="1400"/>
            <a:t>台の割合で不良品が発生します。いま、</a:t>
          </a:r>
          <a:r>
            <a:rPr kumimoji="1" lang="en-US" altLang="ja-JP" sz="1400"/>
            <a:t>500</a:t>
          </a:r>
          <a:r>
            <a:rPr kumimoji="1" lang="ja-JP" altLang="en-US" sz="1400"/>
            <a:t>台の液晶テレビを家電量販店</a:t>
          </a:r>
          <a:r>
            <a:rPr kumimoji="1" lang="en-US" altLang="ja-JP" sz="1400"/>
            <a:t>A</a:t>
          </a:r>
          <a:r>
            <a:rPr kumimoji="1" lang="ja-JP" altLang="en-US" sz="1400"/>
            <a:t>社に納品する場合、不良品がそれぞれ①</a:t>
          </a:r>
          <a:r>
            <a:rPr kumimoji="1" lang="en-US" altLang="ja-JP" sz="1400"/>
            <a:t>0</a:t>
          </a:r>
          <a:r>
            <a:rPr kumimoji="1" lang="ja-JP" altLang="en-US" sz="1400"/>
            <a:t>台　②</a:t>
          </a:r>
          <a:r>
            <a:rPr kumimoji="1" lang="en-US" altLang="ja-JP" sz="1400"/>
            <a:t>1</a:t>
          </a:r>
          <a:r>
            <a:rPr kumimoji="1" lang="ja-JP" altLang="en-US" sz="1400"/>
            <a:t>台　③</a:t>
          </a:r>
          <a:r>
            <a:rPr kumimoji="1" lang="en-US" altLang="ja-JP" sz="1400"/>
            <a:t>2</a:t>
          </a:r>
          <a:r>
            <a:rPr kumimoji="1" lang="ja-JP" altLang="en-US" sz="1400"/>
            <a:t>台　④</a:t>
          </a:r>
          <a:r>
            <a:rPr kumimoji="1" lang="en-US" altLang="ja-JP" sz="1400"/>
            <a:t>3</a:t>
          </a:r>
          <a:r>
            <a:rPr kumimoji="1" lang="ja-JP" altLang="en-US" sz="1400"/>
            <a:t>台　⑤</a:t>
          </a:r>
          <a:r>
            <a:rPr kumimoji="1" lang="en-US" altLang="ja-JP" sz="1400"/>
            <a:t>4</a:t>
          </a:r>
          <a:r>
            <a:rPr kumimoji="1" lang="ja-JP" altLang="en-US" sz="1400"/>
            <a:t>台含まれる確率を求めなさい。</a:t>
          </a:r>
          <a:endParaRPr kumimoji="1" lang="en-US" altLang="ja-JP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</xdr:colOff>
      <xdr:row>4</xdr:row>
      <xdr:rowOff>95250</xdr:rowOff>
    </xdr:from>
    <xdr:to>
      <xdr:col>14</xdr:col>
      <xdr:colOff>552450</xdr:colOff>
      <xdr:row>16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1FB4B3-D605-4EAB-9F94-49DFAEFDB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6DEB-69B2-40E2-AE33-A0743B5D44C2}">
  <dimension ref="A16:J29"/>
  <sheetViews>
    <sheetView zoomScale="70" zoomScaleNormal="70" workbookViewId="0">
      <selection activeCell="Q13" sqref="Q13"/>
    </sheetView>
  </sheetViews>
  <sheetFormatPr defaultRowHeight="18"/>
  <cols>
    <col min="3" max="3" width="14.69921875" customWidth="1"/>
    <col min="4" max="9" width="12.3984375" customWidth="1"/>
  </cols>
  <sheetData>
    <row r="16" spans="2:8" ht="36">
      <c r="B16" s="10" t="s">
        <v>36</v>
      </c>
      <c r="C16" s="10" t="s">
        <v>37</v>
      </c>
      <c r="D16" s="10" t="s">
        <v>38</v>
      </c>
      <c r="E16" s="10" t="s">
        <v>39</v>
      </c>
      <c r="F16" s="10" t="s">
        <v>40</v>
      </c>
      <c r="G16" s="10" t="s">
        <v>41</v>
      </c>
      <c r="H16" s="10" t="s">
        <v>42</v>
      </c>
    </row>
    <row r="17" spans="1:10">
      <c r="A17" s="7"/>
      <c r="B17" s="9" t="s">
        <v>29</v>
      </c>
      <c r="C17" s="9" t="s">
        <v>30</v>
      </c>
      <c r="D17" s="9" t="s">
        <v>31</v>
      </c>
      <c r="E17" s="9" t="s">
        <v>32</v>
      </c>
      <c r="F17" s="9" t="s">
        <v>33</v>
      </c>
      <c r="G17" s="9" t="s">
        <v>34</v>
      </c>
      <c r="H17" s="9" t="s">
        <v>35</v>
      </c>
    </row>
    <row r="18" spans="1:10">
      <c r="B18">
        <v>1</v>
      </c>
      <c r="C18">
        <v>2</v>
      </c>
      <c r="D18">
        <v>7</v>
      </c>
      <c r="E18">
        <v>40</v>
      </c>
      <c r="F18">
        <v>150</v>
      </c>
      <c r="G18">
        <v>800</v>
      </c>
      <c r="H18">
        <v>1000</v>
      </c>
    </row>
    <row r="20" spans="1:10">
      <c r="B20" t="s">
        <v>0</v>
      </c>
      <c r="C20" s="10" t="s">
        <v>43</v>
      </c>
      <c r="D20" s="10">
        <v>10000</v>
      </c>
      <c r="E20" s="10">
        <v>5000</v>
      </c>
      <c r="F20" s="10">
        <v>3000</v>
      </c>
      <c r="G20" s="10">
        <v>1000</v>
      </c>
      <c r="H20" s="11">
        <v>100</v>
      </c>
      <c r="I20" s="10">
        <v>0</v>
      </c>
      <c r="J20" s="12"/>
    </row>
    <row r="21" spans="1:10">
      <c r="C21" s="9" t="s">
        <v>28</v>
      </c>
      <c r="D21" s="9">
        <f>B18/$H$18</f>
        <v>1E-3</v>
      </c>
      <c r="E21" s="9">
        <f t="shared" ref="E21:I21" si="0">C18/$H$18</f>
        <v>2E-3</v>
      </c>
      <c r="F21" s="9">
        <f t="shared" si="0"/>
        <v>7.0000000000000001E-3</v>
      </c>
      <c r="G21" s="9">
        <f t="shared" si="0"/>
        <v>0.04</v>
      </c>
      <c r="H21" s="9">
        <f t="shared" si="0"/>
        <v>0.15</v>
      </c>
      <c r="I21" s="9">
        <f t="shared" si="0"/>
        <v>0.8</v>
      </c>
      <c r="J21" s="13"/>
    </row>
    <row r="23" spans="1:10">
      <c r="B23" t="s">
        <v>5</v>
      </c>
      <c r="C23" s="10" t="s">
        <v>58</v>
      </c>
      <c r="D23" s="9">
        <f>D20*D21</f>
        <v>10</v>
      </c>
      <c r="E23" s="9">
        <f t="shared" ref="E23:I23" si="1">E20*E21</f>
        <v>10</v>
      </c>
      <c r="F23" s="9">
        <f t="shared" si="1"/>
        <v>21</v>
      </c>
      <c r="G23" s="9">
        <f t="shared" si="1"/>
        <v>40</v>
      </c>
      <c r="H23" s="9">
        <f t="shared" si="1"/>
        <v>15</v>
      </c>
      <c r="I23" s="9">
        <f t="shared" si="1"/>
        <v>0</v>
      </c>
    </row>
    <row r="24" spans="1:10">
      <c r="C24" s="17" t="s">
        <v>44</v>
      </c>
      <c r="D24" s="18">
        <f>SUM(D23:I23)</f>
        <v>96</v>
      </c>
    </row>
    <row r="26" spans="1:10" ht="36">
      <c r="B26" t="s">
        <v>12</v>
      </c>
      <c r="C26" s="10" t="s">
        <v>46</v>
      </c>
      <c r="D26" s="20">
        <f>POWER(D20-$D$24,2)</f>
        <v>98089216</v>
      </c>
      <c r="E26" s="20">
        <f t="shared" ref="E26:I26" si="2">POWER(E20-$D$24,2)</f>
        <v>24049216</v>
      </c>
      <c r="F26" s="20">
        <f t="shared" si="2"/>
        <v>8433216</v>
      </c>
      <c r="G26" s="20">
        <f t="shared" si="2"/>
        <v>817216</v>
      </c>
      <c r="H26" s="20">
        <f t="shared" si="2"/>
        <v>16</v>
      </c>
      <c r="I26" s="20">
        <f t="shared" si="2"/>
        <v>9216</v>
      </c>
      <c r="J26" s="14"/>
    </row>
    <row r="27" spans="1:10">
      <c r="C27" s="15" t="s">
        <v>47</v>
      </c>
      <c r="D27" s="20">
        <f>D26*D21</f>
        <v>98089.216</v>
      </c>
      <c r="E27" s="20">
        <f t="shared" ref="E27:I27" si="3">E26*E21</f>
        <v>48098.432000000001</v>
      </c>
      <c r="F27" s="20">
        <f t="shared" si="3"/>
        <v>59032.512000000002</v>
      </c>
      <c r="G27" s="20">
        <f t="shared" si="3"/>
        <v>32688.639999999999</v>
      </c>
      <c r="H27" s="20">
        <f t="shared" si="3"/>
        <v>2.4</v>
      </c>
      <c r="I27" s="20">
        <f t="shared" si="3"/>
        <v>7372.8</v>
      </c>
    </row>
    <row r="28" spans="1:10">
      <c r="C28" t="s">
        <v>45</v>
      </c>
      <c r="D28" s="19">
        <f>SUM(D27:I27)</f>
        <v>245283.99999999997</v>
      </c>
    </row>
    <row r="29" spans="1:10">
      <c r="C29" s="17" t="s">
        <v>48</v>
      </c>
      <c r="D29" s="18">
        <f>SQRT(D28)</f>
        <v>495.2615470637711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7:M52"/>
  <sheetViews>
    <sheetView workbookViewId="0">
      <selection activeCell="I17" sqref="I17"/>
    </sheetView>
  </sheetViews>
  <sheetFormatPr defaultRowHeight="18"/>
  <cols>
    <col min="14" max="14" width="10.796875" customWidth="1"/>
  </cols>
  <sheetData>
    <row r="17" spans="2:13">
      <c r="D17" t="s">
        <v>21</v>
      </c>
      <c r="E17" t="s">
        <v>22</v>
      </c>
      <c r="F17" t="s">
        <v>23</v>
      </c>
    </row>
    <row r="18" spans="2:13">
      <c r="B18" t="s">
        <v>0</v>
      </c>
      <c r="C18" s="17" t="s">
        <v>6</v>
      </c>
      <c r="D18" s="17">
        <v>6</v>
      </c>
    </row>
    <row r="19" spans="2:13">
      <c r="C19" s="17" t="s">
        <v>7</v>
      </c>
      <c r="D19" s="17">
        <v>4</v>
      </c>
    </row>
    <row r="20" spans="2:13">
      <c r="C20" s="17" t="s">
        <v>8</v>
      </c>
      <c r="D20" s="17">
        <v>0.5</v>
      </c>
    </row>
    <row r="21" spans="2:13">
      <c r="C21" t="s">
        <v>1</v>
      </c>
      <c r="D21">
        <f>COMBIN(D18,D19)</f>
        <v>15</v>
      </c>
    </row>
    <row r="22" spans="2:13">
      <c r="C22" t="s">
        <v>2</v>
      </c>
      <c r="D22">
        <f>(D20)^4</f>
        <v>6.25E-2</v>
      </c>
    </row>
    <row r="23" spans="2:13">
      <c r="C23" t="s">
        <v>3</v>
      </c>
      <c r="D23">
        <f>(D20)^(D18-D19)</f>
        <v>0.25</v>
      </c>
      <c r="H23">
        <v>0</v>
      </c>
      <c r="I23">
        <v>1</v>
      </c>
      <c r="J23">
        <v>2</v>
      </c>
      <c r="K23">
        <v>3</v>
      </c>
      <c r="L23">
        <v>4</v>
      </c>
    </row>
    <row r="24" spans="2:13">
      <c r="C24" t="s">
        <v>4</v>
      </c>
      <c r="D24" s="1">
        <f>PRODUCT(D21:D23)</f>
        <v>0.234375</v>
      </c>
      <c r="E24">
        <f>15/64</f>
        <v>0.234375</v>
      </c>
      <c r="F24" s="21">
        <f>_xlfn.BINOM.DIST(4,6,D20,TRUE)</f>
        <v>0.890625</v>
      </c>
      <c r="H24" s="1">
        <f>_xlfn.BINOM.DIST(H23,6,0.5,FALSE)</f>
        <v>1.5625000000000007E-2</v>
      </c>
      <c r="I24" s="1">
        <f t="shared" ref="I24:L24" si="0">_xlfn.BINOM.DIST(I23,6,0.5,FALSE)</f>
        <v>9.375E-2</v>
      </c>
      <c r="J24" s="1">
        <f t="shared" si="0"/>
        <v>0.23437500000000003</v>
      </c>
      <c r="K24" s="1">
        <f t="shared" si="0"/>
        <v>0.31249999999999994</v>
      </c>
      <c r="L24" s="1">
        <f t="shared" si="0"/>
        <v>0.23437500000000003</v>
      </c>
      <c r="M24" s="22">
        <f>SUM(H24:L24)</f>
        <v>0.890625</v>
      </c>
    </row>
    <row r="26" spans="2:13">
      <c r="B26" t="s">
        <v>5</v>
      </c>
      <c r="C26" t="s">
        <v>9</v>
      </c>
      <c r="F26" t="s">
        <v>10</v>
      </c>
    </row>
    <row r="27" spans="2:13">
      <c r="C27" t="s">
        <v>6</v>
      </c>
      <c r="D27">
        <v>6</v>
      </c>
      <c r="F27" t="s">
        <v>6</v>
      </c>
      <c r="G27">
        <v>6</v>
      </c>
    </row>
    <row r="28" spans="2:13">
      <c r="C28" s="17" t="s">
        <v>7</v>
      </c>
      <c r="D28" s="17">
        <v>5</v>
      </c>
      <c r="F28" s="17" t="s">
        <v>7</v>
      </c>
      <c r="G28" s="17">
        <v>6</v>
      </c>
    </row>
    <row r="29" spans="2:13">
      <c r="C29" t="s">
        <v>8</v>
      </c>
      <c r="D29">
        <f>1/2</f>
        <v>0.5</v>
      </c>
      <c r="F29" t="s">
        <v>8</v>
      </c>
      <c r="G29">
        <f>1/2</f>
        <v>0.5</v>
      </c>
    </row>
    <row r="30" spans="2:13">
      <c r="C30" t="s">
        <v>1</v>
      </c>
      <c r="D30">
        <f>COMBIN(D27,D28)</f>
        <v>6</v>
      </c>
      <c r="F30" t="s">
        <v>1</v>
      </c>
      <c r="G30">
        <f>COMBIN(G27,G28)</f>
        <v>1</v>
      </c>
    </row>
    <row r="31" spans="2:13">
      <c r="C31" t="s">
        <v>2</v>
      </c>
      <c r="D31">
        <f>(D29)^D28</f>
        <v>3.125E-2</v>
      </c>
      <c r="F31" t="s">
        <v>2</v>
      </c>
      <c r="G31">
        <f>(G29)^G28</f>
        <v>1.5625E-2</v>
      </c>
    </row>
    <row r="32" spans="2:13">
      <c r="C32" t="s">
        <v>3</v>
      </c>
      <c r="D32">
        <f>(1-D29)^(D27-D28)</f>
        <v>0.5</v>
      </c>
      <c r="F32" t="s">
        <v>3</v>
      </c>
      <c r="G32">
        <f>(1-G29)^(G27-G28)</f>
        <v>1</v>
      </c>
    </row>
    <row r="33" spans="2:7">
      <c r="C33" s="17" t="s">
        <v>4</v>
      </c>
      <c r="D33" s="21">
        <f>PRODUCT(D30:D32)</f>
        <v>9.375E-2</v>
      </c>
      <c r="E33" s="17"/>
      <c r="F33" s="17" t="s">
        <v>4</v>
      </c>
      <c r="G33" s="21">
        <f>PRODUCT(G30:G32)</f>
        <v>1.5625E-2</v>
      </c>
    </row>
    <row r="35" spans="2:7">
      <c r="C35" t="s">
        <v>11</v>
      </c>
      <c r="D35" s="2">
        <f>D33+G33</f>
        <v>0.109375</v>
      </c>
      <c r="E35" s="1">
        <f>7/64</f>
        <v>0.109375</v>
      </c>
    </row>
    <row r="37" spans="2:7">
      <c r="B37" t="s">
        <v>12</v>
      </c>
      <c r="C37" t="s">
        <v>6</v>
      </c>
      <c r="D37">
        <v>6</v>
      </c>
    </row>
    <row r="38" spans="2:7">
      <c r="C38" t="s">
        <v>59</v>
      </c>
      <c r="D38">
        <v>0.5</v>
      </c>
    </row>
    <row r="39" spans="2:7">
      <c r="C39" t="s">
        <v>60</v>
      </c>
      <c r="D39">
        <f>D37*D38</f>
        <v>3</v>
      </c>
    </row>
    <row r="43" spans="2:7">
      <c r="D43" s="1"/>
    </row>
    <row r="46" spans="2:7">
      <c r="B46" t="s">
        <v>13</v>
      </c>
      <c r="C46" t="s">
        <v>61</v>
      </c>
      <c r="D46">
        <v>6</v>
      </c>
    </row>
    <row r="47" spans="2:7">
      <c r="C47" t="s">
        <v>59</v>
      </c>
      <c r="D47">
        <v>0.5</v>
      </c>
    </row>
    <row r="48" spans="2:7">
      <c r="C48" t="s">
        <v>62</v>
      </c>
      <c r="D48">
        <f>1-D47</f>
        <v>0.5</v>
      </c>
    </row>
    <row r="49" spans="3:4">
      <c r="C49" t="s">
        <v>63</v>
      </c>
      <c r="D49">
        <f>PRODUCT(D46:D48)</f>
        <v>1.5</v>
      </c>
    </row>
    <row r="50" spans="3:4">
      <c r="C50" t="s">
        <v>64</v>
      </c>
      <c r="D50">
        <f>SQRT(D49)</f>
        <v>1.2247448713915889</v>
      </c>
    </row>
    <row r="52" spans="3:4">
      <c r="D52" s="1"/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85B7-895B-4817-BBF0-3DC46ACD7264}">
  <dimension ref="B17:J56"/>
  <sheetViews>
    <sheetView workbookViewId="0">
      <selection activeCell="F24" sqref="F24"/>
    </sheetView>
  </sheetViews>
  <sheetFormatPr defaultRowHeight="18"/>
  <cols>
    <col min="14" max="14" width="10.796875" customWidth="1"/>
  </cols>
  <sheetData>
    <row r="17" spans="2:6">
      <c r="D17" t="s">
        <v>21</v>
      </c>
      <c r="E17" t="s">
        <v>22</v>
      </c>
      <c r="F17" t="s">
        <v>23</v>
      </c>
    </row>
    <row r="18" spans="2:6">
      <c r="B18" t="s">
        <v>0</v>
      </c>
      <c r="C18" s="16" t="s">
        <v>6</v>
      </c>
      <c r="D18">
        <v>4</v>
      </c>
    </row>
    <row r="19" spans="2:6">
      <c r="C19" s="16" t="s">
        <v>7</v>
      </c>
      <c r="D19">
        <v>0</v>
      </c>
    </row>
    <row r="20" spans="2:6">
      <c r="C20" s="16" t="s">
        <v>8</v>
      </c>
      <c r="D20" s="1">
        <v>0.2</v>
      </c>
    </row>
    <row r="21" spans="2:6">
      <c r="C21" t="s">
        <v>1</v>
      </c>
      <c r="D21">
        <f>COMBIN(D18,D19)</f>
        <v>1</v>
      </c>
    </row>
    <row r="22" spans="2:6">
      <c r="C22" t="s">
        <v>2</v>
      </c>
      <c r="D22">
        <f>(D20)^D19</f>
        <v>1</v>
      </c>
    </row>
    <row r="23" spans="2:6">
      <c r="C23" t="s">
        <v>3</v>
      </c>
      <c r="D23">
        <f>(1-D20)^(D18-D19)</f>
        <v>0.40960000000000019</v>
      </c>
    </row>
    <row r="24" spans="2:6">
      <c r="C24" t="s">
        <v>4</v>
      </c>
      <c r="D24" s="1">
        <f>PRODUCT(D21:D23)</f>
        <v>0.40960000000000019</v>
      </c>
      <c r="F24" s="1">
        <f>_xlfn.BINOM.DIST(D19,D18,D20,FALSE)</f>
        <v>0.40959999999999996</v>
      </c>
    </row>
    <row r="26" spans="2:6">
      <c r="B26" t="s">
        <v>5</v>
      </c>
      <c r="C26" t="s">
        <v>6</v>
      </c>
      <c r="D26">
        <v>4</v>
      </c>
    </row>
    <row r="27" spans="2:6">
      <c r="C27" s="17" t="s">
        <v>7</v>
      </c>
      <c r="D27" s="17">
        <v>1</v>
      </c>
    </row>
    <row r="28" spans="2:6">
      <c r="C28" t="s">
        <v>8</v>
      </c>
      <c r="D28">
        <v>0.2</v>
      </c>
    </row>
    <row r="29" spans="2:6">
      <c r="C29" t="s">
        <v>1</v>
      </c>
      <c r="D29">
        <f>COMBIN(D26,D27)</f>
        <v>4</v>
      </c>
    </row>
    <row r="30" spans="2:6">
      <c r="C30" t="s">
        <v>2</v>
      </c>
      <c r="D30">
        <f>(D28)^D27</f>
        <v>0.2</v>
      </c>
    </row>
    <row r="31" spans="2:6">
      <c r="C31" t="s">
        <v>3</v>
      </c>
      <c r="D31">
        <f>(1-D28)^(D26-D27)</f>
        <v>0.51200000000000012</v>
      </c>
    </row>
    <row r="32" spans="2:6">
      <c r="C32" t="s">
        <v>4</v>
      </c>
      <c r="D32" s="1">
        <f>PRODUCT(D29:D31)</f>
        <v>0.40960000000000013</v>
      </c>
      <c r="F32" s="1">
        <f>_xlfn.BINOM.DIST(D27,D26,D28,FALSE)</f>
        <v>0.40959999999999996</v>
      </c>
    </row>
    <row r="37" spans="2:10">
      <c r="B37" t="s">
        <v>12</v>
      </c>
      <c r="C37" t="s">
        <v>49</v>
      </c>
      <c r="F37" t="s">
        <v>50</v>
      </c>
      <c r="I37" t="s">
        <v>51</v>
      </c>
    </row>
    <row r="38" spans="2:10">
      <c r="C38" t="s">
        <v>6</v>
      </c>
      <c r="D38">
        <v>4</v>
      </c>
      <c r="F38" t="s">
        <v>6</v>
      </c>
      <c r="G38">
        <v>4</v>
      </c>
      <c r="I38" t="s">
        <v>6</v>
      </c>
      <c r="J38">
        <v>4</v>
      </c>
    </row>
    <row r="39" spans="2:10">
      <c r="C39" t="s">
        <v>7</v>
      </c>
      <c r="D39" s="17">
        <v>2</v>
      </c>
      <c r="F39" t="s">
        <v>7</v>
      </c>
      <c r="G39" s="17">
        <v>3</v>
      </c>
      <c r="I39" t="s">
        <v>7</v>
      </c>
      <c r="J39" s="17">
        <v>4</v>
      </c>
    </row>
    <row r="40" spans="2:10">
      <c r="C40" t="s">
        <v>8</v>
      </c>
      <c r="D40">
        <v>0.2</v>
      </c>
      <c r="F40" t="s">
        <v>8</v>
      </c>
      <c r="G40">
        <v>0.2</v>
      </c>
      <c r="I40" t="s">
        <v>8</v>
      </c>
      <c r="J40">
        <v>0.2</v>
      </c>
    </row>
    <row r="41" spans="2:10">
      <c r="C41" t="s">
        <v>1</v>
      </c>
      <c r="D41">
        <f>COMBIN(D38,D39)</f>
        <v>6</v>
      </c>
      <c r="F41" t="s">
        <v>1</v>
      </c>
      <c r="G41">
        <f>COMBIN(G38,G39)</f>
        <v>4</v>
      </c>
      <c r="I41" t="s">
        <v>1</v>
      </c>
      <c r="J41">
        <f>COMBIN(J38,J39)</f>
        <v>1</v>
      </c>
    </row>
    <row r="42" spans="2:10">
      <c r="C42" t="s">
        <v>2</v>
      </c>
      <c r="D42">
        <f>(D40)^D39</f>
        <v>4.0000000000000008E-2</v>
      </c>
      <c r="F42" t="s">
        <v>2</v>
      </c>
      <c r="G42">
        <f>(G40)^G39</f>
        <v>8.0000000000000019E-3</v>
      </c>
      <c r="I42" t="s">
        <v>2</v>
      </c>
      <c r="J42">
        <f>(J40)^J39</f>
        <v>1.6000000000000007E-3</v>
      </c>
    </row>
    <row r="43" spans="2:10">
      <c r="C43" t="s">
        <v>3</v>
      </c>
      <c r="D43">
        <f>(1-D40)^(D38-D39)</f>
        <v>0.64000000000000012</v>
      </c>
      <c r="F43" t="s">
        <v>3</v>
      </c>
      <c r="G43">
        <f>(1-G40)^(G38-G39)</f>
        <v>0.8</v>
      </c>
      <c r="I43" t="s">
        <v>3</v>
      </c>
      <c r="J43">
        <f>(1-J40)^(J38-J39)</f>
        <v>1</v>
      </c>
    </row>
    <row r="44" spans="2:10">
      <c r="C44" t="s">
        <v>4</v>
      </c>
      <c r="D44" s="1">
        <f>PRODUCT(D41:D43)</f>
        <v>0.15360000000000007</v>
      </c>
      <c r="F44" t="s">
        <v>4</v>
      </c>
      <c r="G44" s="1">
        <f>PRODUCT(G41:G43)</f>
        <v>2.5600000000000008E-2</v>
      </c>
      <c r="I44" t="s">
        <v>4</v>
      </c>
      <c r="J44" s="1">
        <f>PRODUCT(J41:J43)</f>
        <v>1.6000000000000007E-3</v>
      </c>
    </row>
    <row r="46" spans="2:10">
      <c r="C46" t="s">
        <v>11</v>
      </c>
      <c r="D46" s="2">
        <f>D44+G44+J44</f>
        <v>0.18080000000000007</v>
      </c>
      <c r="E46" s="1"/>
    </row>
    <row r="50" spans="2:4">
      <c r="B50" t="s">
        <v>13</v>
      </c>
      <c r="C50" t="s">
        <v>6</v>
      </c>
      <c r="D50">
        <v>4</v>
      </c>
    </row>
    <row r="51" spans="2:4">
      <c r="C51" t="s">
        <v>8</v>
      </c>
      <c r="D51">
        <v>0.2</v>
      </c>
    </row>
    <row r="52" spans="2:4">
      <c r="C52" t="s">
        <v>52</v>
      </c>
      <c r="D52">
        <f>D50*D51</f>
        <v>0.8</v>
      </c>
    </row>
    <row r="53" spans="2:4" ht="36">
      <c r="C53" s="8" t="s">
        <v>53</v>
      </c>
      <c r="D53">
        <f>SQRT(D52*(1-D51))</f>
        <v>0.8</v>
      </c>
    </row>
    <row r="56" spans="2:4">
      <c r="D56" s="1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DB71-45BB-45D5-905E-5343B9B175CB}">
  <dimension ref="B14:D47"/>
  <sheetViews>
    <sheetView tabSelected="1" workbookViewId="0">
      <selection activeCell="F15" sqref="F15"/>
    </sheetView>
  </sheetViews>
  <sheetFormatPr defaultRowHeight="18"/>
  <cols>
    <col min="2" max="2" width="23.3984375" customWidth="1"/>
    <col min="3" max="3" width="43" customWidth="1"/>
    <col min="10" max="10" width="23.3984375" customWidth="1"/>
    <col min="11" max="11" width="11" customWidth="1"/>
  </cols>
  <sheetData>
    <row r="14" spans="2:3">
      <c r="B14" t="s">
        <v>54</v>
      </c>
    </row>
    <row r="15" spans="2:3">
      <c r="B15" s="17" t="s">
        <v>24</v>
      </c>
      <c r="C15" s="17">
        <v>500</v>
      </c>
    </row>
    <row r="16" spans="2:3">
      <c r="B16" s="17" t="s">
        <v>25</v>
      </c>
      <c r="C16" s="17">
        <v>0</v>
      </c>
    </row>
    <row r="17" spans="2:4">
      <c r="B17" s="17" t="s">
        <v>26</v>
      </c>
      <c r="C17" s="17">
        <f>4/1000</f>
        <v>4.0000000000000001E-3</v>
      </c>
    </row>
    <row r="18" spans="2:4">
      <c r="B18" t="s">
        <v>27</v>
      </c>
      <c r="C18">
        <f>C15*C17</f>
        <v>2</v>
      </c>
    </row>
    <row r="19" spans="2:4">
      <c r="B19" t="s">
        <v>28</v>
      </c>
      <c r="C19" s="23">
        <f>(EXP(-1*C18)*(C18^C16))/FACT(C16)</f>
        <v>0.1353352832366127</v>
      </c>
      <c r="D19" s="1">
        <f>_xlfn.POISSON.DIST(C16,C18,FALSE)</f>
        <v>0.1353352832366127</v>
      </c>
    </row>
    <row r="21" spans="2:4">
      <c r="B21" t="s">
        <v>55</v>
      </c>
    </row>
    <row r="22" spans="2:4">
      <c r="B22" t="s">
        <v>24</v>
      </c>
      <c r="C22">
        <v>500</v>
      </c>
    </row>
    <row r="23" spans="2:4">
      <c r="B23" t="s">
        <v>25</v>
      </c>
      <c r="C23" s="17">
        <v>1</v>
      </c>
    </row>
    <row r="24" spans="2:4">
      <c r="B24" t="s">
        <v>26</v>
      </c>
      <c r="C24">
        <f>4/1000</f>
        <v>4.0000000000000001E-3</v>
      </c>
    </row>
    <row r="25" spans="2:4">
      <c r="B25" t="s">
        <v>27</v>
      </c>
      <c r="C25">
        <f>C22*C24</f>
        <v>2</v>
      </c>
    </row>
    <row r="26" spans="2:4">
      <c r="B26" t="s">
        <v>28</v>
      </c>
      <c r="C26" s="1">
        <f>(EXP(-1*C25)*(C25^C23))/FACT(C23)</f>
        <v>0.2706705664732254</v>
      </c>
      <c r="D26" s="1">
        <f>_xlfn.POISSON.DIST(C23,C25,FALSE)</f>
        <v>0.27067056647322535</v>
      </c>
    </row>
    <row r="28" spans="2:4">
      <c r="B28" t="s">
        <v>56</v>
      </c>
    </row>
    <row r="29" spans="2:4">
      <c r="B29" t="s">
        <v>24</v>
      </c>
      <c r="C29">
        <v>500</v>
      </c>
    </row>
    <row r="30" spans="2:4">
      <c r="B30" t="s">
        <v>25</v>
      </c>
      <c r="C30" s="17">
        <v>2</v>
      </c>
    </row>
    <row r="31" spans="2:4">
      <c r="B31" t="s">
        <v>26</v>
      </c>
      <c r="C31">
        <f>4/1000</f>
        <v>4.0000000000000001E-3</v>
      </c>
    </row>
    <row r="32" spans="2:4">
      <c r="B32" t="s">
        <v>27</v>
      </c>
      <c r="C32">
        <f>C29*C31</f>
        <v>2</v>
      </c>
    </row>
    <row r="33" spans="2:4">
      <c r="B33" t="s">
        <v>28</v>
      </c>
      <c r="C33" s="1">
        <f>(EXP(-1*C32)*(C32^C30))/FACT(C30)</f>
        <v>0.2706705664732254</v>
      </c>
      <c r="D33" s="1">
        <f>_xlfn.POISSON.DIST(C30,C32,FALSE)</f>
        <v>0.27067056647322546</v>
      </c>
    </row>
    <row r="35" spans="2:4">
      <c r="B35" t="s">
        <v>57</v>
      </c>
    </row>
    <row r="36" spans="2:4">
      <c r="B36" t="s">
        <v>24</v>
      </c>
      <c r="C36">
        <v>500</v>
      </c>
    </row>
    <row r="37" spans="2:4">
      <c r="B37" t="s">
        <v>25</v>
      </c>
      <c r="C37" s="17">
        <v>3</v>
      </c>
    </row>
    <row r="38" spans="2:4">
      <c r="B38" t="s">
        <v>26</v>
      </c>
      <c r="C38">
        <f>4/1000</f>
        <v>4.0000000000000001E-3</v>
      </c>
    </row>
    <row r="39" spans="2:4">
      <c r="B39" t="s">
        <v>27</v>
      </c>
      <c r="C39">
        <f>C36*C38</f>
        <v>2</v>
      </c>
    </row>
    <row r="40" spans="2:4">
      <c r="B40" t="s">
        <v>28</v>
      </c>
      <c r="C40" s="1">
        <f>(EXP(-1*C39)*(C39^C37))/FACT(C37)</f>
        <v>0.18044704431548361</v>
      </c>
      <c r="D40" s="1">
        <f>_xlfn.POISSON.DIST(C37,C39,FALSE)</f>
        <v>0.18044704431548364</v>
      </c>
    </row>
    <row r="42" spans="2:4">
      <c r="B42" t="s">
        <v>57</v>
      </c>
    </row>
    <row r="43" spans="2:4">
      <c r="B43" t="s">
        <v>24</v>
      </c>
      <c r="C43">
        <v>500</v>
      </c>
    </row>
    <row r="44" spans="2:4">
      <c r="B44" t="s">
        <v>25</v>
      </c>
      <c r="C44">
        <v>4</v>
      </c>
    </row>
    <row r="45" spans="2:4">
      <c r="B45" t="s">
        <v>26</v>
      </c>
      <c r="C45">
        <f>4/1000</f>
        <v>4.0000000000000001E-3</v>
      </c>
    </row>
    <row r="46" spans="2:4">
      <c r="B46" t="s">
        <v>27</v>
      </c>
      <c r="C46">
        <f>C43*C45</f>
        <v>2</v>
      </c>
    </row>
    <row r="47" spans="2:4">
      <c r="B47" t="s">
        <v>28</v>
      </c>
      <c r="C47" s="1">
        <f>(EXP(-1*C46)*(C46^C44))/FACT(C44)</f>
        <v>9.0223522157741806E-2</v>
      </c>
      <c r="D47" s="1">
        <f>_xlfn.POISSON.DIST(C44,C46,FALSE)</f>
        <v>9.022352215774182E-2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C24AC-69D1-409D-8799-C837407EAE1B}">
  <dimension ref="B2:G25"/>
  <sheetViews>
    <sheetView workbookViewId="0">
      <selection activeCell="G20" sqref="G20"/>
    </sheetView>
  </sheetViews>
  <sheetFormatPr defaultRowHeight="18"/>
  <cols>
    <col min="2" max="2" width="17.8984375" customWidth="1"/>
    <col min="3" max="4" width="16.8984375" customWidth="1"/>
    <col min="5" max="7" width="7.796875" customWidth="1"/>
  </cols>
  <sheetData>
    <row r="2" spans="2:7">
      <c r="B2" s="4"/>
      <c r="C2" s="4" t="s">
        <v>16</v>
      </c>
      <c r="D2" s="4" t="s">
        <v>17</v>
      </c>
    </row>
    <row r="3" spans="2:7">
      <c r="B3" s="4" t="s">
        <v>14</v>
      </c>
      <c r="C3" s="3" t="s">
        <v>0</v>
      </c>
      <c r="D3" s="3" t="s">
        <v>5</v>
      </c>
    </row>
    <row r="4" spans="2:7">
      <c r="B4" s="4" t="s">
        <v>15</v>
      </c>
      <c r="C4" s="3" t="s">
        <v>12</v>
      </c>
      <c r="D4" s="3" t="s">
        <v>13</v>
      </c>
    </row>
    <row r="7" spans="2:7">
      <c r="B7" s="4" t="s">
        <v>18</v>
      </c>
      <c r="C7" s="4">
        <v>0</v>
      </c>
      <c r="D7" s="4">
        <v>1</v>
      </c>
      <c r="E7" s="4">
        <v>2</v>
      </c>
      <c r="F7" s="4">
        <v>3</v>
      </c>
      <c r="G7" s="4">
        <v>4</v>
      </c>
    </row>
    <row r="8" spans="2:7">
      <c r="B8" s="4" t="s">
        <v>19</v>
      </c>
      <c r="C8" s="5" t="str">
        <f>"1/16"</f>
        <v>1/16</v>
      </c>
      <c r="D8" s="5" t="str">
        <f>"1/4"</f>
        <v>1/4</v>
      </c>
      <c r="E8" s="5" t="str">
        <f>"3/8"</f>
        <v>3/8</v>
      </c>
      <c r="F8" s="5" t="str">
        <f>"1/4"</f>
        <v>1/4</v>
      </c>
      <c r="G8" s="5" t="str">
        <f t="shared" ref="G8" si="0">"1/16"</f>
        <v>1/16</v>
      </c>
    </row>
    <row r="11" spans="2:7">
      <c r="B11" s="4" t="s">
        <v>18</v>
      </c>
      <c r="C11" s="4">
        <v>0</v>
      </c>
      <c r="D11" s="4">
        <v>1</v>
      </c>
      <c r="E11" s="4">
        <v>2</v>
      </c>
      <c r="F11" s="4">
        <v>3</v>
      </c>
      <c r="G11" s="4">
        <v>4</v>
      </c>
    </row>
    <row r="12" spans="2:7">
      <c r="B12" s="4" t="s">
        <v>19</v>
      </c>
      <c r="C12" s="6">
        <f>1/16</f>
        <v>6.25E-2</v>
      </c>
      <c r="D12" s="6">
        <f>1/4</f>
        <v>0.25</v>
      </c>
      <c r="E12" s="6">
        <f>3/8</f>
        <v>0.375</v>
      </c>
      <c r="F12" s="6">
        <f>1/4</f>
        <v>0.25</v>
      </c>
      <c r="G12" s="6">
        <f>1/16</f>
        <v>6.25E-2</v>
      </c>
    </row>
    <row r="19" spans="3:4">
      <c r="C19" t="s">
        <v>7</v>
      </c>
      <c r="D19" t="s">
        <v>20</v>
      </c>
    </row>
    <row r="20" spans="3:4">
      <c r="C20">
        <v>0</v>
      </c>
      <c r="D20">
        <f>3*C20+4</f>
        <v>4</v>
      </c>
    </row>
    <row r="21" spans="3:4">
      <c r="C21">
        <v>1</v>
      </c>
      <c r="D21">
        <f>3*C21+4</f>
        <v>7</v>
      </c>
    </row>
    <row r="22" spans="3:4">
      <c r="C22">
        <v>2</v>
      </c>
      <c r="D22">
        <f t="shared" ref="D22:D25" si="1">3*C22+4</f>
        <v>10</v>
      </c>
    </row>
    <row r="23" spans="3:4">
      <c r="C23">
        <v>3</v>
      </c>
      <c r="D23">
        <f t="shared" si="1"/>
        <v>13</v>
      </c>
    </row>
    <row r="24" spans="3:4">
      <c r="C24">
        <v>4</v>
      </c>
      <c r="D24">
        <f t="shared" si="1"/>
        <v>16</v>
      </c>
    </row>
    <row r="25" spans="3:4">
      <c r="C25">
        <v>5</v>
      </c>
      <c r="D25">
        <f t="shared" si="1"/>
        <v>19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例題6-1</vt:lpstr>
      <vt:lpstr>例題6-2</vt:lpstr>
      <vt:lpstr>例題6-3</vt:lpstr>
      <vt:lpstr>例題6-4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hasegawa taisei</dc:creator>
  <cp:lastModifiedBy>長谷川大誠</cp:lastModifiedBy>
  <dcterms:created xsi:type="dcterms:W3CDTF">2015-06-05T18:19:34Z</dcterms:created>
  <dcterms:modified xsi:type="dcterms:W3CDTF">2020-07-15T02:41:00Z</dcterms:modified>
</cp:coreProperties>
</file>