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autoCompressPictures="0"/>
  <mc:AlternateContent xmlns:mc="http://schemas.openxmlformats.org/markup-compatibility/2006">
    <mc:Choice Requires="x15">
      <x15ac:absPath xmlns:x15ac="http://schemas.microsoft.com/office/spreadsheetml/2010/11/ac" url="C:\Users\hpuissant\Desktop\CYRES\4-WORKSPACE\SEBC\resources\tools\"/>
    </mc:Choice>
  </mc:AlternateContent>
  <bookViews>
    <workbookView xWindow="-1260" yWindow="-30540" windowWidth="23700" windowHeight="21855" tabRatio="500"/>
  </bookViews>
  <sheets>
    <sheet name="Cluster Configuration" sheetId="1" r:id="rId1"/>
    <sheet name="YARN Configuration" sheetId="2" r:id="rId2"/>
    <sheet name="MapReduce Configuration" sheetId="3" r:id="rId3"/>
  </sheets>
  <definedNames>
    <definedName name="AppMasterCpuVcores">'MapReduce Configuration'!$H$7</definedName>
    <definedName name="AppMasterJavaHeap">'MapReduce Configuration'!$H$9</definedName>
    <definedName name="AppMasterMemory">'MapReduce Configuration'!$H$8</definedName>
    <definedName name="ClusterAvailableMemoryGB">'YARN Configuration'!$F$16</definedName>
    <definedName name="ClusterAvailableVcore">'YARN Configuration'!$F$15</definedName>
    <definedName name="ClusterHostCount">'Cluster Configuration'!$D$38</definedName>
    <definedName name="HostAvailableMemory">'Cluster Configuration'!$F$31</definedName>
    <definedName name="HostAvailableVcore">'Cluster Configuration'!$E$30</definedName>
    <definedName name="MapTaskCpuVcores">'MapReduce Configuration'!$H$10</definedName>
    <definedName name="MapTaskIoSortMb">'MapReduce Configuration'!$H$16</definedName>
    <definedName name="MapTaskJavaHeap">'MapReduce Configuration'!$H$12</definedName>
    <definedName name="MapTaskMemory">'MapReduce Configuration'!$H$11</definedName>
    <definedName name="ReduceTaskCpuVcores">'MapReduce Configuration'!$H$13</definedName>
    <definedName name="ReduceTaskJavaHeap">'MapReduce Configuration'!$H$15</definedName>
    <definedName name="ReduceTaskMemory">'MapReduce Configuration'!$H$14</definedName>
    <definedName name="SchedulerIncrAllocMb">'YARN Configuration'!$F$29</definedName>
    <definedName name="SchedulerIncrAllocVcore">'YARN Configuration'!$F$24</definedName>
    <definedName name="SchedulerMaxAllocMb">'YARN Configuration'!$F$28</definedName>
    <definedName name="SchedulerMaxAllocVcore">'YARN Configuration'!$F$23</definedName>
    <definedName name="SchedulerMinAllocMb">'YARN Configuration'!$F$27</definedName>
    <definedName name="SchedulerMinAllocVcore">'YARN Configuration'!$F$22</definedName>
    <definedName name="WorkerHostCPU">'Cluster Configuration'!$D$9</definedName>
    <definedName name="WorkerHostHDD">'Cluster Configuration'!$D$10</definedName>
    <definedName name="WorkerHostRAM">'Cluster Configuration'!$D$8</definedName>
  </definedNames>
  <calcPr calcId="162913" concurrentCalc="0"/>
  <extLst>
    <ext xmlns:mx="http://schemas.microsoft.com/office/mac/excel/2008/main" uri="{7523E5D3-25F3-A5E0-1632-64F254C22452}">
      <mx:ArchID Flags="2"/>
    </ext>
  </extLst>
</workbook>
</file>

<file path=xl/calcChain.xml><?xml version="1.0" encoding="utf-8"?>
<calcChain xmlns="http://schemas.openxmlformats.org/spreadsheetml/2006/main">
  <c r="F31" i="1" l="1"/>
  <c r="E45" i="2"/>
  <c r="F16" i="2"/>
  <c r="F36" i="2"/>
  <c r="E30" i="1"/>
  <c r="F8" i="2"/>
  <c r="E28" i="1"/>
  <c r="F15" i="2"/>
  <c r="F39" i="2"/>
  <c r="F38" i="2"/>
  <c r="F28" i="1"/>
  <c r="F37" i="2"/>
  <c r="F34" i="3"/>
  <c r="F41" i="3"/>
  <c r="F40" i="3"/>
  <c r="F39" i="3"/>
  <c r="F38" i="3"/>
  <c r="F37" i="3"/>
  <c r="F33" i="3"/>
  <c r="F32" i="3"/>
  <c r="F31" i="3"/>
  <c r="F30" i="3"/>
  <c r="F29" i="3"/>
  <c r="F26" i="3"/>
  <c r="F25" i="3"/>
  <c r="F24" i="3"/>
  <c r="F23" i="3"/>
  <c r="F22" i="3"/>
  <c r="E51" i="2"/>
  <c r="E50" i="2"/>
  <c r="E49" i="2"/>
  <c r="E48" i="2"/>
  <c r="E47" i="2"/>
  <c r="E46" i="2"/>
  <c r="F9" i="2"/>
</calcChain>
</file>

<file path=xl/sharedStrings.xml><?xml version="1.0" encoding="utf-8"?>
<sst xmlns="http://schemas.openxmlformats.org/spreadsheetml/2006/main" count="213" uniqueCount="170">
  <si>
    <t>Enter your likely machine configuration in the input boxes below.  If you are uncertain what machines you plan on buying, put in some minimum values that will suit what you expect to buy.</t>
  </si>
  <si>
    <t>Host Components</t>
  </si>
  <si>
    <t>Quantity</t>
  </si>
  <si>
    <t>Description</t>
  </si>
  <si>
    <t>RAM</t>
  </si>
  <si>
    <t>CPU</t>
  </si>
  <si>
    <t>HDD (Hard Disk Drive)</t>
  </si>
  <si>
    <t>Ethernet</t>
  </si>
  <si>
    <t>Gigabytes</t>
  </si>
  <si>
    <t>8 CPUs: 6 cores, 3.5 GHz, 15MB cache</t>
  </si>
  <si>
    <t>12x3TB SATA III Hard Drives in JBOD Configuration</t>
  </si>
  <si>
    <t>1 Gigabit Ethernet</t>
  </si>
  <si>
    <t>STEP 1: Worker Host Configuration</t>
  </si>
  <si>
    <t>Machine Configuration</t>
  </si>
  <si>
    <t>STEP 2: Worker Host Planning</t>
  </si>
  <si>
    <t>Service</t>
  </si>
  <si>
    <t>Category</t>
  </si>
  <si>
    <t>CPU (cores)</t>
  </si>
  <si>
    <t>Memory (MB)</t>
  </si>
  <si>
    <t>Notes</t>
  </si>
  <si>
    <t>Operating System</t>
  </si>
  <si>
    <t>Task overhead</t>
  </si>
  <si>
    <t>Cloudera Manager agent</t>
  </si>
  <si>
    <t>Other services</t>
  </si>
  <si>
    <t>HDFS DataNode</t>
  </si>
  <si>
    <t>Impala daemon</t>
  </si>
  <si>
    <t>Hbase RegionServer</t>
  </si>
  <si>
    <t>Solr Server</t>
  </si>
  <si>
    <t>YARN NodeManager</t>
  </si>
  <si>
    <t>Available Resources</t>
  </si>
  <si>
    <t>Physical Cores to Vcores Multiplier</t>
  </si>
  <si>
    <t>YARN Available Vcores</t>
  </si>
  <si>
    <t>YARN Available Memory</t>
  </si>
  <si>
    <t>Overhead</t>
  </si>
  <si>
    <t>CDH</t>
  </si>
  <si>
    <t>Most operating systems use 4-8GB minimum.</t>
  </si>
  <si>
    <t>Allow additional memory overhead for task buffers such as the HDFS Sort I/O buffer,  JVM overheads, etc.</t>
  </si>
  <si>
    <t>Allocate 1GB for Cloudera Manager agents, which track resource usage on a host.</t>
  </si>
  <si>
    <t>Enter the required cores or memory for services not listed above.</t>
  </si>
  <si>
    <t>Allocate 1GB for the HDFS DataNode.</t>
  </si>
  <si>
    <t>STEP 3: Cluster Size</t>
  </si>
  <si>
    <t>Enter the number of nodes you have (or expect to have) in the cluster</t>
  </si>
  <si>
    <t>Number of Worker Hosts in the cluster</t>
  </si>
  <si>
    <t>(Optional Service) Suggestion: Allocate at least 16GB memory when using Impala.</t>
  </si>
  <si>
    <t>(Optional Service) Suggestion: Allocate no more than 12-16GB memory when using HBase Region Servers.</t>
  </si>
  <si>
    <t>(Optional Service) Suggestion: Minimum 1GB for Solr server.  More will be necessary depending on index sizes.</t>
  </si>
  <si>
    <t>Allocate 1GB for the YARN NodeManager.</t>
  </si>
  <si>
    <t>STEP 4: YARN Configuration on Cluster</t>
  </si>
  <si>
    <t>Property</t>
  </si>
  <si>
    <t>yarn.nodemanager.resource.cpu-vcores</t>
  </si>
  <si>
    <t>yarn.nodemanager.resource.memory-mb</t>
  </si>
  <si>
    <t>These are the first set of configuration values for your cluster.  You can set these values in YARN-&gt;Configuration</t>
  </si>
  <si>
    <t>Value</t>
  </si>
  <si>
    <t>Copied from STEP 2 "Available Resources"</t>
  </si>
  <si>
    <t>This value will be used in STEP 4 for YARN Configuration</t>
  </si>
  <si>
    <t>STEP 5: Verify YARN Settings on Cluster</t>
  </si>
  <si>
    <t>Calculated from STEP 2 "YARN Available Vcores" and STEP 3</t>
  </si>
  <si>
    <t>Calculated from STEP 2 "YARN Available Memory" and STEP 3</t>
  </si>
  <si>
    <t>Go to the Resource Manager Web UI (usually http://&lt;ResourceManagerIP&gt;:8088/ and verify the "Memory Total" and "Vcores Total" matches the values above.  If your machine has no bad nodes, then the numbers should match exactly.</t>
  </si>
  <si>
    <t>STEP 6: Verify Container Settings on Cluster</t>
  </si>
  <si>
    <t>Resource Manager Property to Check</t>
  </si>
  <si>
    <t>Expected Value for "Vcores Total"</t>
  </si>
  <si>
    <t>Expected Value for "Memory Total" (in GB)</t>
  </si>
  <si>
    <t>YARN Configuration Property</t>
  </si>
  <si>
    <t>yarn.scheduler.minimum-allocation-vcores</t>
  </si>
  <si>
    <t>yarn-scheduler.maximum-allocation-vcores</t>
  </si>
  <si>
    <t>yarn.scheduler.increment-allocation-vcores</t>
  </si>
  <si>
    <t>YARN Container Configuration Property (Vcores)</t>
  </si>
  <si>
    <t>YARN Container Configuration Property (Memory)</t>
  </si>
  <si>
    <t>yarn.scheduler.minimum-allocation-mb</t>
  </si>
  <si>
    <t>yarn.scheduler.maximum-allocation-mb</t>
  </si>
  <si>
    <t>yarn.scheduler.increment-allocation-mb</t>
  </si>
  <si>
    <t>This section will do some basic checking of your container parameters in STEP 6 against the hosts.</t>
  </si>
  <si>
    <t>Check Status</t>
  </si>
  <si>
    <t>Vcore Max &gt;= Vcore Min</t>
  </si>
  <si>
    <t>Memory Max &gt;= Memory  Min</t>
  </si>
  <si>
    <t>Set this ratio based on the expected number of concurrent threads per core.  Use 1 for CPU intensive tasks up to 4 for standard I/O bound tasks.</t>
  </si>
  <si>
    <t>Note</t>
  </si>
  <si>
    <t>Sanity Check</t>
  </si>
  <si>
    <t>STEP 6B: Container Sanity Checking</t>
  </si>
  <si>
    <t>Step 6A: Cluster Container Capacity</t>
  </si>
  <si>
    <t>Max possible number of containers, based on memory configuration</t>
  </si>
  <si>
    <t>Min possible number of containers, based on memory configuration</t>
  </si>
  <si>
    <t>Max possible number of containers, based on vcore configuration</t>
  </si>
  <si>
    <t>Min possible number of containers, based on vcore configuration</t>
  </si>
  <si>
    <t>Cluster Container Estimates</t>
  </si>
  <si>
    <t>Minimum vcore reservation for a container</t>
  </si>
  <si>
    <t>Maximum vcore reservation for a container</t>
  </si>
  <si>
    <t>Vcore allocations must be a multiple of this value</t>
  </si>
  <si>
    <t>Minimum memory reservation for a container</t>
  </si>
  <si>
    <t>Maximum memory reservation for a container</t>
  </si>
  <si>
    <t>Memory allocations must be a multiple of this value</t>
  </si>
  <si>
    <t>yarn.scheduler.maximum-allocation-vcores must be greater than or equal to yarn.scheduler.minimum-allocation-vcores</t>
  </si>
  <si>
    <t>yarn.scheduler.maximum-allocation-mb must be greater than or equal to yarn.scheduler.minimum-allocation-mb</t>
  </si>
  <si>
    <t>yarn.scheduler.minimum-allocation-vcores must be greater than or equal to 1 (0 for Impala)</t>
  </si>
  <si>
    <t>VCoreMin &lt;= HostsVCores</t>
  </si>
  <si>
    <t>yarn.scheduler.minimum-allocation-vcores must be less than or equal to the yarn.nodemanager.resource.cpu-vcores</t>
  </si>
  <si>
    <t>VCoreMax &lt;= HostsVcores</t>
  </si>
  <si>
    <t>yarn.scheduler.maximum-allocation-vcores must be greater than or equal to 1</t>
  </si>
  <si>
    <t>yarn.scheduler.maximum-allocation-vcores must be less than or equal to the yarn.nodemanager.resource.memory-mb</t>
  </si>
  <si>
    <t>Memory Min &lt; 1024 MB</t>
  </si>
  <si>
    <t>If yarn.scheduler.minimum-allocation-mb is less than 1GB, containers will likely get killed by YARN</t>
  </si>
  <si>
    <t>VCoreMin &gt;= 0</t>
  </si>
  <si>
    <t>VCoreMax &gt;= 1</t>
  </si>
  <si>
    <t>YARN Configuration</t>
  </si>
  <si>
    <t>MapReduce Configuration</t>
  </si>
  <si>
    <t>STEP 7: MapReduce Configuration</t>
  </si>
  <si>
    <t>Property Type</t>
  </si>
  <si>
    <t>Component</t>
  </si>
  <si>
    <t>yarn.app.mapreduce.am.resource.mb</t>
  </si>
  <si>
    <t>yarn.app.mapreduce.am.resource.cpu-vcores</t>
  </si>
  <si>
    <t>ApplicationMaster Java Maximum Heap Size (available in CM)</t>
  </si>
  <si>
    <t>mapreduce.map.memory.mb</t>
  </si>
  <si>
    <t>Java VM Heap</t>
  </si>
  <si>
    <t>Config</t>
  </si>
  <si>
    <t>Application Master</t>
  </si>
  <si>
    <t>mapreduce.map.java.opts.max.heap</t>
  </si>
  <si>
    <t>mapreduce.map.cpu.vcores</t>
  </si>
  <si>
    <t>Map Task</t>
  </si>
  <si>
    <t>mapreduce.reduce.cpu.vcores</t>
  </si>
  <si>
    <t>mapreduce.reduce.java.opts</t>
  </si>
  <si>
    <t>mapreduce.task.io.sort.mb</t>
  </si>
  <si>
    <t>mapreduce.reduce.memory.mb</t>
  </si>
  <si>
    <t>Reduce Task</t>
  </si>
  <si>
    <t>AM container vcore reservation</t>
  </si>
  <si>
    <t>AM container memory reservation</t>
  </si>
  <si>
    <t>AM Java heap size</t>
  </si>
  <si>
    <t>Reduce Task Java heap size</t>
  </si>
  <si>
    <t>Map task vcore reservation</t>
  </si>
  <si>
    <t>Map task memory reservation</t>
  </si>
  <si>
    <t>Reduce task vcore reservation</t>
  </si>
  <si>
    <t>Map task Java heap size</t>
  </si>
  <si>
    <t>Reduce task memory reservation</t>
  </si>
  <si>
    <t>Spill/Sort (Map Task)</t>
  </si>
  <si>
    <t>Spill/Sort memory reservation</t>
  </si>
  <si>
    <t>STEP 7A: MapReduce Sanity Checking</t>
  </si>
  <si>
    <t>yarn.app.mapreduce.am.resource.cpu-vcores &gt;= container min</t>
  </si>
  <si>
    <t>yarn.app.mapreduce.am.resource.cpu-vcores &lt;= container max</t>
  </si>
  <si>
    <t>yarn.app.mapreduce.am.resource.mb &gt;= container min</t>
  </si>
  <si>
    <t>yarn.app.mapreduce.am.resource.mb &lt;= container max</t>
  </si>
  <si>
    <t>Make sure ApplicationMaster vcore request fits within container limits</t>
  </si>
  <si>
    <t>Ditto</t>
  </si>
  <si>
    <t>Make sure ApplicationMaster memory request fits within container limits</t>
  </si>
  <si>
    <t>ApplicationMaster Java Heap "close" to memory request</t>
  </si>
  <si>
    <t>Make sure ApplicationMaster Java Heap is within 90% to 100% of yarn.app.mapreduce.am.resource.mb.  Otherwise, memory is being wasted.</t>
  </si>
  <si>
    <t>mapreduce.map.cpu.vcores &gt;= container min</t>
  </si>
  <si>
    <t>mapreduce.map.cpu.vcores &lt;= container max</t>
  </si>
  <si>
    <t>mapreduce.map.cpu.memory.mb &gt;= container min</t>
  </si>
  <si>
    <t>mapreduce.map.cpu.memory.mb &lt;= container max</t>
  </si>
  <si>
    <t>Map Task Java Heap "close" to memory request</t>
  </si>
  <si>
    <t>Make sure Map Task vcore request fits within container limits</t>
  </si>
  <si>
    <t>Application Master Sanity Checks</t>
  </si>
  <si>
    <t>Map Task Sanity Checks</t>
  </si>
  <si>
    <t>Make sure Map Task memory request fits within container limits</t>
  </si>
  <si>
    <t>Make sure that Map Task Java Heap is within 90% to 100% of mapreduce.map.cpu.memory.mb.  Otherwise, memory is being wasted.</t>
  </si>
  <si>
    <t>mapreduce.task.io.sort.mb &lt;&lt; Map Task Java Heap</t>
  </si>
  <si>
    <t>Make sure that Spill/Sort memory reservation leaves enough "room" in the Map Task</t>
  </si>
  <si>
    <t>Reduce Task Sanity Checks</t>
  </si>
  <si>
    <t>mapreduce.reduce.cpu.vcores &gt;= container min</t>
  </si>
  <si>
    <t>mapreduce.reduce.cpu.vcores &lt;= container max</t>
  </si>
  <si>
    <t>mapreduce.reduce.cpu.memory.mb &gt;= container min</t>
  </si>
  <si>
    <t>mapreduce.reduce.cpu.memory.mb &lt;= container max</t>
  </si>
  <si>
    <t>Reduce Task Java Heap "close" to memory request</t>
  </si>
  <si>
    <t>Make sure Reduce Task vcore request fits within container limits</t>
  </si>
  <si>
    <t>Make sure Reduce Task memory request fits within container limits</t>
  </si>
  <si>
    <t>Make sure that Reduce Task Java Heap is within 90% to 100% of mapreduce.reduce.cpu.memory.mb.  Otherwise, memory is being wasted.</t>
  </si>
  <si>
    <t>Now that you have your base Host configuration from Step 1, use the table below to allocate resources, mainly CPU and memory, to the various software components that run on the host.</t>
  </si>
  <si>
    <t>This section will tell you the capacity of your cluster (in terms of containers).</t>
  </si>
  <si>
    <t>In order to have YARN jobs run cleanly, you need to configure the container properties.</t>
  </si>
  <si>
    <t>Sanity check MapReduce settings against container minimum/maximum properties.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</si>
</sst>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2"/>
      <color theme="1"/>
      <name val="Calibri"/>
      <family val="2"/>
      <scheme val="minor"/>
    </font>
    <font>
      <sz val="14"/>
      <color theme="1"/>
      <name val="Calibri"/>
      <family val="2"/>
      <scheme val="minor"/>
    </font>
    <font>
      <b/>
      <sz val="36"/>
      <color theme="1"/>
      <name val="Calibri"/>
      <scheme val="minor"/>
    </font>
    <font>
      <sz val="12"/>
      <color theme="0"/>
      <name val="Calibri"/>
      <family val="2"/>
      <scheme val="minor"/>
    </font>
    <font>
      <b/>
      <sz val="36"/>
      <color rgb="FF29A7D5"/>
      <name val="Calibri"/>
      <scheme val="minor"/>
    </font>
    <font>
      <sz val="16"/>
      <color rgb="FF0078D9"/>
      <name val="Calibri"/>
      <scheme val="minor"/>
    </font>
    <font>
      <sz val="24"/>
      <color rgb="FF0078D9"/>
      <name val="Calibri"/>
      <scheme val="minor"/>
    </font>
    <font>
      <sz val="12"/>
      <color rgb="FF0078D9"/>
      <name val="Calibri"/>
      <scheme val="minor"/>
    </font>
    <font>
      <u/>
      <sz val="12"/>
      <color theme="10"/>
      <name val="Calibri"/>
      <family val="2"/>
      <scheme val="minor"/>
    </font>
    <font>
      <u/>
      <sz val="12"/>
      <color theme="11"/>
      <name val="Calibri"/>
      <family val="2"/>
      <scheme val="minor"/>
    </font>
  </fonts>
  <fills count="4">
    <fill>
      <patternFill patternType="none"/>
    </fill>
    <fill>
      <patternFill patternType="gray125"/>
    </fill>
    <fill>
      <patternFill patternType="solid">
        <fgColor rgb="FF29A7D5"/>
        <bgColor indexed="64"/>
      </patternFill>
    </fill>
    <fill>
      <patternFill patternType="solid">
        <fgColor rgb="FF004D6F"/>
        <bgColor indexed="64"/>
      </patternFill>
    </fill>
  </fills>
  <borders count="1">
    <border>
      <left/>
      <right/>
      <top/>
      <bottom/>
      <diagonal/>
    </border>
  </borders>
  <cellStyleXfs count="11">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cellStyleXfs>
  <cellXfs count="30">
    <xf numFmtId="0" fontId="0" fillId="0" borderId="0" xfId="0"/>
    <xf numFmtId="0" fontId="0" fillId="0" borderId="0" xfId="0" applyFont="1"/>
    <xf numFmtId="0" fontId="1" fillId="0" borderId="0" xfId="0" applyFont="1"/>
    <xf numFmtId="0" fontId="2" fillId="0" borderId="0" xfId="0" applyFont="1"/>
    <xf numFmtId="0" fontId="1" fillId="0" borderId="0" xfId="0" applyFont="1"/>
    <xf numFmtId="0" fontId="0" fillId="0" borderId="0" xfId="0"/>
    <xf numFmtId="0" fontId="0" fillId="0" borderId="0" xfId="0" applyAlignment="1"/>
    <xf numFmtId="0" fontId="0" fillId="0" borderId="0" xfId="0"/>
    <xf numFmtId="0" fontId="0" fillId="0" borderId="0" xfId="0" applyAlignment="1">
      <alignment horizontal="center"/>
    </xf>
    <xf numFmtId="0" fontId="3" fillId="2" borderId="0" xfId="0" applyFont="1" applyFill="1"/>
    <xf numFmtId="0" fontId="7" fillId="0" borderId="0" xfId="0" applyFont="1"/>
    <xf numFmtId="0" fontId="3" fillId="3" borderId="0" xfId="0" applyFont="1" applyFill="1"/>
    <xf numFmtId="0" fontId="4" fillId="0" borderId="0" xfId="0" applyFont="1" applyAlignment="1"/>
    <xf numFmtId="0" fontId="3" fillId="3" borderId="0" xfId="0" applyFont="1" applyFill="1" applyAlignment="1">
      <alignment horizontal="center"/>
    </xf>
    <xf numFmtId="0" fontId="3" fillId="2" borderId="0" xfId="0" applyFont="1" applyFill="1" applyAlignment="1">
      <alignment horizontal="center"/>
    </xf>
    <xf numFmtId="0" fontId="0" fillId="0" borderId="0" xfId="0" applyAlignment="1">
      <alignment horizontal="center"/>
    </xf>
    <xf numFmtId="0" fontId="6" fillId="0" borderId="0" xfId="0" applyFont="1" applyAlignment="1">
      <alignment horizontal="left"/>
    </xf>
    <xf numFmtId="0" fontId="0" fillId="0" borderId="0" xfId="0"/>
    <xf numFmtId="0" fontId="3" fillId="3" borderId="0" xfId="0" applyFont="1" applyFill="1"/>
    <xf numFmtId="0" fontId="5" fillId="0" borderId="0" xfId="0" applyFont="1" applyAlignment="1">
      <alignment horizontal="left" vertical="center" wrapText="1"/>
    </xf>
    <xf numFmtId="0" fontId="1" fillId="0" borderId="0" xfId="0" applyFont="1"/>
    <xf numFmtId="0" fontId="6" fillId="0" borderId="0" xfId="0" applyFont="1" applyAlignment="1">
      <alignment horizontal="left" vertical="center"/>
    </xf>
    <xf numFmtId="0" fontId="6" fillId="0" borderId="0" xfId="0" applyFont="1"/>
    <xf numFmtId="0" fontId="4" fillId="0" borderId="0" xfId="0" applyFont="1"/>
    <xf numFmtId="0" fontId="1" fillId="0" borderId="0" xfId="0" applyFont="1" applyAlignment="1"/>
    <xf numFmtId="0" fontId="0" fillId="0" borderId="0" xfId="0" applyFont="1"/>
    <xf numFmtId="0" fontId="0" fillId="0" borderId="0" xfId="0" applyAlignment="1">
      <alignment wrapText="1"/>
    </xf>
    <xf numFmtId="0" fontId="0" fillId="0" borderId="0" xfId="0" applyAlignment="1"/>
    <xf numFmtId="0" fontId="0" fillId="0" borderId="0" xfId="0" applyFill="1" applyBorder="1" applyAlignment="1">
      <alignment wrapText="1"/>
    </xf>
    <xf numFmtId="0" fontId="4" fillId="0" borderId="0" xfId="0" applyFont="1" applyAlignment="1">
      <alignment horizontal="left"/>
    </xf>
  </cellXfs>
  <cellStyles count="11">
    <cellStyle name="Lien hypertexte" xfId="1" builtinId="8" hidden="1"/>
    <cellStyle name="Lien hypertexte" xfId="3" builtinId="8" hidden="1"/>
    <cellStyle name="Lien hypertexte" xfId="5" builtinId="8" hidden="1"/>
    <cellStyle name="Lien hypertexte" xfId="7" builtinId="8" hidden="1"/>
    <cellStyle name="Lien hypertexte" xfId="9" builtinId="8" hidden="1"/>
    <cellStyle name="Lien hypertexte visité" xfId="2" builtinId="9" hidden="1"/>
    <cellStyle name="Lien hypertexte visité" xfId="4" builtinId="9" hidden="1"/>
    <cellStyle name="Lien hypertexte visité" xfId="6" builtinId="9" hidden="1"/>
    <cellStyle name="Lien hypertexte visité" xfId="8" builtinId="9" hidden="1"/>
    <cellStyle name="Lien hypertexte visité" xfId="10" builtinId="9" hidden="1"/>
    <cellStyle name="Normal" xfId="0" builtinId="0"/>
  </cellStyles>
  <dxfs count="16">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theme="0"/>
      </font>
      <fill>
        <patternFill patternType="solid">
          <fgColor indexed="64"/>
          <bgColor rgb="FF004D6F"/>
        </patternFill>
      </fill>
    </dxf>
    <dxf>
      <font>
        <color auto="1"/>
      </font>
      <fill>
        <patternFill>
          <bgColor rgb="FFFFFF00"/>
        </patternFill>
      </fill>
    </dxf>
    <dxf>
      <font>
        <color auto="1"/>
      </font>
      <fill>
        <patternFill>
          <bgColor rgb="FFFF0000"/>
        </patternFill>
      </fill>
    </dxf>
    <dxf>
      <font>
        <color auto="1"/>
      </font>
      <fill>
        <patternFill>
          <bgColor rgb="FF00FA00"/>
        </patternFill>
      </fill>
    </dxf>
    <dxf>
      <font>
        <color auto="1"/>
      </font>
      <fill>
        <patternFill>
          <bgColor rgb="FFFFFF00"/>
        </patternFill>
      </fill>
    </dxf>
    <dxf>
      <font>
        <color auto="1"/>
      </font>
      <fill>
        <patternFill>
          <bgColor rgb="FFFF0000"/>
        </patternFill>
      </fill>
    </dxf>
    <dxf>
      <font>
        <color rgb="FF9C0006"/>
      </font>
      <fill>
        <patternFill>
          <bgColor rgb="FFFF0000"/>
        </patternFill>
      </fill>
    </dxf>
    <dxf>
      <font>
        <color rgb="FF9C0006"/>
      </font>
      <fill>
        <patternFill>
          <bgColor rgb="FFFF0000"/>
        </patternFill>
      </fill>
    </dxf>
    <dxf>
      <font>
        <color theme="0"/>
      </font>
      <fill>
        <patternFill patternType="solid">
          <fgColor indexed="64"/>
          <bgColor rgb="FF004D6F"/>
        </patternFill>
      </fill>
    </dxf>
    <dxf>
      <font>
        <color rgb="FF9C0006"/>
      </font>
      <fill>
        <patternFill>
          <bgColor rgb="FFFFFF00"/>
        </patternFill>
      </fill>
    </dxf>
  </dxfs>
  <tableStyles count="0" defaultTableStyle="TableStyleMedium9" defaultPivotStyle="PivotStyleMedium7"/>
  <colors>
    <mruColors>
      <color rgb="FF29A7DF"/>
      <color rgb="FFFF0000"/>
      <color rgb="FFFFFF00"/>
      <color rgb="FF00F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88900</xdr:colOff>
      <xdr:row>0</xdr:row>
      <xdr:rowOff>50802</xdr:rowOff>
    </xdr:from>
    <xdr:to>
      <xdr:col>3</xdr:col>
      <xdr:colOff>457200</xdr:colOff>
      <xdr:row>0</xdr:row>
      <xdr:rowOff>573685</xdr:rowOff>
    </xdr:to>
    <xdr:grpSp>
      <xdr:nvGrpSpPr>
        <xdr:cNvPr id="2" name="Group 1"/>
        <xdr:cNvGrpSpPr/>
      </xdr:nvGrpSpPr>
      <xdr:grpSpPr>
        <a:xfrm>
          <a:off x="88900" y="50802"/>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88900</xdr:colOff>
      <xdr:row>0</xdr:row>
      <xdr:rowOff>50800</xdr:rowOff>
    </xdr:from>
    <xdr:to>
      <xdr:col>3</xdr:col>
      <xdr:colOff>457200</xdr:colOff>
      <xdr:row>0</xdr:row>
      <xdr:rowOff>573683</xdr:rowOff>
    </xdr:to>
    <xdr:grpSp>
      <xdr:nvGrpSpPr>
        <xdr:cNvPr id="2" name="Group 1"/>
        <xdr:cNvGrpSpPr/>
      </xdr:nvGrpSpPr>
      <xdr:grpSpPr>
        <a:xfrm>
          <a:off x="88900" y="50800"/>
          <a:ext cx="2882900" cy="522883"/>
          <a:chOff x="566738" y="1811338"/>
          <a:chExt cx="5018087" cy="922337"/>
        </a:xfrm>
        <a:solidFill>
          <a:srgbClr val="29A7DF"/>
        </a:solidFill>
      </xdr:grpSpPr>
      <xdr:sp macro="" textlink="">
        <xdr:nvSpPr>
          <xdr:cNvPr id="3" name="Freeform 2"/>
          <xdr:cNvSpPr>
            <a:spLocks/>
          </xdr:cNvSpPr>
        </xdr:nvSpPr>
        <xdr:spPr bwMode="auto">
          <a:xfrm>
            <a:off x="4365625" y="2020888"/>
            <a:ext cx="412750" cy="709612"/>
          </a:xfrm>
          <a:custGeom>
            <a:avLst/>
            <a:gdLst>
              <a:gd name="T0" fmla="*/ 98 w 110"/>
              <a:gd name="T1" fmla="*/ 0 h 189"/>
              <a:gd name="T2" fmla="*/ 61 w 110"/>
              <a:gd name="T3" fmla="*/ 5 h 189"/>
              <a:gd name="T4" fmla="*/ 45 w 110"/>
              <a:gd name="T5" fmla="*/ 10 h 189"/>
              <a:gd name="T6" fmla="*/ 42 w 110"/>
              <a:gd name="T7" fmla="*/ 6 h 189"/>
              <a:gd name="T8" fmla="*/ 25 w 110"/>
              <a:gd name="T9" fmla="*/ 0 h 189"/>
              <a:gd name="T10" fmla="*/ 0 w 110"/>
              <a:gd name="T11" fmla="*/ 0 h 189"/>
              <a:gd name="T12" fmla="*/ 0 w 110"/>
              <a:gd name="T13" fmla="*/ 189 h 189"/>
              <a:gd name="T14" fmla="*/ 49 w 110"/>
              <a:gd name="T15" fmla="*/ 189 h 189"/>
              <a:gd name="T16" fmla="*/ 49 w 110"/>
              <a:gd name="T17" fmla="*/ 90 h 189"/>
              <a:gd name="T18" fmla="*/ 59 w 110"/>
              <a:gd name="T19" fmla="*/ 57 h 189"/>
              <a:gd name="T20" fmla="*/ 89 w 110"/>
              <a:gd name="T21" fmla="*/ 48 h 189"/>
              <a:gd name="T22" fmla="*/ 110 w 110"/>
              <a:gd name="T23" fmla="*/ 48 h 189"/>
              <a:gd name="T24" fmla="*/ 110 w 110"/>
              <a:gd name="T25" fmla="*/ 0 h 189"/>
              <a:gd name="T26" fmla="*/ 98 w 110"/>
              <a:gd name="T27" fmla="*/ 0 h 18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Lst>
            <a:rect l="0" t="0" r="r" b="b"/>
            <a:pathLst>
              <a:path w="110" h="189">
                <a:moveTo>
                  <a:pt x="98" y="0"/>
                </a:moveTo>
                <a:cubicBezTo>
                  <a:pt x="86" y="0"/>
                  <a:pt x="73" y="1"/>
                  <a:pt x="61" y="5"/>
                </a:cubicBezTo>
                <a:cubicBezTo>
                  <a:pt x="56" y="6"/>
                  <a:pt x="50" y="8"/>
                  <a:pt x="45" y="10"/>
                </a:cubicBezTo>
                <a:cubicBezTo>
                  <a:pt x="44" y="9"/>
                  <a:pt x="43" y="8"/>
                  <a:pt x="42" y="6"/>
                </a:cubicBezTo>
                <a:cubicBezTo>
                  <a:pt x="37" y="2"/>
                  <a:pt x="32" y="0"/>
                  <a:pt x="25" y="0"/>
                </a:cubicBezTo>
                <a:cubicBezTo>
                  <a:pt x="0" y="0"/>
                  <a:pt x="0" y="0"/>
                  <a:pt x="0" y="0"/>
                </a:cubicBezTo>
                <a:cubicBezTo>
                  <a:pt x="0" y="189"/>
                  <a:pt x="0" y="189"/>
                  <a:pt x="0" y="189"/>
                </a:cubicBezTo>
                <a:cubicBezTo>
                  <a:pt x="49" y="189"/>
                  <a:pt x="49" y="189"/>
                  <a:pt x="49" y="189"/>
                </a:cubicBezTo>
                <a:cubicBezTo>
                  <a:pt x="49" y="90"/>
                  <a:pt x="49" y="90"/>
                  <a:pt x="49" y="90"/>
                </a:cubicBezTo>
                <a:cubicBezTo>
                  <a:pt x="49" y="71"/>
                  <a:pt x="52" y="64"/>
                  <a:pt x="59" y="57"/>
                </a:cubicBezTo>
                <a:cubicBezTo>
                  <a:pt x="65" y="51"/>
                  <a:pt x="75" y="48"/>
                  <a:pt x="89" y="48"/>
                </a:cubicBezTo>
                <a:cubicBezTo>
                  <a:pt x="110" y="48"/>
                  <a:pt x="110" y="48"/>
                  <a:pt x="110" y="48"/>
                </a:cubicBezTo>
                <a:cubicBezTo>
                  <a:pt x="110" y="0"/>
                  <a:pt x="110" y="0"/>
                  <a:pt x="110" y="0"/>
                </a:cubicBezTo>
                <a:cubicBezTo>
                  <a:pt x="98" y="0"/>
                  <a:pt x="98" y="0"/>
                  <a:pt x="98"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4" name="Freeform 3"/>
          <xdr:cNvSpPr>
            <a:spLocks/>
          </xdr:cNvSpPr>
        </xdr:nvSpPr>
        <xdr:spPr bwMode="auto">
          <a:xfrm>
            <a:off x="1268413" y="1811338"/>
            <a:ext cx="184150" cy="919162"/>
          </a:xfrm>
          <a:custGeom>
            <a:avLst/>
            <a:gdLst>
              <a:gd name="T0" fmla="*/ 25 w 49"/>
              <a:gd name="T1" fmla="*/ 0 h 245"/>
              <a:gd name="T2" fmla="*/ 0 w 49"/>
              <a:gd name="T3" fmla="*/ 0 h 245"/>
              <a:gd name="T4" fmla="*/ 0 w 49"/>
              <a:gd name="T5" fmla="*/ 221 h 245"/>
              <a:gd name="T6" fmla="*/ 7 w 49"/>
              <a:gd name="T7" fmla="*/ 238 h 245"/>
              <a:gd name="T8" fmla="*/ 24 w 49"/>
              <a:gd name="T9" fmla="*/ 245 h 245"/>
              <a:gd name="T10" fmla="*/ 49 w 49"/>
              <a:gd name="T11" fmla="*/ 245 h 245"/>
              <a:gd name="T12" fmla="*/ 49 w 49"/>
              <a:gd name="T13" fmla="*/ 23 h 245"/>
              <a:gd name="T14" fmla="*/ 42 w 49"/>
              <a:gd name="T15" fmla="*/ 7 h 245"/>
              <a:gd name="T16" fmla="*/ 25 w 49"/>
              <a:gd name="T17" fmla="*/ 0 h 24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Lst>
            <a:rect l="0" t="0" r="r" b="b"/>
            <a:pathLst>
              <a:path w="49" h="245">
                <a:moveTo>
                  <a:pt x="25" y="0"/>
                </a:moveTo>
                <a:cubicBezTo>
                  <a:pt x="0" y="0"/>
                  <a:pt x="0" y="0"/>
                  <a:pt x="0" y="0"/>
                </a:cubicBezTo>
                <a:cubicBezTo>
                  <a:pt x="0" y="221"/>
                  <a:pt x="0" y="221"/>
                  <a:pt x="0" y="221"/>
                </a:cubicBezTo>
                <a:cubicBezTo>
                  <a:pt x="0" y="228"/>
                  <a:pt x="2" y="233"/>
                  <a:pt x="7" y="238"/>
                </a:cubicBezTo>
                <a:cubicBezTo>
                  <a:pt x="11" y="242"/>
                  <a:pt x="17" y="245"/>
                  <a:pt x="24" y="245"/>
                </a:cubicBezTo>
                <a:cubicBezTo>
                  <a:pt x="49" y="245"/>
                  <a:pt x="49" y="245"/>
                  <a:pt x="49" y="245"/>
                </a:cubicBezTo>
                <a:cubicBezTo>
                  <a:pt x="49" y="23"/>
                  <a:pt x="49" y="23"/>
                  <a:pt x="49" y="23"/>
                </a:cubicBezTo>
                <a:cubicBezTo>
                  <a:pt x="49" y="16"/>
                  <a:pt x="47" y="11"/>
                  <a:pt x="42" y="7"/>
                </a:cubicBezTo>
                <a:cubicBezTo>
                  <a:pt x="37" y="2"/>
                  <a:pt x="32" y="0"/>
                  <a:pt x="25" y="0"/>
                </a:cubicBezTo>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5" name="Freeform 4"/>
          <xdr:cNvSpPr>
            <a:spLocks noEditPoints="1"/>
          </xdr:cNvSpPr>
        </xdr:nvSpPr>
        <xdr:spPr bwMode="auto">
          <a:xfrm>
            <a:off x="1522413" y="2001838"/>
            <a:ext cx="646112" cy="731837"/>
          </a:xfrm>
          <a:custGeom>
            <a:avLst/>
            <a:gdLst>
              <a:gd name="T0" fmla="*/ 86 w 172"/>
              <a:gd name="T1" fmla="*/ 155 h 195"/>
              <a:gd name="T2" fmla="*/ 124 w 172"/>
              <a:gd name="T3" fmla="*/ 98 h 195"/>
              <a:gd name="T4" fmla="*/ 86 w 172"/>
              <a:gd name="T5" fmla="*/ 41 h 195"/>
              <a:gd name="T6" fmla="*/ 48 w 172"/>
              <a:gd name="T7" fmla="*/ 98 h 195"/>
              <a:gd name="T8" fmla="*/ 86 w 172"/>
              <a:gd name="T9" fmla="*/ 155 h 195"/>
              <a:gd name="T10" fmla="*/ 86 w 172"/>
              <a:gd name="T11" fmla="*/ 0 h 195"/>
              <a:gd name="T12" fmla="*/ 172 w 172"/>
              <a:gd name="T13" fmla="*/ 98 h 195"/>
              <a:gd name="T14" fmla="*/ 86 w 172"/>
              <a:gd name="T15" fmla="*/ 195 h 195"/>
              <a:gd name="T16" fmla="*/ 0 w 172"/>
              <a:gd name="T17" fmla="*/ 98 h 195"/>
              <a:gd name="T18" fmla="*/ 86 w 172"/>
              <a:gd name="T19" fmla="*/ 0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0" t="0" r="r" b="b"/>
            <a:pathLst>
              <a:path w="172" h="195">
                <a:moveTo>
                  <a:pt x="86" y="155"/>
                </a:moveTo>
                <a:cubicBezTo>
                  <a:pt x="115" y="155"/>
                  <a:pt x="124" y="124"/>
                  <a:pt x="124" y="98"/>
                </a:cubicBezTo>
                <a:cubicBezTo>
                  <a:pt x="124" y="73"/>
                  <a:pt x="115" y="41"/>
                  <a:pt x="86" y="41"/>
                </a:cubicBezTo>
                <a:cubicBezTo>
                  <a:pt x="57" y="41"/>
                  <a:pt x="48" y="73"/>
                  <a:pt x="48" y="98"/>
                </a:cubicBezTo>
                <a:cubicBezTo>
                  <a:pt x="48" y="124"/>
                  <a:pt x="57" y="155"/>
                  <a:pt x="86" y="155"/>
                </a:cubicBezTo>
                <a:close/>
                <a:moveTo>
                  <a:pt x="86" y="0"/>
                </a:moveTo>
                <a:cubicBezTo>
                  <a:pt x="141" y="0"/>
                  <a:pt x="172" y="37"/>
                  <a:pt x="172" y="98"/>
                </a:cubicBezTo>
                <a:cubicBezTo>
                  <a:pt x="172" y="159"/>
                  <a:pt x="141" y="195"/>
                  <a:pt x="86" y="195"/>
                </a:cubicBezTo>
                <a:cubicBezTo>
                  <a:pt x="29" y="195"/>
                  <a:pt x="0" y="159"/>
                  <a:pt x="0" y="98"/>
                </a:cubicBezTo>
                <a:cubicBezTo>
                  <a:pt x="0" y="37"/>
                  <a:pt x="29" y="0"/>
                  <a:pt x="86" y="0"/>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6" name="Freeform 5"/>
          <xdr:cNvSpPr>
            <a:spLocks/>
          </xdr:cNvSpPr>
        </xdr:nvSpPr>
        <xdr:spPr bwMode="auto">
          <a:xfrm>
            <a:off x="566738" y="2001838"/>
            <a:ext cx="630237" cy="731837"/>
          </a:xfrm>
          <a:custGeom>
            <a:avLst/>
            <a:gdLst>
              <a:gd name="T0" fmla="*/ 86 w 168"/>
              <a:gd name="T1" fmla="*/ 155 h 195"/>
              <a:gd name="T2" fmla="*/ 48 w 168"/>
              <a:gd name="T3" fmla="*/ 98 h 195"/>
              <a:gd name="T4" fmla="*/ 86 w 168"/>
              <a:gd name="T5" fmla="*/ 41 h 195"/>
              <a:gd name="T6" fmla="*/ 117 w 168"/>
              <a:gd name="T7" fmla="*/ 62 h 195"/>
              <a:gd name="T8" fmla="*/ 168 w 168"/>
              <a:gd name="T9" fmla="*/ 62 h 195"/>
              <a:gd name="T10" fmla="*/ 86 w 168"/>
              <a:gd name="T11" fmla="*/ 0 h 195"/>
              <a:gd name="T12" fmla="*/ 0 w 168"/>
              <a:gd name="T13" fmla="*/ 98 h 195"/>
              <a:gd name="T14" fmla="*/ 86 w 168"/>
              <a:gd name="T15" fmla="*/ 195 h 195"/>
              <a:gd name="T16" fmla="*/ 168 w 168"/>
              <a:gd name="T17" fmla="*/ 134 h 195"/>
              <a:gd name="T18" fmla="*/ 135 w 168"/>
              <a:gd name="T19" fmla="*/ 134 h 195"/>
              <a:gd name="T20" fmla="*/ 121 w 168"/>
              <a:gd name="T21" fmla="*/ 139 h 195"/>
              <a:gd name="T22" fmla="*/ 86 w 168"/>
              <a:gd name="T23" fmla="*/ 155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Lst>
            <a:rect l="0" t="0" r="r" b="b"/>
            <a:pathLst>
              <a:path w="168" h="195">
                <a:moveTo>
                  <a:pt x="86" y="155"/>
                </a:moveTo>
                <a:cubicBezTo>
                  <a:pt x="57" y="155"/>
                  <a:pt x="48" y="124"/>
                  <a:pt x="48" y="98"/>
                </a:cubicBezTo>
                <a:cubicBezTo>
                  <a:pt x="48" y="73"/>
                  <a:pt x="57" y="41"/>
                  <a:pt x="86" y="41"/>
                </a:cubicBezTo>
                <a:cubicBezTo>
                  <a:pt x="102" y="41"/>
                  <a:pt x="111" y="50"/>
                  <a:pt x="117" y="62"/>
                </a:cubicBezTo>
                <a:cubicBezTo>
                  <a:pt x="168" y="62"/>
                  <a:pt x="168" y="62"/>
                  <a:pt x="168" y="62"/>
                </a:cubicBezTo>
                <a:cubicBezTo>
                  <a:pt x="158" y="23"/>
                  <a:pt x="130" y="0"/>
                  <a:pt x="86" y="0"/>
                </a:cubicBezTo>
                <a:cubicBezTo>
                  <a:pt x="30" y="0"/>
                  <a:pt x="0" y="37"/>
                  <a:pt x="0" y="98"/>
                </a:cubicBezTo>
                <a:cubicBezTo>
                  <a:pt x="0" y="159"/>
                  <a:pt x="30" y="195"/>
                  <a:pt x="86" y="195"/>
                </a:cubicBezTo>
                <a:cubicBezTo>
                  <a:pt x="130" y="195"/>
                  <a:pt x="158" y="173"/>
                  <a:pt x="168" y="134"/>
                </a:cubicBezTo>
                <a:cubicBezTo>
                  <a:pt x="135" y="134"/>
                  <a:pt x="135" y="134"/>
                  <a:pt x="135" y="134"/>
                </a:cubicBezTo>
                <a:cubicBezTo>
                  <a:pt x="135" y="134"/>
                  <a:pt x="126" y="134"/>
                  <a:pt x="121" y="139"/>
                </a:cubicBezTo>
                <a:cubicBezTo>
                  <a:pt x="112" y="147"/>
                  <a:pt x="105" y="155"/>
                  <a:pt x="86" y="155"/>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7" name="Freeform 6"/>
          <xdr:cNvSpPr>
            <a:spLocks/>
          </xdr:cNvSpPr>
        </xdr:nvSpPr>
        <xdr:spPr bwMode="auto">
          <a:xfrm>
            <a:off x="2239963" y="2020888"/>
            <a:ext cx="611187" cy="712787"/>
          </a:xfrm>
          <a:custGeom>
            <a:avLst/>
            <a:gdLst>
              <a:gd name="T0" fmla="*/ 157 w 163"/>
              <a:gd name="T1" fmla="*/ 7 h 190"/>
              <a:gd name="T2" fmla="*/ 139 w 163"/>
              <a:gd name="T3" fmla="*/ 0 h 190"/>
              <a:gd name="T4" fmla="*/ 115 w 163"/>
              <a:gd name="T5" fmla="*/ 0 h 190"/>
              <a:gd name="T6" fmla="*/ 115 w 163"/>
              <a:gd name="T7" fmla="*/ 118 h 190"/>
              <a:gd name="T8" fmla="*/ 105 w 163"/>
              <a:gd name="T9" fmla="*/ 142 h 190"/>
              <a:gd name="T10" fmla="*/ 82 w 163"/>
              <a:gd name="T11" fmla="*/ 150 h 190"/>
              <a:gd name="T12" fmla="*/ 59 w 163"/>
              <a:gd name="T13" fmla="*/ 142 h 190"/>
              <a:gd name="T14" fmla="*/ 48 w 163"/>
              <a:gd name="T15" fmla="*/ 118 h 190"/>
              <a:gd name="T16" fmla="*/ 48 w 163"/>
              <a:gd name="T17" fmla="*/ 23 h 190"/>
              <a:gd name="T18" fmla="*/ 42 w 163"/>
              <a:gd name="T19" fmla="*/ 7 h 190"/>
              <a:gd name="T20" fmla="*/ 25 w 163"/>
              <a:gd name="T21" fmla="*/ 0 h 190"/>
              <a:gd name="T22" fmla="*/ 0 w 163"/>
              <a:gd name="T23" fmla="*/ 0 h 190"/>
              <a:gd name="T24" fmla="*/ 0 w 163"/>
              <a:gd name="T25" fmla="*/ 109 h 190"/>
              <a:gd name="T26" fmla="*/ 26 w 163"/>
              <a:gd name="T27" fmla="*/ 175 h 190"/>
              <a:gd name="T28" fmla="*/ 82 w 163"/>
              <a:gd name="T29" fmla="*/ 190 h 190"/>
              <a:gd name="T30" fmla="*/ 137 w 163"/>
              <a:gd name="T31" fmla="*/ 175 h 190"/>
              <a:gd name="T32" fmla="*/ 163 w 163"/>
              <a:gd name="T33" fmla="*/ 109 h 190"/>
              <a:gd name="T34" fmla="*/ 163 w 163"/>
              <a:gd name="T35" fmla="*/ 23 h 190"/>
              <a:gd name="T36" fmla="*/ 157 w 163"/>
              <a:gd name="T37" fmla="*/ 7 h 190"/>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63" h="190">
                <a:moveTo>
                  <a:pt x="157" y="7"/>
                </a:moveTo>
                <a:cubicBezTo>
                  <a:pt x="152" y="2"/>
                  <a:pt x="147" y="0"/>
                  <a:pt x="139" y="0"/>
                </a:cubicBezTo>
                <a:cubicBezTo>
                  <a:pt x="115" y="0"/>
                  <a:pt x="115" y="0"/>
                  <a:pt x="115" y="0"/>
                </a:cubicBezTo>
                <a:cubicBezTo>
                  <a:pt x="115" y="118"/>
                  <a:pt x="115" y="118"/>
                  <a:pt x="115" y="118"/>
                </a:cubicBezTo>
                <a:cubicBezTo>
                  <a:pt x="115" y="129"/>
                  <a:pt x="111" y="137"/>
                  <a:pt x="105" y="142"/>
                </a:cubicBezTo>
                <a:cubicBezTo>
                  <a:pt x="98" y="148"/>
                  <a:pt x="90" y="150"/>
                  <a:pt x="82" y="150"/>
                </a:cubicBezTo>
                <a:cubicBezTo>
                  <a:pt x="73" y="150"/>
                  <a:pt x="65" y="148"/>
                  <a:pt x="59" y="142"/>
                </a:cubicBezTo>
                <a:cubicBezTo>
                  <a:pt x="52" y="137"/>
                  <a:pt x="48" y="129"/>
                  <a:pt x="48" y="118"/>
                </a:cubicBezTo>
                <a:cubicBezTo>
                  <a:pt x="48" y="23"/>
                  <a:pt x="48" y="23"/>
                  <a:pt x="48" y="23"/>
                </a:cubicBezTo>
                <a:cubicBezTo>
                  <a:pt x="48" y="17"/>
                  <a:pt x="46" y="11"/>
                  <a:pt x="42" y="7"/>
                </a:cubicBezTo>
                <a:cubicBezTo>
                  <a:pt x="37" y="2"/>
                  <a:pt x="32" y="0"/>
                  <a:pt x="25" y="0"/>
                </a:cubicBezTo>
                <a:cubicBezTo>
                  <a:pt x="0" y="0"/>
                  <a:pt x="0" y="0"/>
                  <a:pt x="0" y="0"/>
                </a:cubicBezTo>
                <a:cubicBezTo>
                  <a:pt x="0" y="109"/>
                  <a:pt x="0" y="109"/>
                  <a:pt x="0" y="109"/>
                </a:cubicBezTo>
                <a:cubicBezTo>
                  <a:pt x="0" y="143"/>
                  <a:pt x="9" y="163"/>
                  <a:pt x="26" y="175"/>
                </a:cubicBezTo>
                <a:cubicBezTo>
                  <a:pt x="42" y="186"/>
                  <a:pt x="61" y="190"/>
                  <a:pt x="82" y="190"/>
                </a:cubicBezTo>
                <a:cubicBezTo>
                  <a:pt x="102" y="190"/>
                  <a:pt x="121" y="186"/>
                  <a:pt x="137" y="175"/>
                </a:cubicBezTo>
                <a:cubicBezTo>
                  <a:pt x="154" y="163"/>
                  <a:pt x="163" y="143"/>
                  <a:pt x="163" y="109"/>
                </a:cubicBezTo>
                <a:cubicBezTo>
                  <a:pt x="163" y="23"/>
                  <a:pt x="163" y="23"/>
                  <a:pt x="163" y="23"/>
                </a:cubicBezTo>
                <a:cubicBezTo>
                  <a:pt x="163" y="17"/>
                  <a:pt x="161" y="11"/>
                  <a:pt x="157" y="7"/>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8" name="Freeform 7"/>
          <xdr:cNvSpPr>
            <a:spLocks noEditPoints="1"/>
          </xdr:cNvSpPr>
        </xdr:nvSpPr>
        <xdr:spPr bwMode="auto">
          <a:xfrm>
            <a:off x="2925763" y="1811338"/>
            <a:ext cx="655637" cy="922337"/>
          </a:xfrm>
          <a:custGeom>
            <a:avLst/>
            <a:gdLst>
              <a:gd name="T0" fmla="*/ 168 w 175"/>
              <a:gd name="T1" fmla="*/ 7 h 246"/>
              <a:gd name="T2" fmla="*/ 151 w 175"/>
              <a:gd name="T3" fmla="*/ 0 h 246"/>
              <a:gd name="T4" fmla="*/ 127 w 175"/>
              <a:gd name="T5" fmla="*/ 0 h 246"/>
              <a:gd name="T6" fmla="*/ 127 w 175"/>
              <a:gd name="T7" fmla="*/ 70 h 246"/>
              <a:gd name="T8" fmla="*/ 79 w 175"/>
              <a:gd name="T9" fmla="*/ 51 h 246"/>
              <a:gd name="T10" fmla="*/ 0 w 175"/>
              <a:gd name="T11" fmla="*/ 149 h 246"/>
              <a:gd name="T12" fmla="*/ 87 w 175"/>
              <a:gd name="T13" fmla="*/ 246 h 246"/>
              <a:gd name="T14" fmla="*/ 175 w 175"/>
              <a:gd name="T15" fmla="*/ 150 h 246"/>
              <a:gd name="T16" fmla="*/ 175 w 175"/>
              <a:gd name="T17" fmla="*/ 150 h 246"/>
              <a:gd name="T18" fmla="*/ 175 w 175"/>
              <a:gd name="T19" fmla="*/ 23 h 246"/>
              <a:gd name="T20" fmla="*/ 168 w 175"/>
              <a:gd name="T21" fmla="*/ 7 h 246"/>
              <a:gd name="T22" fmla="*/ 87 w 175"/>
              <a:gd name="T23" fmla="*/ 206 h 246"/>
              <a:gd name="T24" fmla="*/ 49 w 175"/>
              <a:gd name="T25" fmla="*/ 149 h 246"/>
              <a:gd name="T26" fmla="*/ 87 w 175"/>
              <a:gd name="T27" fmla="*/ 92 h 246"/>
              <a:gd name="T28" fmla="*/ 127 w 175"/>
              <a:gd name="T29" fmla="*/ 149 h 246"/>
              <a:gd name="T30" fmla="*/ 127 w 175"/>
              <a:gd name="T31" fmla="*/ 150 h 246"/>
              <a:gd name="T32" fmla="*/ 127 w 175"/>
              <a:gd name="T33" fmla="*/ 150 h 246"/>
              <a:gd name="T34" fmla="*/ 87 w 175"/>
              <a:gd name="T35" fmla="*/ 206 h 246"/>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Lst>
            <a:rect l="0" t="0" r="r" b="b"/>
            <a:pathLst>
              <a:path w="175" h="246">
                <a:moveTo>
                  <a:pt x="168" y="7"/>
                </a:moveTo>
                <a:cubicBezTo>
                  <a:pt x="163" y="2"/>
                  <a:pt x="158" y="0"/>
                  <a:pt x="151" y="0"/>
                </a:cubicBezTo>
                <a:cubicBezTo>
                  <a:pt x="127" y="0"/>
                  <a:pt x="127" y="0"/>
                  <a:pt x="127" y="0"/>
                </a:cubicBezTo>
                <a:cubicBezTo>
                  <a:pt x="127" y="70"/>
                  <a:pt x="127" y="70"/>
                  <a:pt x="127" y="70"/>
                </a:cubicBezTo>
                <a:cubicBezTo>
                  <a:pt x="119" y="63"/>
                  <a:pt x="103" y="51"/>
                  <a:pt x="79" y="51"/>
                </a:cubicBezTo>
                <a:cubicBezTo>
                  <a:pt x="29" y="51"/>
                  <a:pt x="0" y="88"/>
                  <a:pt x="0" y="149"/>
                </a:cubicBezTo>
                <a:cubicBezTo>
                  <a:pt x="0" y="210"/>
                  <a:pt x="30" y="246"/>
                  <a:pt x="87" y="246"/>
                </a:cubicBezTo>
                <a:cubicBezTo>
                  <a:pt x="144" y="246"/>
                  <a:pt x="175" y="210"/>
                  <a:pt x="175" y="150"/>
                </a:cubicBezTo>
                <a:cubicBezTo>
                  <a:pt x="175" y="150"/>
                  <a:pt x="175" y="150"/>
                  <a:pt x="175" y="150"/>
                </a:cubicBezTo>
                <a:cubicBezTo>
                  <a:pt x="175" y="23"/>
                  <a:pt x="175" y="23"/>
                  <a:pt x="175" y="23"/>
                </a:cubicBezTo>
                <a:cubicBezTo>
                  <a:pt x="175" y="16"/>
                  <a:pt x="173" y="11"/>
                  <a:pt x="168" y="7"/>
                </a:cubicBezTo>
                <a:close/>
                <a:moveTo>
                  <a:pt x="87" y="206"/>
                </a:moveTo>
                <a:cubicBezTo>
                  <a:pt x="58" y="206"/>
                  <a:pt x="49" y="175"/>
                  <a:pt x="49" y="149"/>
                </a:cubicBezTo>
                <a:cubicBezTo>
                  <a:pt x="49" y="124"/>
                  <a:pt x="58" y="92"/>
                  <a:pt x="87" y="92"/>
                </a:cubicBezTo>
                <a:cubicBezTo>
                  <a:pt x="117" y="92"/>
                  <a:pt x="126" y="123"/>
                  <a:pt x="127" y="149"/>
                </a:cubicBezTo>
                <a:cubicBezTo>
                  <a:pt x="127" y="150"/>
                  <a:pt x="127" y="150"/>
                  <a:pt x="127" y="150"/>
                </a:cubicBezTo>
                <a:cubicBezTo>
                  <a:pt x="127" y="150"/>
                  <a:pt x="127" y="150"/>
                  <a:pt x="127" y="150"/>
                </a:cubicBezTo>
                <a:cubicBezTo>
                  <a:pt x="127" y="176"/>
                  <a:pt x="117" y="206"/>
                  <a:pt x="87" y="206"/>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9" name="Freeform 8"/>
          <xdr:cNvSpPr>
            <a:spLocks noEditPoints="1"/>
          </xdr:cNvSpPr>
        </xdr:nvSpPr>
        <xdr:spPr bwMode="auto">
          <a:xfrm>
            <a:off x="3652838" y="2001838"/>
            <a:ext cx="646112" cy="731837"/>
          </a:xfrm>
          <a:custGeom>
            <a:avLst/>
            <a:gdLst>
              <a:gd name="T0" fmla="*/ 172 w 172"/>
              <a:gd name="T1" fmla="*/ 87 h 195"/>
              <a:gd name="T2" fmla="*/ 169 w 172"/>
              <a:gd name="T3" fmla="*/ 98 h 195"/>
              <a:gd name="T4" fmla="*/ 165 w 172"/>
              <a:gd name="T5" fmla="*/ 104 h 195"/>
              <a:gd name="T6" fmla="*/ 148 w 172"/>
              <a:gd name="T7" fmla="*/ 111 h 195"/>
              <a:gd name="T8" fmla="*/ 48 w 172"/>
              <a:gd name="T9" fmla="*/ 111 h 195"/>
              <a:gd name="T10" fmla="*/ 86 w 172"/>
              <a:gd name="T11" fmla="*/ 155 h 195"/>
              <a:gd name="T12" fmla="*/ 120 w 172"/>
              <a:gd name="T13" fmla="*/ 139 h 195"/>
              <a:gd name="T14" fmla="*/ 134 w 172"/>
              <a:gd name="T15" fmla="*/ 134 h 195"/>
              <a:gd name="T16" fmla="*/ 168 w 172"/>
              <a:gd name="T17" fmla="*/ 134 h 195"/>
              <a:gd name="T18" fmla="*/ 86 w 172"/>
              <a:gd name="T19" fmla="*/ 195 h 195"/>
              <a:gd name="T20" fmla="*/ 0 w 172"/>
              <a:gd name="T21" fmla="*/ 98 h 195"/>
              <a:gd name="T22" fmla="*/ 86 w 172"/>
              <a:gd name="T23" fmla="*/ 0 h 195"/>
              <a:gd name="T24" fmla="*/ 168 w 172"/>
              <a:gd name="T25" fmla="*/ 62 h 195"/>
              <a:gd name="T26" fmla="*/ 172 w 172"/>
              <a:gd name="T27" fmla="*/ 84 h 195"/>
              <a:gd name="T28" fmla="*/ 172 w 172"/>
              <a:gd name="T29" fmla="*/ 87 h 195"/>
              <a:gd name="T30" fmla="*/ 86 w 172"/>
              <a:gd name="T31" fmla="*/ 41 h 195"/>
              <a:gd name="T32" fmla="*/ 50 w 172"/>
              <a:gd name="T33" fmla="*/ 74 h 195"/>
              <a:gd name="T34" fmla="*/ 121 w 172"/>
              <a:gd name="T35" fmla="*/ 74 h 195"/>
              <a:gd name="T36" fmla="*/ 86 w 172"/>
              <a:gd name="T37" fmla="*/ 41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Lst>
            <a:rect l="0" t="0" r="r" b="b"/>
            <a:pathLst>
              <a:path w="172" h="195">
                <a:moveTo>
                  <a:pt x="172" y="87"/>
                </a:moveTo>
                <a:cubicBezTo>
                  <a:pt x="172" y="91"/>
                  <a:pt x="171" y="95"/>
                  <a:pt x="169" y="98"/>
                </a:cubicBezTo>
                <a:cubicBezTo>
                  <a:pt x="168" y="100"/>
                  <a:pt x="167" y="102"/>
                  <a:pt x="165" y="104"/>
                </a:cubicBezTo>
                <a:cubicBezTo>
                  <a:pt x="160" y="108"/>
                  <a:pt x="155" y="111"/>
                  <a:pt x="148" y="111"/>
                </a:cubicBezTo>
                <a:cubicBezTo>
                  <a:pt x="48" y="111"/>
                  <a:pt x="48" y="111"/>
                  <a:pt x="48" y="111"/>
                </a:cubicBezTo>
                <a:cubicBezTo>
                  <a:pt x="50" y="133"/>
                  <a:pt x="61" y="155"/>
                  <a:pt x="86" y="155"/>
                </a:cubicBezTo>
                <a:cubicBezTo>
                  <a:pt x="104" y="155"/>
                  <a:pt x="111" y="147"/>
                  <a:pt x="120" y="139"/>
                </a:cubicBezTo>
                <a:cubicBezTo>
                  <a:pt x="125" y="134"/>
                  <a:pt x="134" y="134"/>
                  <a:pt x="134" y="134"/>
                </a:cubicBezTo>
                <a:cubicBezTo>
                  <a:pt x="168" y="134"/>
                  <a:pt x="168" y="134"/>
                  <a:pt x="168" y="134"/>
                </a:cubicBezTo>
                <a:cubicBezTo>
                  <a:pt x="157" y="173"/>
                  <a:pt x="129" y="195"/>
                  <a:pt x="86" y="195"/>
                </a:cubicBezTo>
                <a:cubicBezTo>
                  <a:pt x="29" y="195"/>
                  <a:pt x="0" y="159"/>
                  <a:pt x="0" y="98"/>
                </a:cubicBezTo>
                <a:cubicBezTo>
                  <a:pt x="0" y="37"/>
                  <a:pt x="29" y="0"/>
                  <a:pt x="86" y="0"/>
                </a:cubicBezTo>
                <a:cubicBezTo>
                  <a:pt x="129" y="0"/>
                  <a:pt x="158" y="23"/>
                  <a:pt x="168" y="62"/>
                </a:cubicBezTo>
                <a:cubicBezTo>
                  <a:pt x="170" y="68"/>
                  <a:pt x="171" y="76"/>
                  <a:pt x="172" y="84"/>
                </a:cubicBezTo>
                <a:lnTo>
                  <a:pt x="172" y="87"/>
                </a:lnTo>
                <a:close/>
                <a:moveTo>
                  <a:pt x="86" y="41"/>
                </a:moveTo>
                <a:cubicBezTo>
                  <a:pt x="65" y="41"/>
                  <a:pt x="52" y="57"/>
                  <a:pt x="50" y="74"/>
                </a:cubicBezTo>
                <a:cubicBezTo>
                  <a:pt x="121" y="74"/>
                  <a:pt x="121" y="74"/>
                  <a:pt x="121" y="74"/>
                </a:cubicBezTo>
                <a:cubicBezTo>
                  <a:pt x="121" y="57"/>
                  <a:pt x="106" y="41"/>
                  <a:pt x="86" y="41"/>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0" name="Freeform 9"/>
          <xdr:cNvSpPr>
            <a:spLocks noEditPoints="1"/>
          </xdr:cNvSpPr>
        </xdr:nvSpPr>
        <xdr:spPr bwMode="auto">
          <a:xfrm>
            <a:off x="4805363" y="2001838"/>
            <a:ext cx="592137" cy="731837"/>
          </a:xfrm>
          <a:custGeom>
            <a:avLst/>
            <a:gdLst>
              <a:gd name="T0" fmla="*/ 158 w 158"/>
              <a:gd name="T1" fmla="*/ 52 h 195"/>
              <a:gd name="T2" fmla="*/ 138 w 158"/>
              <a:gd name="T3" fmla="*/ 13 h 195"/>
              <a:gd name="T4" fmla="*/ 79 w 158"/>
              <a:gd name="T5" fmla="*/ 0 h 195"/>
              <a:gd name="T6" fmla="*/ 24 w 158"/>
              <a:gd name="T7" fmla="*/ 16 h 195"/>
              <a:gd name="T8" fmla="*/ 4 w 158"/>
              <a:gd name="T9" fmla="*/ 53 h 195"/>
              <a:gd name="T10" fmla="*/ 52 w 158"/>
              <a:gd name="T11" fmla="*/ 53 h 195"/>
              <a:gd name="T12" fmla="*/ 63 w 158"/>
              <a:gd name="T13" fmla="*/ 41 h 195"/>
              <a:gd name="T14" fmla="*/ 81 w 158"/>
              <a:gd name="T15" fmla="*/ 38 h 195"/>
              <a:gd name="T16" fmla="*/ 101 w 158"/>
              <a:gd name="T17" fmla="*/ 42 h 195"/>
              <a:gd name="T18" fmla="*/ 111 w 158"/>
              <a:gd name="T19" fmla="*/ 55 h 195"/>
              <a:gd name="T20" fmla="*/ 81 w 158"/>
              <a:gd name="T21" fmla="*/ 72 h 195"/>
              <a:gd name="T22" fmla="*/ 18 w 158"/>
              <a:gd name="T23" fmla="*/ 91 h 195"/>
              <a:gd name="T24" fmla="*/ 0 w 158"/>
              <a:gd name="T25" fmla="*/ 135 h 195"/>
              <a:gd name="T26" fmla="*/ 19 w 158"/>
              <a:gd name="T27" fmla="*/ 180 h 195"/>
              <a:gd name="T28" fmla="*/ 77 w 158"/>
              <a:gd name="T29" fmla="*/ 195 h 195"/>
              <a:gd name="T30" fmla="*/ 136 w 158"/>
              <a:gd name="T31" fmla="*/ 181 h 195"/>
              <a:gd name="T32" fmla="*/ 158 w 158"/>
              <a:gd name="T33" fmla="*/ 141 h 195"/>
              <a:gd name="T34" fmla="*/ 158 w 158"/>
              <a:gd name="T35" fmla="*/ 52 h 195"/>
              <a:gd name="T36" fmla="*/ 105 w 158"/>
              <a:gd name="T37" fmla="*/ 144 h 195"/>
              <a:gd name="T38" fmla="*/ 74 w 158"/>
              <a:gd name="T39" fmla="*/ 155 h 195"/>
              <a:gd name="T40" fmla="*/ 52 w 158"/>
              <a:gd name="T41" fmla="*/ 149 h 195"/>
              <a:gd name="T42" fmla="*/ 45 w 158"/>
              <a:gd name="T43" fmla="*/ 135 h 195"/>
              <a:gd name="T44" fmla="*/ 50 w 158"/>
              <a:gd name="T45" fmla="*/ 122 h 195"/>
              <a:gd name="T46" fmla="*/ 81 w 158"/>
              <a:gd name="T47" fmla="*/ 110 h 195"/>
              <a:gd name="T48" fmla="*/ 112 w 158"/>
              <a:gd name="T49" fmla="*/ 99 h 195"/>
              <a:gd name="T50" fmla="*/ 112 w 158"/>
              <a:gd name="T51" fmla="*/ 114 h 195"/>
              <a:gd name="T52" fmla="*/ 105 w 158"/>
              <a:gd name="T53" fmla="*/ 144 h 19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158" h="195">
                <a:moveTo>
                  <a:pt x="158" y="52"/>
                </a:moveTo>
                <a:cubicBezTo>
                  <a:pt x="158" y="36"/>
                  <a:pt x="151" y="23"/>
                  <a:pt x="138" y="13"/>
                </a:cubicBezTo>
                <a:cubicBezTo>
                  <a:pt x="125" y="5"/>
                  <a:pt x="105" y="0"/>
                  <a:pt x="79" y="0"/>
                </a:cubicBezTo>
                <a:cubicBezTo>
                  <a:pt x="55" y="0"/>
                  <a:pt x="37" y="6"/>
                  <a:pt x="24" y="16"/>
                </a:cubicBezTo>
                <a:cubicBezTo>
                  <a:pt x="13" y="25"/>
                  <a:pt x="6" y="38"/>
                  <a:pt x="4" y="53"/>
                </a:cubicBezTo>
                <a:cubicBezTo>
                  <a:pt x="52" y="53"/>
                  <a:pt x="52" y="53"/>
                  <a:pt x="52" y="53"/>
                </a:cubicBezTo>
                <a:cubicBezTo>
                  <a:pt x="54" y="47"/>
                  <a:pt x="58" y="43"/>
                  <a:pt x="63" y="41"/>
                </a:cubicBezTo>
                <a:cubicBezTo>
                  <a:pt x="68" y="39"/>
                  <a:pt x="74" y="38"/>
                  <a:pt x="81" y="38"/>
                </a:cubicBezTo>
                <a:cubicBezTo>
                  <a:pt x="89" y="38"/>
                  <a:pt x="95" y="39"/>
                  <a:pt x="101" y="42"/>
                </a:cubicBezTo>
                <a:cubicBezTo>
                  <a:pt x="108" y="44"/>
                  <a:pt x="111" y="48"/>
                  <a:pt x="111" y="55"/>
                </a:cubicBezTo>
                <a:cubicBezTo>
                  <a:pt x="111" y="63"/>
                  <a:pt x="101" y="70"/>
                  <a:pt x="81" y="72"/>
                </a:cubicBezTo>
                <a:cubicBezTo>
                  <a:pt x="56" y="76"/>
                  <a:pt x="36" y="78"/>
                  <a:pt x="18" y="91"/>
                </a:cubicBezTo>
                <a:cubicBezTo>
                  <a:pt x="7" y="100"/>
                  <a:pt x="0" y="115"/>
                  <a:pt x="0" y="135"/>
                </a:cubicBezTo>
                <a:cubicBezTo>
                  <a:pt x="0" y="155"/>
                  <a:pt x="6" y="170"/>
                  <a:pt x="19" y="180"/>
                </a:cubicBezTo>
                <a:cubicBezTo>
                  <a:pt x="30" y="188"/>
                  <a:pt x="48" y="195"/>
                  <a:pt x="77" y="195"/>
                </a:cubicBezTo>
                <a:cubicBezTo>
                  <a:pt x="103" y="195"/>
                  <a:pt x="123" y="189"/>
                  <a:pt x="136" y="181"/>
                </a:cubicBezTo>
                <a:cubicBezTo>
                  <a:pt x="150" y="171"/>
                  <a:pt x="158" y="160"/>
                  <a:pt x="158" y="141"/>
                </a:cubicBezTo>
                <a:lnTo>
                  <a:pt x="158" y="52"/>
                </a:lnTo>
                <a:close/>
                <a:moveTo>
                  <a:pt x="105" y="144"/>
                </a:moveTo>
                <a:cubicBezTo>
                  <a:pt x="98" y="152"/>
                  <a:pt x="87" y="155"/>
                  <a:pt x="74" y="155"/>
                </a:cubicBezTo>
                <a:cubicBezTo>
                  <a:pt x="70" y="155"/>
                  <a:pt x="57" y="154"/>
                  <a:pt x="52" y="149"/>
                </a:cubicBezTo>
                <a:cubicBezTo>
                  <a:pt x="48" y="145"/>
                  <a:pt x="45" y="142"/>
                  <a:pt x="45" y="135"/>
                </a:cubicBezTo>
                <a:cubicBezTo>
                  <a:pt x="45" y="130"/>
                  <a:pt x="47" y="125"/>
                  <a:pt x="50" y="122"/>
                </a:cubicBezTo>
                <a:cubicBezTo>
                  <a:pt x="57" y="114"/>
                  <a:pt x="65" y="113"/>
                  <a:pt x="81" y="110"/>
                </a:cubicBezTo>
                <a:cubicBezTo>
                  <a:pt x="92" y="107"/>
                  <a:pt x="106" y="103"/>
                  <a:pt x="112" y="99"/>
                </a:cubicBezTo>
                <a:cubicBezTo>
                  <a:pt x="112" y="114"/>
                  <a:pt x="112" y="114"/>
                  <a:pt x="112" y="114"/>
                </a:cubicBezTo>
                <a:cubicBezTo>
                  <a:pt x="112" y="126"/>
                  <a:pt x="113" y="137"/>
                  <a:pt x="105" y="144"/>
                </a:cubicBez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sp macro="" textlink="">
        <xdr:nvSpPr>
          <xdr:cNvPr id="11" name="Freeform 10"/>
          <xdr:cNvSpPr>
            <a:spLocks noEditPoints="1"/>
          </xdr:cNvSpPr>
        </xdr:nvSpPr>
        <xdr:spPr bwMode="auto">
          <a:xfrm>
            <a:off x="5441950" y="2006600"/>
            <a:ext cx="142875" cy="146050"/>
          </a:xfrm>
          <a:custGeom>
            <a:avLst/>
            <a:gdLst>
              <a:gd name="T0" fmla="*/ 19 w 38"/>
              <a:gd name="T1" fmla="*/ 0 h 39"/>
              <a:gd name="T2" fmla="*/ 38 w 38"/>
              <a:gd name="T3" fmla="*/ 20 h 39"/>
              <a:gd name="T4" fmla="*/ 19 w 38"/>
              <a:gd name="T5" fmla="*/ 39 h 39"/>
              <a:gd name="T6" fmla="*/ 0 w 38"/>
              <a:gd name="T7" fmla="*/ 20 h 39"/>
              <a:gd name="T8" fmla="*/ 19 w 38"/>
              <a:gd name="T9" fmla="*/ 0 h 39"/>
              <a:gd name="T10" fmla="*/ 19 w 38"/>
              <a:gd name="T11" fmla="*/ 36 h 39"/>
              <a:gd name="T12" fmla="*/ 34 w 38"/>
              <a:gd name="T13" fmla="*/ 20 h 39"/>
              <a:gd name="T14" fmla="*/ 19 w 38"/>
              <a:gd name="T15" fmla="*/ 3 h 39"/>
              <a:gd name="T16" fmla="*/ 3 w 38"/>
              <a:gd name="T17" fmla="*/ 20 h 39"/>
              <a:gd name="T18" fmla="*/ 19 w 38"/>
              <a:gd name="T19" fmla="*/ 36 h 39"/>
              <a:gd name="T20" fmla="*/ 19 w 38"/>
              <a:gd name="T21" fmla="*/ 23 h 39"/>
              <a:gd name="T22" fmla="*/ 15 w 38"/>
              <a:gd name="T23" fmla="*/ 23 h 39"/>
              <a:gd name="T24" fmla="*/ 15 w 38"/>
              <a:gd name="T25" fmla="*/ 31 h 39"/>
              <a:gd name="T26" fmla="*/ 11 w 38"/>
              <a:gd name="T27" fmla="*/ 31 h 39"/>
              <a:gd name="T28" fmla="*/ 11 w 38"/>
              <a:gd name="T29" fmla="*/ 9 h 39"/>
              <a:gd name="T30" fmla="*/ 18 w 38"/>
              <a:gd name="T31" fmla="*/ 9 h 39"/>
              <a:gd name="T32" fmla="*/ 27 w 38"/>
              <a:gd name="T33" fmla="*/ 15 h 39"/>
              <a:gd name="T34" fmla="*/ 23 w 38"/>
              <a:gd name="T35" fmla="*/ 22 h 39"/>
              <a:gd name="T36" fmla="*/ 27 w 38"/>
              <a:gd name="T37" fmla="*/ 31 h 39"/>
              <a:gd name="T38" fmla="*/ 23 w 38"/>
              <a:gd name="T39" fmla="*/ 31 h 39"/>
              <a:gd name="T40" fmla="*/ 19 w 38"/>
              <a:gd name="T41" fmla="*/ 23 h 39"/>
              <a:gd name="T42" fmla="*/ 15 w 38"/>
              <a:gd name="T43" fmla="*/ 19 h 39"/>
              <a:gd name="T44" fmla="*/ 19 w 38"/>
              <a:gd name="T45" fmla="*/ 19 h 39"/>
              <a:gd name="T46" fmla="*/ 23 w 38"/>
              <a:gd name="T47" fmla="*/ 16 h 39"/>
              <a:gd name="T48" fmla="*/ 18 w 38"/>
              <a:gd name="T49" fmla="*/ 12 h 39"/>
              <a:gd name="T50" fmla="*/ 15 w 38"/>
              <a:gd name="T51" fmla="*/ 12 h 39"/>
              <a:gd name="T52" fmla="*/ 15 w 38"/>
              <a:gd name="T53" fmla="*/ 19 h 39"/>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 ang="0">
                <a:pos x="T22" y="T23"/>
              </a:cxn>
              <a:cxn ang="0">
                <a:pos x="T24" y="T25"/>
              </a:cxn>
              <a:cxn ang="0">
                <a:pos x="T26" y="T27"/>
              </a:cxn>
              <a:cxn ang="0">
                <a:pos x="T28" y="T29"/>
              </a:cxn>
              <a:cxn ang="0">
                <a:pos x="T30" y="T31"/>
              </a:cxn>
              <a:cxn ang="0">
                <a:pos x="T32" y="T33"/>
              </a:cxn>
              <a:cxn ang="0">
                <a:pos x="T34" y="T35"/>
              </a:cxn>
              <a:cxn ang="0">
                <a:pos x="T36" y="T37"/>
              </a:cxn>
              <a:cxn ang="0">
                <a:pos x="T38" y="T39"/>
              </a:cxn>
              <a:cxn ang="0">
                <a:pos x="T40" y="T41"/>
              </a:cxn>
              <a:cxn ang="0">
                <a:pos x="T42" y="T43"/>
              </a:cxn>
              <a:cxn ang="0">
                <a:pos x="T44" y="T45"/>
              </a:cxn>
              <a:cxn ang="0">
                <a:pos x="T46" y="T47"/>
              </a:cxn>
              <a:cxn ang="0">
                <a:pos x="T48" y="T49"/>
              </a:cxn>
              <a:cxn ang="0">
                <a:pos x="T50" y="T51"/>
              </a:cxn>
              <a:cxn ang="0">
                <a:pos x="T52" y="T53"/>
              </a:cxn>
            </a:cxnLst>
            <a:rect l="0" t="0" r="r" b="b"/>
            <a:pathLst>
              <a:path w="38" h="39">
                <a:moveTo>
                  <a:pt x="19" y="0"/>
                </a:moveTo>
                <a:cubicBezTo>
                  <a:pt x="30" y="0"/>
                  <a:pt x="38" y="9"/>
                  <a:pt x="38" y="20"/>
                </a:cubicBezTo>
                <a:cubicBezTo>
                  <a:pt x="38" y="30"/>
                  <a:pt x="30" y="39"/>
                  <a:pt x="19" y="39"/>
                </a:cubicBezTo>
                <a:cubicBezTo>
                  <a:pt x="7" y="39"/>
                  <a:pt x="0" y="30"/>
                  <a:pt x="0" y="20"/>
                </a:cubicBezTo>
                <a:cubicBezTo>
                  <a:pt x="0" y="9"/>
                  <a:pt x="7" y="0"/>
                  <a:pt x="19" y="0"/>
                </a:cubicBezTo>
                <a:close/>
                <a:moveTo>
                  <a:pt x="19" y="36"/>
                </a:moveTo>
                <a:cubicBezTo>
                  <a:pt x="28" y="36"/>
                  <a:pt x="34" y="29"/>
                  <a:pt x="34" y="20"/>
                </a:cubicBezTo>
                <a:cubicBezTo>
                  <a:pt x="34" y="11"/>
                  <a:pt x="28" y="3"/>
                  <a:pt x="19" y="3"/>
                </a:cubicBezTo>
                <a:cubicBezTo>
                  <a:pt x="10" y="3"/>
                  <a:pt x="3" y="11"/>
                  <a:pt x="3" y="20"/>
                </a:cubicBezTo>
                <a:cubicBezTo>
                  <a:pt x="3" y="29"/>
                  <a:pt x="10" y="36"/>
                  <a:pt x="19" y="36"/>
                </a:cubicBezTo>
                <a:close/>
                <a:moveTo>
                  <a:pt x="19" y="23"/>
                </a:moveTo>
                <a:cubicBezTo>
                  <a:pt x="15" y="23"/>
                  <a:pt x="15" y="23"/>
                  <a:pt x="15" y="23"/>
                </a:cubicBezTo>
                <a:cubicBezTo>
                  <a:pt x="15" y="31"/>
                  <a:pt x="15" y="31"/>
                  <a:pt x="15" y="31"/>
                </a:cubicBezTo>
                <a:cubicBezTo>
                  <a:pt x="11" y="31"/>
                  <a:pt x="11" y="31"/>
                  <a:pt x="11" y="31"/>
                </a:cubicBezTo>
                <a:cubicBezTo>
                  <a:pt x="11" y="9"/>
                  <a:pt x="11" y="9"/>
                  <a:pt x="11" y="9"/>
                </a:cubicBezTo>
                <a:cubicBezTo>
                  <a:pt x="18" y="9"/>
                  <a:pt x="18" y="9"/>
                  <a:pt x="18" y="9"/>
                </a:cubicBezTo>
                <a:cubicBezTo>
                  <a:pt x="24" y="9"/>
                  <a:pt x="27" y="10"/>
                  <a:pt x="27" y="15"/>
                </a:cubicBezTo>
                <a:cubicBezTo>
                  <a:pt x="27" y="19"/>
                  <a:pt x="26" y="21"/>
                  <a:pt x="23" y="22"/>
                </a:cubicBezTo>
                <a:cubicBezTo>
                  <a:pt x="27" y="31"/>
                  <a:pt x="27" y="31"/>
                  <a:pt x="27" y="31"/>
                </a:cubicBezTo>
                <a:cubicBezTo>
                  <a:pt x="23" y="31"/>
                  <a:pt x="23" y="31"/>
                  <a:pt x="23" y="31"/>
                </a:cubicBezTo>
                <a:lnTo>
                  <a:pt x="19" y="23"/>
                </a:lnTo>
                <a:close/>
                <a:moveTo>
                  <a:pt x="15" y="19"/>
                </a:moveTo>
                <a:cubicBezTo>
                  <a:pt x="19" y="19"/>
                  <a:pt x="19" y="19"/>
                  <a:pt x="19" y="19"/>
                </a:cubicBezTo>
                <a:cubicBezTo>
                  <a:pt x="22" y="19"/>
                  <a:pt x="23" y="18"/>
                  <a:pt x="23" y="16"/>
                </a:cubicBezTo>
                <a:cubicBezTo>
                  <a:pt x="23" y="13"/>
                  <a:pt x="21" y="12"/>
                  <a:pt x="18" y="12"/>
                </a:cubicBezTo>
                <a:cubicBezTo>
                  <a:pt x="15" y="12"/>
                  <a:pt x="15" y="12"/>
                  <a:pt x="15" y="12"/>
                </a:cubicBezTo>
                <a:lnTo>
                  <a:pt x="15" y="19"/>
                </a:lnTo>
                <a:close/>
              </a:path>
            </a:pathLst>
          </a:custGeom>
          <a:grpFill/>
          <a:ln w="9525">
            <a:noFill/>
            <a:round/>
            <a:headEnd/>
            <a:tailEnd/>
          </a:ln>
          <a:extLst/>
        </xdr:spPr>
        <xdr:txBody>
          <a:bodyPr vert="horz" wrap="square" lIns="91440" tIns="45720" rIns="91440" bIns="45720" numCol="1" anchor="t" anchorCtr="0" compatLnSpc="1">
            <a:prstTxWarp prst="textNoShape">
              <a:avLst/>
            </a:prstTxWarp>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defTabSz="609493"/>
            <a:endParaRPr lang="en-US" sz="6600">
              <a:solidFill>
                <a:srgbClr val="004169"/>
              </a:solidFill>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8"/>
  <sheetViews>
    <sheetView tabSelected="1" topLeftCell="A19" workbookViewId="0">
      <selection activeCell="I46" sqref="I46"/>
    </sheetView>
  </sheetViews>
  <sheetFormatPr baseColWidth="10" defaultRowHeight="15.75" x14ac:dyDescent="0.25"/>
  <cols>
    <col min="6" max="6" width="12.125" customWidth="1"/>
  </cols>
  <sheetData>
    <row r="1" spans="1:8" s="7" customFormat="1" ht="54.95" customHeight="1" x14ac:dyDescent="0.25">
      <c r="A1" s="15"/>
      <c r="B1" s="15"/>
      <c r="C1" s="15"/>
      <c r="D1" s="15"/>
      <c r="E1" s="15"/>
      <c r="F1" s="15"/>
      <c r="G1" s="15"/>
    </row>
    <row r="2" spans="1:8" ht="46.5" x14ac:dyDescent="0.7">
      <c r="A2" s="23" t="s">
        <v>13</v>
      </c>
      <c r="B2" s="23"/>
      <c r="C2" s="23"/>
      <c r="D2" s="23"/>
      <c r="E2" s="23"/>
      <c r="F2" s="23"/>
      <c r="G2" s="23"/>
    </row>
    <row r="4" spans="1:8" ht="31.5" x14ac:dyDescent="0.5">
      <c r="A4" s="22" t="s">
        <v>12</v>
      </c>
      <c r="B4" s="22"/>
      <c r="C4" s="22"/>
      <c r="D4" s="22"/>
      <c r="E4" s="22"/>
      <c r="F4" s="22"/>
      <c r="G4" s="22"/>
    </row>
    <row r="5" spans="1:8" ht="81.95" customHeight="1" x14ac:dyDescent="0.25">
      <c r="A5" s="19" t="s">
        <v>0</v>
      </c>
      <c r="B5" s="19"/>
      <c r="C5" s="19"/>
      <c r="D5" s="19"/>
      <c r="E5" s="19"/>
      <c r="F5" s="19"/>
      <c r="G5" s="19"/>
      <c r="H5" s="19"/>
    </row>
    <row r="6" spans="1:8" x14ac:dyDescent="0.25">
      <c r="A6" s="1"/>
    </row>
    <row r="7" spans="1:8" ht="18.75" x14ac:dyDescent="0.3">
      <c r="A7" s="20" t="s">
        <v>1</v>
      </c>
      <c r="B7" s="20"/>
      <c r="C7" s="20"/>
      <c r="D7" s="2" t="s">
        <v>2</v>
      </c>
      <c r="E7" s="24" t="s">
        <v>3</v>
      </c>
      <c r="F7" s="24"/>
      <c r="G7" s="24"/>
      <c r="H7" s="24"/>
    </row>
    <row r="8" spans="1:8" x14ac:dyDescent="0.25">
      <c r="A8" s="17" t="s">
        <v>4</v>
      </c>
      <c r="B8" s="17"/>
      <c r="C8" s="17"/>
      <c r="D8" s="9">
        <v>128</v>
      </c>
      <c r="E8" s="17" t="s">
        <v>8</v>
      </c>
      <c r="F8" s="17"/>
      <c r="G8" s="17"/>
      <c r="H8" s="17"/>
    </row>
    <row r="9" spans="1:8" x14ac:dyDescent="0.25">
      <c r="A9" s="17" t="s">
        <v>5</v>
      </c>
      <c r="B9" s="17"/>
      <c r="C9" s="17"/>
      <c r="D9" s="9">
        <v>20</v>
      </c>
      <c r="E9" s="17" t="s">
        <v>9</v>
      </c>
      <c r="F9" s="17"/>
      <c r="G9" s="17"/>
      <c r="H9" s="17"/>
    </row>
    <row r="10" spans="1:8" x14ac:dyDescent="0.25">
      <c r="A10" s="17" t="s">
        <v>6</v>
      </c>
      <c r="B10" s="17"/>
      <c r="C10" s="17"/>
      <c r="D10" s="9">
        <v>12</v>
      </c>
      <c r="E10" s="17" t="s">
        <v>10</v>
      </c>
      <c r="F10" s="17"/>
      <c r="G10" s="17"/>
      <c r="H10" s="17"/>
    </row>
    <row r="11" spans="1:8" x14ac:dyDescent="0.25">
      <c r="A11" s="17" t="s">
        <v>7</v>
      </c>
      <c r="B11" s="17"/>
      <c r="C11" s="17"/>
      <c r="D11" s="9">
        <v>2</v>
      </c>
      <c r="E11" s="17" t="s">
        <v>11</v>
      </c>
      <c r="F11" s="17"/>
      <c r="G11" s="17"/>
      <c r="H11" s="17"/>
    </row>
    <row r="13" spans="1:8" x14ac:dyDescent="0.25">
      <c r="A13" s="21" t="s">
        <v>14</v>
      </c>
      <c r="B13" s="21"/>
      <c r="C13" s="21"/>
      <c r="D13" s="21"/>
      <c r="E13" s="21"/>
      <c r="F13" s="21"/>
      <c r="G13" s="21"/>
      <c r="H13" s="21"/>
    </row>
    <row r="14" spans="1:8" x14ac:dyDescent="0.25">
      <c r="A14" s="21"/>
      <c r="B14" s="21"/>
      <c r="C14" s="21"/>
      <c r="D14" s="21"/>
      <c r="E14" s="21"/>
      <c r="F14" s="21"/>
      <c r="G14" s="21"/>
      <c r="H14" s="21"/>
    </row>
    <row r="15" spans="1:8" ht="29.1" customHeight="1" x14ac:dyDescent="0.25">
      <c r="A15" s="21"/>
      <c r="B15" s="21"/>
      <c r="C15" s="21"/>
      <c r="D15" s="21"/>
      <c r="E15" s="21"/>
      <c r="F15" s="21"/>
      <c r="G15" s="21"/>
      <c r="H15" s="21"/>
    </row>
    <row r="16" spans="1:8" ht="78.95" customHeight="1" x14ac:dyDescent="0.25">
      <c r="A16" s="19" t="s">
        <v>166</v>
      </c>
      <c r="B16" s="19"/>
      <c r="C16" s="19"/>
      <c r="D16" s="19"/>
      <c r="E16" s="19"/>
      <c r="F16" s="19"/>
      <c r="G16" s="19"/>
      <c r="H16" s="19"/>
    </row>
    <row r="18" spans="1:7" ht="18.75" x14ac:dyDescent="0.3">
      <c r="A18" s="20" t="s">
        <v>15</v>
      </c>
      <c r="B18" s="20"/>
      <c r="C18" s="20"/>
      <c r="D18" s="2" t="s">
        <v>16</v>
      </c>
      <c r="E18" s="2" t="s">
        <v>17</v>
      </c>
      <c r="F18" s="2" t="s">
        <v>18</v>
      </c>
      <c r="G18" s="2" t="s">
        <v>19</v>
      </c>
    </row>
    <row r="19" spans="1:7" x14ac:dyDescent="0.25">
      <c r="A19" s="17" t="s">
        <v>20</v>
      </c>
      <c r="B19" s="17"/>
      <c r="C19" s="17"/>
      <c r="D19" t="s">
        <v>33</v>
      </c>
      <c r="E19" s="9">
        <v>1</v>
      </c>
      <c r="F19" s="9">
        <v>8192</v>
      </c>
      <c r="G19" t="s">
        <v>35</v>
      </c>
    </row>
    <row r="20" spans="1:7" x14ac:dyDescent="0.25">
      <c r="A20" s="17" t="s">
        <v>21</v>
      </c>
      <c r="B20" s="17"/>
      <c r="C20" s="17"/>
      <c r="D20" t="s">
        <v>33</v>
      </c>
      <c r="E20" s="9">
        <v>0</v>
      </c>
      <c r="F20" s="9">
        <v>8192</v>
      </c>
      <c r="G20" t="s">
        <v>36</v>
      </c>
    </row>
    <row r="21" spans="1:7" x14ac:dyDescent="0.25">
      <c r="A21" s="17" t="s">
        <v>22</v>
      </c>
      <c r="B21" s="17"/>
      <c r="C21" s="17"/>
      <c r="D21" t="s">
        <v>33</v>
      </c>
      <c r="E21" s="9">
        <v>1</v>
      </c>
      <c r="F21" s="9">
        <v>1024</v>
      </c>
      <c r="G21" t="s">
        <v>37</v>
      </c>
    </row>
    <row r="22" spans="1:7" x14ac:dyDescent="0.25">
      <c r="A22" s="17" t="s">
        <v>23</v>
      </c>
      <c r="B22" s="17"/>
      <c r="C22" s="17"/>
      <c r="D22" t="s">
        <v>33</v>
      </c>
      <c r="E22" s="9">
        <v>0</v>
      </c>
      <c r="F22" s="9">
        <v>0</v>
      </c>
      <c r="G22" t="s">
        <v>38</v>
      </c>
    </row>
    <row r="23" spans="1:7" x14ac:dyDescent="0.25">
      <c r="A23" s="17" t="s">
        <v>24</v>
      </c>
      <c r="B23" s="17"/>
      <c r="C23" s="17"/>
      <c r="D23" t="s">
        <v>34</v>
      </c>
      <c r="E23" s="9">
        <v>1</v>
      </c>
      <c r="F23" s="9">
        <v>1024</v>
      </c>
      <c r="G23" t="s">
        <v>39</v>
      </c>
    </row>
    <row r="24" spans="1:7" x14ac:dyDescent="0.25">
      <c r="A24" s="17" t="s">
        <v>25</v>
      </c>
      <c r="B24" s="17"/>
      <c r="C24" s="17"/>
      <c r="D24" t="s">
        <v>34</v>
      </c>
      <c r="E24" s="9">
        <v>0</v>
      </c>
      <c r="F24" s="9">
        <v>0</v>
      </c>
      <c r="G24" t="s">
        <v>43</v>
      </c>
    </row>
    <row r="25" spans="1:7" x14ac:dyDescent="0.25">
      <c r="A25" s="17" t="s">
        <v>26</v>
      </c>
      <c r="B25" s="17"/>
      <c r="C25" s="17"/>
      <c r="D25" t="s">
        <v>34</v>
      </c>
      <c r="E25" s="9">
        <v>0</v>
      </c>
      <c r="F25" s="9">
        <v>0</v>
      </c>
      <c r="G25" t="s">
        <v>44</v>
      </c>
    </row>
    <row r="26" spans="1:7" x14ac:dyDescent="0.25">
      <c r="A26" s="17" t="s">
        <v>27</v>
      </c>
      <c r="B26" s="17"/>
      <c r="C26" s="17"/>
      <c r="D26" t="s">
        <v>34</v>
      </c>
      <c r="E26" s="9">
        <v>0</v>
      </c>
      <c r="F26" s="9">
        <v>0</v>
      </c>
      <c r="G26" t="s">
        <v>45</v>
      </c>
    </row>
    <row r="27" spans="1:7" x14ac:dyDescent="0.25">
      <c r="A27" s="17" t="s">
        <v>28</v>
      </c>
      <c r="B27" s="17"/>
      <c r="C27" s="17"/>
      <c r="D27" t="s">
        <v>34</v>
      </c>
      <c r="E27" s="9">
        <v>1</v>
      </c>
      <c r="F27" s="9">
        <v>1024</v>
      </c>
      <c r="G27" t="s">
        <v>46</v>
      </c>
    </row>
    <row r="28" spans="1:7" x14ac:dyDescent="0.25">
      <c r="A28" s="18" t="s">
        <v>29</v>
      </c>
      <c r="B28" s="18"/>
      <c r="C28" s="18"/>
      <c r="D28" s="11"/>
      <c r="E28" s="11">
        <f>WorkerHostCPU-SUM(E19:E27)</f>
        <v>16</v>
      </c>
      <c r="F28" s="11">
        <f>(WorkerHostRAM*1024)-SUM(F19:F27)</f>
        <v>111616</v>
      </c>
    </row>
    <row r="29" spans="1:7" x14ac:dyDescent="0.25">
      <c r="A29" s="17" t="s">
        <v>30</v>
      </c>
      <c r="B29" s="17"/>
      <c r="C29" s="17"/>
      <c r="E29" s="9">
        <v>2</v>
      </c>
      <c r="G29" t="s">
        <v>76</v>
      </c>
    </row>
    <row r="30" spans="1:7" x14ac:dyDescent="0.25">
      <c r="A30" s="17" t="s">
        <v>31</v>
      </c>
      <c r="B30" s="17"/>
      <c r="C30" s="17"/>
      <c r="E30">
        <f>E29*E28</f>
        <v>32</v>
      </c>
      <c r="G30" t="s">
        <v>54</v>
      </c>
    </row>
    <row r="31" spans="1:7" x14ac:dyDescent="0.25">
      <c r="A31" s="17" t="s">
        <v>32</v>
      </c>
      <c r="B31" s="17"/>
      <c r="C31" s="17"/>
      <c r="F31">
        <f>F28</f>
        <v>111616</v>
      </c>
      <c r="G31" t="s">
        <v>54</v>
      </c>
    </row>
    <row r="34" spans="1:8" ht="31.5" x14ac:dyDescent="0.5">
      <c r="A34" s="16" t="s">
        <v>40</v>
      </c>
      <c r="B34" s="16"/>
      <c r="C34" s="16"/>
      <c r="D34" s="16"/>
      <c r="E34" s="16"/>
      <c r="F34" s="16"/>
      <c r="G34" s="16"/>
      <c r="H34" s="10"/>
    </row>
    <row r="35" spans="1:8" ht="39" customHeight="1" x14ac:dyDescent="0.25">
      <c r="A35" s="19" t="s">
        <v>41</v>
      </c>
      <c r="B35" s="19"/>
      <c r="C35" s="19"/>
      <c r="D35" s="19"/>
      <c r="E35" s="19"/>
      <c r="F35" s="19"/>
      <c r="G35" s="19"/>
      <c r="H35" s="19"/>
    </row>
    <row r="37" spans="1:8" x14ac:dyDescent="0.25">
      <c r="D37" t="s">
        <v>2</v>
      </c>
    </row>
    <row r="38" spans="1:8" x14ac:dyDescent="0.25">
      <c r="A38" s="17" t="s">
        <v>42</v>
      </c>
      <c r="B38" s="17"/>
      <c r="C38" s="17"/>
      <c r="D38" s="9">
        <v>10</v>
      </c>
    </row>
  </sheetData>
  <mergeCells count="33">
    <mergeCell ref="A4:G4"/>
    <mergeCell ref="A2:G2"/>
    <mergeCell ref="E7:H7"/>
    <mergeCell ref="E8:H8"/>
    <mergeCell ref="E9:H9"/>
    <mergeCell ref="A5:H5"/>
    <mergeCell ref="A22:C22"/>
    <mergeCell ref="A23:C23"/>
    <mergeCell ref="A13:H15"/>
    <mergeCell ref="A16:H16"/>
    <mergeCell ref="E10:H10"/>
    <mergeCell ref="E11:H11"/>
    <mergeCell ref="A11:C11"/>
    <mergeCell ref="A18:C18"/>
    <mergeCell ref="A19:C19"/>
    <mergeCell ref="A20:C20"/>
    <mergeCell ref="A21:C21"/>
    <mergeCell ref="A1:G1"/>
    <mergeCell ref="A34:G34"/>
    <mergeCell ref="A31:C31"/>
    <mergeCell ref="A38:C38"/>
    <mergeCell ref="A25:C25"/>
    <mergeCell ref="A26:C26"/>
    <mergeCell ref="A27:C27"/>
    <mergeCell ref="A28:C28"/>
    <mergeCell ref="A29:C29"/>
    <mergeCell ref="A30:C30"/>
    <mergeCell ref="A35:H35"/>
    <mergeCell ref="A24:C24"/>
    <mergeCell ref="A7:C7"/>
    <mergeCell ref="A8:C8"/>
    <mergeCell ref="A9:C9"/>
    <mergeCell ref="A10:C10"/>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topLeftCell="A34" workbookViewId="0">
      <selection activeCell="E46" sqref="E46"/>
    </sheetView>
  </sheetViews>
  <sheetFormatPr baseColWidth="10" defaultRowHeight="15.75" x14ac:dyDescent="0.25"/>
  <cols>
    <col min="4" max="4" width="24.375" customWidth="1"/>
    <col min="5" max="5" width="13.375" customWidth="1"/>
  </cols>
  <sheetData>
    <row r="1" spans="1:8" s="7" customFormat="1" ht="54" customHeight="1" x14ac:dyDescent="0.25">
      <c r="A1" s="15"/>
      <c r="B1" s="15"/>
      <c r="C1" s="15"/>
      <c r="D1" s="15"/>
      <c r="E1" s="15"/>
      <c r="F1" s="15"/>
    </row>
    <row r="2" spans="1:8" ht="47.1" customHeight="1" x14ac:dyDescent="0.7">
      <c r="A2" s="23" t="s">
        <v>104</v>
      </c>
      <c r="B2" s="23"/>
      <c r="C2" s="23"/>
      <c r="D2" s="23"/>
      <c r="E2" s="23"/>
      <c r="F2" s="23"/>
    </row>
    <row r="4" spans="1:8" ht="31.5" x14ac:dyDescent="0.5">
      <c r="A4" s="16" t="s">
        <v>47</v>
      </c>
      <c r="B4" s="16"/>
      <c r="C4" s="16"/>
      <c r="D4" s="16"/>
      <c r="E4" s="16"/>
      <c r="F4" s="16"/>
      <c r="G4" s="16"/>
    </row>
    <row r="5" spans="1:8" ht="41.1" customHeight="1" x14ac:dyDescent="0.25">
      <c r="A5" s="19" t="s">
        <v>51</v>
      </c>
      <c r="B5" s="19"/>
      <c r="C5" s="19"/>
      <c r="D5" s="19"/>
      <c r="E5" s="19"/>
      <c r="F5" s="19"/>
      <c r="G5" s="19"/>
      <c r="H5" s="19"/>
    </row>
    <row r="7" spans="1:8" ht="18.75" x14ac:dyDescent="0.3">
      <c r="A7" s="20" t="s">
        <v>63</v>
      </c>
      <c r="B7" s="20"/>
      <c r="C7" s="20"/>
      <c r="D7" s="20"/>
      <c r="E7" s="20"/>
      <c r="F7" s="2" t="s">
        <v>52</v>
      </c>
    </row>
    <row r="8" spans="1:8" x14ac:dyDescent="0.25">
      <c r="A8" s="25" t="s">
        <v>49</v>
      </c>
      <c r="B8" s="25"/>
      <c r="C8" s="25"/>
      <c r="D8" s="25"/>
      <c r="E8" s="25"/>
      <c r="F8">
        <f>HostAvailableVcore</f>
        <v>32</v>
      </c>
      <c r="G8" t="s">
        <v>53</v>
      </c>
    </row>
    <row r="9" spans="1:8" x14ac:dyDescent="0.25">
      <c r="A9" s="25" t="s">
        <v>50</v>
      </c>
      <c r="B9" s="25"/>
      <c r="C9" s="25"/>
      <c r="D9" s="25"/>
      <c r="E9" s="25"/>
      <c r="F9">
        <f>HostAvailableMemory</f>
        <v>111616</v>
      </c>
      <c r="G9" t="s">
        <v>53</v>
      </c>
    </row>
    <row r="11" spans="1:8" ht="31.5" x14ac:dyDescent="0.5">
      <c r="A11" s="16" t="s">
        <v>55</v>
      </c>
      <c r="B11" s="16"/>
      <c r="C11" s="16"/>
      <c r="D11" s="16"/>
      <c r="E11" s="16"/>
      <c r="F11" s="16"/>
      <c r="G11" s="16"/>
    </row>
    <row r="12" spans="1:8" ht="66.95" customHeight="1" x14ac:dyDescent="0.25">
      <c r="A12" s="19" t="s">
        <v>58</v>
      </c>
      <c r="B12" s="19"/>
      <c r="C12" s="19"/>
      <c r="D12" s="19"/>
      <c r="E12" s="19"/>
      <c r="F12" s="19"/>
      <c r="G12" s="19"/>
      <c r="H12" s="19"/>
    </row>
    <row r="14" spans="1:8" ht="18.75" x14ac:dyDescent="0.3">
      <c r="A14" s="20" t="s">
        <v>60</v>
      </c>
      <c r="B14" s="20"/>
      <c r="C14" s="20"/>
      <c r="D14" s="20"/>
      <c r="E14" s="20"/>
      <c r="F14" s="2" t="s">
        <v>52</v>
      </c>
      <c r="G14" t="s">
        <v>77</v>
      </c>
    </row>
    <row r="15" spans="1:8" x14ac:dyDescent="0.25">
      <c r="A15" s="17" t="s">
        <v>61</v>
      </c>
      <c r="B15" s="17"/>
      <c r="C15" s="17"/>
      <c r="D15" s="17"/>
      <c r="E15" s="17"/>
      <c r="F15">
        <f>HostAvailableVcore*ClusterHostCount</f>
        <v>320</v>
      </c>
      <c r="G15" t="s">
        <v>56</v>
      </c>
    </row>
    <row r="16" spans="1:8" x14ac:dyDescent="0.25">
      <c r="A16" s="17" t="s">
        <v>62</v>
      </c>
      <c r="B16" s="17"/>
      <c r="C16" s="17"/>
      <c r="D16" s="17"/>
      <c r="E16" s="17"/>
      <c r="F16">
        <f>(HostAvailableMemory*ClusterHostCount)/1024</f>
        <v>1090</v>
      </c>
      <c r="G16" t="s">
        <v>57</v>
      </c>
    </row>
    <row r="18" spans="1:8" ht="31.5" x14ac:dyDescent="0.5">
      <c r="A18" s="16" t="s">
        <v>59</v>
      </c>
      <c r="B18" s="16"/>
      <c r="C18" s="16"/>
      <c r="D18" s="16"/>
      <c r="E18" s="16"/>
      <c r="F18" s="16"/>
      <c r="G18" s="16"/>
    </row>
    <row r="19" spans="1:8" ht="29.1" customHeight="1" x14ac:dyDescent="0.25">
      <c r="A19" s="19" t="s">
        <v>168</v>
      </c>
      <c r="B19" s="19"/>
      <c r="C19" s="19"/>
      <c r="D19" s="19"/>
      <c r="E19" s="19"/>
      <c r="F19" s="19"/>
      <c r="G19" s="19"/>
      <c r="H19" s="19"/>
    </row>
    <row r="21" spans="1:8" ht="18.75" x14ac:dyDescent="0.3">
      <c r="A21" s="20" t="s">
        <v>67</v>
      </c>
      <c r="B21" s="20"/>
      <c r="C21" s="20"/>
      <c r="D21" s="20"/>
      <c r="E21" s="20"/>
      <c r="F21" s="2" t="s">
        <v>52</v>
      </c>
      <c r="G21" t="s">
        <v>3</v>
      </c>
    </row>
    <row r="22" spans="1:8" x14ac:dyDescent="0.25">
      <c r="A22" s="25" t="s">
        <v>64</v>
      </c>
      <c r="B22" s="25"/>
      <c r="C22" s="25"/>
      <c r="D22" s="25"/>
      <c r="E22" s="25"/>
      <c r="F22" s="9">
        <v>1</v>
      </c>
      <c r="G22" t="s">
        <v>86</v>
      </c>
    </row>
    <row r="23" spans="1:8" x14ac:dyDescent="0.25">
      <c r="A23" s="25" t="s">
        <v>65</v>
      </c>
      <c r="B23" s="25"/>
      <c r="C23" s="25"/>
      <c r="D23" s="25"/>
      <c r="E23" s="25"/>
      <c r="F23" s="9">
        <v>1</v>
      </c>
      <c r="G23" t="s">
        <v>87</v>
      </c>
    </row>
    <row r="24" spans="1:8" x14ac:dyDescent="0.25">
      <c r="A24" s="25" t="s">
        <v>66</v>
      </c>
      <c r="B24" s="25"/>
      <c r="C24" s="25"/>
      <c r="D24" s="25"/>
      <c r="E24" s="25"/>
      <c r="F24" s="9">
        <v>1</v>
      </c>
      <c r="G24" t="s">
        <v>88</v>
      </c>
    </row>
    <row r="26" spans="1:8" ht="18.75" x14ac:dyDescent="0.3">
      <c r="A26" s="20" t="s">
        <v>68</v>
      </c>
      <c r="B26" s="20"/>
      <c r="C26" s="20"/>
      <c r="D26" s="20"/>
      <c r="E26" s="20"/>
      <c r="F26" s="2" t="s">
        <v>52</v>
      </c>
    </row>
    <row r="27" spans="1:8" x14ac:dyDescent="0.25">
      <c r="A27" s="25" t="s">
        <v>69</v>
      </c>
      <c r="B27" s="25"/>
      <c r="C27" s="25"/>
      <c r="D27" s="25"/>
      <c r="E27" s="25"/>
      <c r="F27" s="9">
        <v>1024</v>
      </c>
      <c r="G27" t="s">
        <v>89</v>
      </c>
    </row>
    <row r="28" spans="1:8" x14ac:dyDescent="0.25">
      <c r="A28" s="25" t="s">
        <v>70</v>
      </c>
      <c r="B28" s="25"/>
      <c r="C28" s="25"/>
      <c r="D28" s="25"/>
      <c r="E28" s="25"/>
      <c r="F28" s="9">
        <v>8192</v>
      </c>
      <c r="G28" t="s">
        <v>90</v>
      </c>
    </row>
    <row r="29" spans="1:8" x14ac:dyDescent="0.25">
      <c r="A29" s="25" t="s">
        <v>71</v>
      </c>
      <c r="B29" s="25"/>
      <c r="C29" s="25"/>
      <c r="D29" s="25"/>
      <c r="E29" s="25"/>
      <c r="F29" s="9">
        <v>512</v>
      </c>
      <c r="G29" t="s">
        <v>91</v>
      </c>
    </row>
    <row r="32" spans="1:8" ht="31.5" x14ac:dyDescent="0.5">
      <c r="A32" s="16" t="s">
        <v>80</v>
      </c>
      <c r="B32" s="16"/>
      <c r="C32" s="16"/>
      <c r="D32" s="16"/>
      <c r="E32" s="16"/>
      <c r="F32" s="16"/>
      <c r="G32" s="16"/>
    </row>
    <row r="33" spans="1:9" ht="35.1" customHeight="1" x14ac:dyDescent="0.25">
      <c r="A33" s="19" t="s">
        <v>167</v>
      </c>
      <c r="B33" s="19"/>
      <c r="C33" s="19"/>
      <c r="D33" s="19"/>
      <c r="E33" s="19"/>
      <c r="F33" s="19"/>
      <c r="G33" s="19"/>
      <c r="H33" s="19"/>
    </row>
    <row r="35" spans="1:9" ht="18.75" x14ac:dyDescent="0.3">
      <c r="A35" s="20" t="s">
        <v>85</v>
      </c>
      <c r="B35" s="20"/>
      <c r="C35" s="20"/>
      <c r="D35" s="20"/>
      <c r="E35" s="20"/>
      <c r="F35" s="2" t="s">
        <v>52</v>
      </c>
    </row>
    <row r="36" spans="1:9" x14ac:dyDescent="0.25">
      <c r="A36" s="17" t="s">
        <v>81</v>
      </c>
      <c r="B36" s="17"/>
      <c r="C36" s="17"/>
      <c r="D36" s="17"/>
      <c r="E36" s="17"/>
      <c r="F36" s="7">
        <f>FLOOR((ClusterAvailableMemoryGB*1024)/SchedulerMinAllocMb,1)</f>
        <v>1090</v>
      </c>
    </row>
    <row r="37" spans="1:9" x14ac:dyDescent="0.25">
      <c r="A37" s="17" t="s">
        <v>82</v>
      </c>
      <c r="B37" s="17"/>
      <c r="C37" s="17"/>
      <c r="D37" s="17"/>
      <c r="E37" s="17"/>
      <c r="F37" s="7">
        <f>FLOOR((ClusterAvailableMemoryGB*1024)/SchedulerMaxAllocMb,1)</f>
        <v>136</v>
      </c>
    </row>
    <row r="38" spans="1:9" x14ac:dyDescent="0.25">
      <c r="A38" s="17" t="s">
        <v>83</v>
      </c>
      <c r="B38" s="17"/>
      <c r="C38" s="17"/>
      <c r="D38" s="17"/>
      <c r="E38" s="17"/>
      <c r="F38" s="7">
        <f>IF(SchedulerMinAllocVcore=0,ClusterAvailableVcore,FLOOR(ClusterAvailableVcore/SchedulerMinAllocVcore,1))</f>
        <v>320</v>
      </c>
    </row>
    <row r="39" spans="1:9" x14ac:dyDescent="0.25">
      <c r="A39" s="17" t="s">
        <v>84</v>
      </c>
      <c r="B39" s="17"/>
      <c r="C39" s="17"/>
      <c r="D39" s="17"/>
      <c r="E39" s="17"/>
      <c r="F39" s="7">
        <f>FLOOR(ClusterAvailableVcore/SchedulerMaxAllocVcore,1)</f>
        <v>320</v>
      </c>
    </row>
    <row r="41" spans="1:9" ht="31.5" x14ac:dyDescent="0.5">
      <c r="A41" s="16" t="s">
        <v>79</v>
      </c>
      <c r="B41" s="16"/>
      <c r="C41" s="16"/>
      <c r="D41" s="16"/>
      <c r="E41" s="16"/>
      <c r="F41" s="16"/>
      <c r="G41" s="16"/>
    </row>
    <row r="42" spans="1:9" ht="48" customHeight="1" x14ac:dyDescent="0.25">
      <c r="A42" s="19" t="s">
        <v>72</v>
      </c>
      <c r="B42" s="19"/>
      <c r="C42" s="19"/>
      <c r="D42" s="19"/>
      <c r="E42" s="19"/>
      <c r="F42" s="19"/>
      <c r="G42" s="19"/>
      <c r="H42" s="19"/>
    </row>
    <row r="44" spans="1:9" ht="18.75" x14ac:dyDescent="0.3">
      <c r="A44" s="2" t="s">
        <v>78</v>
      </c>
      <c r="E44" s="2" t="s">
        <v>73</v>
      </c>
      <c r="F44" s="2" t="s">
        <v>3</v>
      </c>
    </row>
    <row r="45" spans="1:9" ht="15.95" customHeight="1" x14ac:dyDescent="0.25">
      <c r="A45" s="17" t="s">
        <v>74</v>
      </c>
      <c r="B45" s="17"/>
      <c r="C45" s="17"/>
      <c r="D45" s="17"/>
      <c r="E45" s="13" t="str">
        <f>IF(SchedulerMaxAllocVcore&gt;=SchedulerMinAllocVcore,"GOOD","BAD")</f>
        <v>GOOD</v>
      </c>
      <c r="F45" s="6" t="s">
        <v>92</v>
      </c>
      <c r="G45" s="6"/>
      <c r="H45" s="6"/>
      <c r="I45" s="6"/>
    </row>
    <row r="46" spans="1:9" x14ac:dyDescent="0.25">
      <c r="A46" s="26" t="s">
        <v>75</v>
      </c>
      <c r="B46" s="26"/>
      <c r="C46" s="26"/>
      <c r="D46" s="26"/>
      <c r="E46" s="14" t="str">
        <f>IF(SchedulerMaxAllocMb&gt;=SchedulerMinAllocMb,"GOOD","BAD")</f>
        <v>GOOD</v>
      </c>
      <c r="F46" t="s">
        <v>93</v>
      </c>
    </row>
    <row r="47" spans="1:9" x14ac:dyDescent="0.25">
      <c r="A47" s="26" t="s">
        <v>102</v>
      </c>
      <c r="B47" s="26"/>
      <c r="C47" s="26"/>
      <c r="D47" s="26"/>
      <c r="E47" s="14" t="str">
        <f>IF(SchedulerMinAllocVcore&gt;=0,"GOOD","BAD")</f>
        <v>GOOD</v>
      </c>
      <c r="F47" t="s">
        <v>94</v>
      </c>
    </row>
    <row r="48" spans="1:9" x14ac:dyDescent="0.25">
      <c r="A48" s="27" t="s">
        <v>95</v>
      </c>
      <c r="B48" s="27"/>
      <c r="C48" s="27"/>
      <c r="D48" s="27"/>
      <c r="E48" s="14" t="str">
        <f>IF(SchedulerMinAllocVcore&lt;=F8,"GOOD","BAD")</f>
        <v>GOOD</v>
      </c>
      <c r="F48" t="s">
        <v>96</v>
      </c>
    </row>
    <row r="49" spans="1:6" x14ac:dyDescent="0.25">
      <c r="A49" s="28" t="s">
        <v>103</v>
      </c>
      <c r="B49" s="28"/>
      <c r="C49" s="28"/>
      <c r="D49" s="28"/>
      <c r="E49" s="14" t="str">
        <f>IF(SchedulerMaxAllocVcore&gt;=1,"GOOD","BAD")</f>
        <v>GOOD</v>
      </c>
      <c r="F49" t="s">
        <v>98</v>
      </c>
    </row>
    <row r="50" spans="1:6" x14ac:dyDescent="0.25">
      <c r="A50" s="28" t="s">
        <v>97</v>
      </c>
      <c r="B50" s="28"/>
      <c r="C50" s="28"/>
      <c r="D50" s="28"/>
      <c r="E50" s="14" t="str">
        <f>IF(SchedulerMaxAllocVcore&lt;=HostAvailableVcore,"GOOD","BAD")</f>
        <v>GOOD</v>
      </c>
      <c r="F50" t="s">
        <v>99</v>
      </c>
    </row>
    <row r="51" spans="1:6" x14ac:dyDescent="0.25">
      <c r="A51" s="28" t="s">
        <v>100</v>
      </c>
      <c r="B51" s="28"/>
      <c r="C51" s="28"/>
      <c r="D51" s="28"/>
      <c r="E51" s="14" t="str">
        <f>IF(SchedulerMinAllocMb&lt;1024,IF(SchedulerMinAllocMb&lt;256,"BAD","WARN"),"GOOD")</f>
        <v>GOOD</v>
      </c>
      <c r="F51" t="s">
        <v>101</v>
      </c>
    </row>
    <row r="52" spans="1:6" x14ac:dyDescent="0.25">
      <c r="A52" s="26"/>
      <c r="B52" s="26"/>
      <c r="C52" s="26"/>
      <c r="D52" s="26"/>
    </row>
    <row r="53" spans="1:6" x14ac:dyDescent="0.25">
      <c r="A53" s="26"/>
      <c r="B53" s="26"/>
      <c r="C53" s="26"/>
      <c r="D53" s="26"/>
    </row>
    <row r="54" spans="1:6" x14ac:dyDescent="0.25">
      <c r="A54" s="26"/>
      <c r="B54" s="26"/>
      <c r="C54" s="26"/>
      <c r="D54" s="26"/>
    </row>
    <row r="55" spans="1:6" x14ac:dyDescent="0.25">
      <c r="A55" s="26"/>
      <c r="B55" s="26"/>
      <c r="C55" s="26"/>
      <c r="D55" s="26"/>
    </row>
    <row r="56" spans="1:6" x14ac:dyDescent="0.25">
      <c r="A56" s="26"/>
      <c r="B56" s="26"/>
      <c r="C56" s="26"/>
      <c r="D56" s="26"/>
    </row>
    <row r="57" spans="1:6" x14ac:dyDescent="0.25">
      <c r="A57" s="26"/>
      <c r="B57" s="26"/>
      <c r="C57" s="26"/>
      <c r="D57" s="26"/>
    </row>
    <row r="58" spans="1:6" x14ac:dyDescent="0.25">
      <c r="A58" s="26"/>
      <c r="B58" s="26"/>
      <c r="C58" s="26"/>
      <c r="D58" s="26"/>
    </row>
    <row r="59" spans="1:6" x14ac:dyDescent="0.25">
      <c r="A59" s="26"/>
      <c r="B59" s="26"/>
      <c r="C59" s="26"/>
      <c r="D59" s="26"/>
    </row>
    <row r="60" spans="1:6" x14ac:dyDescent="0.25">
      <c r="A60" s="26"/>
      <c r="B60" s="26"/>
      <c r="C60" s="26"/>
      <c r="D60" s="26"/>
    </row>
    <row r="61" spans="1:6" x14ac:dyDescent="0.25">
      <c r="A61" s="26"/>
      <c r="B61" s="26"/>
      <c r="C61" s="26"/>
      <c r="D61" s="26"/>
    </row>
    <row r="62" spans="1:6" x14ac:dyDescent="0.25">
      <c r="A62" s="26"/>
      <c r="B62" s="26"/>
      <c r="C62" s="26"/>
      <c r="D62" s="26"/>
    </row>
  </sheetData>
  <mergeCells count="49">
    <mergeCell ref="A54:D54"/>
    <mergeCell ref="A45:D45"/>
    <mergeCell ref="A51:D51"/>
    <mergeCell ref="A46:D46"/>
    <mergeCell ref="A47:D47"/>
    <mergeCell ref="A49:D49"/>
    <mergeCell ref="A39:E39"/>
    <mergeCell ref="A35:E35"/>
    <mergeCell ref="A61:D61"/>
    <mergeCell ref="A62:D62"/>
    <mergeCell ref="A36:E36"/>
    <mergeCell ref="A37:E37"/>
    <mergeCell ref="A55:D55"/>
    <mergeCell ref="A56:D56"/>
    <mergeCell ref="A57:D57"/>
    <mergeCell ref="A58:D58"/>
    <mergeCell ref="A59:D59"/>
    <mergeCell ref="A60:D60"/>
    <mergeCell ref="A48:D48"/>
    <mergeCell ref="A50:D50"/>
    <mergeCell ref="A52:D52"/>
    <mergeCell ref="A53:D53"/>
    <mergeCell ref="A27:E27"/>
    <mergeCell ref="A28:E28"/>
    <mergeCell ref="A29:E29"/>
    <mergeCell ref="A14:E14"/>
    <mergeCell ref="A15:E15"/>
    <mergeCell ref="A16:E16"/>
    <mergeCell ref="A21:E21"/>
    <mergeCell ref="A22:E22"/>
    <mergeCell ref="A23:E23"/>
    <mergeCell ref="A24:E24"/>
    <mergeCell ref="A26:E26"/>
    <mergeCell ref="A42:H42"/>
    <mergeCell ref="A1:F1"/>
    <mergeCell ref="A4:G4"/>
    <mergeCell ref="A11:G11"/>
    <mergeCell ref="A18:G18"/>
    <mergeCell ref="A32:G32"/>
    <mergeCell ref="A41:G41"/>
    <mergeCell ref="A5:H5"/>
    <mergeCell ref="A12:H12"/>
    <mergeCell ref="A19:H19"/>
    <mergeCell ref="A33:H33"/>
    <mergeCell ref="A2:F2"/>
    <mergeCell ref="A7:E7"/>
    <mergeCell ref="A8:E8"/>
    <mergeCell ref="A9:E9"/>
    <mergeCell ref="A38:E38"/>
  </mergeCells>
  <conditionalFormatting sqref="E45:E62">
    <cfRule type="containsText" dxfId="15" priority="3" operator="containsText" text="WARN">
      <formula>NOT(ISERROR(SEARCH("WARN",E45)))</formula>
    </cfRule>
    <cfRule type="containsText" dxfId="14" priority="4" operator="containsText" text="GOOD">
      <formula>NOT(ISERROR(SEARCH("GOOD",E45)))</formula>
    </cfRule>
  </conditionalFormatting>
  <conditionalFormatting sqref="A57:D57">
    <cfRule type="containsText" dxfId="13" priority="2" operator="containsText" text="BAD">
      <formula>NOT(ISERROR(SEARCH("BAD",A57)))</formula>
    </cfRule>
  </conditionalFormatting>
  <conditionalFormatting sqref="E45:E62">
    <cfRule type="containsText" dxfId="12" priority="1" operator="containsText" text="BAD">
      <formula>NOT(ISERROR(SEARCH("BAD",E45)))</formula>
    </cfRule>
  </conditionalFormatting>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1"/>
  <sheetViews>
    <sheetView workbookViewId="0">
      <selection activeCell="C47" sqref="C47"/>
    </sheetView>
  </sheetViews>
  <sheetFormatPr baseColWidth="10" defaultRowHeight="15.75" x14ac:dyDescent="0.25"/>
  <cols>
    <col min="5" max="5" width="10.875" customWidth="1"/>
    <col min="6" max="6" width="15.375" customWidth="1"/>
    <col min="7" max="7" width="18.875" customWidth="1"/>
    <col min="8" max="8" width="10.875" customWidth="1"/>
    <col min="9" max="9" width="12.5" customWidth="1"/>
  </cols>
  <sheetData>
    <row r="1" spans="1:9" s="7" customFormat="1" ht="54.95" customHeight="1" x14ac:dyDescent="0.25"/>
    <row r="2" spans="1:9" ht="47.1" customHeight="1" x14ac:dyDescent="0.7">
      <c r="A2" s="29" t="s">
        <v>105</v>
      </c>
      <c r="B2" s="29"/>
      <c r="C2" s="29"/>
      <c r="D2" s="29"/>
      <c r="E2" s="29"/>
      <c r="F2" s="29"/>
      <c r="G2" s="29"/>
      <c r="H2" s="3"/>
    </row>
    <row r="3" spans="1:9" ht="31.5" x14ac:dyDescent="0.5">
      <c r="A3" s="16" t="s">
        <v>106</v>
      </c>
      <c r="B3" s="16"/>
      <c r="C3" s="16"/>
      <c r="D3" s="16"/>
      <c r="E3" s="16"/>
      <c r="F3" s="16"/>
      <c r="G3" s="16"/>
    </row>
    <row r="6" spans="1:9" ht="18.75" x14ac:dyDescent="0.3">
      <c r="A6" s="2" t="s">
        <v>48</v>
      </c>
      <c r="F6" s="2" t="s">
        <v>107</v>
      </c>
      <c r="G6" s="2" t="s">
        <v>108</v>
      </c>
      <c r="H6" s="2" t="s">
        <v>52</v>
      </c>
      <c r="I6" s="2" t="s">
        <v>3</v>
      </c>
    </row>
    <row r="7" spans="1:9" x14ac:dyDescent="0.25">
      <c r="A7" s="17" t="s">
        <v>110</v>
      </c>
      <c r="B7" s="17"/>
      <c r="C7" s="17"/>
      <c r="D7" s="17"/>
      <c r="E7" s="17"/>
      <c r="F7" t="s">
        <v>114</v>
      </c>
      <c r="G7" t="s">
        <v>115</v>
      </c>
      <c r="H7" s="9">
        <v>1</v>
      </c>
      <c r="I7" t="s">
        <v>124</v>
      </c>
    </row>
    <row r="8" spans="1:9" x14ac:dyDescent="0.25">
      <c r="A8" s="17" t="s">
        <v>109</v>
      </c>
      <c r="B8" s="17"/>
      <c r="C8" s="17"/>
      <c r="D8" s="17"/>
      <c r="E8" s="17"/>
      <c r="F8" t="s">
        <v>114</v>
      </c>
      <c r="G8" t="s">
        <v>115</v>
      </c>
      <c r="H8" s="9">
        <v>1024</v>
      </c>
      <c r="I8" t="s">
        <v>125</v>
      </c>
    </row>
    <row r="9" spans="1:9" x14ac:dyDescent="0.25">
      <c r="A9" s="17" t="s">
        <v>111</v>
      </c>
      <c r="B9" s="17"/>
      <c r="C9" s="17"/>
      <c r="D9" s="17"/>
      <c r="E9" s="17"/>
      <c r="F9" t="s">
        <v>113</v>
      </c>
      <c r="G9" t="s">
        <v>115</v>
      </c>
      <c r="H9" s="9">
        <v>1024</v>
      </c>
      <c r="I9" t="s">
        <v>126</v>
      </c>
    </row>
    <row r="10" spans="1:9" x14ac:dyDescent="0.25">
      <c r="A10" s="17" t="s">
        <v>117</v>
      </c>
      <c r="B10" s="17"/>
      <c r="C10" s="17"/>
      <c r="D10" s="17"/>
      <c r="E10" s="17"/>
      <c r="F10" t="s">
        <v>114</v>
      </c>
      <c r="G10" t="s">
        <v>118</v>
      </c>
      <c r="H10" s="9">
        <v>1</v>
      </c>
      <c r="I10" t="s">
        <v>128</v>
      </c>
    </row>
    <row r="11" spans="1:9" x14ac:dyDescent="0.25">
      <c r="A11" s="17" t="s">
        <v>112</v>
      </c>
      <c r="B11" s="17"/>
      <c r="C11" s="17"/>
      <c r="D11" s="17"/>
      <c r="E11" s="17"/>
      <c r="F11" t="s">
        <v>114</v>
      </c>
      <c r="G11" t="s">
        <v>118</v>
      </c>
      <c r="H11" s="9">
        <v>1024</v>
      </c>
      <c r="I11" t="s">
        <v>129</v>
      </c>
    </row>
    <row r="12" spans="1:9" x14ac:dyDescent="0.25">
      <c r="A12" s="17" t="s">
        <v>116</v>
      </c>
      <c r="B12" s="17"/>
      <c r="C12" s="17"/>
      <c r="D12" s="17"/>
      <c r="E12" s="17"/>
      <c r="F12" t="s">
        <v>113</v>
      </c>
      <c r="G12" t="s">
        <v>118</v>
      </c>
      <c r="H12" s="9">
        <v>1024</v>
      </c>
      <c r="I12" t="s">
        <v>131</v>
      </c>
    </row>
    <row r="13" spans="1:9" x14ac:dyDescent="0.25">
      <c r="A13" s="17" t="s">
        <v>119</v>
      </c>
      <c r="B13" s="17"/>
      <c r="C13" s="17"/>
      <c r="D13" s="17"/>
      <c r="E13" s="17"/>
      <c r="F13" t="s">
        <v>114</v>
      </c>
      <c r="G13" t="s">
        <v>123</v>
      </c>
      <c r="H13" s="9">
        <v>1</v>
      </c>
      <c r="I13" t="s">
        <v>130</v>
      </c>
    </row>
    <row r="14" spans="1:9" x14ac:dyDescent="0.25">
      <c r="A14" s="17" t="s">
        <v>122</v>
      </c>
      <c r="B14" s="17"/>
      <c r="C14" s="17"/>
      <c r="D14" s="17"/>
      <c r="E14" s="17"/>
      <c r="F14" t="s">
        <v>114</v>
      </c>
      <c r="G14" t="s">
        <v>123</v>
      </c>
      <c r="H14" s="9">
        <v>1024</v>
      </c>
      <c r="I14" t="s">
        <v>132</v>
      </c>
    </row>
    <row r="15" spans="1:9" x14ac:dyDescent="0.25">
      <c r="A15" s="17" t="s">
        <v>120</v>
      </c>
      <c r="B15" s="17"/>
      <c r="C15" s="17"/>
      <c r="D15" s="17"/>
      <c r="E15" s="17"/>
      <c r="F15" t="s">
        <v>113</v>
      </c>
      <c r="G15" t="s">
        <v>123</v>
      </c>
      <c r="H15" s="9">
        <v>1024</v>
      </c>
      <c r="I15" t="s">
        <v>127</v>
      </c>
    </row>
    <row r="16" spans="1:9" x14ac:dyDescent="0.25">
      <c r="A16" s="17" t="s">
        <v>121</v>
      </c>
      <c r="B16" s="17"/>
      <c r="C16" s="17"/>
      <c r="D16" s="17"/>
      <c r="E16" s="17"/>
      <c r="F16" t="s">
        <v>114</v>
      </c>
      <c r="G16" t="s">
        <v>133</v>
      </c>
      <c r="H16" s="9">
        <v>256</v>
      </c>
      <c r="I16" t="s">
        <v>134</v>
      </c>
    </row>
    <row r="18" spans="1:8" ht="46.5" x14ac:dyDescent="0.7">
      <c r="A18" s="12" t="s">
        <v>135</v>
      </c>
      <c r="B18" s="12"/>
      <c r="C18" s="12"/>
      <c r="D18" s="12"/>
      <c r="E18" s="12"/>
      <c r="F18" s="12"/>
      <c r="G18" s="12"/>
      <c r="H18" s="7"/>
    </row>
    <row r="19" spans="1:8" ht="20.100000000000001" customHeight="1" x14ac:dyDescent="0.25">
      <c r="A19" s="19" t="s">
        <v>169</v>
      </c>
      <c r="B19" s="19"/>
      <c r="C19" s="19"/>
      <c r="D19" s="19"/>
      <c r="E19" s="19"/>
      <c r="F19" s="19"/>
      <c r="G19" s="19"/>
      <c r="H19" s="19"/>
    </row>
    <row r="21" spans="1:8" ht="18.75" x14ac:dyDescent="0.3">
      <c r="A21" s="2" t="s">
        <v>151</v>
      </c>
      <c r="F21" s="2" t="s">
        <v>52</v>
      </c>
      <c r="G21" s="2" t="s">
        <v>3</v>
      </c>
      <c r="H21" s="2"/>
    </row>
    <row r="22" spans="1:8" x14ac:dyDescent="0.25">
      <c r="A22" t="s">
        <v>136</v>
      </c>
      <c r="F22" s="8" t="str">
        <f>IF(AppMasterCpuVcores&gt;=SchedulerMinAllocVcore,"GOOD","BAD")</f>
        <v>GOOD</v>
      </c>
      <c r="G22" t="s">
        <v>140</v>
      </c>
    </row>
    <row r="23" spans="1:8" x14ac:dyDescent="0.25">
      <c r="A23" t="s">
        <v>137</v>
      </c>
      <c r="F23" s="8" t="str">
        <f>IF(AppMasterCpuVcores&lt;=SchedulerMaxAllocVcore,"GOOD","BAD")</f>
        <v>GOOD</v>
      </c>
      <c r="G23" s="5" t="s">
        <v>141</v>
      </c>
    </row>
    <row r="24" spans="1:8" x14ac:dyDescent="0.25">
      <c r="A24" t="s">
        <v>138</v>
      </c>
      <c r="F24" s="8" t="str">
        <f>IF(AppMasterMemory&gt;=SchedulerMinAllocMb,"GOOD","BAD")</f>
        <v>GOOD</v>
      </c>
      <c r="G24" t="s">
        <v>142</v>
      </c>
    </row>
    <row r="25" spans="1:8" x14ac:dyDescent="0.25">
      <c r="A25" t="s">
        <v>139</v>
      </c>
      <c r="F25" s="8" t="str">
        <f>IF(AppMasterMemory&lt;=SchedulerMaxAllocMb,"GOOD","BAD")</f>
        <v>GOOD</v>
      </c>
      <c r="G25" t="s">
        <v>141</v>
      </c>
    </row>
    <row r="26" spans="1:8" x14ac:dyDescent="0.25">
      <c r="A26" t="s">
        <v>143</v>
      </c>
      <c r="F26" s="8" t="str">
        <f>IF((AppMasterJavaHeap/AppMasterMemory)&gt;1,"BAD",IF((AppMasterJavaHeap/AppMasterMemory)&gt;=0.9,"GOOD",IF((AppMasterJavaHeap/AppMasterMemory)&gt;=0.5,"WARN","BAD")))</f>
        <v>GOOD</v>
      </c>
      <c r="G26" t="s">
        <v>144</v>
      </c>
    </row>
    <row r="28" spans="1:8" ht="18.75" x14ac:dyDescent="0.3">
      <c r="A28" s="4" t="s">
        <v>152</v>
      </c>
      <c r="F28" s="4" t="s">
        <v>52</v>
      </c>
      <c r="G28" s="4" t="s">
        <v>3</v>
      </c>
    </row>
    <row r="29" spans="1:8" x14ac:dyDescent="0.25">
      <c r="A29" t="s">
        <v>145</v>
      </c>
      <c r="F29" s="8" t="str">
        <f>IF(MapTaskCpuVcores&gt;=SchedulerMinAllocVcore,"GOOD","BAD")</f>
        <v>GOOD</v>
      </c>
      <c r="G29" t="s">
        <v>150</v>
      </c>
    </row>
    <row r="30" spans="1:8" x14ac:dyDescent="0.25">
      <c r="A30" s="5" t="s">
        <v>146</v>
      </c>
      <c r="F30" s="8" t="str">
        <f>IF(MapTaskCpuVcores&lt;=SchedulerMaxAllocVcore,"GOOD","BAD")</f>
        <v>GOOD</v>
      </c>
      <c r="G30" t="s">
        <v>141</v>
      </c>
    </row>
    <row r="31" spans="1:8" x14ac:dyDescent="0.25">
      <c r="A31" t="s">
        <v>147</v>
      </c>
      <c r="F31" s="8" t="str">
        <f>IF(MapTaskMemory&gt;=SchedulerMinAllocMb,"GOOD","BAD")</f>
        <v>GOOD</v>
      </c>
      <c r="G31" t="s">
        <v>153</v>
      </c>
    </row>
    <row r="32" spans="1:8" x14ac:dyDescent="0.25">
      <c r="A32" t="s">
        <v>148</v>
      </c>
      <c r="F32" s="8" t="str">
        <f>IF(MapTaskMemory&lt;=SchedulerMaxAllocMb,"GOOD","BAD")</f>
        <v>GOOD</v>
      </c>
      <c r="G32" t="s">
        <v>141</v>
      </c>
    </row>
    <row r="33" spans="1:7" x14ac:dyDescent="0.25">
      <c r="A33" t="s">
        <v>149</v>
      </c>
      <c r="F33" s="8" t="str">
        <f>IF((MapTaskJavaHeap/MapTaskMemory)&gt;1,"BAD",IF((MapTaskJavaHeap/MapTaskMemory)&gt;=0.9,"GOOD",IF((MapTaskJavaHeap/MapTaskMemory)&gt;=0.5,"WARN","BAD")))</f>
        <v>GOOD</v>
      </c>
      <c r="G33" t="s">
        <v>154</v>
      </c>
    </row>
    <row r="34" spans="1:7" x14ac:dyDescent="0.25">
      <c r="A34" t="s">
        <v>155</v>
      </c>
      <c r="F34" s="8" t="str">
        <f>IF((MapTaskJavaHeap-MapTaskIoSortMb)&gt;=768,"GOOD",IF((MapTaskJavaHeap-MapTaskIoSortMb)&gt;=384,"WARN","BAD"))</f>
        <v>GOOD</v>
      </c>
      <c r="G34" t="s">
        <v>156</v>
      </c>
    </row>
    <row r="36" spans="1:7" ht="18.75" x14ac:dyDescent="0.3">
      <c r="A36" s="4" t="s">
        <v>157</v>
      </c>
      <c r="F36" s="4" t="s">
        <v>52</v>
      </c>
      <c r="G36" s="4" t="s">
        <v>3</v>
      </c>
    </row>
    <row r="37" spans="1:7" x14ac:dyDescent="0.25">
      <c r="A37" s="5" t="s">
        <v>158</v>
      </c>
      <c r="B37" s="5"/>
      <c r="C37" s="5"/>
      <c r="D37" s="5"/>
      <c r="E37" s="5"/>
      <c r="F37" s="8" t="str">
        <f>IF(ReduceTaskCpuVcores&gt;=SchedulerMinAllocVcore,"GOOD","BAD")</f>
        <v>GOOD</v>
      </c>
      <c r="G37" s="5" t="s">
        <v>163</v>
      </c>
    </row>
    <row r="38" spans="1:7" x14ac:dyDescent="0.25">
      <c r="A38" s="5" t="s">
        <v>159</v>
      </c>
      <c r="B38" s="5"/>
      <c r="C38" s="5"/>
      <c r="D38" s="5"/>
      <c r="E38" s="5"/>
      <c r="F38" s="8" t="str">
        <f>IF(ReduceTaskCpuVcores&lt;=SchedulerMaxAllocVcore,"GOOD","BAD")</f>
        <v>GOOD</v>
      </c>
      <c r="G38" s="5" t="s">
        <v>141</v>
      </c>
    </row>
    <row r="39" spans="1:7" x14ac:dyDescent="0.25">
      <c r="A39" s="5" t="s">
        <v>160</v>
      </c>
      <c r="B39" s="5"/>
      <c r="C39" s="5"/>
      <c r="D39" s="5"/>
      <c r="E39" s="5"/>
      <c r="F39" s="8" t="str">
        <f>IF(ReduceTaskMemory&gt;=SchedulerMinAllocMb,"GOOD","BAD")</f>
        <v>GOOD</v>
      </c>
      <c r="G39" s="5" t="s">
        <v>164</v>
      </c>
    </row>
    <row r="40" spans="1:7" x14ac:dyDescent="0.25">
      <c r="A40" s="5" t="s">
        <v>161</v>
      </c>
      <c r="B40" s="5"/>
      <c r="C40" s="5"/>
      <c r="D40" s="5"/>
      <c r="E40" s="5"/>
      <c r="F40" s="8" t="str">
        <f>IF(ReduceTaskMemory&lt;=SchedulerMaxAllocMb,"GOOD","BAD")</f>
        <v>GOOD</v>
      </c>
      <c r="G40" s="5" t="s">
        <v>141</v>
      </c>
    </row>
    <row r="41" spans="1:7" x14ac:dyDescent="0.25">
      <c r="A41" s="5" t="s">
        <v>162</v>
      </c>
      <c r="B41" s="5"/>
      <c r="C41" s="5"/>
      <c r="D41" s="5"/>
      <c r="E41" s="5"/>
      <c r="F41" s="8" t="str">
        <f>IF((ReduceTaskJavaHeap/ReduceTaskMemory)&gt;1,"BAD",IF((ReduceTaskJavaHeap/ReduceTaskMemory)&gt;=0.9,"GOOD",IF((ReduceTaskJavaHeap/ReduceTaskMemory)&gt;=0.5,"WARN","BAD")))</f>
        <v>GOOD</v>
      </c>
      <c r="G41" s="5" t="s">
        <v>165</v>
      </c>
    </row>
  </sheetData>
  <mergeCells count="13">
    <mergeCell ref="A3:G3"/>
    <mergeCell ref="A2:G2"/>
    <mergeCell ref="A11:E11"/>
    <mergeCell ref="A7:E7"/>
    <mergeCell ref="A8:E8"/>
    <mergeCell ref="A9:E9"/>
    <mergeCell ref="A10:E10"/>
    <mergeCell ref="A19:H19"/>
    <mergeCell ref="A12:E12"/>
    <mergeCell ref="A13:E13"/>
    <mergeCell ref="A14:E14"/>
    <mergeCell ref="A15:E15"/>
    <mergeCell ref="A16:E16"/>
  </mergeCells>
  <conditionalFormatting sqref="F42:F55 F35:F36">
    <cfRule type="containsText" dxfId="11" priority="10" operator="containsText" text="BAD">
      <formula>NOT(ISERROR(SEARCH("BAD",F35)))</formula>
    </cfRule>
    <cfRule type="containsText" dxfId="10" priority="11" operator="containsText" text="WARN">
      <formula>NOT(ISERROR(SEARCH("WARN",F35)))</formula>
    </cfRule>
    <cfRule type="containsText" dxfId="9" priority="12" operator="containsText" text="GOOD">
      <formula>NOT(ISERROR(SEARCH("GOOD",F35)))</formula>
    </cfRule>
  </conditionalFormatting>
  <conditionalFormatting sqref="F37:F41">
    <cfRule type="containsText" dxfId="8" priority="7" operator="containsText" text="BAD">
      <formula>NOT(ISERROR(SEARCH("BAD",F37)))</formula>
    </cfRule>
    <cfRule type="containsText" dxfId="7" priority="8" operator="containsText" text="WARN">
      <formula>NOT(ISERROR(SEARCH("WARN",F37)))</formula>
    </cfRule>
    <cfRule type="containsText" dxfId="6" priority="9" operator="containsText" text="GOOD">
      <formula>NOT(ISERROR(SEARCH("GOOD",F37)))</formula>
    </cfRule>
  </conditionalFormatting>
  <conditionalFormatting sqref="F29:F34">
    <cfRule type="containsText" dxfId="5" priority="4" operator="containsText" text="BAD">
      <formula>NOT(ISERROR(SEARCH("BAD",F29)))</formula>
    </cfRule>
    <cfRule type="containsText" dxfId="4" priority="5" operator="containsText" text="WARN">
      <formula>NOT(ISERROR(SEARCH("WARN",F29)))</formula>
    </cfRule>
    <cfRule type="containsText" dxfId="3" priority="6" operator="containsText" text="GOOD">
      <formula>NOT(ISERROR(SEARCH("GOOD",F29)))</formula>
    </cfRule>
  </conditionalFormatting>
  <conditionalFormatting sqref="F22:F26">
    <cfRule type="containsText" dxfId="2" priority="1" operator="containsText" text="BAD">
      <formula>NOT(ISERROR(SEARCH("BAD",F22)))</formula>
    </cfRule>
    <cfRule type="containsText" dxfId="1" priority="2" operator="containsText" text="WARN">
      <formula>NOT(ISERROR(SEARCH("WARN",F22)))</formula>
    </cfRule>
    <cfRule type="containsText" dxfId="0" priority="3" operator="containsText" text="GOOD">
      <formula>NOT(ISERROR(SEARCH("GOOD",F22)))</formula>
    </cfRule>
  </conditionalFormatting>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24</vt:i4>
      </vt:variant>
    </vt:vector>
  </HeadingPairs>
  <TitlesOfParts>
    <vt:vector size="27" baseType="lpstr">
      <vt:lpstr>Cluster Configuration</vt:lpstr>
      <vt:lpstr>YARN Configuration</vt:lpstr>
      <vt:lpstr>MapReduce Configuration</vt:lpstr>
      <vt:lpstr>AppMasterCpuVcores</vt:lpstr>
      <vt:lpstr>AppMasterJavaHeap</vt:lpstr>
      <vt:lpstr>AppMasterMemory</vt:lpstr>
      <vt:lpstr>ClusterAvailableMemoryGB</vt:lpstr>
      <vt:lpstr>ClusterAvailableVcore</vt:lpstr>
      <vt:lpstr>ClusterHostCount</vt:lpstr>
      <vt:lpstr>HostAvailableMemory</vt:lpstr>
      <vt:lpstr>HostAvailableVcore</vt:lpstr>
      <vt:lpstr>MapTaskCpuVcores</vt:lpstr>
      <vt:lpstr>MapTaskIoSortMb</vt:lpstr>
      <vt:lpstr>MapTaskJavaHeap</vt:lpstr>
      <vt:lpstr>MapTaskMemory</vt:lpstr>
      <vt:lpstr>ReduceTaskCpuVcores</vt:lpstr>
      <vt:lpstr>ReduceTaskJavaHeap</vt:lpstr>
      <vt:lpstr>ReduceTaskMemory</vt:lpstr>
      <vt:lpstr>SchedulerIncrAllocMb</vt:lpstr>
      <vt:lpstr>SchedulerIncrAllocVcore</vt:lpstr>
      <vt:lpstr>SchedulerMaxAllocMb</vt:lpstr>
      <vt:lpstr>SchedulerMaxAllocVcore</vt:lpstr>
      <vt:lpstr>SchedulerMinAllocMb</vt:lpstr>
      <vt:lpstr>SchedulerMinAllocVcore</vt:lpstr>
      <vt:lpstr>WorkerHostCPU</vt:lpstr>
      <vt:lpstr>WorkerHostHDD</vt:lpstr>
      <vt:lpstr>WorkerHostRAM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Hadrien Puissant</cp:lastModifiedBy>
  <dcterms:created xsi:type="dcterms:W3CDTF">2015-09-28T18:38:52Z</dcterms:created>
  <dcterms:modified xsi:type="dcterms:W3CDTF">2017-03-07T14:31:50Z</dcterms:modified>
</cp:coreProperties>
</file>