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172.30.20.100\Branch Folders\Quotation_Formats\Special Leasing 4W Quote\"/>
    </mc:Choice>
  </mc:AlternateContent>
  <xr:revisionPtr revIDLastSave="0" documentId="13_ncr:1_{86A15DBB-9E88-462F-AD7C-159441272B84}" xr6:coauthVersionLast="36" xr6:coauthVersionMax="47" xr10:uidLastSave="{00000000-0000-0000-0000-000000000000}"/>
  <workbookProtection workbookAlgorithmName="SHA-512" workbookHashValue="7CAWRAEtsfRkmDClAdmD3EaljUbiSIxRl5s1F28QtWFg22VbxwURRKHHzWSSo36GhE63bCejiOqsopah3ImO8w==" workbookSaltValue="/96v0UslHRoglh2Xhm4ISg==" workbookSpinCount="100000" lockStructure="1"/>
  <bookViews>
    <workbookView xWindow="0" yWindow="0" windowWidth="16410" windowHeight="7545" tabRatio="846" xr2:uid="{577ACC98-01BE-4FF1-A322-BDDF2F0BDD41}"/>
  </bookViews>
  <sheets>
    <sheet name="Data Sheet" sheetId="2" r:id="rId1"/>
    <sheet name="Quotation" sheetId="1" r:id="rId2"/>
    <sheet name="Rates_Vallibel" sheetId="3" state="hidden" r:id="rId3"/>
    <sheet name="Rates_LB" sheetId="16" state="hidden" r:id="rId4"/>
    <sheet name="Rates_NDB" sheetId="17" state="hidden" r:id="rId5"/>
    <sheet name="Rates_CDB" sheetId="18" state="hidden" r:id="rId6"/>
    <sheet name="Rates_Mercantile" sheetId="19" state="hidden" r:id="rId7"/>
    <sheet name="Rates_Singer" sheetId="20" state="hidden" r:id="rId8"/>
    <sheet name="Rates_PABC" sheetId="21" state="hidden" r:id="rId9"/>
    <sheet name="Rates_CF" sheetId="22" state="hidden" r:id="rId10"/>
    <sheet name="Rates_Combank" sheetId="23" state="hidden" r:id="rId11"/>
    <sheet name="Rates_Alliance" sheetId="24" state="hidden" r:id="rId12"/>
    <sheet name="Rates_Fintrex" sheetId="25" state="hidden" r:id="rId13"/>
    <sheet name="Make &amp; Models" sheetId="4" state="hidden" r:id="rId14"/>
  </sheets>
  <externalReferences>
    <externalReference r:id="rId15"/>
  </externalReferences>
  <definedNames>
    <definedName name="_xlnm.Print_Area" localSheetId="0">'Data Sheet'!$E$1</definedName>
    <definedName name="_xlnm.Print_Area" localSheetId="1">Quotation!$A$1:$I$67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9" i="25" l="1" a="1"/>
  <c r="C39" i="25" s="1"/>
  <c r="C1" i="25"/>
  <c r="E1" i="25" s="1"/>
  <c r="B1" i="25"/>
  <c r="C39" i="24" a="1"/>
  <c r="C39" i="24" s="1"/>
  <c r="B1" i="24"/>
  <c r="C1" i="24" s="1"/>
  <c r="E1" i="24" s="1"/>
  <c r="C39" i="23" a="1"/>
  <c r="C39" i="23" s="1"/>
  <c r="B1" i="23"/>
  <c r="C1" i="23" s="1"/>
  <c r="E1" i="23" s="1"/>
  <c r="C39" i="22" a="1"/>
  <c r="C39" i="22" s="1"/>
  <c r="B1" i="22"/>
  <c r="C1" i="22" s="1"/>
  <c r="E1" i="22" s="1"/>
  <c r="C39" i="21" a="1"/>
  <c r="C39" i="21" s="1"/>
  <c r="B1" i="21"/>
  <c r="C1" i="21" s="1"/>
  <c r="E1" i="21" s="1"/>
  <c r="C39" i="20" a="1"/>
  <c r="C39" i="20" s="1"/>
  <c r="B1" i="20"/>
  <c r="C1" i="20" s="1"/>
  <c r="E1" i="20" s="1"/>
  <c r="C39" i="19" a="1"/>
  <c r="C39" i="19" s="1"/>
  <c r="B1" i="19"/>
  <c r="C1" i="19" s="1"/>
  <c r="E1" i="19" s="1"/>
  <c r="C39" i="18" a="1"/>
  <c r="C39" i="18" s="1"/>
  <c r="B1" i="18"/>
  <c r="C1" i="18" s="1"/>
  <c r="E1" i="18" s="1"/>
  <c r="C39" i="17" a="1"/>
  <c r="C39" i="17" s="1"/>
  <c r="B1" i="17"/>
  <c r="C1" i="17" s="1"/>
  <c r="E1" i="17" s="1"/>
  <c r="C39" i="16" a="1"/>
  <c r="C39" i="16" s="1"/>
  <c r="B1" i="16"/>
  <c r="C1" i="16" s="1"/>
  <c r="E1" i="16" s="1"/>
  <c r="B67" i="1"/>
  <c r="B59" i="1"/>
  <c r="B47" i="1"/>
  <c r="C13" i="2"/>
  <c r="CL4" i="2"/>
  <c r="CJ4" i="2"/>
  <c r="E45" i="2"/>
  <c r="C26" i="2" l="1"/>
  <c r="F30" i="2"/>
  <c r="H30" i="2" a="1"/>
  <c r="H30" i="2" l="1"/>
  <c r="C39" i="3" a="1"/>
  <c r="C39" i="3" s="1"/>
  <c r="B1" i="3"/>
  <c r="C1" i="3" s="1"/>
  <c r="E1" i="3" s="1"/>
  <c r="J4" i="2" l="1"/>
  <c r="D10" i="1" l="1"/>
  <c r="BM4" i="2" l="1"/>
  <c r="BK4" i="2"/>
  <c r="B57" i="1" l="1"/>
  <c r="D12" i="1"/>
  <c r="D13" i="1"/>
  <c r="H13" i="1"/>
  <c r="D18" i="1"/>
  <c r="D11" i="1"/>
  <c r="B63" i="1" l="1"/>
  <c r="E15" i="2" l="1"/>
  <c r="CY4" i="2" s="1"/>
  <c r="E23" i="2"/>
  <c r="E39" i="1" s="1"/>
  <c r="E22" i="2"/>
  <c r="E38" i="1" s="1"/>
  <c r="AP4" i="2"/>
  <c r="E19" i="2"/>
  <c r="B41" i="1" s="1"/>
  <c r="E18" i="2"/>
  <c r="B40" i="1" s="1"/>
  <c r="E21" i="2"/>
  <c r="B39" i="1" s="1"/>
  <c r="E20" i="2"/>
  <c r="B38" i="1" s="1"/>
  <c r="AQ4" i="2"/>
  <c r="AR4" i="2" s="1"/>
  <c r="AS4" i="2" s="1"/>
  <c r="U4" i="2"/>
  <c r="V4" i="2" s="1"/>
  <c r="AT4" i="2"/>
  <c r="AV4" i="2" s="1"/>
  <c r="W4" i="2"/>
  <c r="G20" i="2"/>
  <c r="I4" i="2"/>
  <c r="BL4" i="2" s="1"/>
  <c r="D21" i="1" s="1"/>
  <c r="CW2" i="2"/>
  <c r="H14" i="1"/>
  <c r="H12" i="1"/>
  <c r="H11" i="1"/>
  <c r="H10" i="1"/>
  <c r="D14" i="1"/>
  <c r="CY1" i="2" l="1"/>
  <c r="CW4" i="2"/>
  <c r="X4" i="2"/>
  <c r="BV4" i="2"/>
  <c r="BZ4" i="2"/>
  <c r="BN4" i="2"/>
  <c r="CB4" i="2"/>
  <c r="BX4" i="2"/>
  <c r="K4" i="2"/>
  <c r="N4" i="2" l="1"/>
  <c r="BG4" i="2"/>
  <c r="D22" i="1"/>
  <c r="CC4" i="2"/>
  <c r="P4" i="2"/>
  <c r="AO4" i="2"/>
  <c r="AM4" i="2"/>
  <c r="AK4" i="2"/>
  <c r="Q4" i="2" l="1"/>
  <c r="S4" i="2" s="1"/>
  <c r="T4" i="2" s="1"/>
  <c r="BI4" i="2" s="1"/>
  <c r="AF4" i="2" l="1"/>
  <c r="AH4" i="2" s="1"/>
  <c r="AI4" i="2" s="1"/>
  <c r="BH4" i="2" s="1"/>
  <c r="BJ4" i="2" l="1"/>
  <c r="D20" i="1" s="1"/>
  <c r="CF4" i="2" l="1"/>
  <c r="CU4" i="2" l="1"/>
  <c r="E12" i="2" s="1"/>
  <c r="CG4" i="2"/>
  <c r="D23" i="1" l="1"/>
  <c r="CH4" i="2"/>
  <c r="CI4" i="2" l="1"/>
  <c r="CK4" i="2" s="1"/>
  <c r="CM4" i="2" s="1"/>
  <c r="CN4" i="2"/>
  <c r="D24" i="1" s="1"/>
  <c r="CO4" i="2" l="1"/>
  <c r="CP4" i="2" s="1"/>
  <c r="CQ4" i="2" s="1"/>
  <c r="CT4" i="2" s="1"/>
  <c r="C28" i="2" s="1"/>
  <c r="D25" i="1" l="1"/>
  <c r="D26"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<sst xmlns="http://schemas.openxmlformats.org/spreadsheetml/2006/main" count="845" uniqueCount="278">
  <si>
    <t>Name of Insured</t>
  </si>
  <si>
    <t>Registration Number</t>
  </si>
  <si>
    <t>Make / Model</t>
  </si>
  <si>
    <t>Type of Vehicle</t>
  </si>
  <si>
    <t>Period of Cover</t>
  </si>
  <si>
    <t>Year of Manufacture</t>
  </si>
  <si>
    <t>Fuel Type</t>
  </si>
  <si>
    <t>Sum Insured</t>
  </si>
  <si>
    <t>Financial Institution / Bank</t>
  </si>
  <si>
    <t>:</t>
  </si>
  <si>
    <t>Motor Car</t>
  </si>
  <si>
    <t>Usage</t>
  </si>
  <si>
    <t>Private</t>
  </si>
  <si>
    <t>One Year</t>
  </si>
  <si>
    <t>Petrol</t>
  </si>
  <si>
    <t>Motor Insurance Quotation</t>
  </si>
  <si>
    <t>SRCC Contribution</t>
  </si>
  <si>
    <t>TC Contribution</t>
  </si>
  <si>
    <t>Admin Charges</t>
  </si>
  <si>
    <t>VAT</t>
  </si>
  <si>
    <t xml:space="preserve">Total Gross Premium </t>
  </si>
  <si>
    <t>Exclusive Benefits</t>
  </si>
  <si>
    <t>- sum covered up to Rs.2.5 Mn - Rs.2,500/- per day</t>
  </si>
  <si>
    <t>- sum covered exceeding Rs.2.5 Mn - R.3,500/- per day</t>
  </si>
  <si>
    <t>Optional Covers</t>
  </si>
  <si>
    <t>This quotation is offered based on the information provided by the proposer and is subject to revision upon changes to the risk.</t>
  </si>
  <si>
    <t>This quotation is valid for 30 days from the date of issue.</t>
  </si>
  <si>
    <t>The above quoted terms are deemed null &amp; void if the vehicle is found already insured with Amana Takaful Insurance and/or quoted under any other active package at the time of confirming the business.</t>
  </si>
  <si>
    <t>We always advise keeping the sum insured in accordance with the market value to avoid any disputes at the time of the claim.</t>
  </si>
  <si>
    <t>This is a computer-generated quotation, hence no signature is required.</t>
  </si>
  <si>
    <t>Issued Date</t>
  </si>
  <si>
    <t>Package</t>
  </si>
  <si>
    <t>Covers</t>
  </si>
  <si>
    <t>PAB</t>
  </si>
  <si>
    <t>Amana Takaful PLC (PQ23)</t>
  </si>
  <si>
    <t>Issued By</t>
  </si>
  <si>
    <t>Special Windscreen Cover</t>
  </si>
  <si>
    <t>WCI Cover</t>
  </si>
  <si>
    <t>SRCC Cover</t>
  </si>
  <si>
    <t>TC Cover</t>
  </si>
  <si>
    <t>PAB Cover</t>
  </si>
  <si>
    <t>Towing Cover</t>
  </si>
  <si>
    <t>No</t>
  </si>
  <si>
    <t>Seating Capacity</t>
  </si>
  <si>
    <t>MOTOR CAR – PRIVATE</t>
  </si>
  <si>
    <t>WP CAR-7777</t>
  </si>
  <si>
    <t>TYPE OF VEHICLE</t>
  </si>
  <si>
    <t>VEHICLE NUMBER</t>
  </si>
  <si>
    <t>SUM INSURED
(RS.)</t>
  </si>
  <si>
    <t>BASIC
RATE</t>
  </si>
  <si>
    <t>BASIC  PREMIUM (RS.)</t>
  </si>
  <si>
    <t>HI VALUE (RS.)</t>
  </si>
  <si>
    <t>HIRE PURCHASE</t>
  </si>
  <si>
    <t>(RS.)</t>
  </si>
  <si>
    <t>MR</t>
  </si>
  <si>
    <t>M.R</t>
  </si>
  <si>
    <t>PAB (RS.)</t>
  </si>
  <si>
    <t>GOODS IN TRANSIT COVER</t>
  </si>
  <si>
    <t>LEGAL LIABILITY COVER (RS.)</t>
  </si>
  <si>
    <t>NCB</t>
  </si>
  <si>
    <t>N.C.B (RS.)</t>
  </si>
  <si>
    <t>NO CLAIM PROTECTION COVER (RS.)</t>
  </si>
  <si>
    <t>RENT COVER (RS.)</t>
  </si>
  <si>
    <t>RE RENTING COVER (RS.)</t>
  </si>
  <si>
    <t>WCI COVER (RS.)</t>
  </si>
  <si>
    <t>TOWING COVER (RS.)</t>
  </si>
  <si>
    <t>WINDSCREEN COVER (RS.)</t>
  </si>
  <si>
    <t>TIPPING AND TOOL OF TRADE COVER</t>
  </si>
  <si>
    <t>AIRBAG COVER</t>
  </si>
  <si>
    <t>3RD PARTY PROPERTY DAMAGE COVER (RS.)</t>
  </si>
  <si>
    <t>EXCLUDED ITEM COVER (RS.)</t>
  </si>
  <si>
    <t>CTB ROUTE COVER</t>
  </si>
  <si>
    <t>FLOOD (RS.)</t>
  </si>
  <si>
    <t>SPCL DISCOUNT
OR
SPCL LOADING
(RS.)</t>
  </si>
  <si>
    <t>SR &amp; CC COVER (RS.)</t>
  </si>
  <si>
    <t>TERRORISM (RS.)</t>
  </si>
  <si>
    <t>PAB SR &amp; CC COVER (RS.)</t>
  </si>
  <si>
    <t>PAB TERRORISM COVER (RS.)</t>
  </si>
  <si>
    <t>WCI SR &amp; CC COVER (RS.)</t>
  </si>
  <si>
    <t>WCI TERRORISM COVER (RS.)</t>
  </si>
  <si>
    <t>GOODS SR &amp; CC COVER (RS.)</t>
  </si>
  <si>
    <t>GOODS TERRORISM COVER (RS.)</t>
  </si>
  <si>
    <t>FLOOD COVER LOADING</t>
  </si>
  <si>
    <t>SRCC COVER LOADING</t>
  </si>
  <si>
    <t>TC COVER LOADING</t>
  </si>
  <si>
    <t>BASIC LOADING</t>
  </si>
  <si>
    <t>TOTAL LOADING</t>
  </si>
  <si>
    <t>OVERAGE LOADING</t>
  </si>
  <si>
    <t>INVOICE LOADING (RS.)</t>
  </si>
  <si>
    <t>FINAL PREMIUM (RS)</t>
  </si>
  <si>
    <t>PREMIUM
SUBJECT TO TAXES
(RS)</t>
  </si>
  <si>
    <t>PREMIUM
INCLUSIVE OF TAXES (RS)</t>
  </si>
  <si>
    <t>NETT</t>
  </si>
  <si>
    <t>RATE</t>
  </si>
  <si>
    <t>TOTAL</t>
  </si>
  <si>
    <t>LIMIT</t>
  </si>
  <si>
    <t>PERSONS</t>
  </si>
  <si>
    <t>VALUE</t>
  </si>
  <si>
    <t>PER PERSON</t>
  </si>
  <si>
    <t>NO OF PERSONS</t>
  </si>
  <si>
    <t>AMOUNT</t>
  </si>
  <si>
    <t>Basic Rate - Non Electric</t>
  </si>
  <si>
    <t>Basic Rate - Electric</t>
  </si>
  <si>
    <t>Refer H/O</t>
  </si>
  <si>
    <t>Yes</t>
  </si>
  <si>
    <t>Driver Only</t>
  </si>
  <si>
    <t>Adm Charges</t>
  </si>
  <si>
    <t>Policy Fee</t>
  </si>
  <si>
    <t>Incentive</t>
  </si>
  <si>
    <t>SSCL</t>
  </si>
  <si>
    <t xml:space="preserve">• Accidental damage, Fire &amp; Theft </t>
  </si>
  <si>
    <t>• Flood &amp; natural perils</t>
  </si>
  <si>
    <t>• Theft of parts</t>
  </si>
  <si>
    <t>• Airbag cover</t>
  </si>
  <si>
    <t>• Accidental injury hospitalization cover</t>
  </si>
  <si>
    <t xml:space="preserve">• Third-party death &amp; bodily injury - Unlimited </t>
  </si>
  <si>
    <t>• Third-party property damage - up to Rs. 20,000,000/-</t>
  </si>
  <si>
    <t>• Alternative transportation</t>
  </si>
  <si>
    <t>•</t>
  </si>
  <si>
    <t>Rating</t>
  </si>
  <si>
    <t>Rating Options</t>
  </si>
  <si>
    <t>Rating - S/I Wise</t>
  </si>
  <si>
    <t>Valid Until</t>
  </si>
  <si>
    <t>Basic Information</t>
  </si>
  <si>
    <t>We greatly appreciate your interest in our services and thank you for requesting a quotation for your insurance needs. We are pleased to share our terms and conditions for your review, based on the information provided.</t>
  </si>
  <si>
    <t>No:660-1/1, Galle Road, Colombo 03, Sri Lanka | Tel : +94 11 7501000 | Fax: +94 11 750 1097 / 2597429 | E-mail : info@takaful.lk | Website : www.takaful.lk</t>
  </si>
  <si>
    <t xml:space="preserve"> </t>
  </si>
  <si>
    <t>Package Rate</t>
  </si>
  <si>
    <t>Net Rate</t>
  </si>
  <si>
    <t>Basic Contribution</t>
  </si>
  <si>
    <t>Total Contribution</t>
  </si>
  <si>
    <t>Subject to Tax</t>
  </si>
  <si>
    <t>Name of the Participant</t>
  </si>
  <si>
    <t>Extra Fittings (such as Ceramic Coating/Wrapping/Nano Coating &amp; Any item other than the standard factory-fitted items) should be disclosed as a separate item apart from the vehicle sum insured at the offer level (Quotation) to cover under this insurance.</t>
  </si>
  <si>
    <t>If any item or peril which is not mentioned/agreed in this Quotation is required or is included in the Proposal From, It is requested to inform the Insurance Company in advance to incorporate to the Policy.</t>
  </si>
  <si>
    <t>Standard</t>
  </si>
  <si>
    <t>Diesel</t>
  </si>
  <si>
    <t>Hybrid</t>
  </si>
  <si>
    <t>Electric</t>
  </si>
  <si>
    <t>Max. Indemnification on Battery/Inverter is limited 10% of Vehicle Sum Covered or Market Value, or the current market value of a similar battery/inverter, or the cost of restoring the damaged battery/inverter, whichever is less</t>
  </si>
  <si>
    <t>Maruti</t>
  </si>
  <si>
    <t>Make &amp; Model</t>
  </si>
  <si>
    <t>Vehicle Brand</t>
  </si>
  <si>
    <t>Only vehicles purchased from Agents as 'Brand New' are entitled to repairs at the Agent's Garage. All other vehicles are subject to an additional excess of 20%, if repaired at the Agent's garage.</t>
  </si>
  <si>
    <t>WITH TC</t>
  </si>
  <si>
    <t>Vallibel Finance PLC</t>
  </si>
  <si>
    <t>ATI Motor U/W</t>
  </si>
  <si>
    <t>Premiums at the renewal may change due to claims experience and change in Government Fiscal policy/IRCSL regulation/NITF guidelines otherwise remain as it is.</t>
  </si>
  <si>
    <t>This quotation cannot be combined with any other existing packages, and the above premiums cannot be discounted by producing No Claims Bonus certificates.</t>
  </si>
  <si>
    <t>Toyota</t>
  </si>
  <si>
    <t>LB Finance</t>
  </si>
  <si>
    <t>Vallibel Finance</t>
  </si>
  <si>
    <t>LB Finance PLC</t>
  </si>
  <si>
    <t>NDB Lease/Finance</t>
  </si>
  <si>
    <t>NDB Staff</t>
  </si>
  <si>
    <t>National Development Bank PLC</t>
  </si>
  <si>
    <t>N/A</t>
  </si>
  <si>
    <t>CDB</t>
  </si>
  <si>
    <t>Citizens Development Business Finance PLC</t>
  </si>
  <si>
    <t>We trust that the above terms are acceptable and look forward to hearing a positive response from you. If you have any clarification, please do not hesitate to contact us.</t>
  </si>
  <si>
    <t>Contact</t>
  </si>
  <si>
    <t>This quotation is only valid only for leasing/finance customers of Citizens Development Business Finance PLC who place their insurance through Aseki Insurance Brokers (Pvt) Ltd.</t>
  </si>
  <si>
    <t>Valid Wording</t>
  </si>
  <si>
    <t>This quotation is only valid only for leasing/finance customers of the National Development Bank PLC who place their insurance through InsureMe Insurance Brokers (Pvt) Ltd.</t>
  </si>
  <si>
    <t>This quotation is only valid only for staff members of the National Development Bank PLC who place their insurance through InsureMe Insurance Brokers (Pvt) Ltd. (Staff ID issued by the company (NDB) should be submitted prior to confirmation of the cover.)</t>
  </si>
  <si>
    <t>This quotation is only valid only for leasing/finance customers of LB Finance PLC.</t>
  </si>
  <si>
    <t>This quotation is only valid only for leasing/finance customers of Vallibel Finance PLC.</t>
  </si>
  <si>
    <t>V23.7.01.3000</t>
  </si>
  <si>
    <t>V23.7.01.Beta</t>
  </si>
  <si>
    <t>Mercantile Investments</t>
  </si>
  <si>
    <t>Mercantile Investments &amp; Finance PLC</t>
  </si>
  <si>
    <t>Mitsubishi</t>
  </si>
  <si>
    <t>Nissan</t>
  </si>
  <si>
    <t>Mazda</t>
  </si>
  <si>
    <t>Suzuki Spacia</t>
  </si>
  <si>
    <t>Suzuki Wagon R</t>
  </si>
  <si>
    <t>Suzuki Stingray</t>
  </si>
  <si>
    <t>Honda Vezel</t>
  </si>
  <si>
    <t>Honda Fit</t>
  </si>
  <si>
    <t>Audi</t>
  </si>
  <si>
    <t>BMW</t>
  </si>
  <si>
    <t>Chrysler</t>
  </si>
  <si>
    <t>Jaguar</t>
  </si>
  <si>
    <t>Jeep</t>
  </si>
  <si>
    <t>Land Rover</t>
  </si>
  <si>
    <t>Lexus</t>
  </si>
  <si>
    <t>Porsche</t>
  </si>
  <si>
    <t>Volkswagen</t>
  </si>
  <si>
    <t>Volvo</t>
  </si>
  <si>
    <t>Toyota Aqua</t>
  </si>
  <si>
    <t>Toyota Axio</t>
  </si>
  <si>
    <t>Toyota CHR</t>
  </si>
  <si>
    <t>Toyota Passo</t>
  </si>
  <si>
    <t>Toyota Prius</t>
  </si>
  <si>
    <t>Toyota Roomy</t>
  </si>
  <si>
    <t>Toyota Voxy</t>
  </si>
  <si>
    <t>Suzuki Swift</t>
  </si>
  <si>
    <t>Suzuki Celerio</t>
  </si>
  <si>
    <t>Mercedes</t>
  </si>
  <si>
    <t>All Other</t>
  </si>
  <si>
    <t>sumInsu</t>
  </si>
  <si>
    <t>rate</t>
  </si>
  <si>
    <t>vehicle</t>
  </si>
  <si>
    <t>Suzuki</t>
  </si>
  <si>
    <t>Honda</t>
  </si>
  <si>
    <t>Aqua</t>
  </si>
  <si>
    <t>Any Model (Other than excluded model)</t>
  </si>
  <si>
    <t>Prius</t>
  </si>
  <si>
    <t>Axio</t>
  </si>
  <si>
    <t>Celerio</t>
  </si>
  <si>
    <t>CHR</t>
  </si>
  <si>
    <t>Roomy</t>
  </si>
  <si>
    <t>Passo</t>
  </si>
  <si>
    <t>Swift</t>
  </si>
  <si>
    <t>Other Models (Other than excluded model)</t>
  </si>
  <si>
    <t>Voxy</t>
  </si>
  <si>
    <t>Toyota Other Models (Other than excluded model)</t>
  </si>
  <si>
    <t>Mitsubishi Any Model (Other than excluded model)</t>
  </si>
  <si>
    <t>Audi Any Model (Other than excluded model)</t>
  </si>
  <si>
    <t>BMW Any Model (Other than excluded model)</t>
  </si>
  <si>
    <t>Nissan Any Model (Other than excluded model)</t>
  </si>
  <si>
    <t>Mazda Any Model (Other than excluded model)</t>
  </si>
  <si>
    <t>Suzuki Other Models (Other than excluded model)</t>
  </si>
  <si>
    <t>Honda Other Models (Other than excluded model)</t>
  </si>
  <si>
    <t>Maruti Any Model (Other than excluded model)</t>
  </si>
  <si>
    <t>Chrysler Any Model (Other than excluded model)</t>
  </si>
  <si>
    <t>Jaguar Any Model (Other than excluded model)</t>
  </si>
  <si>
    <t>Jeep Any Model (Other than excluded model)</t>
  </si>
  <si>
    <t>Land Rover Any Model (Other than excluded model)</t>
  </si>
  <si>
    <t>Lexus Any Model (Other than excluded model)</t>
  </si>
  <si>
    <t>Mercedes Any Model (Other than excluded model)</t>
  </si>
  <si>
    <t>Porsche Any Model (Other than excluded model)</t>
  </si>
  <si>
    <t>Range Rover Any Model (Other than excluded model)</t>
  </si>
  <si>
    <t>Volkswagen Any Model (Other than excluded model)</t>
  </si>
  <si>
    <t>Volvo Any Model (Other than excluded model)</t>
  </si>
  <si>
    <t>All Other Any Model (Other than excluded model)</t>
  </si>
  <si>
    <t>Spacia</t>
  </si>
  <si>
    <t>Wagon R</t>
  </si>
  <si>
    <t>Stingray</t>
  </si>
  <si>
    <t>Vezel</t>
  </si>
  <si>
    <t>Fit</t>
  </si>
  <si>
    <t>Designed and Developed by |</t>
  </si>
  <si>
    <t>Singer Finance</t>
  </si>
  <si>
    <t>Pan Asia Bank</t>
  </si>
  <si>
    <t>Rates_Vallibel!</t>
  </si>
  <si>
    <t>Rates_LB!</t>
  </si>
  <si>
    <t>Rates_NDB!</t>
  </si>
  <si>
    <t>Rates_CDB!</t>
  </si>
  <si>
    <t>Rates_Mercantile!</t>
  </si>
  <si>
    <t>Rates_Singer!</t>
  </si>
  <si>
    <t>Rates_PABC!</t>
  </si>
  <si>
    <t>Singer Finance (Lanka) PLC</t>
  </si>
  <si>
    <t>Pan Asia Banking Corporation PLC</t>
  </si>
  <si>
    <t>This quotation is only valid only for leasing/finance customers of Singer Finance (Lanka) PLC.</t>
  </si>
  <si>
    <t>This quotation is only valid only for leasing/finance customers of Pan Asia Banking Corporation PLC.</t>
  </si>
  <si>
    <t>Central Finance</t>
  </si>
  <si>
    <t>This promotion is valid only for Leasing / Finance customers of Central Finance Company PLC who placed their insurance through CF Insurance Brokers (Pvt) Ltd.</t>
  </si>
  <si>
    <t>Rates_CF!</t>
  </si>
  <si>
    <t>Commercial Bank of Ceylon PLC</t>
  </si>
  <si>
    <t>Commercial Bank</t>
  </si>
  <si>
    <t>Rates_Combank!</t>
  </si>
  <si>
    <t>Central Finance Company PLC</t>
  </si>
  <si>
    <t>This promotion is valid only for Leasing / Finance customers of Commercial Bank of Ceylon PLC.</t>
  </si>
  <si>
    <t>This quotation is only valid only for Leasing / Finance customers of Mercantile Investments &amp; Finance PLC who placed their insurance through Mercantile Fortunes Insurance Brokers (Pvt) Ltd.</t>
  </si>
  <si>
    <t>Alliance Finance</t>
  </si>
  <si>
    <t>Alliance Finance Company PLC</t>
  </si>
  <si>
    <t>This promotion is valid only for Leasing / Finance customers of Alliance Finance Company PLC.</t>
  </si>
  <si>
    <t>Rates_Alliance!</t>
  </si>
  <si>
    <t>The decision to convert this quotation into a policy is at the sole discretion of the company.</t>
  </si>
  <si>
    <t>Fintrex Finance</t>
  </si>
  <si>
    <t>Rates_Fintrex!</t>
  </si>
  <si>
    <t>Fintrex Finance Limited</t>
  </si>
  <si>
    <t>This promotion is valid only for Leasing / Finance customers of Fintrex Finance Limited.</t>
  </si>
  <si>
    <t>Toyota Tank</t>
  </si>
  <si>
    <t>Tank</t>
  </si>
  <si>
    <t>Freed</t>
  </si>
  <si>
    <t>Honda Freed</t>
  </si>
  <si>
    <t>February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</si>
</sst>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Rs.-4009]\ #,##0.00"/>
    <numFmt numFmtId="165" formatCode="[$-409]d\-mmm\-yyyy;@"/>
    <numFmt numFmtId="166" formatCode="#,##0.00\ ;&quot; (&quot;#,##0.00\);\-#\ ;@\ "/>
    <numFmt numFmtId="167" formatCode="#,###.00"/>
    <numFmt numFmtId="168" formatCode="0.0%"/>
    <numFmt numFmtId="169" formatCode="0.0000%"/>
    <numFmt numFmtId="170" formatCode="_(* #,##0_);_(* \(#,##0\);_(* &quot;-&quot;??_);_(@_)"/>
    <numFmt numFmtId="171" formatCode="0.000%"/>
  </numFmts>
  <fonts count="46">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0"/>
      <name val="Arial"/>
      <family val="2"/>
    </font>
    <font>
      <b/>
      <sz val="12"/>
      <color theme="0"/>
      <name val="Calibri"/>
      <family val="2"/>
      <scheme val="minor"/>
    </font>
    <font>
      <sz val="12"/>
      <color theme="0"/>
      <name val="Calibri"/>
      <family val="2"/>
      <scheme val="minor"/>
    </font>
    <font>
      <sz val="12"/>
      <color theme="1"/>
      <name val="Calibri"/>
      <family val="2"/>
      <scheme val="minor"/>
    </font>
    <font>
      <sz val="11"/>
      <color theme="1" tint="0.14999847407452621"/>
      <name val="Calibri"/>
      <family val="2"/>
      <scheme val="minor"/>
    </font>
    <font>
      <b/>
      <sz val="20"/>
      <color theme="1" tint="0.14999847407452621"/>
      <name val="Calibri"/>
      <family val="2"/>
      <scheme val="minor"/>
    </font>
    <font>
      <sz val="10"/>
      <color theme="1" tint="0.14999847407452621"/>
      <name val="Calibri"/>
      <family val="2"/>
      <scheme val="minor"/>
    </font>
    <font>
      <sz val="12"/>
      <color theme="1" tint="0.14999847407452621"/>
      <name val="Calibri"/>
      <family val="2"/>
      <scheme val="minor"/>
    </font>
    <font>
      <sz val="8.5"/>
      <color theme="1" tint="0.14999847407452621"/>
      <name val="Calibri"/>
      <family val="2"/>
      <scheme val="minor"/>
    </font>
    <font>
      <b/>
      <sz val="10"/>
      <name val="Arial"/>
      <family val="2"/>
    </font>
    <font>
      <b/>
      <sz val="10"/>
      <color rgb="FF000080"/>
      <name val="Arial"/>
      <family val="2"/>
    </font>
    <font>
      <sz val="11"/>
      <color rgb="FF000000"/>
      <name val="Calibri"/>
      <family val="2"/>
    </font>
    <font>
      <b/>
      <u/>
      <sz val="11"/>
      <color theme="1"/>
      <name val="Calibri"/>
      <family val="2"/>
      <scheme val="minor"/>
    </font>
    <font>
      <b/>
      <sz val="11"/>
      <color theme="1" tint="0.14999847407452621"/>
      <name val="Calibri"/>
      <family val="2"/>
      <scheme val="minor"/>
    </font>
    <font>
      <sz val="11"/>
      <color rgb="FFFF0000"/>
      <name val="Calibri"/>
      <family val="2"/>
      <scheme val="minor"/>
    </font>
    <font>
      <b/>
      <sz val="11"/>
      <color theme="9" tint="-0.499984740745262"/>
      <name val="Calibri"/>
      <family val="2"/>
      <scheme val="minor"/>
    </font>
    <font>
      <b/>
      <sz val="14"/>
      <color theme="0"/>
      <name val="Calibri"/>
      <family val="2"/>
      <scheme val="minor"/>
    </font>
    <font>
      <b/>
      <sz val="28"/>
      <color rgb="FFC00000"/>
      <name val="Calibri"/>
      <family val="2"/>
      <scheme val="minor"/>
    </font>
    <font>
      <b/>
      <sz val="11"/>
      <color theme="1" tint="0.249977111117893"/>
      <name val="Calibri"/>
      <family val="2"/>
      <scheme val="minor"/>
    </font>
    <font>
      <b/>
      <sz val="10"/>
      <color theme="1" tint="0.14999847407452621"/>
      <name val="Calibri"/>
      <family val="2"/>
      <scheme val="minor"/>
    </font>
    <font>
      <b/>
      <sz val="11"/>
      <name val="Calibri"/>
      <family val="2"/>
      <scheme val="minor"/>
    </font>
    <font>
      <sz val="11"/>
      <name val="Calibri"/>
      <family val="2"/>
      <scheme val="minor"/>
    </font>
    <font>
      <b/>
      <sz val="22"/>
      <color rgb="FFC00000"/>
      <name val="Calibri"/>
      <family val="2"/>
      <scheme val="minor"/>
    </font>
    <font>
      <sz val="7"/>
      <color theme="1"/>
      <name val="Calibri"/>
      <family val="2"/>
      <scheme val="minor"/>
    </font>
    <font>
      <b/>
      <sz val="8"/>
      <name val="Arial"/>
      <family val="2"/>
    </font>
    <font>
      <b/>
      <sz val="8"/>
      <color rgb="FF000080"/>
      <name val="Arial"/>
      <family val="2"/>
    </font>
    <font>
      <b/>
      <sz val="8"/>
      <color rgb="FFFFFFFF"/>
      <name val="Arial"/>
      <family val="2"/>
    </font>
    <font>
      <sz val="8"/>
      <name val="Arial"/>
      <family val="2"/>
    </font>
    <font>
      <sz val="8"/>
      <color rgb="FF000000"/>
      <name val="Century Gothic"/>
      <family val="2"/>
    </font>
    <font>
      <sz val="8"/>
      <color rgb="FF000000"/>
      <name val="Arial"/>
      <family val="2"/>
    </font>
    <font>
      <b/>
      <sz val="8"/>
      <color rgb="FF000000"/>
      <name val="Arial"/>
      <family val="2"/>
    </font>
    <font>
      <b/>
      <sz val="8"/>
      <color rgb="FFDB3236"/>
      <name val="Arial"/>
      <family val="2"/>
    </font>
    <font>
      <b/>
      <sz val="11"/>
      <color rgb="FF5B6670"/>
      <name val="Calibri"/>
      <family val="2"/>
      <scheme val="minor"/>
    </font>
    <font>
      <b/>
      <sz val="11"/>
      <color theme="1"/>
      <name val="Calibri"/>
      <family val="2"/>
      <scheme val="minor"/>
    </font>
    <font>
      <sz val="10"/>
      <color rgb="FF000000"/>
      <name val="Calibri"/>
      <family val="2"/>
      <scheme val="minor"/>
    </font>
    <font>
      <b/>
      <sz val="11"/>
      <color theme="1"/>
      <name val="Calibri"/>
      <family val="2"/>
    </font>
    <font>
      <sz val="11"/>
      <color theme="1"/>
      <name val="&quot;Century Gothic&quot;"/>
    </font>
    <font>
      <b/>
      <sz val="11"/>
      <color theme="1"/>
      <name val="&quot;Century Gothic&quot;"/>
    </font>
    <font>
      <b/>
      <sz val="10"/>
      <color theme="1"/>
      <name val="Calibri"/>
      <family val="2"/>
      <scheme val="minor"/>
    </font>
    <font>
      <b/>
      <sz val="10"/>
      <color theme="0"/>
      <name val="Calibri"/>
      <family val="2"/>
      <scheme val="minor"/>
    </font>
    <font>
      <sz val="10"/>
      <name val="Arial"/>
      <family val="2"/>
    </font>
    <font>
      <b/>
      <sz val="11"/>
      <color theme="0"/>
      <name val="&quot;Century Gothic&quot;"/>
    </font>
  </fonts>
  <fills count="29">
    <fill>
      <patternFill patternType="none"/>
    </fill>
    <fill>
      <patternFill patternType="gray125"/>
    </fill>
    <fill>
      <patternFill patternType="solid">
        <fgColor theme="0" tint="-0.14999847407452621"/>
        <bgColor indexed="64"/>
      </patternFill>
    </fill>
    <fill>
      <patternFill patternType="solid">
        <fgColor rgb="FFDDDDDD"/>
        <bgColor rgb="FFDFE3EE"/>
      </patternFill>
    </fill>
    <fill>
      <patternFill patternType="solid">
        <fgColor rgb="FF00CCFF"/>
        <bgColor rgb="FF00FFFF"/>
      </patternFill>
    </fill>
    <fill>
      <patternFill patternType="solid">
        <fgColor rgb="FF33FF99"/>
        <bgColor rgb="FF00FFFF"/>
      </patternFill>
    </fill>
    <fill>
      <patternFill patternType="solid">
        <fgColor rgb="FFFB3958"/>
        <bgColor rgb="FFFF3333"/>
      </patternFill>
    </fill>
    <fill>
      <patternFill patternType="solid">
        <fgColor rgb="FFFF9999"/>
        <bgColor rgb="FFFF8080"/>
      </patternFill>
    </fill>
    <fill>
      <patternFill patternType="solid">
        <fgColor rgb="FFDFE3EE"/>
        <bgColor indexed="64"/>
      </patternFill>
    </fill>
    <fill>
      <patternFill patternType="solid">
        <fgColor rgb="FF8B9DC3"/>
        <bgColor indexed="64"/>
      </patternFill>
    </fill>
    <fill>
      <patternFill patternType="solid">
        <fgColor rgb="FFF7F7F7"/>
        <bgColor indexed="64"/>
      </patternFill>
    </fill>
    <fill>
      <patternFill patternType="solid">
        <fgColor rgb="FF5B6670"/>
        <bgColor indexed="64"/>
      </patternFill>
    </fill>
    <fill>
      <patternFill patternType="solid">
        <fgColor rgb="FFFFFF00"/>
        <bgColor indexed="64"/>
      </patternFill>
    </fill>
    <fill>
      <patternFill patternType="solid">
        <fgColor theme="3" tint="-0.249977111117893"/>
        <bgColor indexed="64"/>
      </patternFill>
    </fill>
    <fill>
      <patternFill patternType="solid">
        <fgColor theme="3" tint="0.39997558519241921"/>
        <bgColor indexed="64"/>
      </patternFill>
    </fill>
    <fill>
      <patternFill patternType="solid">
        <fgColor rgb="FF92D050"/>
        <bgColor rgb="FF92D050"/>
      </patternFill>
    </fill>
    <fill>
      <patternFill patternType="solid">
        <fgColor rgb="FFFFDDC1"/>
        <bgColor rgb="FFF4CCCC"/>
      </patternFill>
    </fill>
    <fill>
      <patternFill patternType="solid">
        <fgColor rgb="FFF0E68C"/>
        <bgColor rgb="FFF4CCCC"/>
      </patternFill>
    </fill>
    <fill>
      <patternFill patternType="solid">
        <fgColor rgb="FFFFE4E1"/>
        <bgColor rgb="FFF4CCCC"/>
      </patternFill>
    </fill>
    <fill>
      <patternFill patternType="solid">
        <fgColor rgb="FFADD8E6"/>
        <bgColor rgb="FFF4CCCC"/>
      </patternFill>
    </fill>
    <fill>
      <patternFill patternType="solid">
        <fgColor rgb="FF98FB98"/>
        <bgColor rgb="FFFCE5CD"/>
      </patternFill>
    </fill>
    <fill>
      <patternFill patternType="solid">
        <fgColor rgb="FFFFB6C1"/>
        <bgColor rgb="FFD9EAD3"/>
      </patternFill>
    </fill>
    <fill>
      <patternFill patternType="solid">
        <fgColor rgb="FFE6E6FA"/>
        <bgColor rgb="FFC9DAF8"/>
      </patternFill>
    </fill>
    <fill>
      <patternFill patternType="solid">
        <fgColor rgb="FFF0FFF0"/>
        <bgColor rgb="FFD0E0E3"/>
      </patternFill>
    </fill>
    <fill>
      <patternFill patternType="solid">
        <fgColor rgb="FFFFFACD"/>
        <bgColor rgb="FFCFE2F3"/>
      </patternFill>
    </fill>
    <fill>
      <patternFill patternType="solid">
        <fgColor rgb="FFAFEEEE"/>
        <bgColor rgb="FFFFE599"/>
      </patternFill>
    </fill>
    <fill>
      <patternFill patternType="solid">
        <fgColor rgb="FFFFDAB9"/>
        <bgColor rgb="FFEA9999"/>
      </patternFill>
    </fill>
    <fill>
      <patternFill patternType="solid">
        <fgColor rgb="FF3B5998"/>
        <bgColor indexed="64"/>
      </patternFill>
    </fill>
    <fill>
      <patternFill patternType="solid">
        <fgColor rgb="FFC00000"/>
        <bgColor rgb="FFF4CCCC"/>
      </patternFill>
    </fill>
  </fills>
  <borders count="26">
    <border>
      <left/>
      <right/>
      <top/>
      <bottom/>
      <diagonal/>
    </border>
    <border>
      <left/>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medium">
        <color rgb="FF5B6670"/>
      </left>
      <right/>
      <top style="medium">
        <color rgb="FF5B6670"/>
      </top>
      <bottom/>
      <diagonal/>
    </border>
    <border>
      <left/>
      <right style="medium">
        <color rgb="FF5B6670"/>
      </right>
      <top style="medium">
        <color rgb="FF5B6670"/>
      </top>
      <bottom/>
      <diagonal/>
    </border>
    <border>
      <left style="medium">
        <color rgb="FF5B6670"/>
      </left>
      <right/>
      <top/>
      <bottom/>
      <diagonal/>
    </border>
    <border>
      <left/>
      <right style="medium">
        <color rgb="FF5B6670"/>
      </right>
      <top/>
      <bottom/>
      <diagonal/>
    </border>
    <border>
      <left style="medium">
        <color rgb="FF5B6670"/>
      </left>
      <right/>
      <top/>
      <bottom style="medium">
        <color rgb="FF5B6670"/>
      </bottom>
      <diagonal/>
    </border>
    <border>
      <left/>
      <right style="medium">
        <color rgb="FF5B6670"/>
      </right>
      <top/>
      <bottom style="medium">
        <color rgb="FF5B667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s>
  <cellStyleXfs count="9">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xf numFmtId="0" fontId="4" fillId="0" borderId="0"/>
    <xf numFmtId="166" fontId="15" fillId="0" borderId="0" applyBorder="0" applyAlignment="0" applyProtection="0"/>
    <xf numFmtId="0" fontId="1" fillId="0" borderId="0"/>
    <xf numFmtId="0" fontId="38" fillId="0" borderId="0"/>
    <xf numFmtId="43" fontId="38" fillId="0" borderId="0" applyFont="0" applyFill="0" applyBorder="0" applyAlignment="0" applyProtection="0"/>
  </cellStyleXfs>
  <cellXfs count="199">
    <xf numFmtId="0" fontId="0" fillId="0" borderId="0" xfId="0"/>
    <xf numFmtId="0" fontId="0" fillId="0" borderId="0" xfId="0" applyAlignment="1">
      <alignment vertical="center"/>
    </xf>
    <xf numFmtId="0" fontId="7" fillId="0" borderId="0" xfId="0" applyFont="1" applyAlignment="1">
      <alignment vertical="center"/>
    </xf>
    <xf numFmtId="165" fontId="0" fillId="0" borderId="0" xfId="0" applyNumberFormat="1" applyAlignment="1">
      <alignment horizontal="left" vertical="center"/>
    </xf>
    <xf numFmtId="0" fontId="8" fillId="0" borderId="0" xfId="0" applyFont="1" applyAlignment="1">
      <alignment vertical="center"/>
    </xf>
    <xf numFmtId="0" fontId="8" fillId="0" borderId="1" xfId="0" applyFont="1" applyBorder="1" applyAlignment="1">
      <alignment horizontal="left" vertical="center" wrapText="1"/>
    </xf>
    <xf numFmtId="0" fontId="8" fillId="0" borderId="2" xfId="0" applyFont="1" applyBorder="1" applyAlignment="1">
      <alignment vertical="center"/>
    </xf>
    <xf numFmtId="0" fontId="8" fillId="0" borderId="0" xfId="0" applyFont="1" applyAlignment="1">
      <alignment horizontal="left" vertical="center"/>
    </xf>
    <xf numFmtId="164" fontId="8" fillId="0" borderId="0" xfId="0" applyNumberFormat="1" applyFont="1" applyAlignment="1">
      <alignment horizontal="left" vertical="center"/>
    </xf>
    <xf numFmtId="0" fontId="8" fillId="0" borderId="0" xfId="0" applyFont="1" applyAlignment="1">
      <alignment horizontal="center" vertical="center" wrapText="1"/>
    </xf>
    <xf numFmtId="0" fontId="13" fillId="0" borderId="0" xfId="0" applyFont="1" applyAlignment="1" applyProtection="1">
      <alignment horizontal="center" vertical="center" wrapText="1"/>
      <protection locked="0"/>
    </xf>
    <xf numFmtId="4" fontId="13" fillId="0" borderId="0" xfId="0" applyNumberFormat="1" applyFont="1" applyAlignment="1" applyProtection="1">
      <alignment horizontal="center" vertical="center" wrapText="1"/>
      <protection locked="0"/>
    </xf>
    <xf numFmtId="0" fontId="0" fillId="0" borderId="6" xfId="0" applyBorder="1"/>
    <xf numFmtId="0" fontId="16" fillId="0" borderId="4" xfId="0" applyFont="1" applyBorder="1"/>
    <xf numFmtId="0" fontId="0" fillId="0" borderId="5" xfId="0" applyBorder="1" applyAlignment="1">
      <alignment horizontal="center" vertical="center"/>
    </xf>
    <xf numFmtId="43" fontId="0" fillId="0" borderId="7" xfId="1" applyFont="1" applyBorder="1" applyAlignment="1">
      <alignment horizontal="center" vertical="center"/>
    </xf>
    <xf numFmtId="43" fontId="0" fillId="0" borderId="0" xfId="1" applyFont="1"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43" fontId="0" fillId="0" borderId="9" xfId="1" applyFont="1" applyBorder="1" applyAlignment="1">
      <alignment horizontal="center" vertical="center"/>
    </xf>
    <xf numFmtId="43" fontId="0" fillId="0" borderId="10" xfId="1" applyFont="1" applyBorder="1" applyAlignment="1">
      <alignment horizontal="center" vertical="center"/>
    </xf>
    <xf numFmtId="0" fontId="16" fillId="0" borderId="4" xfId="0" applyFont="1" applyBorder="1" applyAlignment="1">
      <alignment horizontal="left" vertical="center"/>
    </xf>
    <xf numFmtId="0" fontId="16" fillId="0" borderId="7" xfId="0" applyFont="1" applyBorder="1" applyAlignment="1">
      <alignment horizontal="left" vertical="center"/>
    </xf>
    <xf numFmtId="164" fontId="0" fillId="0" borderId="7" xfId="0" applyNumberFormat="1" applyBorder="1" applyAlignment="1">
      <alignment horizontal="left" vertical="center"/>
    </xf>
    <xf numFmtId="43" fontId="0" fillId="0" borderId="8" xfId="1" applyFont="1" applyBorder="1"/>
    <xf numFmtId="164" fontId="0" fillId="0" borderId="9" xfId="0" applyNumberFormat="1" applyBorder="1" applyAlignment="1">
      <alignment horizontal="left" vertical="center"/>
    </xf>
    <xf numFmtId="43" fontId="0" fillId="0" borderId="11" xfId="1" applyFont="1" applyBorder="1"/>
    <xf numFmtId="0" fontId="0" fillId="8" borderId="0" xfId="0" applyFill="1"/>
    <xf numFmtId="0" fontId="0" fillId="8" borderId="0" xfId="0" applyFill="1" applyAlignment="1">
      <alignment vertical="center"/>
    </xf>
    <xf numFmtId="164" fontId="0" fillId="8" borderId="0" xfId="0" applyNumberFormat="1" applyFill="1" applyAlignment="1">
      <alignment horizontal="left" vertical="center"/>
    </xf>
    <xf numFmtId="0" fontId="8" fillId="0" borderId="0" xfId="0" applyFont="1" applyAlignment="1">
      <alignment horizontal="left" vertical="center" indent="1"/>
    </xf>
    <xf numFmtId="0" fontId="8" fillId="0" borderId="0" xfId="0" applyFont="1" applyAlignment="1">
      <alignment horizontal="center" vertical="center"/>
    </xf>
    <xf numFmtId="164" fontId="8" fillId="0" borderId="0" xfId="0" applyNumberFormat="1" applyFont="1" applyAlignment="1">
      <alignment horizontal="right" vertical="center" indent="1"/>
    </xf>
    <xf numFmtId="0" fontId="8" fillId="0" borderId="0" xfId="0" applyFont="1" applyAlignment="1">
      <alignment horizontal="right" vertical="top"/>
    </xf>
    <xf numFmtId="10" fontId="13" fillId="7" borderId="3" xfId="2" applyNumberFormat="1" applyFont="1" applyFill="1" applyBorder="1" applyAlignment="1" applyProtection="1">
      <alignment horizontal="center" vertical="center" wrapText="1"/>
      <protection locked="0"/>
    </xf>
    <xf numFmtId="10" fontId="14" fillId="3" borderId="3" xfId="2" applyNumberFormat="1" applyFont="1" applyFill="1" applyBorder="1" applyAlignment="1" applyProtection="1">
      <alignment horizontal="center" vertical="center" wrapText="1"/>
      <protection locked="0"/>
    </xf>
    <xf numFmtId="43" fontId="0" fillId="0" borderId="0" xfId="1" applyFont="1" applyBorder="1" applyAlignment="1">
      <alignment horizontal="left" vertical="center"/>
    </xf>
    <xf numFmtId="10" fontId="0" fillId="0" borderId="0" xfId="2" applyNumberFormat="1" applyFont="1" applyBorder="1" applyAlignment="1">
      <alignment horizontal="center" vertical="center"/>
    </xf>
    <xf numFmtId="0" fontId="17" fillId="2" borderId="0" xfId="0" applyFont="1" applyFill="1" applyAlignment="1">
      <alignment horizontal="left" vertical="center" indent="1"/>
    </xf>
    <xf numFmtId="0" fontId="17" fillId="2" borderId="0" xfId="0" applyFont="1" applyFill="1" applyAlignment="1">
      <alignment horizontal="center" vertical="center"/>
    </xf>
    <xf numFmtId="164" fontId="17" fillId="2" borderId="0" xfId="0" applyNumberFormat="1" applyFont="1" applyFill="1" applyAlignment="1">
      <alignment horizontal="right" vertical="center" indent="1"/>
    </xf>
    <xf numFmtId="0" fontId="0" fillId="8" borderId="12" xfId="0" applyFill="1" applyBorder="1" applyAlignment="1">
      <alignment vertical="center"/>
    </xf>
    <xf numFmtId="0" fontId="0" fillId="10" borderId="12" xfId="0" applyFill="1" applyBorder="1" applyAlignment="1" applyProtection="1">
      <alignment vertical="center"/>
      <protection locked="0"/>
    </xf>
    <xf numFmtId="0" fontId="0" fillId="10" borderId="12" xfId="0" applyFill="1" applyBorder="1" applyAlignment="1" applyProtection="1">
      <alignment horizontal="left" vertical="center"/>
      <protection locked="0"/>
    </xf>
    <xf numFmtId="164" fontId="0" fillId="10" borderId="12" xfId="0" applyNumberFormat="1" applyFill="1" applyBorder="1" applyAlignment="1" applyProtection="1">
      <alignment horizontal="left" vertical="center"/>
      <protection locked="0"/>
    </xf>
    <xf numFmtId="0" fontId="0" fillId="9" borderId="13" xfId="0" applyFill="1" applyBorder="1" applyAlignment="1" applyProtection="1">
      <alignment horizontal="center" vertical="center"/>
      <protection locked="0"/>
    </xf>
    <xf numFmtId="0" fontId="5" fillId="0" borderId="0" xfId="0" applyFont="1" applyAlignment="1">
      <alignment vertical="center"/>
    </xf>
    <xf numFmtId="0" fontId="6"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10" fontId="0" fillId="0" borderId="10" xfId="2" applyNumberFormat="1" applyFont="1" applyBorder="1" applyAlignment="1">
      <alignment horizontal="center" vertical="center"/>
    </xf>
    <xf numFmtId="170" fontId="0" fillId="0" borderId="7" xfId="1" applyNumberFormat="1" applyFont="1" applyBorder="1" applyAlignment="1">
      <alignment horizontal="center" vertical="center"/>
    </xf>
    <xf numFmtId="170" fontId="0" fillId="0" borderId="0" xfId="1" applyNumberFormat="1" applyFont="1" applyBorder="1" applyAlignment="1">
      <alignment horizontal="center" vertical="center"/>
    </xf>
    <xf numFmtId="170" fontId="0" fillId="0" borderId="9" xfId="1" applyNumberFormat="1" applyFont="1" applyBorder="1" applyAlignment="1">
      <alignment horizontal="center" vertical="center"/>
    </xf>
    <xf numFmtId="170" fontId="0" fillId="0" borderId="10" xfId="1" applyNumberFormat="1" applyFont="1" applyBorder="1" applyAlignment="1">
      <alignment horizontal="center" vertical="center"/>
    </xf>
    <xf numFmtId="0" fontId="0" fillId="10" borderId="0" xfId="0" applyFill="1"/>
    <xf numFmtId="0" fontId="20" fillId="11" borderId="0" xfId="0" applyFont="1" applyFill="1" applyAlignment="1">
      <alignment horizontal="center" vertical="center"/>
    </xf>
    <xf numFmtId="0" fontId="0" fillId="10" borderId="0" xfId="0" applyFill="1" applyAlignment="1">
      <alignment horizontal="center" vertical="center"/>
    </xf>
    <xf numFmtId="165" fontId="0" fillId="8" borderId="0" xfId="0" applyNumberFormat="1" applyFill="1" applyAlignment="1">
      <alignment horizontal="left" vertical="center"/>
    </xf>
    <xf numFmtId="0" fontId="22" fillId="8" borderId="14" xfId="0" applyFont="1" applyFill="1" applyBorder="1" applyAlignment="1">
      <alignment horizontal="left" vertical="center" indent="1"/>
    </xf>
    <xf numFmtId="0" fontId="22" fillId="8" borderId="15" xfId="0" applyFont="1" applyFill="1" applyBorder="1" applyAlignment="1">
      <alignment vertical="center"/>
    </xf>
    <xf numFmtId="0" fontId="22" fillId="8" borderId="16" xfId="0" applyFont="1" applyFill="1" applyBorder="1" applyAlignment="1">
      <alignment horizontal="left" vertical="center" indent="1"/>
    </xf>
    <xf numFmtId="165" fontId="22" fillId="8" borderId="17" xfId="0" applyNumberFormat="1" applyFont="1" applyFill="1" applyBorder="1" applyAlignment="1">
      <alignment horizontal="left" vertical="center"/>
    </xf>
    <xf numFmtId="0" fontId="22" fillId="8" borderId="18" xfId="0" applyFont="1" applyFill="1" applyBorder="1" applyAlignment="1">
      <alignment horizontal="left" vertical="center" indent="1"/>
    </xf>
    <xf numFmtId="164" fontId="22" fillId="8" borderId="19" xfId="0" applyNumberFormat="1" applyFont="1" applyFill="1" applyBorder="1" applyAlignment="1">
      <alignment horizontal="left" vertical="center"/>
    </xf>
    <xf numFmtId="0" fontId="0" fillId="8" borderId="0" xfId="0" applyFill="1" applyAlignment="1">
      <alignment vertical="top"/>
    </xf>
    <xf numFmtId="0" fontId="0" fillId="8" borderId="0" xfId="0" applyFill="1" applyAlignment="1">
      <alignment horizontal="center" vertical="center"/>
    </xf>
    <xf numFmtId="164" fontId="0" fillId="12" borderId="12" xfId="0" applyNumberFormat="1" applyFill="1" applyBorder="1" applyAlignment="1" applyProtection="1">
      <alignment horizontal="left" vertical="center"/>
      <protection locked="0"/>
    </xf>
    <xf numFmtId="0" fontId="0" fillId="0" borderId="4" xfId="0" applyBorder="1" applyAlignment="1">
      <alignment horizontal="left" vertical="center"/>
    </xf>
    <xf numFmtId="0" fontId="0" fillId="0" borderId="7" xfId="0" applyBorder="1" applyAlignment="1">
      <alignment horizontal="left" vertical="center"/>
    </xf>
    <xf numFmtId="0" fontId="0" fillId="0" borderId="8" xfId="0" applyBorder="1"/>
    <xf numFmtId="0" fontId="0" fillId="0" borderId="9" xfId="0" applyBorder="1" applyAlignment="1">
      <alignment horizontal="left" vertical="center"/>
    </xf>
    <xf numFmtId="0" fontId="0" fillId="0" borderId="11" xfId="0" applyBorder="1"/>
    <xf numFmtId="0" fontId="0" fillId="9" borderId="13" xfId="0" applyFill="1" applyBorder="1" applyAlignment="1">
      <alignment horizontal="center" vertical="center"/>
    </xf>
    <xf numFmtId="0" fontId="25" fillId="0" borderId="0" xfId="0" applyFont="1" applyAlignment="1">
      <alignment vertical="center"/>
    </xf>
    <xf numFmtId="0" fontId="24" fillId="0" borderId="0" xfId="0" applyFont="1" applyAlignment="1">
      <alignment horizontal="left" vertical="center" indent="1"/>
    </xf>
    <xf numFmtId="0" fontId="24" fillId="0" borderId="0" xfId="0" applyFont="1" applyAlignment="1">
      <alignment horizontal="center" vertical="center"/>
    </xf>
    <xf numFmtId="164" fontId="24" fillId="0" borderId="0" xfId="0" applyNumberFormat="1" applyFont="1" applyAlignment="1">
      <alignment horizontal="right" vertical="center" indent="1"/>
    </xf>
    <xf numFmtId="0" fontId="26" fillId="10" borderId="0" xfId="0" applyFont="1" applyFill="1" applyAlignment="1">
      <alignment vertical="center" wrapText="1"/>
    </xf>
    <xf numFmtId="0" fontId="0" fillId="10" borderId="12" xfId="0" applyFill="1" applyBorder="1" applyAlignment="1">
      <alignment vertical="center"/>
    </xf>
    <xf numFmtId="0" fontId="0" fillId="10" borderId="12" xfId="0" applyFill="1" applyBorder="1" applyAlignment="1">
      <alignment horizontal="left" vertical="center"/>
    </xf>
    <xf numFmtId="0" fontId="27" fillId="0" borderId="0" xfId="0" applyFont="1" applyAlignment="1">
      <alignment vertical="center"/>
    </xf>
    <xf numFmtId="0" fontId="28" fillId="3" borderId="3" xfId="0" applyFont="1" applyFill="1" applyBorder="1" applyAlignment="1" applyProtection="1">
      <alignment horizontal="center" vertical="center" wrapText="1"/>
      <protection locked="0"/>
    </xf>
    <xf numFmtId="0" fontId="28" fillId="3" borderId="3" xfId="0" applyFont="1" applyFill="1" applyBorder="1" applyAlignment="1" applyProtection="1">
      <alignment horizontal="center" vertical="center"/>
      <protection locked="0"/>
    </xf>
    <xf numFmtId="10" fontId="28" fillId="3" borderId="3" xfId="2" applyNumberFormat="1" applyFont="1" applyFill="1" applyBorder="1" applyAlignment="1" applyProtection="1">
      <alignment horizontal="center" vertical="center" wrapText="1"/>
      <protection locked="0"/>
    </xf>
    <xf numFmtId="4" fontId="32" fillId="0" borderId="3" xfId="0" applyNumberFormat="1" applyFont="1" applyBorder="1" applyAlignment="1">
      <alignment horizontal="center" vertical="center"/>
    </xf>
    <xf numFmtId="164" fontId="31" fillId="0" borderId="3" xfId="1" applyNumberFormat="1" applyFont="1" applyBorder="1" applyAlignment="1" applyProtection="1">
      <alignment horizontal="right" vertical="center"/>
    </xf>
    <xf numFmtId="10" fontId="29" fillId="0" borderId="3" xfId="2" applyNumberFormat="1" applyFont="1" applyBorder="1" applyAlignment="1" applyProtection="1">
      <alignment horizontal="center" vertical="center"/>
      <protection locked="0"/>
    </xf>
    <xf numFmtId="167" fontId="31" fillId="0" borderId="3" xfId="1" applyNumberFormat="1" applyFont="1" applyBorder="1" applyAlignment="1" applyProtection="1">
      <alignment horizontal="center" vertical="center"/>
      <protection locked="0"/>
    </xf>
    <xf numFmtId="10" fontId="33" fillId="0" borderId="3" xfId="5" applyNumberFormat="1" applyFont="1" applyBorder="1" applyAlignment="1" applyProtection="1">
      <alignment horizontal="center" vertical="center"/>
      <protection locked="0"/>
    </xf>
    <xf numFmtId="166" fontId="33" fillId="0" borderId="3" xfId="5" applyFont="1" applyBorder="1" applyAlignment="1" applyProtection="1">
      <alignment horizontal="center" vertical="center"/>
      <protection locked="0"/>
    </xf>
    <xf numFmtId="168" fontId="34" fillId="4" borderId="3" xfId="5" applyNumberFormat="1" applyFont="1" applyFill="1" applyBorder="1" applyAlignment="1" applyProtection="1">
      <alignment horizontal="center" vertical="center"/>
    </xf>
    <xf numFmtId="3" fontId="31" fillId="0" borderId="3" xfId="0" applyNumberFormat="1" applyFont="1" applyBorder="1" applyAlignment="1" applyProtection="1">
      <alignment horizontal="center" vertical="center"/>
      <protection locked="0"/>
    </xf>
    <xf numFmtId="43" fontId="31" fillId="0" borderId="3" xfId="1" applyFont="1" applyBorder="1" applyAlignment="1" applyProtection="1">
      <alignment horizontal="center" vertical="center"/>
      <protection locked="0"/>
    </xf>
    <xf numFmtId="0" fontId="31" fillId="0" borderId="3" xfId="0" applyFont="1" applyBorder="1" applyAlignment="1" applyProtection="1">
      <alignment horizontal="center" vertical="center"/>
      <protection locked="0"/>
    </xf>
    <xf numFmtId="0" fontId="33" fillId="0" borderId="3" xfId="5" applyNumberFormat="1" applyFont="1" applyBorder="1" applyAlignment="1" applyProtection="1">
      <alignment horizontal="center" vertical="center"/>
      <protection locked="0"/>
    </xf>
    <xf numFmtId="0" fontId="33" fillId="0" borderId="3" xfId="0" applyFont="1" applyBorder="1" applyAlignment="1" applyProtection="1">
      <alignment horizontal="center" vertical="center"/>
      <protection locked="0"/>
    </xf>
    <xf numFmtId="9" fontId="34" fillId="5" borderId="3" xfId="5" applyNumberFormat="1" applyFont="1" applyFill="1" applyBorder="1" applyAlignment="1" applyProtection="1">
      <alignment horizontal="center" vertical="center"/>
    </xf>
    <xf numFmtId="43" fontId="33" fillId="0" borderId="3" xfId="1" applyFont="1" applyBorder="1" applyAlignment="1" applyProtection="1">
      <alignment horizontal="center" vertical="center"/>
      <protection locked="0"/>
    </xf>
    <xf numFmtId="166" fontId="28" fillId="0" borderId="3" xfId="5" applyFont="1" applyBorder="1" applyAlignment="1" applyProtection="1">
      <alignment horizontal="center" vertical="center"/>
    </xf>
    <xf numFmtId="169" fontId="33" fillId="0" borderId="3" xfId="5" applyNumberFormat="1" applyFont="1" applyBorder="1" applyAlignment="1" applyProtection="1">
      <alignment horizontal="center" vertical="center"/>
      <protection locked="0"/>
    </xf>
    <xf numFmtId="10" fontId="33" fillId="0" borderId="3" xfId="0" applyNumberFormat="1" applyFont="1" applyBorder="1" applyAlignment="1" applyProtection="1">
      <alignment horizontal="center" vertical="center"/>
      <protection locked="0"/>
    </xf>
    <xf numFmtId="166" fontId="34" fillId="0" borderId="3" xfId="5" applyFont="1" applyBorder="1" applyAlignment="1" applyProtection="1">
      <alignment horizontal="center" vertical="center"/>
      <protection locked="0"/>
    </xf>
    <xf numFmtId="166" fontId="35" fillId="0" borderId="3" xfId="5" applyFont="1" applyBorder="1" applyAlignment="1" applyProtection="1">
      <alignment horizontal="center" vertical="center"/>
    </xf>
    <xf numFmtId="4" fontId="34" fillId="0" borderId="3" xfId="0" applyNumberFormat="1" applyFont="1" applyBorder="1" applyAlignment="1" applyProtection="1">
      <alignment horizontal="center" vertical="center"/>
      <protection locked="0"/>
    </xf>
    <xf numFmtId="0" fontId="0" fillId="13" borderId="0" xfId="0" applyFill="1"/>
    <xf numFmtId="0" fontId="0" fillId="13" borderId="0" xfId="0" applyFill="1" applyAlignment="1">
      <alignment horizontal="center" vertical="center"/>
    </xf>
    <xf numFmtId="0" fontId="0" fillId="14" borderId="0" xfId="0" applyFill="1"/>
    <xf numFmtId="0" fontId="18" fillId="14" borderId="0" xfId="0" applyFont="1" applyFill="1"/>
    <xf numFmtId="0" fontId="19" fillId="14" borderId="0" xfId="0" applyFont="1" applyFill="1" applyAlignment="1">
      <alignment horizontal="center" vertical="center"/>
    </xf>
    <xf numFmtId="10" fontId="19" fillId="14" borderId="0" xfId="2" applyNumberFormat="1" applyFont="1" applyFill="1" applyAlignment="1">
      <alignment horizontal="center"/>
    </xf>
    <xf numFmtId="0" fontId="0" fillId="14" borderId="0" xfId="0" applyFill="1" applyAlignment="1">
      <alignment horizontal="center" vertical="center"/>
    </xf>
    <xf numFmtId="0" fontId="0" fillId="8" borderId="3" xfId="0" applyFill="1" applyBorder="1" applyAlignment="1">
      <alignment vertical="center"/>
    </xf>
    <xf numFmtId="0" fontId="0" fillId="0" borderId="3" xfId="0" applyBorder="1"/>
    <xf numFmtId="0" fontId="0" fillId="0" borderId="0" xfId="0" applyAlignment="1">
      <alignment horizontal="left" vertical="top"/>
    </xf>
    <xf numFmtId="0" fontId="38" fillId="0" borderId="0" xfId="7" applyAlignment="1">
      <alignment horizontal="center" vertical="center" wrapText="1"/>
    </xf>
    <xf numFmtId="0" fontId="38" fillId="0" borderId="0" xfId="7"/>
    <xf numFmtId="0" fontId="38" fillId="0" borderId="0" xfId="7" applyAlignment="1">
      <alignment horizontal="center" vertical="center"/>
    </xf>
    <xf numFmtId="0" fontId="40" fillId="0" borderId="22" xfId="7" applyFont="1" applyBorder="1" applyAlignment="1">
      <alignment horizontal="center" vertical="center"/>
    </xf>
    <xf numFmtId="4" fontId="40" fillId="0" borderId="22" xfId="7" applyNumberFormat="1" applyFont="1" applyBorder="1" applyAlignment="1">
      <alignment horizontal="center" vertical="center"/>
    </xf>
    <xf numFmtId="10" fontId="41" fillId="16" borderId="22" xfId="7" applyNumberFormat="1" applyFont="1" applyFill="1" applyBorder="1" applyAlignment="1">
      <alignment horizontal="center" vertical="center"/>
    </xf>
    <xf numFmtId="10" fontId="41" fillId="17" borderId="22" xfId="7" applyNumberFormat="1" applyFont="1" applyFill="1" applyBorder="1" applyAlignment="1">
      <alignment horizontal="center" vertical="center"/>
    </xf>
    <xf numFmtId="10" fontId="41" fillId="18" borderId="22" xfId="7" applyNumberFormat="1" applyFont="1" applyFill="1" applyBorder="1" applyAlignment="1">
      <alignment horizontal="center" vertical="center"/>
    </xf>
    <xf numFmtId="10" fontId="41" fillId="19" borderId="22" xfId="7" applyNumberFormat="1" applyFont="1" applyFill="1" applyBorder="1" applyAlignment="1">
      <alignment horizontal="center" vertical="center"/>
    </xf>
    <xf numFmtId="10" fontId="41" fillId="20" borderId="22" xfId="7" applyNumberFormat="1" applyFont="1" applyFill="1" applyBorder="1" applyAlignment="1">
      <alignment horizontal="center" vertical="center"/>
    </xf>
    <xf numFmtId="10" fontId="41" fillId="21" borderId="22" xfId="7" applyNumberFormat="1" applyFont="1" applyFill="1" applyBorder="1" applyAlignment="1">
      <alignment horizontal="center" vertical="center"/>
    </xf>
    <xf numFmtId="10" fontId="41" fillId="22" borderId="22" xfId="7" applyNumberFormat="1" applyFont="1" applyFill="1" applyBorder="1" applyAlignment="1">
      <alignment horizontal="center" vertical="center"/>
    </xf>
    <xf numFmtId="10" fontId="41" fillId="23" borderId="22" xfId="7" applyNumberFormat="1" applyFont="1" applyFill="1" applyBorder="1" applyAlignment="1">
      <alignment horizontal="center" vertical="center"/>
    </xf>
    <xf numFmtId="10" fontId="41" fillId="24" borderId="22" xfId="7" applyNumberFormat="1" applyFont="1" applyFill="1" applyBorder="1" applyAlignment="1">
      <alignment horizontal="center" vertical="center"/>
    </xf>
    <xf numFmtId="10" fontId="41" fillId="25" borderId="22" xfId="7" applyNumberFormat="1" applyFont="1" applyFill="1" applyBorder="1" applyAlignment="1">
      <alignment horizontal="center" vertical="center"/>
    </xf>
    <xf numFmtId="10" fontId="41" fillId="26" borderId="22" xfId="7" applyNumberFormat="1" applyFont="1" applyFill="1" applyBorder="1" applyAlignment="1">
      <alignment horizontal="center" vertical="center"/>
    </xf>
    <xf numFmtId="10" fontId="38" fillId="0" borderId="0" xfId="2" applyNumberFormat="1" applyFont="1"/>
    <xf numFmtId="0" fontId="2" fillId="27" borderId="3" xfId="0" applyFont="1" applyFill="1" applyBorder="1" applyAlignment="1">
      <alignment horizontal="center" vertical="center"/>
    </xf>
    <xf numFmtId="0" fontId="0" fillId="0" borderId="0" xfId="0" applyAlignment="1">
      <alignment horizontal="left" vertical="center"/>
    </xf>
    <xf numFmtId="0" fontId="0" fillId="0" borderId="3" xfId="0" applyBorder="1" applyAlignment="1">
      <alignment horizontal="left" vertical="center"/>
    </xf>
    <xf numFmtId="10" fontId="0" fillId="8" borderId="0" xfId="2" applyNumberFormat="1" applyFont="1" applyFill="1"/>
    <xf numFmtId="0" fontId="16" fillId="8" borderId="4" xfId="0" applyFont="1" applyFill="1" applyBorder="1" applyAlignment="1">
      <alignment horizontal="left" vertical="center"/>
    </xf>
    <xf numFmtId="0" fontId="0" fillId="8" borderId="5" xfId="0" applyFill="1" applyBorder="1" applyAlignment="1">
      <alignment horizontal="center" vertical="center"/>
    </xf>
    <xf numFmtId="0" fontId="0" fillId="8" borderId="6" xfId="0" applyFill="1" applyBorder="1" applyAlignment="1">
      <alignment horizontal="center" vertical="center"/>
    </xf>
    <xf numFmtId="4" fontId="0" fillId="8" borderId="7" xfId="1" applyNumberFormat="1" applyFont="1" applyFill="1" applyBorder="1" applyAlignment="1">
      <alignment horizontal="center" vertical="center"/>
    </xf>
    <xf numFmtId="4" fontId="0" fillId="8" borderId="0" xfId="1" applyNumberFormat="1" applyFont="1" applyFill="1" applyBorder="1" applyAlignment="1">
      <alignment horizontal="center" vertical="center"/>
    </xf>
    <xf numFmtId="10" fontId="0" fillId="8" borderId="8" xfId="2" applyNumberFormat="1" applyFont="1" applyFill="1" applyBorder="1" applyAlignment="1">
      <alignment horizontal="center" vertical="center"/>
    </xf>
    <xf numFmtId="4" fontId="0" fillId="8" borderId="7" xfId="1" applyNumberFormat="1" applyFont="1" applyFill="1" applyBorder="1" applyAlignment="1">
      <alignment horizontal="left" vertical="center"/>
    </xf>
    <xf numFmtId="4" fontId="37" fillId="8" borderId="0" xfId="1" applyNumberFormat="1" applyFont="1" applyFill="1" applyBorder="1" applyAlignment="1">
      <alignment horizontal="right" vertical="center"/>
    </xf>
    <xf numFmtId="4" fontId="0" fillId="8" borderId="0" xfId="1" applyNumberFormat="1" applyFont="1" applyFill="1" applyBorder="1" applyAlignment="1">
      <alignment horizontal="right" vertical="center"/>
    </xf>
    <xf numFmtId="169" fontId="0" fillId="8" borderId="8" xfId="2" applyNumberFormat="1" applyFont="1" applyFill="1" applyBorder="1" applyAlignment="1">
      <alignment horizontal="left" vertical="center"/>
    </xf>
    <xf numFmtId="43" fontId="0" fillId="8" borderId="9" xfId="1" applyFont="1" applyFill="1" applyBorder="1" applyAlignment="1">
      <alignment horizontal="left" vertical="center"/>
    </xf>
    <xf numFmtId="43" fontId="0" fillId="8" borderId="10" xfId="1" applyFont="1" applyFill="1" applyBorder="1" applyAlignment="1">
      <alignment horizontal="center" vertical="center"/>
    </xf>
    <xf numFmtId="10" fontId="0" fillId="8" borderId="11" xfId="2" applyNumberFormat="1" applyFont="1" applyFill="1" applyBorder="1" applyAlignment="1">
      <alignment horizontal="center" vertical="center"/>
    </xf>
    <xf numFmtId="0" fontId="0" fillId="0" borderId="3" xfId="0" applyBorder="1" applyAlignment="1">
      <alignment horizontal="right"/>
    </xf>
    <xf numFmtId="10" fontId="0" fillId="0" borderId="0" xfId="2" applyNumberFormat="1" applyFont="1"/>
    <xf numFmtId="0" fontId="0" fillId="0" borderId="3" xfId="0" applyBorder="1" applyAlignment="1">
      <alignment horizontal="left"/>
    </xf>
    <xf numFmtId="0" fontId="0" fillId="0" borderId="3" xfId="0" applyFill="1" applyBorder="1" applyAlignment="1">
      <alignment horizontal="right"/>
    </xf>
    <xf numFmtId="0" fontId="0" fillId="0" borderId="3" xfId="0" applyFill="1" applyBorder="1" applyAlignment="1">
      <alignment horizontal="left"/>
    </xf>
    <xf numFmtId="0" fontId="0" fillId="8" borderId="0" xfId="0" applyFill="1" applyBorder="1" applyAlignment="1">
      <alignment horizontal="center" vertical="center"/>
    </xf>
    <xf numFmtId="0" fontId="0" fillId="0" borderId="0" xfId="0" applyBorder="1" applyAlignment="1">
      <alignment horizontal="left"/>
    </xf>
    <xf numFmtId="0" fontId="0" fillId="0" borderId="23" xfId="0" applyBorder="1" applyAlignment="1">
      <alignment horizontal="center" vertical="center"/>
    </xf>
    <xf numFmtId="10" fontId="0" fillId="0" borderId="24" xfId="2" applyNumberFormat="1" applyFont="1"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42" fillId="16" borderId="22" xfId="7" applyFont="1" applyFill="1" applyBorder="1" applyAlignment="1">
      <alignment horizontal="center" vertical="center" wrapText="1"/>
    </xf>
    <xf numFmtId="0" fontId="43" fillId="28" borderId="22" xfId="7" applyFont="1" applyFill="1" applyBorder="1" applyAlignment="1">
      <alignment horizontal="center" vertical="center" wrapText="1"/>
    </xf>
    <xf numFmtId="0" fontId="42" fillId="17" borderId="22" xfId="7" applyFont="1" applyFill="1" applyBorder="1" applyAlignment="1">
      <alignment horizontal="center" vertical="center" wrapText="1"/>
    </xf>
    <xf numFmtId="0" fontId="42" fillId="18" borderId="22" xfId="7" applyFont="1" applyFill="1" applyBorder="1" applyAlignment="1">
      <alignment horizontal="center" vertical="center" wrapText="1"/>
    </xf>
    <xf numFmtId="0" fontId="42" fillId="19" borderId="22" xfId="7" applyFont="1" applyFill="1" applyBorder="1" applyAlignment="1">
      <alignment horizontal="center" vertical="center" wrapText="1"/>
    </xf>
    <xf numFmtId="0" fontId="42" fillId="20" borderId="22" xfId="7" applyFont="1" applyFill="1" applyBorder="1" applyAlignment="1">
      <alignment horizontal="center" vertical="center" wrapText="1"/>
    </xf>
    <xf numFmtId="0" fontId="42" fillId="21" borderId="22" xfId="7" applyFont="1" applyFill="1" applyBorder="1" applyAlignment="1">
      <alignment horizontal="center" vertical="center" wrapText="1"/>
    </xf>
    <xf numFmtId="0" fontId="42" fillId="22" borderId="22" xfId="7" applyFont="1" applyFill="1" applyBorder="1" applyAlignment="1">
      <alignment horizontal="center" vertical="center" wrapText="1"/>
    </xf>
    <xf numFmtId="0" fontId="42" fillId="23" borderId="22" xfId="7" applyFont="1" applyFill="1" applyBorder="1" applyAlignment="1">
      <alignment horizontal="center" vertical="center" wrapText="1"/>
    </xf>
    <xf numFmtId="0" fontId="42" fillId="24" borderId="22" xfId="7" applyFont="1" applyFill="1" applyBorder="1" applyAlignment="1">
      <alignment horizontal="center" vertical="center" wrapText="1"/>
    </xf>
    <xf numFmtId="0" fontId="42" fillId="25" borderId="22" xfId="7" applyFont="1" applyFill="1" applyBorder="1" applyAlignment="1">
      <alignment horizontal="center" vertical="center" wrapText="1"/>
    </xf>
    <xf numFmtId="0" fontId="42" fillId="26" borderId="22" xfId="7" applyFont="1" applyFill="1" applyBorder="1" applyAlignment="1">
      <alignment horizontal="center" vertical="center" wrapText="1"/>
    </xf>
    <xf numFmtId="10" fontId="45" fillId="28" borderId="22" xfId="7" applyNumberFormat="1" applyFont="1" applyFill="1" applyBorder="1" applyAlignment="1">
      <alignment horizontal="center" vertical="center"/>
    </xf>
    <xf numFmtId="171" fontId="41" fillId="21" borderId="22" xfId="7" applyNumberFormat="1" applyFont="1" applyFill="1" applyBorder="1" applyAlignment="1">
      <alignment horizontal="center" vertical="center"/>
    </xf>
    <xf numFmtId="171" fontId="41" fillId="23" borderId="22" xfId="7" applyNumberFormat="1" applyFont="1" applyFill="1" applyBorder="1" applyAlignment="1">
      <alignment horizontal="center" vertical="center"/>
    </xf>
    <xf numFmtId="10" fontId="37" fillId="8" borderId="8" xfId="2" applyNumberFormat="1" applyFont="1" applyFill="1" applyBorder="1" applyAlignment="1">
      <alignment horizontal="left" vertical="center"/>
    </xf>
    <xf numFmtId="0" fontId="28" fillId="3" borderId="3" xfId="0" applyFont="1" applyFill="1" applyBorder="1" applyAlignment="1" applyProtection="1">
      <alignment horizontal="center" vertical="center" wrapText="1"/>
      <protection locked="0"/>
    </xf>
    <xf numFmtId="0" fontId="29" fillId="3" borderId="3" xfId="0" applyFont="1" applyFill="1" applyBorder="1" applyAlignment="1" applyProtection="1">
      <alignment horizontal="center" vertical="center" wrapText="1"/>
      <protection locked="0"/>
    </xf>
    <xf numFmtId="0" fontId="28" fillId="4" borderId="3" xfId="0" applyFont="1" applyFill="1" applyBorder="1" applyAlignment="1" applyProtection="1">
      <alignment horizontal="center" vertical="center" wrapText="1"/>
      <protection locked="0"/>
    </xf>
    <xf numFmtId="0" fontId="28" fillId="5" borderId="3" xfId="0" applyFont="1" applyFill="1" applyBorder="1" applyAlignment="1" applyProtection="1">
      <alignment horizontal="center" vertical="center" wrapText="1"/>
      <protection locked="0"/>
    </xf>
    <xf numFmtId="0" fontId="30" fillId="6" borderId="3" xfId="0" applyFont="1" applyFill="1" applyBorder="1" applyAlignment="1" applyProtection="1">
      <alignment horizontal="center" vertical="center" wrapText="1"/>
      <protection locked="0"/>
    </xf>
    <xf numFmtId="10" fontId="36" fillId="8" borderId="0" xfId="0" applyNumberFormat="1" applyFont="1" applyFill="1" applyAlignment="1">
      <alignment horizontal="left" vertical="center" indent="6"/>
    </xf>
    <xf numFmtId="0" fontId="36" fillId="8" borderId="0" xfId="0" applyFont="1" applyFill="1" applyAlignment="1">
      <alignment horizontal="left" vertical="center" indent="6"/>
    </xf>
    <xf numFmtId="0" fontId="14" fillId="3" borderId="3" xfId="0" applyFont="1" applyFill="1" applyBorder="1" applyAlignment="1" applyProtection="1">
      <alignment horizontal="center" vertical="center" wrapText="1"/>
      <protection locked="0"/>
    </xf>
    <xf numFmtId="0" fontId="13" fillId="7" borderId="3" xfId="0" applyFont="1" applyFill="1" applyBorder="1" applyAlignment="1" applyProtection="1">
      <alignment horizontal="center" vertical="center" wrapText="1"/>
      <protection locked="0"/>
    </xf>
    <xf numFmtId="0" fontId="31" fillId="0" borderId="3" xfId="4" applyFont="1" applyBorder="1" applyAlignment="1">
      <alignment horizontal="center" vertical="center"/>
    </xf>
    <xf numFmtId="0" fontId="26" fillId="10" borderId="0" xfId="0" applyFont="1" applyFill="1" applyAlignment="1">
      <alignment horizontal="center" vertical="center" wrapText="1"/>
    </xf>
    <xf numFmtId="0" fontId="21" fillId="10" borderId="0" xfId="0" applyFont="1" applyFill="1" applyAlignment="1">
      <alignment horizontal="center" vertical="center"/>
    </xf>
    <xf numFmtId="0" fontId="10" fillId="0" borderId="0" xfId="0" applyFont="1" applyAlignment="1">
      <alignment horizontal="left" vertical="top" wrapText="1"/>
    </xf>
    <xf numFmtId="0" fontId="8" fillId="0" borderId="0" xfId="0" applyFont="1" applyAlignment="1">
      <alignment horizontal="left" vertical="center" wrapText="1"/>
    </xf>
    <xf numFmtId="0" fontId="9" fillId="0" borderId="0" xfId="0" applyFont="1" applyAlignment="1">
      <alignment horizontal="center" wrapText="1"/>
    </xf>
    <xf numFmtId="0" fontId="11" fillId="0" borderId="0" xfId="0" applyFont="1" applyAlignment="1">
      <alignment horizontal="center" wrapText="1"/>
    </xf>
    <xf numFmtId="0" fontId="12" fillId="0" borderId="0" xfId="0" applyFont="1" applyAlignment="1">
      <alignment horizontal="center" vertical="top" wrapText="1"/>
    </xf>
    <xf numFmtId="0" fontId="10"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left" vertical="center" wrapText="1" indent="2"/>
    </xf>
    <xf numFmtId="0" fontId="23" fillId="0" borderId="0" xfId="0" applyFont="1" applyAlignment="1">
      <alignment horizontal="left" vertical="top" wrapText="1"/>
    </xf>
    <xf numFmtId="49" fontId="39" fillId="15" borderId="20" xfId="7" applyNumberFormat="1" applyFont="1" applyFill="1" applyBorder="1" applyAlignment="1">
      <alignment horizontal="center" vertical="center" wrapText="1"/>
    </xf>
    <xf numFmtId="49" fontId="44" fillId="0" borderId="21" xfId="7" applyNumberFormat="1" applyFont="1" applyBorder="1" applyAlignment="1">
      <alignment horizontal="center" vertical="center" wrapText="1"/>
    </xf>
  </cellXfs>
  <cellStyles count="9">
    <cellStyle name="Comma" xfId="1" builtinId="3"/>
    <cellStyle name="Comma 2" xfId="8" xr:uid="{EC94BD5A-0BD2-48C1-BF52-F85C3DA28DE7}"/>
    <cellStyle name="Excel_BuiltIn_Comma 1" xfId="5" xr:uid="{B3CB6F93-3506-4069-A340-B0E26463D4B0}"/>
    <cellStyle name="Normal" xfId="0" builtinId="0"/>
    <cellStyle name="Normal 2 3" xfId="3" xr:uid="{E12AC572-D088-4C23-9BF1-59A21CBE063F}"/>
    <cellStyle name="Normal 3" xfId="7" xr:uid="{4B15CE8C-E510-4EE7-8B90-D770303FCE90}"/>
    <cellStyle name="Normal 6" xfId="6" xr:uid="{28854434-5A4C-4DB0-8BD6-18C13DD1EC3C}"/>
    <cellStyle name="Percent" xfId="2" builtinId="5"/>
    <cellStyle name="TableStyleLight1" xfId="4" xr:uid="{3A16954C-B837-4DCF-ACBC-EFDF6F030AC6}"/>
  </cellStyles>
  <dxfs count="4">
    <dxf>
      <font>
        <color theme="0"/>
      </font>
    </dxf>
    <dxf>
      <font>
        <color theme="0"/>
      </font>
    </dxf>
    <dxf>
      <font>
        <color theme="0"/>
      </font>
    </dxf>
    <dxf>
      <font>
        <b/>
        <sz val="11"/>
        <color rgb="FFFF0000"/>
        <name val="Calibri"/>
        <family val="2"/>
      </font>
    </dxf>
  </dxfs>
  <tableStyles count="0" defaultTableStyle="TableStyleMedium2" defaultPivotStyle="PivotStyleLight16"/>
  <colors>
    <mruColors>
      <color rgb="FFDFE3EE"/>
      <color rgb="FF5B6670"/>
      <color rgb="FF80BC00"/>
      <color rgb="FFF7F7F7"/>
      <color rgb="FFF4FFDD"/>
      <color rgb="FF8B9D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jpe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715171</xdr:colOff>
      <xdr:row>28</xdr:row>
      <xdr:rowOff>174464</xdr:rowOff>
    </xdr:from>
    <xdr:to>
      <xdr:col>2</xdr:col>
      <xdr:colOff>1573849</xdr:colOff>
      <xdr:row>30</xdr:row>
      <xdr:rowOff>35120</xdr:rowOff>
    </xdr:to>
    <xdr:pic>
      <xdr:nvPicPr>
        <xdr:cNvPr id="2" name="Picture 1" descr="Logo&#10;&#10;Description automatically generated">
          <a:extLst>
            <a:ext uri="{FF2B5EF4-FFF2-40B4-BE49-F238E27FC236}">
              <a16:creationId xmlns:a16="http://schemas.microsoft.com/office/drawing/2014/main" id="{13D0E063-CBD7-4498-9DE8-F8C59563CE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63046" y="5994239"/>
          <a:ext cx="858678" cy="29880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20123</xdr:colOff>
      <xdr:row>1</xdr:row>
      <xdr:rowOff>35719</xdr:rowOff>
    </xdr:from>
    <xdr:to>
      <xdr:col>3</xdr:col>
      <xdr:colOff>447119</xdr:colOff>
      <xdr:row>4</xdr:row>
      <xdr:rowOff>40482</xdr:rowOff>
    </xdr:to>
    <xdr:pic>
      <xdr:nvPicPr>
        <xdr:cNvPr id="3" name="Picture 2">
          <a:extLst>
            <a:ext uri="{FF2B5EF4-FFF2-40B4-BE49-F238E27FC236}">
              <a16:creationId xmlns:a16="http://schemas.microsoft.com/office/drawing/2014/main" id="{59015C67-5516-C7F3-C927-A67E7BC1910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2998" y="226219"/>
          <a:ext cx="2179596" cy="576263"/>
        </a:xfrm>
        <a:prstGeom prst="rect">
          <a:avLst/>
        </a:prstGeom>
      </xdr:spPr>
    </xdr:pic>
    <xdr:clientData/>
  </xdr:twoCellAnchor>
  <xdr:twoCellAnchor>
    <xdr:from>
      <xdr:col>0</xdr:col>
      <xdr:colOff>85725</xdr:colOff>
      <xdr:row>14</xdr:row>
      <xdr:rowOff>159358</xdr:rowOff>
    </xdr:from>
    <xdr:to>
      <xdr:col>8</xdr:col>
      <xdr:colOff>66675</xdr:colOff>
      <xdr:row>16</xdr:row>
      <xdr:rowOff>27278</xdr:rowOff>
    </xdr:to>
    <xdr:sp macro="" textlink="">
      <xdr:nvSpPr>
        <xdr:cNvPr id="4" name="TextBox 3">
          <a:extLst>
            <a:ext uri="{FF2B5EF4-FFF2-40B4-BE49-F238E27FC236}">
              <a16:creationId xmlns:a16="http://schemas.microsoft.com/office/drawing/2014/main" id="{19A021E5-31B8-4B6B-976A-DEC8BFE864C7}"/>
            </a:ext>
          </a:extLst>
        </xdr:cNvPr>
        <xdr:cNvSpPr txBox="1"/>
      </xdr:nvSpPr>
      <xdr:spPr>
        <a:xfrm>
          <a:off x="85725" y="3334358"/>
          <a:ext cx="8794750" cy="274320"/>
        </a:xfrm>
        <a:prstGeom prst="roundRect">
          <a:avLst>
            <a:gd name="adj" fmla="val 43590"/>
          </a:avLst>
        </a:prstGeom>
        <a:solidFill>
          <a:srgbClr val="5B6670"/>
        </a:solidFill>
        <a:ln cap="rnd">
          <a:round/>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en-US" sz="1400" b="1">
              <a:solidFill>
                <a:schemeClr val="bg1"/>
              </a:solidFill>
            </a:rPr>
            <a:t> Takaful Contribution</a:t>
          </a:r>
        </a:p>
      </xdr:txBody>
    </xdr:sp>
    <xdr:clientData/>
  </xdr:twoCellAnchor>
  <xdr:twoCellAnchor>
    <xdr:from>
      <xdr:col>0</xdr:col>
      <xdr:colOff>85725</xdr:colOff>
      <xdr:row>27</xdr:row>
      <xdr:rowOff>3175</xdr:rowOff>
    </xdr:from>
    <xdr:to>
      <xdr:col>8</xdr:col>
      <xdr:colOff>66675</xdr:colOff>
      <xdr:row>28</xdr:row>
      <xdr:rowOff>74295</xdr:rowOff>
    </xdr:to>
    <xdr:sp macro="" textlink="">
      <xdr:nvSpPr>
        <xdr:cNvPr id="7" name="TextBox 6">
          <a:extLst>
            <a:ext uri="{FF2B5EF4-FFF2-40B4-BE49-F238E27FC236}">
              <a16:creationId xmlns:a16="http://schemas.microsoft.com/office/drawing/2014/main" id="{A708D977-5117-4B2C-8786-753E6EA75FD6}"/>
            </a:ext>
          </a:extLst>
        </xdr:cNvPr>
        <xdr:cNvSpPr txBox="1"/>
      </xdr:nvSpPr>
      <xdr:spPr>
        <a:xfrm>
          <a:off x="85725" y="5324475"/>
          <a:ext cx="8794750" cy="274320"/>
        </a:xfrm>
        <a:prstGeom prst="roundRect">
          <a:avLst>
            <a:gd name="adj" fmla="val 43590"/>
          </a:avLst>
        </a:prstGeom>
        <a:solidFill>
          <a:srgbClr val="5B6670"/>
        </a:solidFill>
        <a:ln cap="rnd">
          <a:round/>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en-US" sz="1400" b="1">
              <a:solidFill>
                <a:schemeClr val="bg1"/>
              </a:solidFill>
            </a:rPr>
            <a:t>Exclusive Total Drive Benefits</a:t>
          </a:r>
        </a:p>
      </xdr:txBody>
    </xdr:sp>
    <xdr:clientData/>
  </xdr:twoCellAnchor>
  <xdr:twoCellAnchor>
    <xdr:from>
      <xdr:col>0</xdr:col>
      <xdr:colOff>85725</xdr:colOff>
      <xdr:row>34</xdr:row>
      <xdr:rowOff>146050</xdr:rowOff>
    </xdr:from>
    <xdr:to>
      <xdr:col>8</xdr:col>
      <xdr:colOff>66675</xdr:colOff>
      <xdr:row>36</xdr:row>
      <xdr:rowOff>39370</xdr:rowOff>
    </xdr:to>
    <xdr:sp macro="" textlink="">
      <xdr:nvSpPr>
        <xdr:cNvPr id="8" name="TextBox 7">
          <a:extLst>
            <a:ext uri="{FF2B5EF4-FFF2-40B4-BE49-F238E27FC236}">
              <a16:creationId xmlns:a16="http://schemas.microsoft.com/office/drawing/2014/main" id="{0C1E5FF5-22D6-44D8-9ED5-C4059208F982}"/>
            </a:ext>
          </a:extLst>
        </xdr:cNvPr>
        <xdr:cNvSpPr txBox="1"/>
      </xdr:nvSpPr>
      <xdr:spPr>
        <a:xfrm>
          <a:off x="85725" y="7207250"/>
          <a:ext cx="8604250" cy="274320"/>
        </a:xfrm>
        <a:prstGeom prst="roundRect">
          <a:avLst>
            <a:gd name="adj" fmla="val 43590"/>
          </a:avLst>
        </a:prstGeom>
        <a:solidFill>
          <a:srgbClr val="5B6670"/>
        </a:solidFill>
        <a:ln cap="rnd">
          <a:round/>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en-US" sz="1400" b="1">
              <a:solidFill>
                <a:schemeClr val="bg1"/>
              </a:solidFill>
            </a:rPr>
            <a:t>Optional Covers</a:t>
          </a:r>
        </a:p>
      </xdr:txBody>
    </xdr:sp>
    <xdr:clientData/>
  </xdr:twoCellAnchor>
  <xdr:twoCellAnchor>
    <xdr:from>
      <xdr:col>0</xdr:col>
      <xdr:colOff>85725</xdr:colOff>
      <xdr:row>41</xdr:row>
      <xdr:rowOff>171450</xdr:rowOff>
    </xdr:from>
    <xdr:to>
      <xdr:col>8</xdr:col>
      <xdr:colOff>66675</xdr:colOff>
      <xdr:row>43</xdr:row>
      <xdr:rowOff>64770</xdr:rowOff>
    </xdr:to>
    <xdr:sp macro="" textlink="">
      <xdr:nvSpPr>
        <xdr:cNvPr id="10" name="TextBox 9">
          <a:extLst>
            <a:ext uri="{FF2B5EF4-FFF2-40B4-BE49-F238E27FC236}">
              <a16:creationId xmlns:a16="http://schemas.microsoft.com/office/drawing/2014/main" id="{1F6893B6-919E-4732-BFC3-18EAE0EDDC1E}"/>
            </a:ext>
          </a:extLst>
        </xdr:cNvPr>
        <xdr:cNvSpPr txBox="1"/>
      </xdr:nvSpPr>
      <xdr:spPr>
        <a:xfrm>
          <a:off x="85725" y="8540750"/>
          <a:ext cx="8604250" cy="274320"/>
        </a:xfrm>
        <a:prstGeom prst="roundRect">
          <a:avLst>
            <a:gd name="adj" fmla="val 43590"/>
          </a:avLst>
        </a:prstGeom>
        <a:solidFill>
          <a:srgbClr val="5B6670"/>
        </a:solidFill>
        <a:ln cap="rnd">
          <a:round/>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en-US" sz="1400" b="1">
              <a:solidFill>
                <a:schemeClr val="bg1"/>
              </a:solidFill>
            </a:rPr>
            <a:t>Special Notes</a:t>
          </a:r>
        </a:p>
      </xdr:txBody>
    </xdr:sp>
    <xdr:clientData/>
  </xdr:twoCellAnchor>
  <xdr:twoCellAnchor editAs="oneCell">
    <xdr:from>
      <xdr:col>7</xdr:col>
      <xdr:colOff>281608</xdr:colOff>
      <xdr:row>0</xdr:row>
      <xdr:rowOff>165652</xdr:rowOff>
    </xdr:from>
    <xdr:to>
      <xdr:col>8</xdr:col>
      <xdr:colOff>8064</xdr:colOff>
      <xdr:row>4</xdr:row>
      <xdr:rowOff>250280</xdr:rowOff>
    </xdr:to>
    <xdr:pic>
      <xdr:nvPicPr>
        <xdr:cNvPr id="5" name="Picture 4">
          <a:extLst>
            <a:ext uri="{FF2B5EF4-FFF2-40B4-BE49-F238E27FC236}">
              <a16:creationId xmlns:a16="http://schemas.microsoft.com/office/drawing/2014/main" id="{F02A1E16-841F-44D6-0196-E85685B2C5A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410738" y="165652"/>
          <a:ext cx="1830239" cy="846628"/>
        </a:xfrm>
        <a:prstGeom prst="rect">
          <a:avLst/>
        </a:prstGeom>
      </xdr:spPr>
    </xdr:pic>
    <xdr:clientData/>
  </xdr:twoCellAnchor>
  <xdr:twoCellAnchor editAs="oneCell">
    <xdr:from>
      <xdr:col>5</xdr:col>
      <xdr:colOff>187309</xdr:colOff>
      <xdr:row>17</xdr:row>
      <xdr:rowOff>153600</xdr:rowOff>
    </xdr:from>
    <xdr:to>
      <xdr:col>7</xdr:col>
      <xdr:colOff>1736741</xdr:colOff>
      <xdr:row>25</xdr:row>
      <xdr:rowOff>4624</xdr:rowOff>
    </xdr:to>
    <xdr:pic>
      <xdr:nvPicPr>
        <xdr:cNvPr id="6" name="Picture 5">
          <a:extLst>
            <a:ext uri="{FF2B5EF4-FFF2-40B4-BE49-F238E27FC236}">
              <a16:creationId xmlns:a16="http://schemas.microsoft.com/office/drawing/2014/main" id="{714E0C37-2DD2-4714-80F9-A8F7B50116E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606909" y="4011225"/>
          <a:ext cx="3625882" cy="1651249"/>
        </a:xfrm>
        <a:prstGeom prst="rect">
          <a:avLst/>
        </a:prstGeom>
      </xdr:spPr>
    </xdr:pic>
    <xdr:clientData/>
  </xdr:twoCellAnchor>
  <xdr:twoCellAnchor editAs="oneCell">
    <xdr:from>
      <xdr:col>0</xdr:col>
      <xdr:colOff>133350</xdr:colOff>
      <xdr:row>3</xdr:row>
      <xdr:rowOff>165600</xdr:rowOff>
    </xdr:from>
    <xdr:to>
      <xdr:col>8</xdr:col>
      <xdr:colOff>32537</xdr:colOff>
      <xdr:row>58</xdr:row>
      <xdr:rowOff>341147</xdr:rowOff>
    </xdr:to>
    <xdr:pic>
      <xdr:nvPicPr>
        <xdr:cNvPr id="9" name="Picture 8">
          <a:extLst>
            <a:ext uri="{FF2B5EF4-FFF2-40B4-BE49-F238E27FC236}">
              <a16:creationId xmlns:a16="http://schemas.microsoft.com/office/drawing/2014/main" id="{99DBF7D1-2DE4-4B84-B17C-40D2E99CAB43}"/>
            </a:ext>
          </a:extLst>
        </xdr:cNvPr>
        <xdr:cNvPicPr>
          <a:picLocks noChangeAspect="1"/>
        </xdr:cNvPicPr>
      </xdr:nvPicPr>
      <xdr:blipFill>
        <a:blip xmlns:r="http://schemas.openxmlformats.org/officeDocument/2006/relationships" r:embed="rId4">
          <a:alphaModFix amt="20000"/>
          <a:extLst>
            <a:ext uri="{28A0092B-C50C-407E-A947-70E740481C1C}">
              <a14:useLocalDpi xmlns:a14="http://schemas.microsoft.com/office/drawing/2010/main" val="0"/>
            </a:ext>
          </a:extLst>
        </a:blip>
        <a:stretch>
          <a:fillRect/>
        </a:stretch>
      </xdr:blipFill>
      <xdr:spPr>
        <a:xfrm>
          <a:off x="133350" y="737100"/>
          <a:ext cx="8500262" cy="12554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Kavindu%20Dias/Quotation%20Modules/Procare%20IB%20-%20Emotor%202023/Motor%20Fleet%20Premium%20Annex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ΗΘΜΞ"/>
      <sheetName val="COVER LETTER"/>
      <sheetName val="MOTOR FLEET"/>
    </sheetNames>
    <sheetDataSet>
      <sheetData sheetId="0">
        <row r="5">
          <cell r="P5" t="str">
            <v>MINIMUM FLOOR RATES</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EE10-D558-4B30-90A9-89513901B0F0}">
  <sheetPr>
    <tabColor rgb="FF8B9DC3"/>
  </sheetPr>
  <dimension ref="A1:CZ58"/>
  <sheetViews>
    <sheetView tabSelected="1" zoomScaleNormal="100" workbookViewId="0">
      <selection activeCell="C14" sqref="C14"/>
    </sheetView>
  </sheetViews>
  <sheetFormatPr defaultColWidth="0" defaultRowHeight="15" zeroHeight="1"/>
  <cols>
    <col min="1" max="1" width="5.7109375" customWidth="1"/>
    <col min="2" max="2" width="25" bestFit="1" customWidth="1"/>
    <col min="3" max="3" width="41.7109375" customWidth="1"/>
    <col min="4" max="4" width="12.28515625" customWidth="1"/>
    <col min="5" max="5" width="12.5703125" hidden="1" customWidth="1"/>
    <col min="6" max="6" width="14.85546875" hidden="1" customWidth="1"/>
    <col min="7" max="7" width="15" hidden="1" customWidth="1"/>
    <col min="8" max="8" width="17.5703125" hidden="1" customWidth="1"/>
    <col min="9" max="9" width="16.28515625" hidden="1" customWidth="1"/>
    <col min="10" max="10" width="18.28515625" hidden="1" customWidth="1"/>
    <col min="11" max="11" width="40.5703125" hidden="1" customWidth="1"/>
    <col min="12" max="12" width="6.28515625" hidden="1" customWidth="1"/>
    <col min="13" max="13" width="14.5703125" hidden="1" customWidth="1"/>
    <col min="14" max="14" width="21.85546875" hidden="1" customWidth="1"/>
    <col min="15" max="16" width="11.7109375" hidden="1" customWidth="1"/>
    <col min="17" max="17" width="10.7109375" hidden="1" customWidth="1"/>
    <col min="18" max="18" width="9.85546875" hidden="1" customWidth="1"/>
    <col min="19" max="19" width="9.42578125" hidden="1" customWidth="1"/>
    <col min="20" max="20" width="10.7109375" hidden="1" customWidth="1"/>
    <col min="21" max="30" width="13.42578125" hidden="1" customWidth="1"/>
    <col min="31" max="31" width="13.7109375" hidden="1" customWidth="1"/>
    <col min="32" max="32" width="10.7109375" hidden="1" customWidth="1"/>
    <col min="33" max="33" width="9.85546875" hidden="1" customWidth="1"/>
    <col min="34" max="34" width="10.85546875" hidden="1" customWidth="1"/>
    <col min="35" max="35" width="10.7109375" hidden="1" customWidth="1"/>
    <col min="36" max="41" width="13.7109375" hidden="1" customWidth="1"/>
    <col min="42" max="42" width="16.7109375" hidden="1" customWidth="1"/>
    <col min="43" max="43" width="10.7109375" hidden="1" customWidth="1"/>
    <col min="44" max="44" width="7.28515625" hidden="1" customWidth="1"/>
    <col min="45" max="45" width="8.7109375" hidden="1" customWidth="1"/>
    <col min="46" max="48" width="12" hidden="1" customWidth="1"/>
    <col min="49" max="50" width="7.28515625" hidden="1" customWidth="1"/>
    <col min="51" max="51" width="10.7109375" hidden="1" customWidth="1"/>
    <col min="52" max="52" width="6.28515625" hidden="1" customWidth="1"/>
    <col min="53" max="53" width="7.140625" hidden="1" customWidth="1"/>
    <col min="54" max="54" width="43.42578125" hidden="1" customWidth="1"/>
    <col min="55" max="55" width="6.28515625" hidden="1" customWidth="1"/>
    <col min="56" max="56" width="7.140625" hidden="1" customWidth="1"/>
    <col min="57" max="57" width="18.85546875" hidden="1" customWidth="1"/>
    <col min="58" max="58" width="7.28515625" hidden="1" customWidth="1"/>
    <col min="59" max="59" width="9.7109375" hidden="1" customWidth="1"/>
    <col min="60" max="60" width="10.7109375" hidden="1" customWidth="1"/>
    <col min="61" max="61" width="16.28515625" hidden="1" customWidth="1"/>
    <col min="62" max="62" width="9.7109375" hidden="1" customWidth="1"/>
    <col min="63" max="63" width="6.28515625" hidden="1" customWidth="1"/>
    <col min="64" max="64" width="9.7109375" hidden="1" customWidth="1"/>
    <col min="65" max="65" width="7" hidden="1" customWidth="1"/>
    <col min="66" max="66" width="8.7109375" hidden="1" customWidth="1"/>
    <col min="67" max="72" width="5" hidden="1" customWidth="1"/>
    <col min="73" max="73" width="10.7109375" hidden="1" customWidth="1"/>
    <col min="74" max="74" width="7.140625" hidden="1" customWidth="1"/>
    <col min="75" max="75" width="6.28515625" hidden="1" customWidth="1"/>
    <col min="76" max="76" width="7.140625" hidden="1" customWidth="1"/>
    <col min="77" max="77" width="6.28515625" hidden="1" customWidth="1"/>
    <col min="78" max="78" width="8.7109375" hidden="1" customWidth="1"/>
    <col min="79" max="79" width="6.28515625" hidden="1" customWidth="1"/>
    <col min="80" max="80" width="9.7109375" hidden="1" customWidth="1"/>
    <col min="81" max="81" width="16.28515625" hidden="1" customWidth="1"/>
    <col min="82" max="82" width="19.28515625" hidden="1" customWidth="1"/>
    <col min="83" max="83" width="22.85546875" hidden="1" customWidth="1"/>
    <col min="84" max="84" width="20.28515625" hidden="1" customWidth="1"/>
    <col min="85" max="85" width="14.85546875" hidden="1" customWidth="1"/>
    <col min="86" max="86" width="13.28515625" hidden="1" customWidth="1"/>
    <col min="87" max="87" width="9.7109375" hidden="1" customWidth="1"/>
    <col min="88" max="88" width="10.5703125" hidden="1" customWidth="1"/>
    <col min="89" max="89" width="9.7109375" hidden="1" customWidth="1"/>
    <col min="90" max="90" width="9.28515625" hidden="1" customWidth="1"/>
    <col min="91" max="91" width="9.7109375" hidden="1" customWidth="1"/>
    <col min="92" max="92" width="8.7109375" hidden="1" customWidth="1"/>
    <col min="93" max="95" width="9.7109375" hidden="1" customWidth="1"/>
    <col min="96" max="98" width="14.85546875" hidden="1" customWidth="1"/>
    <col min="99" max="99" width="6" hidden="1" customWidth="1"/>
    <col min="100" max="101" width="9.140625" hidden="1" customWidth="1"/>
    <col min="102" max="102" width="2.85546875" hidden="1" customWidth="1"/>
    <col min="103" max="103" width="80.5703125" customWidth="1"/>
    <col min="104" max="104" width="0" hidden="1" customWidth="1"/>
    <col min="105" max="16384" width="9.140625" hidden="1"/>
  </cols>
  <sheetData>
    <row r="1" spans="1:104" ht="20.100000000000001" customHeight="1">
      <c r="A1" s="27"/>
      <c r="B1" s="56" t="s">
        <v>123</v>
      </c>
      <c r="C1" s="27"/>
      <c r="D1" s="27"/>
      <c r="E1" s="107"/>
      <c r="CY1" s="187" t="str">
        <f ca="1">IF(E15="Validity Expired","Validity Expired"," ")</f>
        <v>Validity Expired</v>
      </c>
      <c r="CZ1" s="105"/>
    </row>
    <row r="2" spans="1:104" ht="15" customHeight="1">
      <c r="A2" s="27"/>
      <c r="B2" s="41" t="s">
        <v>0</v>
      </c>
      <c r="C2" s="42"/>
      <c r="D2" s="135"/>
      <c r="E2" s="107"/>
      <c r="F2" s="176" t="s">
        <v>46</v>
      </c>
      <c r="G2" s="176"/>
      <c r="H2" s="176" t="s">
        <v>47</v>
      </c>
      <c r="I2" s="176" t="s">
        <v>48</v>
      </c>
      <c r="J2" s="177" t="s">
        <v>49</v>
      </c>
      <c r="K2" s="176" t="s">
        <v>50</v>
      </c>
      <c r="L2" s="176"/>
      <c r="M2" s="176" t="s">
        <v>51</v>
      </c>
      <c r="N2" s="176" t="s">
        <v>50</v>
      </c>
      <c r="O2" s="176" t="s">
        <v>52</v>
      </c>
      <c r="P2" s="176"/>
      <c r="Q2" s="176" t="s">
        <v>53</v>
      </c>
      <c r="R2" s="178" t="s">
        <v>54</v>
      </c>
      <c r="S2" s="176" t="s">
        <v>55</v>
      </c>
      <c r="T2" s="176" t="s">
        <v>53</v>
      </c>
      <c r="U2" s="176" t="s">
        <v>56</v>
      </c>
      <c r="V2" s="176"/>
      <c r="W2" s="176"/>
      <c r="X2" s="176"/>
      <c r="Y2" s="176" t="s">
        <v>57</v>
      </c>
      <c r="Z2" s="176"/>
      <c r="AA2" s="176"/>
      <c r="AB2" s="176" t="s">
        <v>58</v>
      </c>
      <c r="AC2" s="176"/>
      <c r="AD2" s="176"/>
      <c r="AE2" s="176"/>
      <c r="AF2" s="176" t="s">
        <v>53</v>
      </c>
      <c r="AG2" s="179" t="s">
        <v>59</v>
      </c>
      <c r="AH2" s="176" t="s">
        <v>60</v>
      </c>
      <c r="AI2" s="176" t="s">
        <v>53</v>
      </c>
      <c r="AJ2" s="176" t="s">
        <v>61</v>
      </c>
      <c r="AK2" s="176"/>
      <c r="AL2" s="176" t="s">
        <v>62</v>
      </c>
      <c r="AM2" s="176"/>
      <c r="AN2" s="176" t="s">
        <v>63</v>
      </c>
      <c r="AO2" s="176"/>
      <c r="AP2" s="176" t="s">
        <v>64</v>
      </c>
      <c r="AQ2" s="176" t="s">
        <v>65</v>
      </c>
      <c r="AR2" s="176"/>
      <c r="AS2" s="176"/>
      <c r="AT2" s="176" t="s">
        <v>66</v>
      </c>
      <c r="AU2" s="176"/>
      <c r="AV2" s="176"/>
      <c r="AW2" s="176" t="s">
        <v>67</v>
      </c>
      <c r="AX2" s="176"/>
      <c r="AY2" s="176" t="s">
        <v>68</v>
      </c>
      <c r="AZ2" s="176"/>
      <c r="BA2" s="176"/>
      <c r="BB2" s="176" t="s">
        <v>69</v>
      </c>
      <c r="BC2" s="176" t="s">
        <v>70</v>
      </c>
      <c r="BD2" s="176"/>
      <c r="BE2" s="176" t="s">
        <v>71</v>
      </c>
      <c r="BF2" s="176" t="s">
        <v>72</v>
      </c>
      <c r="BG2" s="176"/>
      <c r="BH2" s="176" t="s">
        <v>53</v>
      </c>
      <c r="BI2" s="180" t="s">
        <v>73</v>
      </c>
      <c r="BJ2" s="176" t="s">
        <v>53</v>
      </c>
      <c r="BK2" s="176" t="s">
        <v>74</v>
      </c>
      <c r="BL2" s="176"/>
      <c r="BM2" s="176" t="s">
        <v>75</v>
      </c>
      <c r="BN2" s="176"/>
      <c r="BO2" s="176" t="s">
        <v>76</v>
      </c>
      <c r="BP2" s="176" t="s">
        <v>77</v>
      </c>
      <c r="BQ2" s="176" t="s">
        <v>78</v>
      </c>
      <c r="BR2" s="176" t="s">
        <v>79</v>
      </c>
      <c r="BS2" s="176" t="s">
        <v>80</v>
      </c>
      <c r="BT2" s="176" t="s">
        <v>81</v>
      </c>
      <c r="BU2" s="176" t="s">
        <v>82</v>
      </c>
      <c r="BV2" s="176"/>
      <c r="BW2" s="176" t="s">
        <v>83</v>
      </c>
      <c r="BX2" s="176"/>
      <c r="BY2" s="176" t="s">
        <v>84</v>
      </c>
      <c r="BZ2" s="176"/>
      <c r="CA2" s="176" t="s">
        <v>85</v>
      </c>
      <c r="CB2" s="176"/>
      <c r="CC2" s="176" t="s">
        <v>86</v>
      </c>
      <c r="CD2" s="176" t="s">
        <v>87</v>
      </c>
      <c r="CE2" s="180" t="s">
        <v>88</v>
      </c>
      <c r="CF2" s="176" t="s">
        <v>89</v>
      </c>
      <c r="CG2" s="176" t="s">
        <v>90</v>
      </c>
      <c r="CH2" s="82" t="s">
        <v>106</v>
      </c>
      <c r="CI2" s="176" t="s">
        <v>53</v>
      </c>
      <c r="CJ2" s="176" t="s">
        <v>107</v>
      </c>
      <c r="CK2" s="176" t="s">
        <v>53</v>
      </c>
      <c r="CL2" s="176" t="s">
        <v>108</v>
      </c>
      <c r="CM2" s="176" t="s">
        <v>53</v>
      </c>
      <c r="CN2" s="82" t="s">
        <v>109</v>
      </c>
      <c r="CO2" s="176" t="s">
        <v>53</v>
      </c>
      <c r="CP2" s="82" t="s">
        <v>19</v>
      </c>
      <c r="CQ2" s="176" t="s">
        <v>53</v>
      </c>
      <c r="CR2" s="176"/>
      <c r="CS2" s="176"/>
      <c r="CT2" s="176" t="s">
        <v>91</v>
      </c>
      <c r="CU2" s="183" t="s">
        <v>92</v>
      </c>
      <c r="CV2" s="10"/>
      <c r="CW2" s="184" t="str">
        <f>[1]ΗΘΜΞ!$P$5</f>
        <v>MINIMUM FLOOR RATES</v>
      </c>
      <c r="CY2" s="187"/>
      <c r="CZ2" s="105"/>
    </row>
    <row r="3" spans="1:104" ht="15" customHeight="1">
      <c r="A3" s="27"/>
      <c r="B3" s="41" t="s">
        <v>1</v>
      </c>
      <c r="C3" s="42"/>
      <c r="D3" s="27"/>
      <c r="E3" s="107"/>
      <c r="F3" s="176"/>
      <c r="G3" s="176"/>
      <c r="H3" s="176"/>
      <c r="I3" s="176"/>
      <c r="J3" s="177"/>
      <c r="K3" s="176"/>
      <c r="L3" s="176"/>
      <c r="M3" s="176"/>
      <c r="N3" s="176"/>
      <c r="O3" s="83" t="s">
        <v>93</v>
      </c>
      <c r="P3" s="83" t="s">
        <v>94</v>
      </c>
      <c r="Q3" s="176"/>
      <c r="R3" s="178"/>
      <c r="S3" s="176"/>
      <c r="T3" s="176"/>
      <c r="U3" s="82" t="s">
        <v>95</v>
      </c>
      <c r="V3" s="82" t="s">
        <v>93</v>
      </c>
      <c r="W3" s="82" t="s">
        <v>96</v>
      </c>
      <c r="X3" s="82" t="s">
        <v>94</v>
      </c>
      <c r="Y3" s="82" t="s">
        <v>97</v>
      </c>
      <c r="Z3" s="82" t="s">
        <v>93</v>
      </c>
      <c r="AA3" s="82" t="s">
        <v>94</v>
      </c>
      <c r="AB3" s="82" t="s">
        <v>98</v>
      </c>
      <c r="AC3" s="82" t="s">
        <v>99</v>
      </c>
      <c r="AD3" s="82" t="s">
        <v>100</v>
      </c>
      <c r="AE3" s="82" t="s">
        <v>94</v>
      </c>
      <c r="AF3" s="176"/>
      <c r="AG3" s="179"/>
      <c r="AH3" s="176"/>
      <c r="AI3" s="176"/>
      <c r="AJ3" s="83" t="s">
        <v>93</v>
      </c>
      <c r="AK3" s="83" t="s">
        <v>94</v>
      </c>
      <c r="AL3" s="83" t="s">
        <v>93</v>
      </c>
      <c r="AM3" s="83" t="s">
        <v>94</v>
      </c>
      <c r="AN3" s="83" t="s">
        <v>93</v>
      </c>
      <c r="AO3" s="83" t="s">
        <v>94</v>
      </c>
      <c r="AP3" s="176"/>
      <c r="AQ3" s="82" t="s">
        <v>97</v>
      </c>
      <c r="AR3" s="82" t="s">
        <v>93</v>
      </c>
      <c r="AS3" s="82" t="s">
        <v>94</v>
      </c>
      <c r="AT3" s="82" t="s">
        <v>97</v>
      </c>
      <c r="AU3" s="82" t="s">
        <v>93</v>
      </c>
      <c r="AV3" s="82" t="s">
        <v>94</v>
      </c>
      <c r="AW3" s="83" t="s">
        <v>93</v>
      </c>
      <c r="AX3" s="83" t="s">
        <v>94</v>
      </c>
      <c r="AY3" s="82" t="s">
        <v>97</v>
      </c>
      <c r="AZ3" s="82" t="s">
        <v>93</v>
      </c>
      <c r="BA3" s="82" t="s">
        <v>94</v>
      </c>
      <c r="BB3" s="176"/>
      <c r="BC3" s="83" t="s">
        <v>93</v>
      </c>
      <c r="BD3" s="83" t="s">
        <v>94</v>
      </c>
      <c r="BE3" s="176"/>
      <c r="BF3" s="83" t="s">
        <v>93</v>
      </c>
      <c r="BG3" s="83" t="s">
        <v>94</v>
      </c>
      <c r="BH3" s="176"/>
      <c r="BI3" s="180"/>
      <c r="BJ3" s="176"/>
      <c r="BK3" s="83" t="s">
        <v>93</v>
      </c>
      <c r="BL3" s="83" t="s">
        <v>94</v>
      </c>
      <c r="BM3" s="83" t="s">
        <v>93</v>
      </c>
      <c r="BN3" s="83" t="s">
        <v>94</v>
      </c>
      <c r="BO3" s="176"/>
      <c r="BP3" s="176"/>
      <c r="BQ3" s="176"/>
      <c r="BR3" s="176"/>
      <c r="BS3" s="176"/>
      <c r="BT3" s="176"/>
      <c r="BU3" s="83" t="s">
        <v>93</v>
      </c>
      <c r="BV3" s="83" t="s">
        <v>94</v>
      </c>
      <c r="BW3" s="83" t="s">
        <v>93</v>
      </c>
      <c r="BX3" s="83" t="s">
        <v>94</v>
      </c>
      <c r="BY3" s="83" t="s">
        <v>93</v>
      </c>
      <c r="BZ3" s="83" t="s">
        <v>94</v>
      </c>
      <c r="CA3" s="83" t="s">
        <v>93</v>
      </c>
      <c r="CB3" s="83" t="s">
        <v>94</v>
      </c>
      <c r="CC3" s="176"/>
      <c r="CD3" s="176"/>
      <c r="CE3" s="180"/>
      <c r="CF3" s="176"/>
      <c r="CG3" s="176"/>
      <c r="CH3" s="84">
        <v>2.5000000000000001E-2</v>
      </c>
      <c r="CI3" s="176"/>
      <c r="CJ3" s="176"/>
      <c r="CK3" s="176"/>
      <c r="CL3" s="176"/>
      <c r="CM3" s="176"/>
      <c r="CN3" s="84">
        <v>2.5000000000000001E-2</v>
      </c>
      <c r="CO3" s="176"/>
      <c r="CP3" s="84">
        <v>0.18</v>
      </c>
      <c r="CQ3" s="176"/>
      <c r="CR3" s="176"/>
      <c r="CS3" s="176"/>
      <c r="CT3" s="176"/>
      <c r="CU3" s="183"/>
      <c r="CV3" s="10"/>
      <c r="CW3" s="184"/>
      <c r="CY3" s="187"/>
      <c r="CZ3" s="105"/>
    </row>
    <row r="4" spans="1:104" ht="15" customHeight="1">
      <c r="A4" s="27"/>
      <c r="B4" s="41" t="s">
        <v>142</v>
      </c>
      <c r="C4" s="42" t="s">
        <v>172</v>
      </c>
      <c r="D4" s="27"/>
      <c r="E4" s="107"/>
      <c r="F4" s="185" t="s">
        <v>44</v>
      </c>
      <c r="G4" s="185"/>
      <c r="H4" s="85" t="s">
        <v>45</v>
      </c>
      <c r="I4" s="86">
        <f>C12</f>
        <v>10000000</v>
      </c>
      <c r="J4" s="87">
        <f>IF(C11="electric",LOOKUP(C12,F15:G16,H15:H16),LOOKUP(C12,F8:G12,H8:H12))</f>
        <v>1.2999999999999999E-2</v>
      </c>
      <c r="K4" s="88">
        <f t="shared" ref="K4" si="0">I4*J4</f>
        <v>130000</v>
      </c>
      <c r="L4" s="89">
        <v>0</v>
      </c>
      <c r="M4" s="90"/>
      <c r="N4" s="90">
        <f t="shared" ref="N4" si="1">K4-M4</f>
        <v>130000</v>
      </c>
      <c r="O4" s="89">
        <v>0</v>
      </c>
      <c r="P4" s="90">
        <f t="shared" ref="P4" si="2">K4*O4</f>
        <v>0</v>
      </c>
      <c r="Q4" s="90">
        <f t="shared" ref="Q4" si="3">N4+P4</f>
        <v>130000</v>
      </c>
      <c r="R4" s="91">
        <v>0.1</v>
      </c>
      <c r="S4" s="90">
        <f t="shared" ref="S4" si="4">Q4*R4</f>
        <v>13000</v>
      </c>
      <c r="T4" s="90">
        <f t="shared" ref="T4" si="5">Q4-S4</f>
        <v>117000</v>
      </c>
      <c r="U4" s="92">
        <f>IF(A20="Yes",C20,0)</f>
        <v>0</v>
      </c>
      <c r="V4" s="93">
        <f>IF(U4&lt;500001,0,VLOOKUP(C20,F19:G20,2,FALSE))</f>
        <v>0</v>
      </c>
      <c r="W4" s="94">
        <f>C6</f>
        <v>4</v>
      </c>
      <c r="X4" s="90">
        <f>V4*W4</f>
        <v>0</v>
      </c>
      <c r="Y4" s="92"/>
      <c r="Z4" s="89"/>
      <c r="AA4" s="90"/>
      <c r="AB4" s="95"/>
      <c r="AC4" s="96"/>
      <c r="AD4" s="96"/>
      <c r="AE4" s="90"/>
      <c r="AF4" s="90">
        <f t="shared" ref="AF4" si="6">T4+X4+AA4+AE4</f>
        <v>117000</v>
      </c>
      <c r="AG4" s="97">
        <v>0.75</v>
      </c>
      <c r="AH4" s="90">
        <f t="shared" ref="AH4" si="7">AF4*AG4</f>
        <v>87750</v>
      </c>
      <c r="AI4" s="90">
        <f t="shared" ref="AI4" si="8">AF4-AH4</f>
        <v>29250</v>
      </c>
      <c r="AJ4" s="89">
        <v>0</v>
      </c>
      <c r="AK4" s="90">
        <f t="shared" ref="AK4" si="9">K4*AJ4</f>
        <v>0</v>
      </c>
      <c r="AL4" s="89">
        <v>0</v>
      </c>
      <c r="AM4" s="90">
        <f t="shared" ref="AM4" si="10">K4*AL4</f>
        <v>0</v>
      </c>
      <c r="AN4" s="89">
        <v>0</v>
      </c>
      <c r="AO4" s="90">
        <f t="shared" ref="AO4" si="11">K4*AN4</f>
        <v>0</v>
      </c>
      <c r="AP4" s="90">
        <f>IF(A23="Yes",600,0)</f>
        <v>0</v>
      </c>
      <c r="AQ4" s="90">
        <f>IF(A21="Yes",C21,0)</f>
        <v>0</v>
      </c>
      <c r="AR4" s="89">
        <f>IF(AQ4&lt;7501,0,10%)</f>
        <v>0</v>
      </c>
      <c r="AS4" s="90">
        <f t="shared" ref="AS4" si="12">AQ4*AR4</f>
        <v>0</v>
      </c>
      <c r="AT4" s="90">
        <f>IF(A22="Yes",2000,0)</f>
        <v>0</v>
      </c>
      <c r="AU4" s="98">
        <v>1</v>
      </c>
      <c r="AV4" s="90">
        <f t="shared" ref="AV4" si="13">AT4*AU4</f>
        <v>0</v>
      </c>
      <c r="AW4" s="89"/>
      <c r="AX4" s="90"/>
      <c r="AY4" s="90"/>
      <c r="AZ4" s="89"/>
      <c r="BA4" s="90"/>
      <c r="BB4" s="90"/>
      <c r="BC4" s="89"/>
      <c r="BD4" s="90"/>
      <c r="BE4" s="90"/>
      <c r="BF4" s="89">
        <v>0.1</v>
      </c>
      <c r="BG4" s="90">
        <f t="shared" ref="BG4" si="14">K4*BF4</f>
        <v>13000</v>
      </c>
      <c r="BH4" s="90">
        <f t="shared" ref="BH4" si="15">AI4+AK4+AM4+AO4+AP4+AS4+AV4+AX4+BA4+BB4+BD4+BE4+BG4</f>
        <v>42250</v>
      </c>
      <c r="BI4" s="99" t="e">
        <f ca="1">(Q4-(X4+AA4+AE4)*AG4-(Q4*R4+(T4)*AG4))+(BG4+BL4+BN4)-(CW4*I4)</f>
        <v>#VALUE!</v>
      </c>
      <c r="BJ4" s="90" t="e">
        <f t="shared" ref="BJ4" ca="1" si="16">BH4-BI4</f>
        <v>#VALUE!</v>
      </c>
      <c r="BK4" s="89">
        <f>IF(A18="Yes",0.2%,0)</f>
        <v>2E-3</v>
      </c>
      <c r="BL4" s="90">
        <f>I4*BK4</f>
        <v>20000</v>
      </c>
      <c r="BM4" s="89">
        <f>IF(A19="Yes",0.05%,0)</f>
        <v>5.0000000000000001E-4</v>
      </c>
      <c r="BN4" s="90">
        <f>I4*BM4</f>
        <v>5000</v>
      </c>
      <c r="BO4" s="100"/>
      <c r="BP4" s="100"/>
      <c r="BQ4" s="100"/>
      <c r="BR4" s="100"/>
      <c r="BS4" s="100"/>
      <c r="BT4" s="100"/>
      <c r="BU4" s="101"/>
      <c r="BV4" s="90">
        <f t="shared" ref="BV4" si="17">I4*BU4</f>
        <v>0</v>
      </c>
      <c r="BW4" s="101"/>
      <c r="BX4" s="90">
        <f t="shared" ref="BX4" si="18">I4*BW4</f>
        <v>0</v>
      </c>
      <c r="BY4" s="101"/>
      <c r="BZ4" s="90">
        <f t="shared" ref="BZ4" si="19">I4*BY4</f>
        <v>0</v>
      </c>
      <c r="CA4" s="101"/>
      <c r="CB4" s="90">
        <f t="shared" ref="CB4" si="20">I4*CA4</f>
        <v>0</v>
      </c>
      <c r="CC4" s="102">
        <f t="shared" ref="CC4" si="21">BV4+BX4+BZ4+CB4</f>
        <v>0</v>
      </c>
      <c r="CD4" s="90"/>
      <c r="CE4" s="103">
        <v>0</v>
      </c>
      <c r="CF4" s="102" t="e">
        <f t="shared" ref="CF4" ca="1" si="22">BJ4+BL4+BN4+BO4+BP4+BQ4+BR4+BS4+BT4+CC4+CD4+CE4</f>
        <v>#VALUE!</v>
      </c>
      <c r="CG4" s="102" t="e">
        <f t="shared" ref="CG4" ca="1" si="23">IF(CF4&lt;=999,1000,CF4)</f>
        <v>#VALUE!</v>
      </c>
      <c r="CH4" s="90" t="e">
        <f ca="1">CG4*CH3</f>
        <v>#VALUE!</v>
      </c>
      <c r="CI4" s="90" t="e">
        <f ca="1">CG4+CH4</f>
        <v>#VALUE!</v>
      </c>
      <c r="CJ4" s="90">
        <f>VLOOKUP(C14,$J$8:$P$19,7,FALSE)</f>
        <v>1500</v>
      </c>
      <c r="CK4" s="90" t="e">
        <f ca="1">CI4+CJ4</f>
        <v>#VALUE!</v>
      </c>
      <c r="CL4" s="90">
        <f>VLOOKUP(C14,$J$8:$P$19,6,FALSE)</f>
        <v>3000</v>
      </c>
      <c r="CM4" s="90" t="e">
        <f ca="1">CK4+CL4</f>
        <v>#VALUE!</v>
      </c>
      <c r="CN4" s="90" t="e">
        <f ca="1">(CG4+CH4+CJ4+CL4)*CN3</f>
        <v>#VALUE!</v>
      </c>
      <c r="CO4" s="90" t="e">
        <f ca="1">CM4+CN4</f>
        <v>#VALUE!</v>
      </c>
      <c r="CP4" s="90" t="e">
        <f ca="1">CO4*CP3</f>
        <v>#VALUE!</v>
      </c>
      <c r="CQ4" s="90" t="e">
        <f ca="1">CO4+CP4</f>
        <v>#VALUE!</v>
      </c>
      <c r="CR4" s="90"/>
      <c r="CS4" s="90"/>
      <c r="CT4" s="104" t="e">
        <f ca="1">CQ4</f>
        <v>#VALUE!</v>
      </c>
      <c r="CU4" s="35" t="e">
        <f ca="1">CF4/I4</f>
        <v>#VALUE!</v>
      </c>
      <c r="CV4" s="11"/>
      <c r="CW4" s="34" t="str">
        <f ca="1">E15</f>
        <v>Validity Expired</v>
      </c>
      <c r="CY4" s="186" t="str">
        <f ca="1">IF(E15="Refer H/O","Allocated Sum Insured limits are exceeded. Please refer this to Head Office."," ")</f>
        <v xml:space="preserve"> </v>
      </c>
      <c r="CZ4" s="105"/>
    </row>
    <row r="5" spans="1:104" ht="15" customHeight="1">
      <c r="A5" s="27"/>
      <c r="B5" s="41" t="s">
        <v>141</v>
      </c>
      <c r="C5" s="42" t="s">
        <v>206</v>
      </c>
      <c r="D5" s="27"/>
      <c r="E5" s="107"/>
      <c r="CY5" s="186"/>
      <c r="CZ5" s="105"/>
    </row>
    <row r="6" spans="1:104" ht="15" customHeight="1" thickBot="1">
      <c r="A6" s="27"/>
      <c r="B6" s="41" t="s">
        <v>43</v>
      </c>
      <c r="C6" s="43">
        <v>4</v>
      </c>
      <c r="D6" s="27"/>
      <c r="E6" s="108"/>
      <c r="CY6" s="186"/>
      <c r="CZ6" s="105"/>
    </row>
    <row r="7" spans="1:104" ht="15" customHeight="1">
      <c r="A7" s="27"/>
      <c r="B7" s="41" t="s">
        <v>3</v>
      </c>
      <c r="C7" s="79" t="s">
        <v>10</v>
      </c>
      <c r="D7" s="27"/>
      <c r="E7" s="108"/>
      <c r="F7" s="21" t="s">
        <v>101</v>
      </c>
      <c r="G7" s="14"/>
      <c r="H7" s="156"/>
      <c r="I7" s="154"/>
      <c r="J7" s="112" t="s">
        <v>31</v>
      </c>
      <c r="K7" s="112" t="s">
        <v>8</v>
      </c>
      <c r="L7" s="112" t="s">
        <v>160</v>
      </c>
      <c r="M7" s="112" t="s">
        <v>108</v>
      </c>
      <c r="N7" s="112" t="s">
        <v>162</v>
      </c>
      <c r="O7" s="112" t="s">
        <v>108</v>
      </c>
      <c r="P7" s="112" t="s">
        <v>107</v>
      </c>
      <c r="CY7" s="186"/>
      <c r="CZ7" s="105"/>
    </row>
    <row r="8" spans="1:104" ht="15" customHeight="1">
      <c r="A8" s="27"/>
      <c r="B8" s="41" t="s">
        <v>11</v>
      </c>
      <c r="C8" s="79" t="s">
        <v>12</v>
      </c>
      <c r="D8" s="27"/>
      <c r="E8" s="108"/>
      <c r="F8" s="15">
        <v>0</v>
      </c>
      <c r="G8" s="16">
        <v>9499999</v>
      </c>
      <c r="H8" s="157">
        <v>1.6E-2</v>
      </c>
      <c r="I8" s="155"/>
      <c r="J8" s="113" t="s">
        <v>151</v>
      </c>
      <c r="K8" s="113" t="s">
        <v>145</v>
      </c>
      <c r="L8" s="113" t="s">
        <v>159</v>
      </c>
      <c r="M8" s="113" t="s">
        <v>167</v>
      </c>
      <c r="N8" s="113" t="s">
        <v>166</v>
      </c>
      <c r="O8" s="113">
        <v>3000</v>
      </c>
      <c r="P8" s="113">
        <v>1500</v>
      </c>
      <c r="CY8" s="186"/>
      <c r="CZ8" s="105"/>
    </row>
    <row r="9" spans="1:104" ht="15" customHeight="1">
      <c r="A9" s="27"/>
      <c r="B9" s="41" t="s">
        <v>4</v>
      </c>
      <c r="C9" s="80" t="s">
        <v>13</v>
      </c>
      <c r="D9" s="27"/>
      <c r="E9" s="108"/>
      <c r="F9" s="15">
        <v>9500000</v>
      </c>
      <c r="G9" s="16">
        <v>9999999</v>
      </c>
      <c r="H9" s="157">
        <v>1.375E-2</v>
      </c>
      <c r="I9" s="155"/>
      <c r="J9" s="113" t="s">
        <v>150</v>
      </c>
      <c r="K9" s="113" t="s">
        <v>152</v>
      </c>
      <c r="L9" s="113" t="s">
        <v>159</v>
      </c>
      <c r="M9" s="113" t="s">
        <v>167</v>
      </c>
      <c r="N9" s="113" t="s">
        <v>165</v>
      </c>
      <c r="O9" s="113">
        <v>3000</v>
      </c>
      <c r="P9" s="113">
        <v>1500</v>
      </c>
      <c r="CY9" s="186"/>
      <c r="CZ9" s="105"/>
    </row>
    <row r="10" spans="1:104" ht="15" customHeight="1">
      <c r="A10" s="27"/>
      <c r="B10" s="41" t="s">
        <v>5</v>
      </c>
      <c r="C10" s="43">
        <v>2012</v>
      </c>
      <c r="D10" s="27"/>
      <c r="E10" s="107"/>
      <c r="F10" s="15">
        <v>10000000</v>
      </c>
      <c r="G10" s="16">
        <v>24999999</v>
      </c>
      <c r="H10" s="157">
        <v>1.2999999999999999E-2</v>
      </c>
      <c r="I10" s="155"/>
      <c r="J10" s="113" t="s">
        <v>153</v>
      </c>
      <c r="K10" s="113" t="s">
        <v>155</v>
      </c>
      <c r="L10" s="113" t="s">
        <v>159</v>
      </c>
      <c r="M10" s="113" t="s">
        <v>168</v>
      </c>
      <c r="N10" s="113" t="s">
        <v>163</v>
      </c>
      <c r="O10" s="113">
        <v>6000</v>
      </c>
      <c r="P10" s="113">
        <v>3300</v>
      </c>
      <c r="CY10" s="78"/>
      <c r="CZ10" s="105"/>
    </row>
    <row r="11" spans="1:104" ht="15" customHeight="1">
      <c r="A11" s="27"/>
      <c r="B11" s="41" t="s">
        <v>6</v>
      </c>
      <c r="C11" s="43" t="s">
        <v>14</v>
      </c>
      <c r="D11" s="27"/>
      <c r="E11" s="109" t="s">
        <v>128</v>
      </c>
      <c r="F11" s="15">
        <v>25000000</v>
      </c>
      <c r="G11" s="16">
        <v>40000000</v>
      </c>
      <c r="H11" s="157">
        <v>1.2E-2</v>
      </c>
      <c r="I11" s="155"/>
      <c r="J11" s="113" t="s">
        <v>154</v>
      </c>
      <c r="K11" s="113" t="s">
        <v>156</v>
      </c>
      <c r="L11" s="113" t="s">
        <v>159</v>
      </c>
      <c r="M11" s="113" t="s">
        <v>168</v>
      </c>
      <c r="N11" s="113" t="s">
        <v>164</v>
      </c>
      <c r="O11" s="113">
        <v>6000</v>
      </c>
      <c r="P11" s="113">
        <v>3300</v>
      </c>
      <c r="CY11" s="78"/>
      <c r="CZ11" s="105"/>
    </row>
    <row r="12" spans="1:104" ht="15" customHeight="1">
      <c r="A12" s="27"/>
      <c r="B12" s="41" t="s">
        <v>7</v>
      </c>
      <c r="C12" s="44">
        <v>10000000</v>
      </c>
      <c r="D12" s="27"/>
      <c r="E12" s="110" t="e">
        <f ca="1">CU4</f>
        <v>#VALUE!</v>
      </c>
      <c r="F12" s="15">
        <v>40000001</v>
      </c>
      <c r="G12" s="16">
        <v>1E+94</v>
      </c>
      <c r="H12" s="158" t="s">
        <v>103</v>
      </c>
      <c r="I12" s="155"/>
      <c r="J12" s="113" t="s">
        <v>157</v>
      </c>
      <c r="K12" s="113" t="s">
        <v>158</v>
      </c>
      <c r="L12" s="113" t="s">
        <v>159</v>
      </c>
      <c r="M12" s="113" t="s">
        <v>167</v>
      </c>
      <c r="N12" s="113" t="s">
        <v>161</v>
      </c>
      <c r="O12" s="113">
        <v>3000</v>
      </c>
      <c r="P12" s="113">
        <v>1500</v>
      </c>
      <c r="CY12" s="55"/>
      <c r="CZ12" s="105"/>
    </row>
    <row r="13" spans="1:104" ht="15" customHeight="1">
      <c r="A13" s="27"/>
      <c r="B13" s="41" t="s">
        <v>8</v>
      </c>
      <c r="C13" s="80" t="str">
        <f>VLOOKUP(C14,J8:K19,2,FALSE)</f>
        <v>Central Finance Company PLC</v>
      </c>
      <c r="D13" s="27"/>
      <c r="E13" s="107"/>
      <c r="F13" s="17"/>
      <c r="G13" s="18"/>
      <c r="H13" s="158"/>
      <c r="I13" s="155"/>
      <c r="J13" s="113" t="s">
        <v>169</v>
      </c>
      <c r="K13" s="113" t="s">
        <v>170</v>
      </c>
      <c r="L13" s="113" t="s">
        <v>159</v>
      </c>
      <c r="M13" s="113" t="s">
        <v>167</v>
      </c>
      <c r="N13" s="113" t="s">
        <v>263</v>
      </c>
      <c r="O13" s="113">
        <v>3000</v>
      </c>
      <c r="P13" s="113">
        <v>1500</v>
      </c>
      <c r="CY13" s="55"/>
      <c r="CZ13" s="105"/>
    </row>
    <row r="14" spans="1:104" ht="15" customHeight="1">
      <c r="A14" s="27"/>
      <c r="B14" s="41" t="s">
        <v>31</v>
      </c>
      <c r="C14" s="43" t="s">
        <v>255</v>
      </c>
      <c r="D14" s="27"/>
      <c r="E14" s="109" t="s">
        <v>127</v>
      </c>
      <c r="F14" s="22" t="s">
        <v>102</v>
      </c>
      <c r="G14" s="16"/>
      <c r="H14" s="158"/>
      <c r="I14" s="155"/>
      <c r="J14" s="153" t="s">
        <v>242</v>
      </c>
      <c r="K14" s="113" t="s">
        <v>251</v>
      </c>
      <c r="L14" s="113" t="s">
        <v>159</v>
      </c>
      <c r="M14" s="113" t="s">
        <v>167</v>
      </c>
      <c r="N14" s="113" t="s">
        <v>253</v>
      </c>
      <c r="O14" s="113">
        <v>3000</v>
      </c>
      <c r="P14" s="113">
        <v>1500</v>
      </c>
      <c r="CY14" s="55"/>
      <c r="CZ14" s="105"/>
    </row>
    <row r="15" spans="1:104" ht="15" hidden="1" customHeight="1">
      <c r="A15" s="27"/>
      <c r="B15" s="41" t="s">
        <v>120</v>
      </c>
      <c r="C15" s="79" t="s">
        <v>135</v>
      </c>
      <c r="D15" s="27"/>
      <c r="E15" s="110" t="str">
        <f ca="1">IF(C26&gt;C27,"Validity Expired",H30)</f>
        <v>Validity Expired</v>
      </c>
      <c r="F15" s="15">
        <v>0</v>
      </c>
      <c r="G15" s="16">
        <v>40000000</v>
      </c>
      <c r="H15" s="157">
        <v>1.7000000000000001E-2</v>
      </c>
      <c r="I15" s="155"/>
      <c r="J15" s="153" t="s">
        <v>243</v>
      </c>
      <c r="K15" s="113" t="s">
        <v>252</v>
      </c>
      <c r="L15" s="113" t="s">
        <v>159</v>
      </c>
      <c r="M15" s="113" t="s">
        <v>167</v>
      </c>
      <c r="N15" s="113" t="s">
        <v>254</v>
      </c>
      <c r="O15" s="113">
        <v>3000</v>
      </c>
      <c r="P15" s="113">
        <v>1500</v>
      </c>
      <c r="CY15" s="55"/>
      <c r="CZ15" s="105"/>
    </row>
    <row r="16" spans="1:104" ht="15.75" thickBot="1">
      <c r="A16" s="27"/>
      <c r="B16" s="27"/>
      <c r="C16" s="28"/>
      <c r="D16" s="27"/>
      <c r="E16" s="107"/>
      <c r="F16" s="19">
        <v>40000001</v>
      </c>
      <c r="G16" s="20">
        <v>1E+94</v>
      </c>
      <c r="H16" s="159" t="s">
        <v>103</v>
      </c>
      <c r="I16" s="155"/>
      <c r="J16" s="153" t="s">
        <v>255</v>
      </c>
      <c r="K16" s="113" t="s">
        <v>261</v>
      </c>
      <c r="L16" s="113" t="s">
        <v>159</v>
      </c>
      <c r="M16" s="113" t="s">
        <v>167</v>
      </c>
      <c r="N16" s="113" t="s">
        <v>256</v>
      </c>
      <c r="O16" s="113">
        <v>3000</v>
      </c>
      <c r="P16" s="113">
        <v>1500</v>
      </c>
      <c r="CY16" s="55"/>
      <c r="CZ16" s="105"/>
    </row>
    <row r="17" spans="1:104" ht="20.100000000000001" customHeight="1" thickBot="1">
      <c r="A17" s="27"/>
      <c r="B17" s="56" t="s">
        <v>32</v>
      </c>
      <c r="C17" s="28"/>
      <c r="D17" s="27"/>
      <c r="E17" s="107"/>
      <c r="J17" s="153" t="s">
        <v>259</v>
      </c>
      <c r="K17" s="113" t="s">
        <v>258</v>
      </c>
      <c r="L17" s="113" t="s">
        <v>159</v>
      </c>
      <c r="M17" s="113" t="s">
        <v>167</v>
      </c>
      <c r="N17" s="113" t="s">
        <v>262</v>
      </c>
      <c r="O17" s="113">
        <v>3000</v>
      </c>
      <c r="P17" s="113">
        <v>1500</v>
      </c>
      <c r="CY17" s="55"/>
      <c r="CZ17" s="105"/>
    </row>
    <row r="18" spans="1:104">
      <c r="A18" s="73" t="s">
        <v>104</v>
      </c>
      <c r="B18" s="41" t="s">
        <v>38</v>
      </c>
      <c r="C18" s="27"/>
      <c r="D18" s="27"/>
      <c r="E18" s="107" t="str">
        <f>IF(A18="Yes","• Strikes, riots &amp; civil commotion"," ")</f>
        <v>• Strikes, riots &amp; civil commotion</v>
      </c>
      <c r="F18" s="13" t="s">
        <v>33</v>
      </c>
      <c r="G18" s="12"/>
      <c r="J18" s="113" t="s">
        <v>264</v>
      </c>
      <c r="K18" s="113" t="s">
        <v>265</v>
      </c>
      <c r="L18" s="113" t="s">
        <v>159</v>
      </c>
      <c r="M18" s="113" t="s">
        <v>167</v>
      </c>
      <c r="N18" s="113" t="s">
        <v>266</v>
      </c>
      <c r="O18" s="113">
        <v>3000</v>
      </c>
      <c r="P18" s="113">
        <v>1500</v>
      </c>
      <c r="CY18" s="55"/>
      <c r="CZ18" s="105"/>
    </row>
    <row r="19" spans="1:104" ht="16.5" customHeight="1">
      <c r="A19" s="73" t="s">
        <v>104</v>
      </c>
      <c r="B19" s="41" t="s">
        <v>39</v>
      </c>
      <c r="C19" s="27"/>
      <c r="D19" s="27"/>
      <c r="E19" s="107" t="str">
        <f>IF(A19="Yes","• Terrorism cover"," ")</f>
        <v>• Terrorism cover</v>
      </c>
      <c r="F19" s="23">
        <v>500000</v>
      </c>
      <c r="G19" s="24">
        <v>0</v>
      </c>
      <c r="J19" s="113" t="s">
        <v>269</v>
      </c>
      <c r="K19" s="113" t="s">
        <v>271</v>
      </c>
      <c r="L19" s="113" t="s">
        <v>159</v>
      </c>
      <c r="M19" s="113" t="s">
        <v>167</v>
      </c>
      <c r="N19" s="113" t="s">
        <v>272</v>
      </c>
      <c r="O19" s="113">
        <v>3000</v>
      </c>
      <c r="P19" s="113">
        <v>1500</v>
      </c>
      <c r="CY19" s="55"/>
      <c r="CZ19" s="105"/>
    </row>
    <row r="20" spans="1:104" ht="15.75" hidden="1" thickBot="1">
      <c r="A20" s="45" t="s">
        <v>42</v>
      </c>
      <c r="B20" s="41" t="s">
        <v>40</v>
      </c>
      <c r="C20" s="67">
        <v>500000</v>
      </c>
      <c r="D20" s="27"/>
      <c r="E20" t="str">
        <f>IF(A20="Yes","• PAB cover up to Rs. 1,000,000/- for "&amp;C6&amp;" passengers","• PAB for full seating capacity - up to Rs. 500,000/-")</f>
        <v>• PAB for full seating capacity - up to Rs. 500,000/-</v>
      </c>
      <c r="F20" s="25">
        <v>1000000</v>
      </c>
      <c r="G20" s="26">
        <f>(500000/25000)*50</f>
        <v>1000</v>
      </c>
      <c r="J20" s="114"/>
      <c r="CY20" s="55"/>
    </row>
    <row r="21" spans="1:104" ht="15.75" thickBot="1">
      <c r="A21" s="45" t="s">
        <v>42</v>
      </c>
      <c r="B21" s="41" t="s">
        <v>41</v>
      </c>
      <c r="C21" s="44">
        <v>7500</v>
      </c>
      <c r="D21" s="27"/>
      <c r="E21" s="107" t="str">
        <f>IF(A21="Yes","• Towing charges – up to Rs. "&amp;TEXT(C21,"#,##0.00"),"• Towing charges – up to Rs. 7,500/-")</f>
        <v>• Towing charges – up to Rs. 7,500/-</v>
      </c>
      <c r="J21" s="114"/>
      <c r="CY21" s="55"/>
      <c r="CZ21" s="105"/>
    </row>
    <row r="22" spans="1:104">
      <c r="A22" s="45" t="s">
        <v>42</v>
      </c>
      <c r="B22" s="41" t="s">
        <v>36</v>
      </c>
      <c r="C22" s="29"/>
      <c r="D22" s="27"/>
      <c r="E22" s="107" t="str">
        <f>IF(A22="Yes","• Special Windscreen Cover"," ")</f>
        <v xml:space="preserve"> </v>
      </c>
      <c r="F22" s="21" t="s">
        <v>119</v>
      </c>
      <c r="G22" s="14"/>
      <c r="H22" s="14"/>
      <c r="J22" s="114"/>
      <c r="CY22" s="55"/>
      <c r="CZ22" s="105"/>
    </row>
    <row r="23" spans="1:104" ht="33.75" customHeight="1">
      <c r="A23" s="45" t="s">
        <v>42</v>
      </c>
      <c r="B23" s="41" t="s">
        <v>37</v>
      </c>
      <c r="C23" s="42" t="s">
        <v>105</v>
      </c>
      <c r="D23" s="27"/>
      <c r="E23" s="107" t="str">
        <f>IF(A23="Yes","• WCI Cover - Driver Only"," ")</f>
        <v xml:space="preserve"> </v>
      </c>
      <c r="F23" s="51">
        <v>2008</v>
      </c>
      <c r="G23" s="52">
        <v>2012</v>
      </c>
      <c r="H23" s="37">
        <v>1.2500000000000001E-2</v>
      </c>
      <c r="J23" s="114"/>
      <c r="L23" t="s">
        <v>126</v>
      </c>
      <c r="CY23" s="55"/>
      <c r="CZ23" s="105"/>
    </row>
    <row r="24" spans="1:104" ht="15.75" thickBot="1">
      <c r="A24" s="27"/>
      <c r="B24" s="28"/>
      <c r="C24" s="28"/>
      <c r="D24" s="27"/>
      <c r="E24" s="107"/>
      <c r="F24" s="51">
        <v>2013</v>
      </c>
      <c r="G24" s="52">
        <v>2023</v>
      </c>
      <c r="H24" s="37">
        <v>1.0500000000000001E-2</v>
      </c>
      <c r="J24" s="114"/>
      <c r="L24" t="s">
        <v>126</v>
      </c>
      <c r="CY24" s="55"/>
      <c r="CZ24" s="105"/>
    </row>
    <row r="25" spans="1:104" ht="17.100000000000001" customHeight="1">
      <c r="A25" s="27"/>
      <c r="B25" s="59" t="s">
        <v>35</v>
      </c>
      <c r="C25" s="60" t="s">
        <v>146</v>
      </c>
      <c r="D25" s="27"/>
      <c r="E25" s="107"/>
      <c r="F25" s="51">
        <v>2008</v>
      </c>
      <c r="G25" s="52">
        <v>2012</v>
      </c>
      <c r="H25" s="37">
        <v>1.4499999999999999E-2</v>
      </c>
      <c r="J25" s="114"/>
      <c r="CY25" s="55"/>
      <c r="CZ25" s="105"/>
    </row>
    <row r="26" spans="1:104" ht="17.100000000000001" customHeight="1" thickBot="1">
      <c r="A26" s="27"/>
      <c r="B26" s="61" t="s">
        <v>30</v>
      </c>
      <c r="C26" s="62">
        <f ca="1">TODAY()</f>
        <v>45364</v>
      </c>
      <c r="D26" s="27"/>
      <c r="E26" s="107"/>
      <c r="F26" s="53">
        <v>2013</v>
      </c>
      <c r="G26" s="54">
        <v>2023</v>
      </c>
      <c r="H26" s="50">
        <v>1.1899999999999999E-2</v>
      </c>
      <c r="J26" s="114"/>
      <c r="CY26" s="55"/>
      <c r="CZ26" s="105"/>
    </row>
    <row r="27" spans="1:104" ht="17.100000000000001" customHeight="1" thickBot="1">
      <c r="A27" s="27"/>
      <c r="B27" s="61" t="s">
        <v>122</v>
      </c>
      <c r="C27" s="62">
        <v>45351</v>
      </c>
      <c r="D27" s="27"/>
      <c r="E27" s="107"/>
      <c r="F27" s="36"/>
      <c r="G27" s="16"/>
      <c r="H27" s="37"/>
      <c r="J27" s="114"/>
      <c r="CY27" s="55"/>
      <c r="CZ27" s="105"/>
    </row>
    <row r="28" spans="1:104" ht="17.100000000000001" customHeight="1" thickBot="1">
      <c r="A28" s="27"/>
      <c r="B28" s="63" t="s">
        <v>20</v>
      </c>
      <c r="C28" s="64" t="e">
        <f ca="1">CT4</f>
        <v>#VALUE!</v>
      </c>
      <c r="D28" s="27"/>
      <c r="E28" s="107"/>
      <c r="F28" s="136" t="s">
        <v>121</v>
      </c>
      <c r="G28" s="137"/>
      <c r="H28" s="138"/>
      <c r="J28" s="114"/>
      <c r="K28" s="68" t="s">
        <v>14</v>
      </c>
      <c r="L28" s="12" t="s">
        <v>126</v>
      </c>
      <c r="CY28" s="55"/>
      <c r="CZ28" s="105"/>
    </row>
    <row r="29" spans="1:104">
      <c r="A29" s="27"/>
      <c r="B29" s="28"/>
      <c r="C29" s="58"/>
      <c r="D29" s="27"/>
      <c r="E29" s="107"/>
      <c r="F29" s="139"/>
      <c r="G29" s="140"/>
      <c r="H29" s="141"/>
      <c r="J29" s="114"/>
      <c r="K29" s="69" t="s">
        <v>136</v>
      </c>
      <c r="L29" s="70" t="s">
        <v>126</v>
      </c>
      <c r="CY29" s="55"/>
      <c r="CZ29" s="105"/>
    </row>
    <row r="30" spans="1:104" s="18" customFormat="1" ht="20.100000000000001" customHeight="1">
      <c r="A30" s="66"/>
      <c r="B30" s="181" t="s">
        <v>241</v>
      </c>
      <c r="C30" s="182"/>
      <c r="D30" s="66"/>
      <c r="E30" s="111"/>
      <c r="F30" s="142" t="str">
        <f>C4&amp;" "&amp;C5</f>
        <v>Nissan Any Model (Other than excluded model)</v>
      </c>
      <c r="G30" s="143" t="s">
        <v>144</v>
      </c>
      <c r="H30" s="175" cm="1">
        <f t="array" aca="1" ref="H30" ca="1">INDEX(INDIRECT(E45&amp;"$E$3:$AN$32"),LOOKUP($C$12,INDIRECT(E45&amp;"$B$3:$C$32"),INDIRECT(E45&amp;"$A$3:$A$32")),MATCH(F30,INDIRECT(E45&amp;"E2:AN2"),0))</f>
        <v>1.2961688815172569E-2</v>
      </c>
      <c r="J30" s="114"/>
      <c r="K30" s="69" t="s">
        <v>137</v>
      </c>
      <c r="L30" s="70" t="s">
        <v>139</v>
      </c>
      <c r="CY30" s="57"/>
      <c r="CZ30" s="106"/>
    </row>
    <row r="31" spans="1:104" ht="15.75" thickBot="1">
      <c r="A31" s="65"/>
      <c r="B31" s="65"/>
      <c r="C31" s="65"/>
      <c r="D31" s="65"/>
      <c r="E31" s="107"/>
      <c r="F31" s="139"/>
      <c r="G31" s="144"/>
      <c r="H31" s="145"/>
      <c r="J31" s="114"/>
      <c r="K31" s="71" t="s">
        <v>138</v>
      </c>
      <c r="L31" s="72" t="s">
        <v>139</v>
      </c>
      <c r="CY31" s="55"/>
      <c r="CZ31" s="105"/>
    </row>
    <row r="32" spans="1:104" ht="15.75" hidden="1" thickBot="1">
      <c r="F32" s="146"/>
      <c r="G32" s="147"/>
      <c r="H32" s="148"/>
      <c r="J32" s="114"/>
    </row>
    <row r="33" spans="1:104" hidden="1">
      <c r="F33" s="36"/>
      <c r="G33" s="16"/>
      <c r="H33" s="37"/>
      <c r="J33" s="114"/>
    </row>
    <row r="34" spans="1:104" hidden="1">
      <c r="H34" s="150"/>
      <c r="J34" s="114"/>
    </row>
    <row r="35" spans="1:104" hidden="1">
      <c r="C35" s="3"/>
      <c r="J35" s="114"/>
    </row>
    <row r="36" spans="1:104" ht="28.9" hidden="1" customHeight="1">
      <c r="J36" s="114"/>
    </row>
    <row r="37" spans="1:104" hidden="1">
      <c r="J37" s="114"/>
    </row>
    <row r="38" spans="1:104" hidden="1">
      <c r="J38" s="114"/>
    </row>
    <row r="39" spans="1:104" hidden="1">
      <c r="J39" s="114"/>
    </row>
    <row r="43" spans="1:104" ht="21.75" hidden="1" customHeight="1"/>
    <row r="44" spans="1:104" ht="21.75" hidden="1" customHeight="1"/>
    <row r="45" spans="1:104" ht="21.75" hidden="1" customHeight="1">
      <c r="A45" s="105"/>
      <c r="B45" s="105"/>
      <c r="C45" s="105"/>
      <c r="D45" s="105"/>
      <c r="E45" s="113" t="str">
        <f>VLOOKUP($C$14,E47:F58,2,FALSE)</f>
        <v>Rates_CF!</v>
      </c>
      <c r="F45" s="113"/>
      <c r="CY45" s="105"/>
      <c r="CZ45" s="105"/>
    </row>
    <row r="46" spans="1:104" hidden="1">
      <c r="E46" s="113"/>
      <c r="F46" s="113"/>
    </row>
    <row r="47" spans="1:104" hidden="1">
      <c r="E47" s="149" t="s">
        <v>151</v>
      </c>
      <c r="F47" s="151" t="s">
        <v>244</v>
      </c>
    </row>
    <row r="48" spans="1:104" hidden="1">
      <c r="E48" s="149" t="s">
        <v>150</v>
      </c>
      <c r="F48" s="151" t="s">
        <v>245</v>
      </c>
    </row>
    <row r="49" spans="5:6" hidden="1">
      <c r="E49" s="149" t="s">
        <v>153</v>
      </c>
      <c r="F49" s="151" t="s">
        <v>246</v>
      </c>
    </row>
    <row r="50" spans="5:6" hidden="1">
      <c r="E50" s="149" t="s">
        <v>154</v>
      </c>
      <c r="F50" s="151" t="s">
        <v>246</v>
      </c>
    </row>
    <row r="51" spans="5:6" hidden="1">
      <c r="E51" s="149" t="s">
        <v>157</v>
      </c>
      <c r="F51" s="151" t="s">
        <v>247</v>
      </c>
    </row>
    <row r="52" spans="5:6" hidden="1">
      <c r="E52" s="149" t="s">
        <v>169</v>
      </c>
      <c r="F52" s="151" t="s">
        <v>248</v>
      </c>
    </row>
    <row r="53" spans="5:6" hidden="1">
      <c r="E53" s="152" t="s">
        <v>242</v>
      </c>
      <c r="F53" s="151" t="s">
        <v>249</v>
      </c>
    </row>
    <row r="54" spans="5:6" hidden="1">
      <c r="E54" s="152" t="s">
        <v>243</v>
      </c>
      <c r="F54" s="151" t="s">
        <v>250</v>
      </c>
    </row>
    <row r="55" spans="5:6" hidden="1">
      <c r="E55" s="153" t="s">
        <v>255</v>
      </c>
      <c r="F55" s="151" t="s">
        <v>257</v>
      </c>
    </row>
    <row r="56" spans="5:6" hidden="1">
      <c r="E56" s="153" t="s">
        <v>259</v>
      </c>
      <c r="F56" s="151" t="s">
        <v>260</v>
      </c>
    </row>
    <row r="57" spans="5:6" hidden="1">
      <c r="E57" t="s">
        <v>264</v>
      </c>
      <c r="F57" t="s">
        <v>267</v>
      </c>
    </row>
    <row r="58" spans="5:6" hidden="1">
      <c r="E58" t="s">
        <v>269</v>
      </c>
      <c r="F58" t="s">
        <v>270</v>
      </c>
    </row>
  </sheetData>
  <sheetProtection algorithmName="SHA-512" hashValue="K45ZXAyRto/qZPUt28ROMBEAw7qcUst8KNv13U3LsrnbPvPwf674c/P/jRQRKl3d+ja/AfddtY6cJ622X83o6A==" saltValue="m9vkHeg4dstmLyJ2NBtCxQ==" spinCount="100000" sheet="1" objects="1" scenarios="1"/>
  <mergeCells count="68">
    <mergeCell ref="CL2:CL3"/>
    <mergeCell ref="CM2:CM3"/>
    <mergeCell ref="CF2:CF3"/>
    <mergeCell ref="CG2:CG3"/>
    <mergeCell ref="CY4:CY9"/>
    <mergeCell ref="CY1:CY3"/>
    <mergeCell ref="B30:C30"/>
    <mergeCell ref="CU2:CU3"/>
    <mergeCell ref="CW2:CW3"/>
    <mergeCell ref="F4:G4"/>
    <mergeCell ref="CO2:CO3"/>
    <mergeCell ref="CQ2:CQ3"/>
    <mergeCell ref="CR2:CR3"/>
    <mergeCell ref="CS2:CS3"/>
    <mergeCell ref="CT2:CT3"/>
    <mergeCell ref="CI2:CI3"/>
    <mergeCell ref="CJ2:CJ3"/>
    <mergeCell ref="CK2:CK3"/>
    <mergeCell ref="BW2:BX2"/>
    <mergeCell ref="BY2:BZ2"/>
    <mergeCell ref="CC2:CC3"/>
    <mergeCell ref="CD2:CD3"/>
    <mergeCell ref="CE2:CE3"/>
    <mergeCell ref="CA2:CB2"/>
    <mergeCell ref="BR2:BR3"/>
    <mergeCell ref="BC2:BD2"/>
    <mergeCell ref="BE2:BE3"/>
    <mergeCell ref="BF2:BG2"/>
    <mergeCell ref="BH2:BH3"/>
    <mergeCell ref="BI2:BI3"/>
    <mergeCell ref="BJ2:BJ3"/>
    <mergeCell ref="BK2:BL2"/>
    <mergeCell ref="BM2:BN2"/>
    <mergeCell ref="BO2:BO3"/>
    <mergeCell ref="BP2:BP3"/>
    <mergeCell ref="BQ2:BQ3"/>
    <mergeCell ref="BS2:BS3"/>
    <mergeCell ref="BT2:BT3"/>
    <mergeCell ref="BU2:BV2"/>
    <mergeCell ref="U2:X2"/>
    <mergeCell ref="Y2:AA2"/>
    <mergeCell ref="AB2:AE2"/>
    <mergeCell ref="BB2:BB3"/>
    <mergeCell ref="AG2:AG3"/>
    <mergeCell ref="AH2:AH3"/>
    <mergeCell ref="AI2:AI3"/>
    <mergeCell ref="AJ2:AK2"/>
    <mergeCell ref="AL2:AM2"/>
    <mergeCell ref="AN2:AO2"/>
    <mergeCell ref="AP2:AP3"/>
    <mergeCell ref="AQ2:AS2"/>
    <mergeCell ref="AT2:AV2"/>
    <mergeCell ref="AW2:AX2"/>
    <mergeCell ref="AY2:BA2"/>
    <mergeCell ref="AF2:AF3"/>
    <mergeCell ref="F2:G3"/>
    <mergeCell ref="H2:H3"/>
    <mergeCell ref="I2:I3"/>
    <mergeCell ref="J2:J3"/>
    <mergeCell ref="K2:K3"/>
    <mergeCell ref="R2:R3"/>
    <mergeCell ref="S2:S3"/>
    <mergeCell ref="T2:T3"/>
    <mergeCell ref="L2:L3"/>
    <mergeCell ref="M2:M3"/>
    <mergeCell ref="N2:N3"/>
    <mergeCell ref="O2:P2"/>
    <mergeCell ref="Q2:Q3"/>
  </mergeCells>
  <conditionalFormatting sqref="BI4">
    <cfRule type="cellIs" dxfId="3" priority="1" operator="lessThan">
      <formula>0</formula>
    </cfRule>
  </conditionalFormatting>
  <dataValidations count="13">
    <dataValidation type="list" allowBlank="1" showInputMessage="1" showErrorMessage="1" sqref="C7" xr:uid="{6723F757-194B-417E-A514-459A5ED9F524}">
      <formula1>"Motor Car"</formula1>
    </dataValidation>
    <dataValidation type="list" allowBlank="1" showInputMessage="1" showErrorMessage="1" sqref="C8" xr:uid="{A00B39F9-5858-4743-B542-FEAA08638E86}">
      <formula1>"Private"</formula1>
    </dataValidation>
    <dataValidation type="list" allowBlank="1" showInputMessage="1" showErrorMessage="1" sqref="C11" xr:uid="{BEDF35F5-07F3-4DB2-A6D4-9BCE0032332C}">
      <formula1>"Petrol,Diesel,Hybrid,Electric"</formula1>
    </dataValidation>
    <dataValidation type="list" allowBlank="1" showInputMessage="1" showErrorMessage="1" sqref="C10" xr:uid="{8B35C784-7B53-4A6B-A1E2-5BFAB415B48C}">
      <formula1>"2003,2004,2005,2006,2007,2008,2009,2010,2011,2012,2013,2014,2015,2016,2017,2018,2019,2020,2021,2022,2023"</formula1>
    </dataValidation>
    <dataValidation type="list" allowBlank="1" showInputMessage="1" showErrorMessage="1" sqref="A18:A23" xr:uid="{BE852EAB-DFCB-48D8-87C5-FD29B78630BA}">
      <formula1>"No,Yes"</formula1>
    </dataValidation>
    <dataValidation type="list" allowBlank="1" showInputMessage="1" showErrorMessage="1" sqref="C6" xr:uid="{F4225A29-061E-4786-AAB6-99FFB1B7F6BB}">
      <formula1>"1,2,3,4,5,6,7,8"</formula1>
    </dataValidation>
    <dataValidation type="list" operator="equal" allowBlank="1" showErrorMessage="1" sqref="F4:G4" xr:uid="{0B331954-FCAA-4942-AD9E-2B2CB87417C7}">
      <formula1>"THREE WHEELER – PRIVATE,AMBULANCE – PRIVATE,MOTOR CAR – PRIVATE,MOTOR LORRY – PRIVATE,DUAL PURPOSE – PRIVATE,MOTOR CYCLE – PRIVATE,MOTOR COACH – PRIVATE,TRACTOR TRAILER – PRIVATE AGRICULTURE,SPECIFIED TRAILER – PRIVATE,TRACTOR – PRIVATE AGRICULTURE,TRACTO"</formula1>
      <formula2>0</formula2>
    </dataValidation>
    <dataValidation type="list" allowBlank="1" showInputMessage="1" showErrorMessage="1" sqref="C20" xr:uid="{F68151E4-6CB6-4C7F-B433-E8ACE0ED1FCF}">
      <formula1>$F$19:$F$20</formula1>
    </dataValidation>
    <dataValidation type="list" allowBlank="1" showInputMessage="1" showErrorMessage="1" sqref="C23" xr:uid="{6B3B7670-389F-4BEF-9F5D-D16FB74E32E5}">
      <formula1>"Driver Only"</formula1>
    </dataValidation>
    <dataValidation type="list" allowBlank="1" showInputMessage="1" showErrorMessage="1" sqref="C15" xr:uid="{8A3AEC16-B543-42C9-B022-776136380C90}">
      <formula1>"Standard"</formula1>
    </dataValidation>
    <dataValidation type="whole" allowBlank="1" showInputMessage="1" showErrorMessage="1" sqref="C21" xr:uid="{252D2985-7A4D-47C6-88CD-D5966253847F}">
      <formula1>7500</formula1>
      <formula2>20000</formula2>
    </dataValidation>
    <dataValidation type="whole" allowBlank="1" showInputMessage="1" showErrorMessage="1" sqref="C12" xr:uid="{B32D88ED-2108-4355-9815-13DF2FB319EA}">
      <formula1>1000000</formula1>
      <formula2>30000000</formula2>
    </dataValidation>
    <dataValidation type="list" allowBlank="1" showInputMessage="1" showErrorMessage="1" sqref="C14" xr:uid="{FA12601C-0816-470C-98A1-BE9A62DAE2D1}">
      <formula1>$E$47:$E$58</formula1>
    </dataValidation>
  </dataValidations>
  <pageMargins left="0.7" right="0.7" top="0.75" bottom="0.75" header="0.3" footer="0.3"/>
  <pageSetup paperSize="9" orientation="portrait" verticalDpi="0"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8ABB50A7-6D02-4E19-B99B-29E954D83D7B}">
          <x14:formula1>
            <xm:f>'Make &amp; Models'!$A$1:$S$1</xm:f>
          </x14:formula1>
          <xm:sqref>C4</xm:sqref>
        </x14:dataValidation>
        <x14:dataValidation type="list" allowBlank="1" showInputMessage="1" showErrorMessage="1" xr:uid="{D331110E-BDC4-4C7C-ACDA-3EA1ED5D0B5E}">
          <x14:formula1>
            <xm:f>OFFSET('Make &amp; Models'!$A$1,1,MATCH($C$4,'Make &amp; Models'!$A$1:$S$1,0)-1,9,1)</xm:f>
          </x14:formula1>
          <xm:sqref>C5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BDD02-5C56-43A0-B790-C3B3141BB9CB}">
  <sheetPr>
    <tabColor rgb="FF5B6670"/>
    <pageSetUpPr fitToPage="1"/>
  </sheetPr>
  <dimension ref="A1:I73"/>
  <sheetViews>
    <sheetView topLeftCell="A10" zoomScaleNormal="100" workbookViewId="0"/>
  </sheetViews>
  <sheetFormatPr defaultColWidth="9.140625" defaultRowHeight="15"/>
  <cols>
    <col min="1" max="1" width="2.140625" style="1" customWidth="1"/>
    <col min="2" max="2" width="22.7109375" style="1" customWidth="1"/>
    <col min="3" max="3" width="3.5703125" style="1" customWidth="1"/>
    <col min="4" max="4" width="28.7109375" style="1" customWidth="1"/>
    <col min="5" max="5" width="9.140625" style="1" customWidth="1"/>
    <col min="6" max="6" width="27.5703125" style="1" customWidth="1"/>
    <col min="7" max="7" width="3.5703125" style="1" customWidth="1"/>
    <col min="8" max="8" width="31.5703125" style="1" customWidth="1"/>
    <col min="9" max="9" width="2.140625" style="1" customWidth="1"/>
    <col min="10" max="16384" width="9.140625" style="1"/>
  </cols>
  <sheetData>
    <row r="1" spans="1:9">
      <c r="A1" s="4"/>
      <c r="B1" s="4"/>
      <c r="C1" s="4"/>
      <c r="D1" s="4"/>
      <c r="E1" s="4"/>
      <c r="F1" s="4"/>
      <c r="G1" s="4"/>
      <c r="H1" s="4"/>
      <c r="I1" s="4"/>
    </row>
    <row r="2" spans="1:9">
      <c r="A2" s="4"/>
      <c r="B2" s="4"/>
      <c r="C2" s="4"/>
      <c r="D2" s="4"/>
      <c r="E2" s="4"/>
      <c r="F2" s="4"/>
      <c r="G2" s="4"/>
      <c r="H2" s="4"/>
      <c r="I2" s="4"/>
    </row>
    <row r="3" spans="1:9">
      <c r="A3" s="4"/>
      <c r="B3" s="4"/>
      <c r="C3" s="4"/>
      <c r="D3" s="4"/>
      <c r="E3" s="4"/>
      <c r="F3" s="4"/>
      <c r="G3" s="4"/>
      <c r="H3" s="4"/>
      <c r="I3" s="4"/>
    </row>
    <row r="4" spans="1:9">
      <c r="A4" s="4"/>
      <c r="B4" s="4"/>
      <c r="C4" s="4"/>
      <c r="D4" s="4"/>
      <c r="E4" s="4"/>
      <c r="F4" s="4"/>
      <c r="G4" s="4"/>
      <c r="H4" s="4"/>
      <c r="I4" s="4"/>
    </row>
    <row r="5" spans="1:9" ht="42.75" customHeight="1">
      <c r="A5" s="4"/>
      <c r="B5" s="190" t="s">
        <v>15</v>
      </c>
      <c r="C5" s="190"/>
      <c r="D5" s="190"/>
      <c r="E5" s="190"/>
      <c r="F5" s="190"/>
      <c r="G5" s="190"/>
      <c r="H5" s="190"/>
      <c r="I5" s="4"/>
    </row>
    <row r="6" spans="1:9" ht="9.9499999999999993" customHeight="1">
      <c r="A6" s="4"/>
      <c r="B6" s="5"/>
      <c r="C6" s="5"/>
      <c r="D6" s="5"/>
      <c r="E6" s="5"/>
      <c r="F6" s="5"/>
      <c r="G6" s="5"/>
      <c r="H6" s="5"/>
      <c r="I6" s="4"/>
    </row>
    <row r="7" spans="1:9" ht="35.1" customHeight="1">
      <c r="A7" s="4"/>
      <c r="B7" s="189" t="s">
        <v>124</v>
      </c>
      <c r="C7" s="189"/>
      <c r="D7" s="189"/>
      <c r="E7" s="189"/>
      <c r="F7" s="189"/>
      <c r="G7" s="189"/>
      <c r="H7" s="189"/>
      <c r="I7" s="4"/>
    </row>
    <row r="8" spans="1:9" ht="9.9499999999999993" customHeight="1">
      <c r="A8" s="4"/>
      <c r="B8" s="5"/>
      <c r="C8" s="5"/>
      <c r="D8" s="5"/>
      <c r="E8" s="5"/>
      <c r="F8" s="5"/>
      <c r="G8" s="5"/>
      <c r="H8" s="5"/>
      <c r="I8" s="4"/>
    </row>
    <row r="9" spans="1:9" ht="9.9499999999999993" customHeight="1">
      <c r="A9" s="4"/>
      <c r="B9" s="6"/>
      <c r="C9" s="6"/>
      <c r="D9" s="6"/>
      <c r="E9" s="6"/>
      <c r="F9" s="6"/>
      <c r="G9" s="6"/>
      <c r="H9" s="6"/>
      <c r="I9" s="4"/>
    </row>
    <row r="10" spans="1:9" ht="18" customHeight="1">
      <c r="A10" s="4"/>
      <c r="B10" s="4" t="s">
        <v>132</v>
      </c>
      <c r="C10" s="4" t="s">
        <v>9</v>
      </c>
      <c r="D10" s="4" t="str">
        <f>IF('Data Sheet'!C2="","To be advised",CONCATENATE('Data Sheet'!C2))</f>
        <v>To be advised</v>
      </c>
      <c r="E10" s="4"/>
      <c r="F10" s="4" t="s">
        <v>4</v>
      </c>
      <c r="G10" s="4" t="s">
        <v>9</v>
      </c>
      <c r="H10" s="7" t="str">
        <f>'Data Sheet'!C9</f>
        <v>One Year</v>
      </c>
      <c r="I10" s="4"/>
    </row>
    <row r="11" spans="1:9" ht="18" customHeight="1">
      <c r="A11" s="4"/>
      <c r="B11" s="4" t="s">
        <v>1</v>
      </c>
      <c r="C11" s="4" t="s">
        <v>9</v>
      </c>
      <c r="D11" s="4" t="str">
        <f>IF('Data Sheet'!C3="","To be advised",CONCATENATE('Data Sheet'!C3))</f>
        <v>To be advised</v>
      </c>
      <c r="E11" s="4"/>
      <c r="F11" s="4" t="s">
        <v>5</v>
      </c>
      <c r="G11" s="4" t="s">
        <v>9</v>
      </c>
      <c r="H11" s="7">
        <f>'Data Sheet'!C10</f>
        <v>2012</v>
      </c>
      <c r="I11" s="4"/>
    </row>
    <row r="12" spans="1:9" ht="18" customHeight="1">
      <c r="A12" s="4"/>
      <c r="B12" s="4" t="s">
        <v>142</v>
      </c>
      <c r="C12" s="4" t="s">
        <v>9</v>
      </c>
      <c r="D12" s="4" t="str">
        <f>'Data Sheet'!C4</f>
        <v>Nissan</v>
      </c>
      <c r="E12" s="4"/>
      <c r="F12" s="4" t="s">
        <v>6</v>
      </c>
      <c r="G12" s="4" t="s">
        <v>9</v>
      </c>
      <c r="H12" s="7" t="str">
        <f>'Data Sheet'!C11</f>
        <v>Petrol</v>
      </c>
      <c r="I12" s="4"/>
    </row>
    <row r="13" spans="1:9" ht="18" customHeight="1">
      <c r="A13" s="4"/>
      <c r="B13" s="4" t="s">
        <v>2</v>
      </c>
      <c r="C13" s="4" t="s">
        <v>9</v>
      </c>
      <c r="D13" s="4" t="str">
        <f>IF('Data Sheet'!C5="","To be advised",CONCATENATE('Data Sheet'!C5))</f>
        <v>Any Model (Other than excluded model)</v>
      </c>
      <c r="E13" s="4"/>
      <c r="F13" s="4" t="s">
        <v>3</v>
      </c>
      <c r="G13" s="4" t="s">
        <v>9</v>
      </c>
      <c r="H13" s="8" t="str">
        <f>'Data Sheet'!C7</f>
        <v>Motor Car</v>
      </c>
      <c r="I13" s="4"/>
    </row>
    <row r="14" spans="1:9" ht="18" customHeight="1">
      <c r="A14" s="4"/>
      <c r="B14" s="4" t="s">
        <v>11</v>
      </c>
      <c r="C14" s="4" t="s">
        <v>9</v>
      </c>
      <c r="D14" s="4" t="str">
        <f>'Data Sheet'!C8</f>
        <v>Private</v>
      </c>
      <c r="E14" s="4"/>
      <c r="F14" s="4" t="s">
        <v>8</v>
      </c>
      <c r="G14" s="4" t="s">
        <v>9</v>
      </c>
      <c r="H14" s="7" t="str">
        <f>'Data Sheet'!C13</f>
        <v>Central Finance Company PLC</v>
      </c>
      <c r="I14" s="4"/>
    </row>
    <row r="15" spans="1:9" ht="15.95" customHeight="1">
      <c r="A15" s="4"/>
      <c r="B15" s="4"/>
      <c r="C15" s="4"/>
      <c r="D15" s="4"/>
      <c r="E15" s="4"/>
      <c r="F15" s="4"/>
      <c r="G15" s="4"/>
      <c r="H15" s="4"/>
      <c r="I15" s="4"/>
    </row>
    <row r="16" spans="1:9" s="2" customFormat="1" ht="15.95" customHeight="1">
      <c r="B16" s="46"/>
      <c r="C16" s="47"/>
      <c r="D16" s="47"/>
      <c r="E16" s="47"/>
      <c r="F16" s="47"/>
      <c r="G16" s="47"/>
      <c r="H16" s="47"/>
    </row>
    <row r="17" spans="1:9" ht="15.95" customHeight="1">
      <c r="A17" s="4"/>
      <c r="B17" s="4"/>
      <c r="C17" s="4"/>
      <c r="D17" s="4"/>
      <c r="E17" s="4"/>
      <c r="F17" s="4"/>
      <c r="G17" s="4"/>
      <c r="H17" s="4"/>
      <c r="I17" s="4"/>
    </row>
    <row r="18" spans="1:9" ht="24.95" customHeight="1">
      <c r="A18" s="4"/>
      <c r="B18" s="38" t="s">
        <v>7</v>
      </c>
      <c r="C18" s="39" t="s">
        <v>9</v>
      </c>
      <c r="D18" s="40">
        <f>'Data Sheet'!C12</f>
        <v>10000000</v>
      </c>
      <c r="E18" s="4"/>
      <c r="F18" s="4"/>
      <c r="G18" s="4"/>
      <c r="H18" s="4"/>
      <c r="I18" s="4"/>
    </row>
    <row r="19" spans="1:9" s="74" customFormat="1" ht="15" customHeight="1">
      <c r="B19" s="75"/>
      <c r="C19" s="76"/>
      <c r="D19" s="77"/>
    </row>
    <row r="20" spans="1:9" ht="17.100000000000001" customHeight="1">
      <c r="A20" s="4"/>
      <c r="B20" s="30" t="s">
        <v>129</v>
      </c>
      <c r="C20" s="31" t="s">
        <v>9</v>
      </c>
      <c r="D20" s="32" t="e">
        <f ca="1">'Data Sheet'!BJ4</f>
        <v>#VALUE!</v>
      </c>
      <c r="E20" s="4"/>
      <c r="F20" s="4"/>
      <c r="G20" s="4"/>
      <c r="H20" s="4"/>
      <c r="I20" s="4"/>
    </row>
    <row r="21" spans="1:9" ht="17.100000000000001" customHeight="1">
      <c r="A21" s="4"/>
      <c r="B21" s="30" t="s">
        <v>16</v>
      </c>
      <c r="C21" s="31" t="s">
        <v>9</v>
      </c>
      <c r="D21" s="32">
        <f>'Data Sheet'!BL4</f>
        <v>20000</v>
      </c>
      <c r="E21" s="4"/>
      <c r="F21" s="4"/>
      <c r="G21" s="4"/>
      <c r="H21" s="4"/>
      <c r="I21" s="4"/>
    </row>
    <row r="22" spans="1:9" ht="17.100000000000001" customHeight="1">
      <c r="A22" s="4"/>
      <c r="B22" s="30" t="s">
        <v>17</v>
      </c>
      <c r="C22" s="31" t="s">
        <v>9</v>
      </c>
      <c r="D22" s="32">
        <f>'Data Sheet'!BN4</f>
        <v>5000</v>
      </c>
      <c r="E22" s="4"/>
      <c r="F22" s="4"/>
      <c r="G22" s="4"/>
      <c r="H22" s="4"/>
      <c r="I22" s="4"/>
    </row>
    <row r="23" spans="1:9" ht="20.100000000000001" customHeight="1">
      <c r="A23" s="4"/>
      <c r="B23" s="38" t="s">
        <v>131</v>
      </c>
      <c r="C23" s="39" t="s">
        <v>9</v>
      </c>
      <c r="D23" s="40" t="e">
        <f ca="1">'Data Sheet'!CG4</f>
        <v>#VALUE!</v>
      </c>
      <c r="E23" s="4"/>
      <c r="F23" s="4"/>
      <c r="G23" s="4"/>
      <c r="H23" s="4"/>
      <c r="I23" s="4"/>
    </row>
    <row r="24" spans="1:9" ht="17.100000000000001" customHeight="1">
      <c r="A24" s="4"/>
      <c r="B24" s="30" t="s">
        <v>18</v>
      </c>
      <c r="C24" s="31" t="s">
        <v>9</v>
      </c>
      <c r="D24" s="32" t="e">
        <f ca="1">'Data Sheet'!CH4+'Data Sheet'!CJ4+'Data Sheet'!CN4+'Data Sheet'!CL4</f>
        <v>#VALUE!</v>
      </c>
      <c r="E24" s="4"/>
      <c r="F24" s="4"/>
      <c r="G24" s="4"/>
      <c r="H24" s="4"/>
    </row>
    <row r="25" spans="1:9" ht="16.5" customHeight="1">
      <c r="A25" s="4"/>
      <c r="B25" s="30" t="s">
        <v>19</v>
      </c>
      <c r="C25" s="31" t="s">
        <v>9</v>
      </c>
      <c r="D25" s="32" t="e">
        <f ca="1">'Data Sheet'!CP4</f>
        <v>#VALUE!</v>
      </c>
      <c r="E25" s="4"/>
      <c r="F25" s="4"/>
      <c r="G25" s="4"/>
      <c r="H25" s="4"/>
      <c r="I25" s="4"/>
    </row>
    <row r="26" spans="1:9" ht="20.100000000000001" customHeight="1">
      <c r="A26" s="4"/>
      <c r="B26" s="38" t="s">
        <v>130</v>
      </c>
      <c r="C26" s="39" t="s">
        <v>9</v>
      </c>
      <c r="D26" s="40" t="e">
        <f ca="1">SUM(D23:D25)</f>
        <v>#VALUE!</v>
      </c>
      <c r="E26" s="4"/>
      <c r="F26" s="4"/>
      <c r="G26" s="4"/>
      <c r="H26" s="4"/>
      <c r="I26" s="4"/>
    </row>
    <row r="27" spans="1:9" ht="15.95" customHeight="1">
      <c r="A27" s="4"/>
      <c r="B27" s="4"/>
      <c r="C27" s="4"/>
      <c r="D27" s="4"/>
      <c r="E27" s="4"/>
      <c r="F27" s="4"/>
      <c r="G27" s="4"/>
      <c r="H27" s="4"/>
      <c r="I27" s="4"/>
    </row>
    <row r="28" spans="1:9" s="2" customFormat="1" ht="15.95" customHeight="1">
      <c r="B28" s="46" t="s">
        <v>21</v>
      </c>
      <c r="C28" s="47"/>
      <c r="D28" s="47"/>
      <c r="E28" s="47"/>
      <c r="F28" s="47"/>
      <c r="G28" s="47"/>
      <c r="H28" s="47"/>
    </row>
    <row r="29" spans="1:9" ht="15.95" customHeight="1">
      <c r="A29" s="4"/>
      <c r="B29" s="4"/>
      <c r="C29" s="4"/>
      <c r="D29" s="4"/>
      <c r="E29" s="4"/>
      <c r="F29" s="4"/>
      <c r="G29" s="4"/>
      <c r="H29" s="4"/>
      <c r="I29" s="4"/>
    </row>
    <row r="30" spans="1:9" ht="15" customHeight="1">
      <c r="A30" s="4"/>
      <c r="B30" s="189" t="s">
        <v>110</v>
      </c>
      <c r="C30" s="189"/>
      <c r="D30" s="189"/>
      <c r="E30" s="189" t="s">
        <v>115</v>
      </c>
      <c r="F30" s="189"/>
      <c r="G30" s="189"/>
      <c r="H30" s="189"/>
      <c r="I30" s="4"/>
    </row>
    <row r="31" spans="1:9" ht="15" customHeight="1">
      <c r="A31" s="4"/>
      <c r="B31" s="189" t="s">
        <v>111</v>
      </c>
      <c r="C31" s="189"/>
      <c r="D31" s="189"/>
      <c r="E31" s="189" t="s">
        <v>116</v>
      </c>
      <c r="F31" s="189"/>
      <c r="G31" s="189"/>
      <c r="H31" s="189"/>
      <c r="I31" s="4"/>
    </row>
    <row r="32" spans="1:9" ht="15" customHeight="1">
      <c r="A32" s="4"/>
      <c r="B32" s="189" t="s">
        <v>112</v>
      </c>
      <c r="C32" s="189"/>
      <c r="D32" s="189"/>
      <c r="E32" s="189" t="s">
        <v>117</v>
      </c>
      <c r="F32" s="189"/>
      <c r="G32" s="189"/>
      <c r="H32" s="189"/>
      <c r="I32" s="4"/>
    </row>
    <row r="33" spans="1:9" ht="15" customHeight="1">
      <c r="A33" s="4"/>
      <c r="B33" s="189" t="s">
        <v>113</v>
      </c>
      <c r="C33" s="189"/>
      <c r="D33" s="189"/>
      <c r="E33" s="195" t="s">
        <v>22</v>
      </c>
      <c r="F33" s="195"/>
      <c r="G33" s="195"/>
      <c r="H33" s="195"/>
      <c r="I33" s="4"/>
    </row>
    <row r="34" spans="1:9" ht="15" customHeight="1">
      <c r="A34" s="4"/>
      <c r="B34" s="189" t="s">
        <v>114</v>
      </c>
      <c r="C34" s="189"/>
      <c r="D34" s="189"/>
      <c r="E34" s="195" t="s">
        <v>23</v>
      </c>
      <c r="F34" s="195"/>
      <c r="G34" s="195"/>
      <c r="H34" s="195"/>
      <c r="I34" s="4"/>
    </row>
    <row r="35" spans="1:9" ht="15" customHeight="1">
      <c r="A35" s="4"/>
      <c r="B35" s="4"/>
      <c r="C35" s="4"/>
      <c r="D35" s="4"/>
      <c r="E35" s="4"/>
      <c r="F35" s="4"/>
      <c r="G35" s="4"/>
      <c r="H35" s="4"/>
      <c r="I35" s="4"/>
    </row>
    <row r="36" spans="1:9" s="2" customFormat="1" ht="15" customHeight="1">
      <c r="B36" s="46" t="s">
        <v>24</v>
      </c>
      <c r="C36" s="47"/>
      <c r="D36" s="47"/>
      <c r="E36" s="47"/>
      <c r="F36" s="47"/>
      <c r="G36" s="47"/>
      <c r="H36" s="47"/>
    </row>
    <row r="37" spans="1:9" ht="15" customHeight="1">
      <c r="A37" s="4"/>
      <c r="B37" s="4"/>
      <c r="C37" s="4"/>
      <c r="D37" s="4"/>
      <c r="E37" s="4"/>
      <c r="F37" s="4"/>
      <c r="G37" s="4"/>
      <c r="H37" s="4"/>
      <c r="I37" s="4"/>
    </row>
    <row r="38" spans="1:9">
      <c r="A38" s="4"/>
      <c r="B38" s="4" t="str">
        <f>'Data Sheet'!E20</f>
        <v>• PAB for full seating capacity - up to Rs. 500,000/-</v>
      </c>
      <c r="C38" s="4"/>
      <c r="D38" s="4"/>
      <c r="E38" s="4" t="str">
        <f>'Data Sheet'!E22</f>
        <v xml:space="preserve"> </v>
      </c>
      <c r="G38" s="4"/>
      <c r="H38" s="4"/>
      <c r="I38" s="4"/>
    </row>
    <row r="39" spans="1:9">
      <c r="A39" s="4"/>
      <c r="B39" s="4" t="str">
        <f>'Data Sheet'!E21</f>
        <v>• Towing charges – up to Rs. 7,500/-</v>
      </c>
      <c r="C39" s="4"/>
      <c r="D39" s="4"/>
      <c r="E39" s="4" t="str">
        <f>'Data Sheet'!E23</f>
        <v xml:space="preserve"> </v>
      </c>
      <c r="G39" s="4"/>
      <c r="H39" s="4"/>
      <c r="I39" s="4"/>
    </row>
    <row r="40" spans="1:9">
      <c r="A40" s="4"/>
      <c r="B40" s="4" t="str">
        <f>'Data Sheet'!E18</f>
        <v>• Strikes, riots &amp; civil commotion</v>
      </c>
      <c r="C40" s="4"/>
      <c r="D40" s="4"/>
      <c r="E40" s="4"/>
      <c r="F40" s="4"/>
      <c r="G40" s="4"/>
      <c r="H40" s="4"/>
      <c r="I40" s="4"/>
    </row>
    <row r="41" spans="1:9">
      <c r="A41" s="4"/>
      <c r="B41" s="4" t="str">
        <f>'Data Sheet'!E19</f>
        <v>• Terrorism cover</v>
      </c>
      <c r="C41" s="4"/>
      <c r="D41" s="4"/>
      <c r="E41" s="4"/>
      <c r="F41" s="4"/>
      <c r="G41" s="4"/>
      <c r="H41" s="4"/>
      <c r="I41" s="4"/>
    </row>
    <row r="42" spans="1:9" ht="15" customHeight="1">
      <c r="A42" s="4"/>
      <c r="B42" s="4"/>
      <c r="C42" s="4"/>
      <c r="D42" s="4"/>
      <c r="E42" s="4"/>
      <c r="F42" s="4"/>
      <c r="G42" s="4"/>
      <c r="H42" s="4"/>
      <c r="I42" s="4"/>
    </row>
    <row r="43" spans="1:9" ht="15" customHeight="1">
      <c r="B43" s="48"/>
      <c r="C43" s="49"/>
      <c r="D43" s="49"/>
      <c r="E43" s="49"/>
      <c r="F43" s="49"/>
      <c r="G43" s="49"/>
      <c r="H43" s="49"/>
    </row>
    <row r="44" spans="1:9" ht="15" customHeight="1">
      <c r="A44" s="4"/>
      <c r="B44" s="4"/>
      <c r="C44" s="4"/>
      <c r="D44" s="4"/>
      <c r="E44" s="4"/>
      <c r="F44" s="4"/>
      <c r="G44" s="4"/>
      <c r="H44" s="4"/>
      <c r="I44" s="4"/>
    </row>
    <row r="45" spans="1:9">
      <c r="A45" s="33" t="s">
        <v>118</v>
      </c>
      <c r="B45" s="188" t="s">
        <v>25</v>
      </c>
      <c r="C45" s="188"/>
      <c r="D45" s="188"/>
      <c r="E45" s="188"/>
      <c r="F45" s="188"/>
      <c r="G45" s="188"/>
      <c r="H45" s="188"/>
      <c r="I45" s="4"/>
    </row>
    <row r="46" spans="1:9">
      <c r="A46" s="33" t="s">
        <v>118</v>
      </c>
      <c r="B46" s="188" t="s">
        <v>26</v>
      </c>
      <c r="C46" s="188"/>
      <c r="D46" s="188"/>
      <c r="E46" s="188"/>
      <c r="F46" s="188"/>
      <c r="G46" s="188"/>
      <c r="H46" s="188"/>
      <c r="I46" s="4"/>
    </row>
    <row r="47" spans="1:9" ht="30" customHeight="1">
      <c r="A47" s="33" t="s">
        <v>118</v>
      </c>
      <c r="B47" s="188" t="str">
        <f>VLOOKUP('Data Sheet'!C14,'Data Sheet'!J8:N19,5,FALSE)</f>
        <v>This promotion is valid only for Leasing / Finance customers of Central Finance Company PLC who placed their insurance through CF Insurance Brokers (Pvt) Ltd.</v>
      </c>
      <c r="C47" s="188"/>
      <c r="D47" s="188"/>
      <c r="E47" s="188"/>
      <c r="F47" s="188"/>
      <c r="G47" s="188"/>
      <c r="H47" s="188"/>
      <c r="I47" s="4"/>
    </row>
    <row r="48" spans="1:9">
      <c r="A48" s="33" t="s">
        <v>118</v>
      </c>
      <c r="B48" s="188" t="s">
        <v>148</v>
      </c>
      <c r="C48" s="188"/>
      <c r="D48" s="188"/>
      <c r="E48" s="188"/>
      <c r="F48" s="188"/>
      <c r="G48" s="188"/>
      <c r="H48" s="188"/>
      <c r="I48" s="4"/>
    </row>
    <row r="49" spans="1:9">
      <c r="A49" s="33" t="s">
        <v>118</v>
      </c>
      <c r="B49" s="188" t="s">
        <v>147</v>
      </c>
      <c r="C49" s="188"/>
      <c r="D49" s="188"/>
      <c r="E49" s="188"/>
      <c r="F49" s="188"/>
      <c r="G49" s="188"/>
      <c r="H49" s="188"/>
      <c r="I49" s="4"/>
    </row>
    <row r="50" spans="1:9" ht="29.1" customHeight="1">
      <c r="A50" s="33" t="s">
        <v>118</v>
      </c>
      <c r="B50" s="188" t="s">
        <v>27</v>
      </c>
      <c r="C50" s="188"/>
      <c r="D50" s="188"/>
      <c r="E50" s="188"/>
      <c r="F50" s="188"/>
      <c r="G50" s="188"/>
      <c r="H50" s="188"/>
      <c r="I50" s="4"/>
    </row>
    <row r="51" spans="1:9">
      <c r="A51" s="33" t="s">
        <v>118</v>
      </c>
      <c r="B51" s="188" t="s">
        <v>28</v>
      </c>
      <c r="C51" s="188"/>
      <c r="D51" s="188"/>
      <c r="E51" s="188"/>
      <c r="F51" s="188"/>
      <c r="G51" s="188"/>
      <c r="H51" s="188"/>
      <c r="I51" s="4"/>
    </row>
    <row r="52" spans="1:9" ht="29.1" customHeight="1">
      <c r="A52" s="33" t="s">
        <v>118</v>
      </c>
      <c r="B52" s="188" t="s">
        <v>133</v>
      </c>
      <c r="C52" s="188"/>
      <c r="D52" s="188"/>
      <c r="E52" s="188"/>
      <c r="F52" s="188"/>
      <c r="G52" s="188"/>
      <c r="H52" s="188"/>
      <c r="I52" s="4"/>
    </row>
    <row r="53" spans="1:9" ht="29.1" customHeight="1">
      <c r="A53" s="33" t="s">
        <v>118</v>
      </c>
      <c r="B53" s="188" t="s">
        <v>134</v>
      </c>
      <c r="C53" s="188"/>
      <c r="D53" s="188"/>
      <c r="E53" s="188"/>
      <c r="F53" s="188"/>
      <c r="G53" s="188"/>
      <c r="H53" s="188"/>
      <c r="I53" s="4"/>
    </row>
    <row r="54" spans="1:9" ht="29.1" customHeight="1">
      <c r="A54" s="33" t="s">
        <v>118</v>
      </c>
      <c r="B54" s="188" t="s">
        <v>143</v>
      </c>
      <c r="C54" s="188"/>
      <c r="D54" s="188"/>
      <c r="E54" s="188"/>
      <c r="F54" s="188"/>
      <c r="G54" s="188"/>
      <c r="H54" s="188"/>
      <c r="I54" s="4"/>
    </row>
    <row r="55" spans="1:9" ht="14.45" customHeight="1">
      <c r="A55" s="33" t="s">
        <v>118</v>
      </c>
      <c r="B55" s="188" t="s">
        <v>268</v>
      </c>
      <c r="C55" s="188"/>
      <c r="D55" s="188"/>
      <c r="E55" s="188"/>
      <c r="F55" s="188"/>
      <c r="G55" s="188"/>
      <c r="H55" s="188"/>
      <c r="I55" s="4"/>
    </row>
    <row r="56" spans="1:9" ht="8.1" customHeight="1">
      <c r="A56" s="33"/>
      <c r="B56" s="188"/>
      <c r="C56" s="188"/>
      <c r="D56" s="188"/>
      <c r="E56" s="188"/>
      <c r="F56" s="188"/>
      <c r="G56" s="188"/>
      <c r="H56" s="188"/>
      <c r="I56" s="4"/>
    </row>
    <row r="57" spans="1:9" ht="35.1" customHeight="1">
      <c r="A57" s="33"/>
      <c r="B57" s="196" t="str">
        <f>VLOOKUP('Data Sheet'!C11,'Data Sheet'!K28:L31,2,FALSE)</f>
        <v xml:space="preserve"> </v>
      </c>
      <c r="C57" s="196"/>
      <c r="D57" s="196"/>
      <c r="E57" s="196"/>
      <c r="F57" s="196"/>
      <c r="G57" s="196"/>
      <c r="H57" s="196"/>
      <c r="I57" s="4"/>
    </row>
    <row r="58" spans="1:9" ht="8.1" customHeight="1">
      <c r="A58" s="4"/>
      <c r="B58" s="4"/>
      <c r="C58" s="4"/>
      <c r="D58" s="4"/>
      <c r="E58" s="4"/>
      <c r="F58" s="4"/>
      <c r="G58" s="4"/>
      <c r="H58" s="4"/>
      <c r="I58" s="4"/>
    </row>
    <row r="59" spans="1:9" ht="32.1" customHeight="1">
      <c r="A59" s="4"/>
      <c r="B59" s="189" t="str">
        <f>VLOOKUP('Data Sheet'!C14,'Data Sheet'!J8:L19,3,FALSE)</f>
        <v>We trust that the above terms are acceptable and look forward to hearing a positive response from you. If you have any clarification, please do not hesitate to contact us.</v>
      </c>
      <c r="C59" s="189"/>
      <c r="D59" s="189"/>
      <c r="E59" s="189"/>
      <c r="F59" s="189"/>
      <c r="G59" s="189"/>
      <c r="H59" s="189"/>
      <c r="I59" s="4"/>
    </row>
    <row r="60" spans="1:9" ht="15" customHeight="1">
      <c r="A60" s="4"/>
      <c r="B60" s="5"/>
      <c r="C60" s="5"/>
      <c r="D60" s="5"/>
      <c r="E60" s="5"/>
      <c r="F60" s="5"/>
      <c r="G60" s="5"/>
      <c r="H60" s="5"/>
      <c r="I60" s="4"/>
    </row>
    <row r="61" spans="1:9" ht="15" customHeight="1">
      <c r="A61" s="4"/>
      <c r="B61" s="6"/>
      <c r="C61" s="6"/>
      <c r="D61" s="6"/>
      <c r="E61" s="6"/>
      <c r="F61" s="6"/>
      <c r="G61" s="6"/>
      <c r="H61" s="6"/>
      <c r="I61" s="4"/>
    </row>
    <row r="62" spans="1:9">
      <c r="A62" s="4"/>
      <c r="B62" s="194" t="s">
        <v>29</v>
      </c>
      <c r="C62" s="194"/>
      <c r="D62" s="194"/>
      <c r="E62" s="194"/>
      <c r="F62" s="194"/>
      <c r="G62" s="194"/>
      <c r="H62" s="194"/>
      <c r="I62" s="4"/>
    </row>
    <row r="63" spans="1:9">
      <c r="A63" s="4"/>
      <c r="B63" s="193" t="str">
        <f ca="1">CONCATENATE("Issued By: ",'Data Sheet'!C25,"     |     Reference: ",'Data Sheet'!C14,"     |     Issued Date: ",TEXT('Data Sheet'!C26,"dd/mm/yyyy"))</f>
        <v>Issued By: ATI Motor U/W     |     Reference: Central Finance     |     Issued Date: 13/03/2024</v>
      </c>
      <c r="C63" s="193"/>
      <c r="D63" s="193"/>
      <c r="E63" s="193"/>
      <c r="F63" s="193"/>
      <c r="G63" s="193"/>
      <c r="H63" s="193"/>
      <c r="I63" s="4"/>
    </row>
    <row r="64" spans="1:9" ht="8.1" customHeight="1">
      <c r="A64" s="4"/>
      <c r="B64" s="9"/>
      <c r="C64" s="9"/>
      <c r="D64" s="9"/>
      <c r="E64" s="9"/>
      <c r="F64" s="9"/>
      <c r="G64" s="9"/>
      <c r="H64" s="9"/>
      <c r="I64" s="4"/>
    </row>
    <row r="65" spans="1:9" ht="15" customHeight="1">
      <c r="A65" s="4"/>
      <c r="B65" s="191" t="s">
        <v>34</v>
      </c>
      <c r="C65" s="191"/>
      <c r="D65" s="191"/>
      <c r="E65" s="191"/>
      <c r="F65" s="191"/>
      <c r="G65" s="191"/>
      <c r="H65" s="191"/>
      <c r="I65" s="4"/>
    </row>
    <row r="66" spans="1:9">
      <c r="A66" s="4"/>
      <c r="B66" s="192" t="s">
        <v>125</v>
      </c>
      <c r="C66" s="192"/>
      <c r="D66" s="192"/>
      <c r="E66" s="192"/>
      <c r="F66" s="192"/>
      <c r="G66" s="192"/>
      <c r="H66" s="192"/>
      <c r="I66" s="4"/>
    </row>
    <row r="67" spans="1:9">
      <c r="B67" s="81" t="str">
        <f>VLOOKUP('Data Sheet'!C14,'Data Sheet'!J8:M19,4,FALSE)</f>
        <v>V23.7.01.3000</v>
      </c>
    </row>
    <row r="73" spans="1:9">
      <c r="B73" s="1" t="s">
        <v>126</v>
      </c>
    </row>
  </sheetData>
  <sheetProtection algorithmName="SHA-512" hashValue="kYDNSzTRbpBWs9Fz2H2H9PwwiZtYDGTMyV+QraZ5e6vqPBaM0GaGCi4jDe/denp7szcF14nEf/XaRNBaTA12/w==" saltValue="7OOG0xeY1lOOZS/ufOO4ZQ==" spinCount="100000" sheet="1" objects="1" scenarios="1"/>
  <mergeCells count="30">
    <mergeCell ref="B55:H55"/>
    <mergeCell ref="B65:H65"/>
    <mergeCell ref="B66:H66"/>
    <mergeCell ref="B63:H63"/>
    <mergeCell ref="B33:D33"/>
    <mergeCell ref="B50:H50"/>
    <mergeCell ref="B51:H51"/>
    <mergeCell ref="B56:H56"/>
    <mergeCell ref="B54:H54"/>
    <mergeCell ref="B59:H59"/>
    <mergeCell ref="B62:H62"/>
    <mergeCell ref="B34:D34"/>
    <mergeCell ref="E33:H33"/>
    <mergeCell ref="E34:H34"/>
    <mergeCell ref="B57:H57"/>
    <mergeCell ref="B53:H53"/>
    <mergeCell ref="B52:H52"/>
    <mergeCell ref="B49:H49"/>
    <mergeCell ref="B47:H47"/>
    <mergeCell ref="B7:H7"/>
    <mergeCell ref="B5:H5"/>
    <mergeCell ref="B45:H45"/>
    <mergeCell ref="B46:H46"/>
    <mergeCell ref="B48:H48"/>
    <mergeCell ref="B31:D31"/>
    <mergeCell ref="B32:D32"/>
    <mergeCell ref="B30:D30"/>
    <mergeCell ref="E32:H32"/>
    <mergeCell ref="E30:H30"/>
    <mergeCell ref="E31:H31"/>
  </mergeCells>
  <pageMargins left="0.75" right="0.25" top="0.25" bottom="0.25" header="0" footer="0"/>
  <pageSetup paperSize="9" scale="70"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1" id="{FD6D18C5-C4B4-40D8-8148-DAECD2258369}">
            <xm:f>'Data Sheet'!$E$15="Validity Expired"</xm:f>
            <x14:dxf>
              <font>
                <color theme="0"/>
              </font>
            </x14:dxf>
          </x14:cfRule>
          <xm:sqref>A30:B34</xm:sqref>
        </x14:conditionalFormatting>
        <x14:conditionalFormatting xmlns:xm="http://schemas.microsoft.com/office/excel/2006/main">
          <x14:cfRule type="expression" priority="5" id="{5F1287EE-0822-44A1-81D9-4654AE2B6426}">
            <xm:f>'Data Sheet'!$E$15="Validity Expired"</xm:f>
            <x14:dxf>
              <font>
                <color theme="0"/>
              </font>
            </x14:dxf>
          </x14:cfRule>
          <xm:sqref>A1:I29</xm:sqref>
        </x14:conditionalFormatting>
        <x14:conditionalFormatting xmlns:xm="http://schemas.microsoft.com/office/excel/2006/main">
          <x14:cfRule type="expression" priority="8" id="{59FB0B12-8E19-4C82-B982-828C6287B163}">
            <xm:f>'Data Sheet'!$E$15="Validity Expired"</xm:f>
            <x14:dxf>
              <font>
                <color theme="0"/>
              </font>
            </x14:dxf>
          </x14:cfRule>
          <xm:sqref>E30:I34 A35:I48 A49 I49 A50:I66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333D0-606D-47F8-AD2A-326FB115EC52}">
  <sheetPr>
    <tabColor rgb="FF6FA8DC"/>
    <outlinePr summaryBelow="0" summaryRight="0"/>
  </sheetPr>
  <dimension ref="A1:AN39"/>
  <sheetViews>
    <sheetView workbookViewId="0">
      <selection activeCell="C22" sqref="C22"/>
    </sheetView>
  </sheetViews>
  <sheetFormatPr defaultColWidth="0" defaultRowHeight="15.75" customHeight="1"/>
  <cols>
    <col min="1" max="1" width="3.5703125" style="116" customWidth="1"/>
    <col min="2" max="3" width="14.28515625" style="116" customWidth="1"/>
    <col min="4" max="4" width="3.5703125" style="116" customWidth="1"/>
    <col min="5" max="5" width="6.7109375" style="116" hidden="1" customWidth="1"/>
    <col min="6" max="13" width="6.85546875" style="116" hidden="1" customWidth="1"/>
    <col min="14" max="14" width="9.28515625" style="116" hidden="1" customWidth="1"/>
    <col min="15" max="15" width="7.140625" style="116" hidden="1" customWidth="1"/>
    <col min="16" max="16" width="6.85546875" style="116" hidden="1" customWidth="1"/>
    <col min="17" max="17" width="10.140625" style="116" hidden="1" customWidth="1"/>
    <col min="18" max="19" width="6.5703125" style="116" hidden="1" customWidth="1"/>
    <col min="20" max="20" width="6.85546875" style="116" hidden="1" customWidth="1"/>
    <col min="21" max="21" width="13.42578125" style="116" hidden="1" customWidth="1"/>
    <col min="22" max="22" width="15.42578125" style="116" hidden="1" customWidth="1"/>
    <col min="23" max="23" width="14.7109375" style="116" hidden="1" customWidth="1"/>
    <col min="24" max="24" width="13.42578125" style="116" hidden="1" customWidth="1"/>
    <col min="25" max="25" width="12" style="116" hidden="1" customWidth="1"/>
    <col min="26" max="26" width="8.7109375" style="116" hidden="1" customWidth="1"/>
    <col min="27" max="27" width="6.5703125" style="116" hidden="1" customWidth="1"/>
    <col min="28" max="28" width="9.28515625" style="116" hidden="1" customWidth="1"/>
    <col min="29" max="29" width="8.140625" style="116" hidden="1" customWidth="1"/>
    <col min="30" max="30" width="6.85546875" style="116" hidden="1" customWidth="1"/>
    <col min="31" max="31" width="6.5703125" style="116" hidden="1" customWidth="1"/>
    <col min="32" max="32" width="10.85546875" style="116" hidden="1" customWidth="1"/>
    <col min="33" max="33" width="6.5703125" style="116" hidden="1" customWidth="1"/>
    <col min="34" max="34" width="9.28515625" style="116" hidden="1" customWidth="1"/>
    <col min="35" max="35" width="7.85546875" style="116" hidden="1" customWidth="1"/>
    <col min="36" max="37" width="11.42578125" style="116" hidden="1" customWidth="1"/>
    <col min="38" max="38" width="8.5703125" style="116" hidden="1" customWidth="1"/>
    <col min="39" max="40" width="12.42578125" style="116" hidden="1" customWidth="1"/>
    <col min="41" max="16384" width="12.5703125" style="116" hidden="1"/>
  </cols>
  <sheetData>
    <row r="1" spans="1:40" ht="15.75" customHeight="1">
      <c r="B1" s="117">
        <f>LOOKUP(C36,B3:C32)</f>
        <v>7999999</v>
      </c>
      <c r="C1" s="117">
        <f>B1/1000000</f>
        <v>7.9999989999999999</v>
      </c>
      <c r="D1" s="117"/>
      <c r="E1" s="117">
        <f>INT(C1)</f>
        <v>7</v>
      </c>
    </row>
    <row r="2" spans="1:40" ht="26.1" customHeight="1">
      <c r="A2" s="115"/>
      <c r="B2" s="197" t="s">
        <v>277</v>
      </c>
      <c r="C2" s="198"/>
      <c r="D2" s="115"/>
      <c r="E2" s="160" t="s">
        <v>189</v>
      </c>
      <c r="F2" s="160" t="s">
        <v>190</v>
      </c>
      <c r="G2" s="161" t="s">
        <v>191</v>
      </c>
      <c r="H2" s="160" t="s">
        <v>192</v>
      </c>
      <c r="I2" s="160" t="s">
        <v>193</v>
      </c>
      <c r="J2" s="160" t="s">
        <v>194</v>
      </c>
      <c r="K2" s="161" t="s">
        <v>273</v>
      </c>
      <c r="L2" s="161" t="s">
        <v>195</v>
      </c>
      <c r="M2" s="162" t="s">
        <v>218</v>
      </c>
      <c r="N2" s="162" t="s">
        <v>219</v>
      </c>
      <c r="O2" s="161" t="s">
        <v>196</v>
      </c>
      <c r="P2" s="163" t="s">
        <v>197</v>
      </c>
      <c r="Q2" s="164" t="s">
        <v>216</v>
      </c>
      <c r="R2" s="164" t="s">
        <v>217</v>
      </c>
      <c r="S2" s="164" t="s">
        <v>220</v>
      </c>
      <c r="T2" s="164" t="s">
        <v>221</v>
      </c>
      <c r="U2" s="165" t="s">
        <v>222</v>
      </c>
      <c r="V2" s="166" t="s">
        <v>174</v>
      </c>
      <c r="W2" s="166" t="s">
        <v>175</v>
      </c>
      <c r="X2" s="166" t="s">
        <v>176</v>
      </c>
      <c r="Y2" s="167" t="s">
        <v>223</v>
      </c>
      <c r="Z2" s="168" t="s">
        <v>177</v>
      </c>
      <c r="AA2" s="168" t="s">
        <v>178</v>
      </c>
      <c r="AB2" s="161" t="s">
        <v>276</v>
      </c>
      <c r="AC2" s="169" t="s">
        <v>224</v>
      </c>
      <c r="AD2" s="170" t="s">
        <v>225</v>
      </c>
      <c r="AE2" s="170" t="s">
        <v>226</v>
      </c>
      <c r="AF2" s="170" t="s">
        <v>227</v>
      </c>
      <c r="AG2" s="170" t="s">
        <v>228</v>
      </c>
      <c r="AH2" s="170" t="s">
        <v>229</v>
      </c>
      <c r="AI2" s="170" t="s">
        <v>230</v>
      </c>
      <c r="AJ2" s="170" t="s">
        <v>231</v>
      </c>
      <c r="AK2" s="170" t="s">
        <v>232</v>
      </c>
      <c r="AL2" s="170" t="s">
        <v>233</v>
      </c>
      <c r="AM2" s="170" t="s">
        <v>234</v>
      </c>
      <c r="AN2" s="171" t="s">
        <v>235</v>
      </c>
    </row>
    <row r="3" spans="1:40" ht="15">
      <c r="A3" s="117">
        <v>1</v>
      </c>
      <c r="B3" s="118">
        <v>0</v>
      </c>
      <c r="C3" s="119">
        <v>999999</v>
      </c>
      <c r="D3" s="117"/>
      <c r="E3" s="120">
        <v>1.4089999999999998E-2</v>
      </c>
      <c r="F3" s="120">
        <v>1.4089999999999998E-2</v>
      </c>
      <c r="G3" s="172">
        <v>1.4663907345977136E-2</v>
      </c>
      <c r="H3" s="120">
        <v>1.4089999999999998E-2</v>
      </c>
      <c r="I3" s="120">
        <v>1.4089999999999998E-2</v>
      </c>
      <c r="J3" s="120">
        <v>1.4089999999999998E-2</v>
      </c>
      <c r="K3" s="172">
        <v>1.3207814691954279E-2</v>
      </c>
      <c r="L3" s="172">
        <v>1.4327814691954275E-2</v>
      </c>
      <c r="M3" s="121">
        <v>1.5090000000000003E-2</v>
      </c>
      <c r="N3" s="121">
        <v>1.5090000000000003E-2</v>
      </c>
      <c r="O3" s="172">
        <v>1.6865562938390855E-2</v>
      </c>
      <c r="P3" s="122">
        <v>1.7090000002208623E-2</v>
      </c>
      <c r="Q3" s="123">
        <v>1.3490000000000002E-2</v>
      </c>
      <c r="R3" s="123">
        <v>1.3490000000000002E-2</v>
      </c>
      <c r="S3" s="123">
        <v>1.3490000000000002E-2</v>
      </c>
      <c r="T3" s="123">
        <v>1.3490000000000002E-2</v>
      </c>
      <c r="U3" s="124">
        <v>1.4490000000000003E-2</v>
      </c>
      <c r="V3" s="173">
        <v>2.666E-2</v>
      </c>
      <c r="W3" s="125">
        <v>2.666E-2</v>
      </c>
      <c r="X3" s="125">
        <v>2.666E-2</v>
      </c>
      <c r="Y3" s="126">
        <v>1.4140000000000003E-2</v>
      </c>
      <c r="Z3" s="174">
        <v>1.8590000000000002E-2</v>
      </c>
      <c r="AA3" s="174">
        <v>1.8590000000000002E-2</v>
      </c>
      <c r="AB3" s="172">
        <v>1.4223841164532234E-2</v>
      </c>
      <c r="AC3" s="128">
        <v>1.5034999994052825E-2</v>
      </c>
      <c r="AD3" s="129">
        <v>1.4490000000000003E-2</v>
      </c>
      <c r="AE3" s="129">
        <v>1.4490000000000003E-2</v>
      </c>
      <c r="AF3" s="129">
        <v>1.4490000000000003E-2</v>
      </c>
      <c r="AG3" s="129">
        <v>1.4490000000000003E-2</v>
      </c>
      <c r="AH3" s="129">
        <v>1.4490000000000003E-2</v>
      </c>
      <c r="AI3" s="129">
        <v>1.4490000000000003E-2</v>
      </c>
      <c r="AJ3" s="129">
        <v>1.4490000000000003E-2</v>
      </c>
      <c r="AK3" s="129">
        <v>1.4490000000000003E-2</v>
      </c>
      <c r="AL3" s="129">
        <v>1.4490000000000003E-2</v>
      </c>
      <c r="AM3" s="129">
        <v>1.4490000000000003E-2</v>
      </c>
      <c r="AN3" s="130">
        <v>1.4490000000000003E-2</v>
      </c>
    </row>
    <row r="4" spans="1:40" ht="15">
      <c r="A4" s="117">
        <v>2</v>
      </c>
      <c r="B4" s="119">
        <v>1000000</v>
      </c>
      <c r="C4" s="119">
        <v>1999999</v>
      </c>
      <c r="D4" s="117"/>
      <c r="E4" s="120">
        <v>1.4089999999999998E-2</v>
      </c>
      <c r="F4" s="120">
        <v>1.4089999999999998E-2</v>
      </c>
      <c r="G4" s="172">
        <v>1.4663907345977136E-2</v>
      </c>
      <c r="H4" s="120">
        <v>1.4089999999999998E-2</v>
      </c>
      <c r="I4" s="120">
        <v>1.4089999999999998E-2</v>
      </c>
      <c r="J4" s="120">
        <v>1.4089999999999998E-2</v>
      </c>
      <c r="K4" s="172">
        <v>1.3207814691954279E-2</v>
      </c>
      <c r="L4" s="172">
        <v>1.4327814691954275E-2</v>
      </c>
      <c r="M4" s="121">
        <v>1.5090000000000003E-2</v>
      </c>
      <c r="N4" s="121">
        <v>1.5090000000000003E-2</v>
      </c>
      <c r="O4" s="172">
        <v>1.6865562938390855E-2</v>
      </c>
      <c r="P4" s="122">
        <v>1.7090000002208623E-2</v>
      </c>
      <c r="Q4" s="123">
        <v>1.3490000000000002E-2</v>
      </c>
      <c r="R4" s="123">
        <v>1.3490000000000002E-2</v>
      </c>
      <c r="S4" s="123">
        <v>1.3490000000000002E-2</v>
      </c>
      <c r="T4" s="123">
        <v>1.3490000000000002E-2</v>
      </c>
      <c r="U4" s="124">
        <v>1.4490000000000003E-2</v>
      </c>
      <c r="V4" s="173">
        <v>2.666E-2</v>
      </c>
      <c r="W4" s="125">
        <v>2.666E-2</v>
      </c>
      <c r="X4" s="125">
        <v>2.666E-2</v>
      </c>
      <c r="Y4" s="126">
        <v>1.4140000000000003E-2</v>
      </c>
      <c r="Z4" s="174">
        <v>1.8590000000000002E-2</v>
      </c>
      <c r="AA4" s="174">
        <v>1.8590000000000002E-2</v>
      </c>
      <c r="AB4" s="172">
        <v>1.4223841164532234E-2</v>
      </c>
      <c r="AC4" s="128">
        <v>1.5034999994052825E-2</v>
      </c>
      <c r="AD4" s="129">
        <v>1.4490000000000003E-2</v>
      </c>
      <c r="AE4" s="129">
        <v>1.4490000000000003E-2</v>
      </c>
      <c r="AF4" s="129">
        <v>1.4490000000000003E-2</v>
      </c>
      <c r="AG4" s="129">
        <v>1.4490000000000003E-2</v>
      </c>
      <c r="AH4" s="129">
        <v>1.4490000000000003E-2</v>
      </c>
      <c r="AI4" s="129">
        <v>1.4490000000000003E-2</v>
      </c>
      <c r="AJ4" s="129">
        <v>1.4490000000000003E-2</v>
      </c>
      <c r="AK4" s="129">
        <v>1.4490000000000003E-2</v>
      </c>
      <c r="AL4" s="129">
        <v>1.4490000000000003E-2</v>
      </c>
      <c r="AM4" s="129">
        <v>1.4490000000000003E-2</v>
      </c>
      <c r="AN4" s="130">
        <v>1.4490000000000003E-2</v>
      </c>
    </row>
    <row r="5" spans="1:40" ht="15">
      <c r="A5" s="117">
        <v>3</v>
      </c>
      <c r="B5" s="119">
        <v>2000000</v>
      </c>
      <c r="C5" s="119">
        <v>2999999</v>
      </c>
      <c r="D5" s="117"/>
      <c r="E5" s="120">
        <v>1.4089999999999998E-2</v>
      </c>
      <c r="F5" s="120">
        <v>1.4089999999999998E-2</v>
      </c>
      <c r="G5" s="172">
        <v>1.4663907345977136E-2</v>
      </c>
      <c r="H5" s="120">
        <v>1.4089999999999998E-2</v>
      </c>
      <c r="I5" s="120">
        <v>1.4089999999999998E-2</v>
      </c>
      <c r="J5" s="120">
        <v>1.4089999999999998E-2</v>
      </c>
      <c r="K5" s="172">
        <v>1.3207814691954279E-2</v>
      </c>
      <c r="L5" s="172">
        <v>1.4327814691954275E-2</v>
      </c>
      <c r="M5" s="121">
        <v>1.5090000000000003E-2</v>
      </c>
      <c r="N5" s="121">
        <v>1.5090000000000003E-2</v>
      </c>
      <c r="O5" s="172">
        <v>1.6865562938390855E-2</v>
      </c>
      <c r="P5" s="122">
        <v>1.7090000002208623E-2</v>
      </c>
      <c r="Q5" s="123">
        <v>1.3490000000000002E-2</v>
      </c>
      <c r="R5" s="123">
        <v>1.3490000000000002E-2</v>
      </c>
      <c r="S5" s="123">
        <v>1.3490000000000002E-2</v>
      </c>
      <c r="T5" s="123">
        <v>1.3490000000000002E-2</v>
      </c>
      <c r="U5" s="124">
        <v>1.4490000000000003E-2</v>
      </c>
      <c r="V5" s="173">
        <v>2.666E-2</v>
      </c>
      <c r="W5" s="125">
        <v>2.666E-2</v>
      </c>
      <c r="X5" s="125">
        <v>2.666E-2</v>
      </c>
      <c r="Y5" s="126">
        <v>1.4140000000000003E-2</v>
      </c>
      <c r="Z5" s="174">
        <v>1.8590000000000002E-2</v>
      </c>
      <c r="AA5" s="174">
        <v>1.8590000000000002E-2</v>
      </c>
      <c r="AB5" s="172">
        <v>1.4223841164532234E-2</v>
      </c>
      <c r="AC5" s="128">
        <v>1.5034999994052825E-2</v>
      </c>
      <c r="AD5" s="129">
        <v>1.4490000000000003E-2</v>
      </c>
      <c r="AE5" s="129">
        <v>1.4490000000000003E-2</v>
      </c>
      <c r="AF5" s="129">
        <v>1.4490000000000003E-2</v>
      </c>
      <c r="AG5" s="129">
        <v>1.4490000000000003E-2</v>
      </c>
      <c r="AH5" s="129">
        <v>1.4490000000000003E-2</v>
      </c>
      <c r="AI5" s="129">
        <v>1.4490000000000003E-2</v>
      </c>
      <c r="AJ5" s="129">
        <v>1.4490000000000003E-2</v>
      </c>
      <c r="AK5" s="129">
        <v>1.4490000000000003E-2</v>
      </c>
      <c r="AL5" s="129">
        <v>1.4490000000000003E-2</v>
      </c>
      <c r="AM5" s="129">
        <v>1.4490000000000003E-2</v>
      </c>
      <c r="AN5" s="130">
        <v>1.4490000000000003E-2</v>
      </c>
    </row>
    <row r="6" spans="1:40" ht="15">
      <c r="A6" s="117">
        <v>4</v>
      </c>
      <c r="B6" s="119">
        <v>3000000</v>
      </c>
      <c r="C6" s="119">
        <v>3999999</v>
      </c>
      <c r="D6" s="117"/>
      <c r="E6" s="120">
        <v>1.4089999999999998E-2</v>
      </c>
      <c r="F6" s="120">
        <v>1.4089999999999998E-2</v>
      </c>
      <c r="G6" s="172">
        <v>1.4663907345977136E-2</v>
      </c>
      <c r="H6" s="120">
        <v>1.4089999999999998E-2</v>
      </c>
      <c r="I6" s="120">
        <v>1.4089999999999998E-2</v>
      </c>
      <c r="J6" s="120">
        <v>1.4089999999999998E-2</v>
      </c>
      <c r="K6" s="172">
        <v>1.3207814691954279E-2</v>
      </c>
      <c r="L6" s="172">
        <v>1.4327814691954275E-2</v>
      </c>
      <c r="M6" s="121">
        <v>1.5090000000000003E-2</v>
      </c>
      <c r="N6" s="121">
        <v>1.5090000000000003E-2</v>
      </c>
      <c r="O6" s="172">
        <v>1.6865562938390855E-2</v>
      </c>
      <c r="P6" s="122">
        <v>1.7090000002208623E-2</v>
      </c>
      <c r="Q6" s="123">
        <v>1.3490000000000002E-2</v>
      </c>
      <c r="R6" s="123">
        <v>1.3490000000000002E-2</v>
      </c>
      <c r="S6" s="123">
        <v>1.3490000000000002E-2</v>
      </c>
      <c r="T6" s="123">
        <v>1.3490000000000002E-2</v>
      </c>
      <c r="U6" s="124">
        <v>1.4490000000000003E-2</v>
      </c>
      <c r="V6" s="173">
        <v>2.666E-2</v>
      </c>
      <c r="W6" s="125">
        <v>2.666E-2</v>
      </c>
      <c r="X6" s="125">
        <v>2.666E-2</v>
      </c>
      <c r="Y6" s="126">
        <v>1.4140000000000003E-2</v>
      </c>
      <c r="Z6" s="174">
        <v>1.8590000000000002E-2</v>
      </c>
      <c r="AA6" s="174">
        <v>1.8590000000000002E-2</v>
      </c>
      <c r="AB6" s="172">
        <v>1.4223841164532234E-2</v>
      </c>
      <c r="AC6" s="128">
        <v>1.5034999994052825E-2</v>
      </c>
      <c r="AD6" s="129">
        <v>1.4490000000000003E-2</v>
      </c>
      <c r="AE6" s="129">
        <v>1.4490000000000003E-2</v>
      </c>
      <c r="AF6" s="129">
        <v>1.4490000000000003E-2</v>
      </c>
      <c r="AG6" s="129">
        <v>1.4490000000000003E-2</v>
      </c>
      <c r="AH6" s="129">
        <v>1.4490000000000003E-2</v>
      </c>
      <c r="AI6" s="129">
        <v>1.4490000000000003E-2</v>
      </c>
      <c r="AJ6" s="129">
        <v>1.4490000000000003E-2</v>
      </c>
      <c r="AK6" s="129">
        <v>1.4490000000000003E-2</v>
      </c>
      <c r="AL6" s="129">
        <v>1.4490000000000003E-2</v>
      </c>
      <c r="AM6" s="129">
        <v>1.4490000000000003E-2</v>
      </c>
      <c r="AN6" s="130">
        <v>1.4490000000000003E-2</v>
      </c>
    </row>
    <row r="7" spans="1:40" ht="15">
      <c r="A7" s="117">
        <v>5</v>
      </c>
      <c r="B7" s="119">
        <v>4000000</v>
      </c>
      <c r="C7" s="119">
        <v>4999999</v>
      </c>
      <c r="D7" s="117"/>
      <c r="E7" s="120">
        <v>1.4089999999999998E-2</v>
      </c>
      <c r="F7" s="120">
        <v>1.4089999999999998E-2</v>
      </c>
      <c r="G7" s="172">
        <v>1.4663907345977136E-2</v>
      </c>
      <c r="H7" s="120">
        <v>1.4089999999999998E-2</v>
      </c>
      <c r="I7" s="120">
        <v>1.4089999999999998E-2</v>
      </c>
      <c r="J7" s="120">
        <v>1.4089999999999998E-2</v>
      </c>
      <c r="K7" s="172">
        <v>1.3207814691954279E-2</v>
      </c>
      <c r="L7" s="172">
        <v>1.4327814691954275E-2</v>
      </c>
      <c r="M7" s="121">
        <v>1.5090000000000003E-2</v>
      </c>
      <c r="N7" s="121">
        <v>1.5090000000000003E-2</v>
      </c>
      <c r="O7" s="172">
        <v>1.6865562938390855E-2</v>
      </c>
      <c r="P7" s="122">
        <v>1.7090000002208623E-2</v>
      </c>
      <c r="Q7" s="123">
        <v>1.3490000000000002E-2</v>
      </c>
      <c r="R7" s="123">
        <v>1.3490000000000002E-2</v>
      </c>
      <c r="S7" s="123">
        <v>1.3490000000000002E-2</v>
      </c>
      <c r="T7" s="123">
        <v>1.3490000000000002E-2</v>
      </c>
      <c r="U7" s="124">
        <v>1.4490000000000003E-2</v>
      </c>
      <c r="V7" s="173">
        <v>2.666E-2</v>
      </c>
      <c r="W7" s="125">
        <v>2.666E-2</v>
      </c>
      <c r="X7" s="125">
        <v>2.666E-2</v>
      </c>
      <c r="Y7" s="126">
        <v>1.4140000000000003E-2</v>
      </c>
      <c r="Z7" s="174">
        <v>1.8590000000000002E-2</v>
      </c>
      <c r="AA7" s="174">
        <v>1.8590000000000002E-2</v>
      </c>
      <c r="AB7" s="172">
        <v>1.4223841164532234E-2</v>
      </c>
      <c r="AC7" s="128">
        <v>1.5034999994052825E-2</v>
      </c>
      <c r="AD7" s="129">
        <v>1.4490000000000003E-2</v>
      </c>
      <c r="AE7" s="129">
        <v>1.4490000000000003E-2</v>
      </c>
      <c r="AF7" s="129">
        <v>1.4490000000000003E-2</v>
      </c>
      <c r="AG7" s="129">
        <v>1.4490000000000003E-2</v>
      </c>
      <c r="AH7" s="129">
        <v>1.4490000000000003E-2</v>
      </c>
      <c r="AI7" s="129">
        <v>1.4490000000000003E-2</v>
      </c>
      <c r="AJ7" s="129">
        <v>1.4490000000000003E-2</v>
      </c>
      <c r="AK7" s="129">
        <v>1.4490000000000003E-2</v>
      </c>
      <c r="AL7" s="129">
        <v>1.4490000000000003E-2</v>
      </c>
      <c r="AM7" s="129">
        <v>1.4490000000000003E-2</v>
      </c>
      <c r="AN7" s="130">
        <v>1.4490000000000003E-2</v>
      </c>
    </row>
    <row r="8" spans="1:40" ht="15">
      <c r="A8" s="117">
        <v>6</v>
      </c>
      <c r="B8" s="119">
        <v>5000000</v>
      </c>
      <c r="C8" s="119">
        <v>5999999</v>
      </c>
      <c r="D8" s="117"/>
      <c r="E8" s="120">
        <v>1.209E-2</v>
      </c>
      <c r="F8" s="120">
        <v>1.209E-2</v>
      </c>
      <c r="G8" s="172">
        <v>1.4663907345977136E-2</v>
      </c>
      <c r="H8" s="120">
        <v>1.209E-2</v>
      </c>
      <c r="I8" s="120">
        <v>1.209E-2</v>
      </c>
      <c r="J8" s="120">
        <v>1.209E-2</v>
      </c>
      <c r="K8" s="172">
        <v>1.3207814691954279E-2</v>
      </c>
      <c r="L8" s="172">
        <v>1.4327814691954275E-2</v>
      </c>
      <c r="M8" s="121">
        <v>1.5090000000000003E-2</v>
      </c>
      <c r="N8" s="121">
        <v>1.5090000000000003E-2</v>
      </c>
      <c r="O8" s="172">
        <v>1.6865562938390855E-2</v>
      </c>
      <c r="P8" s="122">
        <v>1.7090000002208623E-2</v>
      </c>
      <c r="Q8" s="123">
        <v>1.1490000000000004E-2</v>
      </c>
      <c r="R8" s="123">
        <v>1.1490000000000004E-2</v>
      </c>
      <c r="S8" s="123">
        <v>1.1490000000000004E-2</v>
      </c>
      <c r="T8" s="123">
        <v>1.1490000000000004E-2</v>
      </c>
      <c r="U8" s="124">
        <v>1.2990000000000005E-2</v>
      </c>
      <c r="V8" s="173">
        <v>2.666E-2</v>
      </c>
      <c r="W8" s="125">
        <v>2.666E-2</v>
      </c>
      <c r="X8" s="125">
        <v>2.666E-2</v>
      </c>
      <c r="Y8" s="126">
        <v>1.2640000000000002E-2</v>
      </c>
      <c r="Z8" s="174">
        <v>1.8590000000000002E-2</v>
      </c>
      <c r="AA8" s="174">
        <v>1.8590000000000002E-2</v>
      </c>
      <c r="AB8" s="172">
        <v>1.4223841164532234E-2</v>
      </c>
      <c r="AC8" s="128">
        <v>1.5034999994052825E-2</v>
      </c>
      <c r="AD8" s="129">
        <v>1.2990000000000005E-2</v>
      </c>
      <c r="AE8" s="129">
        <v>1.2990000000000005E-2</v>
      </c>
      <c r="AF8" s="129">
        <v>1.2990000000000005E-2</v>
      </c>
      <c r="AG8" s="129">
        <v>1.2990000000000005E-2</v>
      </c>
      <c r="AH8" s="129">
        <v>1.2990000000000005E-2</v>
      </c>
      <c r="AI8" s="129">
        <v>1.2990000000000005E-2</v>
      </c>
      <c r="AJ8" s="129">
        <v>1.2990000000000005E-2</v>
      </c>
      <c r="AK8" s="129">
        <v>1.2990000000000005E-2</v>
      </c>
      <c r="AL8" s="129">
        <v>1.2990000000000005E-2</v>
      </c>
      <c r="AM8" s="129">
        <v>1.2990000000000005E-2</v>
      </c>
      <c r="AN8" s="130">
        <v>1.2990000000000005E-2</v>
      </c>
    </row>
    <row r="9" spans="1:40" ht="15">
      <c r="A9" s="117">
        <v>7</v>
      </c>
      <c r="B9" s="119">
        <v>6000000</v>
      </c>
      <c r="C9" s="119">
        <v>6999999</v>
      </c>
      <c r="D9" s="117"/>
      <c r="E9" s="120">
        <v>1.209E-2</v>
      </c>
      <c r="F9" s="120">
        <v>1.209E-2</v>
      </c>
      <c r="G9" s="172">
        <v>1.4663907345977136E-2</v>
      </c>
      <c r="H9" s="120">
        <v>1.209E-2</v>
      </c>
      <c r="I9" s="120">
        <v>1.209E-2</v>
      </c>
      <c r="J9" s="120">
        <v>1.209E-2</v>
      </c>
      <c r="K9" s="172">
        <v>1.3207814691954279E-2</v>
      </c>
      <c r="L9" s="172">
        <v>1.4327814691954275E-2</v>
      </c>
      <c r="M9" s="121">
        <v>1.4598810774275869E-2</v>
      </c>
      <c r="N9" s="121">
        <v>1.4598810774275869E-2</v>
      </c>
      <c r="O9" s="172">
        <v>1.6865562938390855E-2</v>
      </c>
      <c r="P9" s="122">
        <v>1.7090000002208623E-2</v>
      </c>
      <c r="Q9" s="123">
        <v>1.1490000000000004E-2</v>
      </c>
      <c r="R9" s="123">
        <v>1.1490000000000004E-2</v>
      </c>
      <c r="S9" s="123">
        <v>1.1490000000000004E-2</v>
      </c>
      <c r="T9" s="123">
        <v>1.1490000000000004E-2</v>
      </c>
      <c r="U9" s="124">
        <v>1.2990000000000005E-2</v>
      </c>
      <c r="V9" s="173">
        <v>2.666E-2</v>
      </c>
      <c r="W9" s="125">
        <v>2.666E-2</v>
      </c>
      <c r="X9" s="125">
        <v>2.666E-2</v>
      </c>
      <c r="Y9" s="126">
        <v>1.2640000000000002E-2</v>
      </c>
      <c r="Z9" s="174">
        <v>1.8590000000000002E-2</v>
      </c>
      <c r="AA9" s="174">
        <v>1.8590000000000002E-2</v>
      </c>
      <c r="AB9" s="172">
        <v>1.4223841164532234E-2</v>
      </c>
      <c r="AC9" s="128">
        <v>1.5034999994052825E-2</v>
      </c>
      <c r="AD9" s="129">
        <v>1.2990000000000005E-2</v>
      </c>
      <c r="AE9" s="129">
        <v>1.2990000000000005E-2</v>
      </c>
      <c r="AF9" s="129">
        <v>1.2990000000000005E-2</v>
      </c>
      <c r="AG9" s="129">
        <v>1.2990000000000005E-2</v>
      </c>
      <c r="AH9" s="129">
        <v>1.2990000000000005E-2</v>
      </c>
      <c r="AI9" s="129">
        <v>1.2990000000000005E-2</v>
      </c>
      <c r="AJ9" s="129">
        <v>1.2990000000000005E-2</v>
      </c>
      <c r="AK9" s="129">
        <v>1.2990000000000005E-2</v>
      </c>
      <c r="AL9" s="129">
        <v>1.2990000000000005E-2</v>
      </c>
      <c r="AM9" s="129">
        <v>1.2990000000000005E-2</v>
      </c>
      <c r="AN9" s="130">
        <v>1.2990000000000005E-2</v>
      </c>
    </row>
    <row r="10" spans="1:40" ht="15">
      <c r="A10" s="117">
        <v>8</v>
      </c>
      <c r="B10" s="119">
        <v>7000000</v>
      </c>
      <c r="C10" s="119">
        <v>7999999</v>
      </c>
      <c r="D10" s="117"/>
      <c r="E10" s="120">
        <v>1.209E-2</v>
      </c>
      <c r="F10" s="120">
        <v>1.209E-2</v>
      </c>
      <c r="G10" s="172">
        <v>1.4663907345977136E-2</v>
      </c>
      <c r="H10" s="120">
        <v>1.209E-2</v>
      </c>
      <c r="I10" s="120">
        <v>1.209E-2</v>
      </c>
      <c r="J10" s="120">
        <v>1.209E-2</v>
      </c>
      <c r="K10" s="172">
        <v>1.3207814691954279E-2</v>
      </c>
      <c r="L10" s="172">
        <v>1.4327814691954275E-2</v>
      </c>
      <c r="M10" s="121">
        <v>1.4598810774275869E-2</v>
      </c>
      <c r="N10" s="121">
        <v>1.4598810774275869E-2</v>
      </c>
      <c r="O10" s="172">
        <v>1.6865562938390855E-2</v>
      </c>
      <c r="P10" s="122">
        <v>1.7090000002208623E-2</v>
      </c>
      <c r="Q10" s="123">
        <v>1.1490000000000004E-2</v>
      </c>
      <c r="R10" s="123">
        <v>1.1490000000000004E-2</v>
      </c>
      <c r="S10" s="123">
        <v>1.1490000000000004E-2</v>
      </c>
      <c r="T10" s="123">
        <v>1.1490000000000004E-2</v>
      </c>
      <c r="U10" s="124">
        <v>1.2990000000000005E-2</v>
      </c>
      <c r="V10" s="173">
        <v>2.666E-2</v>
      </c>
      <c r="W10" s="125">
        <v>2.666E-2</v>
      </c>
      <c r="X10" s="125">
        <v>2.666E-2</v>
      </c>
      <c r="Y10" s="126">
        <v>1.2640000000000002E-2</v>
      </c>
      <c r="Z10" s="174">
        <v>1.8590000000000002E-2</v>
      </c>
      <c r="AA10" s="174">
        <v>1.8590000000000002E-2</v>
      </c>
      <c r="AB10" s="172">
        <v>1.4223841164532234E-2</v>
      </c>
      <c r="AC10" s="128">
        <v>1.5034999994052825E-2</v>
      </c>
      <c r="AD10" s="129">
        <v>1.2990000000000005E-2</v>
      </c>
      <c r="AE10" s="129">
        <v>1.2990000000000005E-2</v>
      </c>
      <c r="AF10" s="129">
        <v>1.2990000000000005E-2</v>
      </c>
      <c r="AG10" s="129">
        <v>1.2990000000000005E-2</v>
      </c>
      <c r="AH10" s="129">
        <v>1.2990000000000005E-2</v>
      </c>
      <c r="AI10" s="129">
        <v>1.2990000000000005E-2</v>
      </c>
      <c r="AJ10" s="129">
        <v>1.2990000000000005E-2</v>
      </c>
      <c r="AK10" s="129">
        <v>1.2990000000000005E-2</v>
      </c>
      <c r="AL10" s="129">
        <v>1.2990000000000005E-2</v>
      </c>
      <c r="AM10" s="129">
        <v>1.2990000000000005E-2</v>
      </c>
      <c r="AN10" s="130">
        <v>1.2990000000000005E-2</v>
      </c>
    </row>
    <row r="11" spans="1:40" ht="15">
      <c r="A11" s="117">
        <v>9</v>
      </c>
      <c r="B11" s="119">
        <v>8000000</v>
      </c>
      <c r="C11" s="119">
        <v>8999999</v>
      </c>
      <c r="D11" s="117"/>
      <c r="E11" s="120">
        <v>1.209E-2</v>
      </c>
      <c r="F11" s="120">
        <v>1.209E-2</v>
      </c>
      <c r="G11" s="172">
        <v>1.4663907345977136E-2</v>
      </c>
      <c r="H11" s="120">
        <v>1.209E-2</v>
      </c>
      <c r="I11" s="120">
        <v>1.209E-2</v>
      </c>
      <c r="J11" s="120">
        <v>1.209E-2</v>
      </c>
      <c r="K11" s="172">
        <v>1.3207814691954279E-2</v>
      </c>
      <c r="L11" s="172">
        <v>1.4327814691954275E-2</v>
      </c>
      <c r="M11" s="121">
        <v>1.3590000000000001E-2</v>
      </c>
      <c r="N11" s="121">
        <v>1.3590000000000001E-2</v>
      </c>
      <c r="O11" s="172">
        <v>1.6865562938390855E-2</v>
      </c>
      <c r="P11" s="122">
        <v>1.7090000002208623E-2</v>
      </c>
      <c r="Q11" s="123">
        <v>1.1490000000000004E-2</v>
      </c>
      <c r="R11" s="123">
        <v>1.1490000000000004E-2</v>
      </c>
      <c r="S11" s="123">
        <v>1.1490000000000004E-2</v>
      </c>
      <c r="T11" s="123">
        <v>1.1490000000000004E-2</v>
      </c>
      <c r="U11" s="124">
        <v>1.2490000000000005E-2</v>
      </c>
      <c r="V11" s="173">
        <v>2.666E-2</v>
      </c>
      <c r="W11" s="125">
        <v>2.666E-2</v>
      </c>
      <c r="X11" s="125">
        <v>2.666E-2</v>
      </c>
      <c r="Y11" s="126">
        <v>1.1640000000000001E-2</v>
      </c>
      <c r="Z11" s="174">
        <v>1.8590000000000002E-2</v>
      </c>
      <c r="AA11" s="174">
        <v>1.8590000000000002E-2</v>
      </c>
      <c r="AB11" s="172">
        <v>1.4223841164532234E-2</v>
      </c>
      <c r="AC11" s="128">
        <v>1.5034999994052825E-2</v>
      </c>
      <c r="AD11" s="129">
        <v>1.1990000000000004E-2</v>
      </c>
      <c r="AE11" s="129">
        <v>1.1990000000000004E-2</v>
      </c>
      <c r="AF11" s="129">
        <v>1.1990000000000004E-2</v>
      </c>
      <c r="AG11" s="129">
        <v>1.1990000000000004E-2</v>
      </c>
      <c r="AH11" s="129">
        <v>1.1990000000000004E-2</v>
      </c>
      <c r="AI11" s="129">
        <v>1.1990000000000004E-2</v>
      </c>
      <c r="AJ11" s="129">
        <v>1.1990000000000004E-2</v>
      </c>
      <c r="AK11" s="129">
        <v>1.1990000000000004E-2</v>
      </c>
      <c r="AL11" s="129">
        <v>1.1990000000000004E-2</v>
      </c>
      <c r="AM11" s="129">
        <v>1.1990000000000004E-2</v>
      </c>
      <c r="AN11" s="130">
        <v>1.1990000000000004E-2</v>
      </c>
    </row>
    <row r="12" spans="1:40" ht="15">
      <c r="A12" s="117">
        <v>10</v>
      </c>
      <c r="B12" s="119">
        <v>9000000</v>
      </c>
      <c r="C12" s="119">
        <v>9999999</v>
      </c>
      <c r="D12" s="117"/>
      <c r="E12" s="120">
        <v>1.209E-2</v>
      </c>
      <c r="F12" s="120">
        <v>1.209E-2</v>
      </c>
      <c r="G12" s="172">
        <v>1.4663907345977136E-2</v>
      </c>
      <c r="H12" s="120">
        <v>1.209E-2</v>
      </c>
      <c r="I12" s="120">
        <v>1.209E-2</v>
      </c>
      <c r="J12" s="120">
        <v>1.209E-2</v>
      </c>
      <c r="K12" s="172">
        <v>1.3207814691954279E-2</v>
      </c>
      <c r="L12" s="172">
        <v>1.4327814691954275E-2</v>
      </c>
      <c r="M12" s="121">
        <v>1.3590000000000001E-2</v>
      </c>
      <c r="N12" s="121">
        <v>1.3590000000000001E-2</v>
      </c>
      <c r="O12" s="172">
        <v>1.6865562938390855E-2</v>
      </c>
      <c r="P12" s="122">
        <v>1.7090000002208623E-2</v>
      </c>
      <c r="Q12" s="123">
        <v>1.1490000000000004E-2</v>
      </c>
      <c r="R12" s="123">
        <v>1.1490000000000004E-2</v>
      </c>
      <c r="S12" s="123">
        <v>1.1490000000000004E-2</v>
      </c>
      <c r="T12" s="123">
        <v>1.1490000000000004E-2</v>
      </c>
      <c r="U12" s="124">
        <v>1.2490000000000005E-2</v>
      </c>
      <c r="V12" s="173">
        <v>2.666E-2</v>
      </c>
      <c r="W12" s="125">
        <v>2.666E-2</v>
      </c>
      <c r="X12" s="125">
        <v>2.666E-2</v>
      </c>
      <c r="Y12" s="126">
        <v>1.1640000000000001E-2</v>
      </c>
      <c r="Z12" s="174">
        <v>1.8590000000000002E-2</v>
      </c>
      <c r="AA12" s="174">
        <v>1.8590000000000002E-2</v>
      </c>
      <c r="AB12" s="172">
        <v>1.4223841164532234E-2</v>
      </c>
      <c r="AC12" s="128">
        <v>1.5034999994052825E-2</v>
      </c>
      <c r="AD12" s="129">
        <v>1.1990000000000004E-2</v>
      </c>
      <c r="AE12" s="129">
        <v>1.1990000000000004E-2</v>
      </c>
      <c r="AF12" s="129">
        <v>1.1990000000000004E-2</v>
      </c>
      <c r="AG12" s="129">
        <v>1.1990000000000004E-2</v>
      </c>
      <c r="AH12" s="129">
        <v>1.1990000000000004E-2</v>
      </c>
      <c r="AI12" s="129">
        <v>1.1990000000000004E-2</v>
      </c>
      <c r="AJ12" s="129">
        <v>1.1990000000000004E-2</v>
      </c>
      <c r="AK12" s="129">
        <v>1.1990000000000004E-2</v>
      </c>
      <c r="AL12" s="129">
        <v>1.1990000000000004E-2</v>
      </c>
      <c r="AM12" s="129">
        <v>1.1990000000000004E-2</v>
      </c>
      <c r="AN12" s="130">
        <v>1.1990000000000004E-2</v>
      </c>
    </row>
    <row r="13" spans="1:40" ht="15">
      <c r="A13" s="117">
        <v>11</v>
      </c>
      <c r="B13" s="119">
        <v>10000000</v>
      </c>
      <c r="C13" s="119">
        <v>10999999</v>
      </c>
      <c r="D13" s="117"/>
      <c r="E13" s="120">
        <v>1.209E-2</v>
      </c>
      <c r="F13" s="120">
        <v>1.209E-2</v>
      </c>
      <c r="G13" s="172">
        <v>1.4663907345977136E-2</v>
      </c>
      <c r="H13" s="120">
        <v>1.209E-2</v>
      </c>
      <c r="I13" s="120">
        <v>1.209E-2</v>
      </c>
      <c r="J13" s="120">
        <v>1.209E-2</v>
      </c>
      <c r="K13" s="172">
        <v>1.3207814691954279E-2</v>
      </c>
      <c r="L13" s="172">
        <v>1.4327814691954275E-2</v>
      </c>
      <c r="M13" s="121">
        <v>1.3590000000000001E-2</v>
      </c>
      <c r="N13" s="121">
        <v>1.3590000000000001E-2</v>
      </c>
      <c r="O13" s="172">
        <v>1.6865562938390855E-2</v>
      </c>
      <c r="P13" s="122">
        <v>1.7090000002208623E-2</v>
      </c>
      <c r="Q13" s="123">
        <v>1.1490000000000004E-2</v>
      </c>
      <c r="R13" s="123">
        <v>1.1490000000000004E-2</v>
      </c>
      <c r="S13" s="123">
        <v>1.1490000000000004E-2</v>
      </c>
      <c r="T13" s="123">
        <v>1.1490000000000004E-2</v>
      </c>
      <c r="U13" s="124">
        <v>1.2490000000000005E-2</v>
      </c>
      <c r="V13" s="125">
        <v>2.666E-2</v>
      </c>
      <c r="W13" s="125">
        <v>2.666E-2</v>
      </c>
      <c r="X13" s="125">
        <v>2.666E-2</v>
      </c>
      <c r="Y13" s="126">
        <v>1.1640000000000001E-2</v>
      </c>
      <c r="Z13" s="174">
        <v>1.8590000000000002E-2</v>
      </c>
      <c r="AA13" s="174">
        <v>1.8590000000000002E-2</v>
      </c>
      <c r="AB13" s="172">
        <v>1.4223841164532234E-2</v>
      </c>
      <c r="AC13" s="128">
        <v>1.5034999994052825E-2</v>
      </c>
      <c r="AD13" s="129">
        <v>1.1990000000000004E-2</v>
      </c>
      <c r="AE13" s="129">
        <v>1.1990000000000004E-2</v>
      </c>
      <c r="AF13" s="129">
        <v>1.1990000000000004E-2</v>
      </c>
      <c r="AG13" s="129">
        <v>1.1990000000000004E-2</v>
      </c>
      <c r="AH13" s="129">
        <v>1.1990000000000004E-2</v>
      </c>
      <c r="AI13" s="129">
        <v>1.1990000000000004E-2</v>
      </c>
      <c r="AJ13" s="129">
        <v>1.1990000000000004E-2</v>
      </c>
      <c r="AK13" s="129">
        <v>1.1990000000000004E-2</v>
      </c>
      <c r="AL13" s="129">
        <v>1.1990000000000004E-2</v>
      </c>
      <c r="AM13" s="129">
        <v>1.1990000000000004E-2</v>
      </c>
      <c r="AN13" s="130">
        <v>1.1990000000000004E-2</v>
      </c>
    </row>
    <row r="14" spans="1:40" ht="15">
      <c r="A14" s="117">
        <v>12</v>
      </c>
      <c r="B14" s="119">
        <v>11000000</v>
      </c>
      <c r="C14" s="119">
        <v>11999999</v>
      </c>
      <c r="D14" s="117"/>
      <c r="E14" s="120">
        <v>1.209E-2</v>
      </c>
      <c r="F14" s="120">
        <v>1.209E-2</v>
      </c>
      <c r="G14" s="172">
        <v>1.4663907345977136E-2</v>
      </c>
      <c r="H14" s="120">
        <v>1.209E-2</v>
      </c>
      <c r="I14" s="120">
        <v>1.209E-2</v>
      </c>
      <c r="J14" s="120">
        <v>1.209E-2</v>
      </c>
      <c r="K14" s="172">
        <v>1.3207814691954279E-2</v>
      </c>
      <c r="L14" s="172">
        <v>1.4327814691954275E-2</v>
      </c>
      <c r="M14" s="121">
        <v>1.3229999999999999E-2</v>
      </c>
      <c r="N14" s="121">
        <v>1.3229999999999999E-2</v>
      </c>
      <c r="O14" s="172">
        <v>1.6865562938390855E-2</v>
      </c>
      <c r="P14" s="122">
        <v>1.7090000002208623E-2</v>
      </c>
      <c r="Q14" s="123">
        <v>1.1490000000000004E-2</v>
      </c>
      <c r="R14" s="123">
        <v>1.1490000000000004E-2</v>
      </c>
      <c r="S14" s="123">
        <v>1.1490000000000004E-2</v>
      </c>
      <c r="T14" s="123">
        <v>1.1490000000000004E-2</v>
      </c>
      <c r="U14" s="124">
        <v>1.2490000000000005E-2</v>
      </c>
      <c r="V14" s="125">
        <v>2.666E-2</v>
      </c>
      <c r="W14" s="125">
        <v>2.666E-2</v>
      </c>
      <c r="X14" s="125">
        <v>2.666E-2</v>
      </c>
      <c r="Y14" s="126">
        <v>1.1640000000000001E-2</v>
      </c>
      <c r="Z14" s="174">
        <v>1.8590000000000002E-2</v>
      </c>
      <c r="AA14" s="174">
        <v>1.8590000000000002E-2</v>
      </c>
      <c r="AB14" s="172">
        <v>1.4223841164532234E-2</v>
      </c>
      <c r="AC14" s="128">
        <v>1.5034999994052825E-2</v>
      </c>
      <c r="AD14" s="129">
        <v>1.1990000000000004E-2</v>
      </c>
      <c r="AE14" s="129">
        <v>1.1990000000000004E-2</v>
      </c>
      <c r="AF14" s="129">
        <v>1.1990000000000004E-2</v>
      </c>
      <c r="AG14" s="129">
        <v>1.1990000000000004E-2</v>
      </c>
      <c r="AH14" s="129">
        <v>1.1990000000000004E-2</v>
      </c>
      <c r="AI14" s="129">
        <v>1.1990000000000004E-2</v>
      </c>
      <c r="AJ14" s="129">
        <v>1.1990000000000004E-2</v>
      </c>
      <c r="AK14" s="129">
        <v>1.1990000000000004E-2</v>
      </c>
      <c r="AL14" s="129">
        <v>1.1990000000000004E-2</v>
      </c>
      <c r="AM14" s="129">
        <v>1.1990000000000004E-2</v>
      </c>
      <c r="AN14" s="130">
        <v>1.1990000000000004E-2</v>
      </c>
    </row>
    <row r="15" spans="1:40" ht="15">
      <c r="A15" s="117">
        <v>13</v>
      </c>
      <c r="B15" s="119">
        <v>12000000</v>
      </c>
      <c r="C15" s="119">
        <v>12999999</v>
      </c>
      <c r="D15" s="117"/>
      <c r="E15" s="120">
        <v>1.1789999999999998E-2</v>
      </c>
      <c r="F15" s="120">
        <v>1.1789999999999998E-2</v>
      </c>
      <c r="G15" s="172">
        <v>1.4663907345977136E-2</v>
      </c>
      <c r="H15" s="120">
        <v>1.1789999999999998E-2</v>
      </c>
      <c r="I15" s="120">
        <v>1.1789999999999998E-2</v>
      </c>
      <c r="J15" s="120">
        <v>1.1789999999999998E-2</v>
      </c>
      <c r="K15" s="172">
        <v>1.3207814691954279E-2</v>
      </c>
      <c r="L15" s="172">
        <v>1.4327814691954275E-2</v>
      </c>
      <c r="M15" s="121">
        <v>1.1189999999999999E-2</v>
      </c>
      <c r="N15" s="121">
        <v>1.1189999999999999E-2</v>
      </c>
      <c r="O15" s="172">
        <v>1.6865562938390855E-2</v>
      </c>
      <c r="P15" s="122">
        <v>1.7090000002208623E-2</v>
      </c>
      <c r="Q15" s="123">
        <v>1.1190000000000002E-2</v>
      </c>
      <c r="R15" s="123">
        <v>1.1190000000000002E-2</v>
      </c>
      <c r="S15" s="123">
        <v>1.1190000000000002E-2</v>
      </c>
      <c r="T15" s="123">
        <v>1.1190000000000002E-2</v>
      </c>
      <c r="U15" s="124">
        <v>1.2490000000000005E-2</v>
      </c>
      <c r="V15" s="125">
        <v>2.666E-2</v>
      </c>
      <c r="W15" s="125">
        <v>2.666E-2</v>
      </c>
      <c r="X15" s="125">
        <v>2.666E-2</v>
      </c>
      <c r="Y15" s="126">
        <v>1.1339999999999999E-2</v>
      </c>
      <c r="Z15" s="174">
        <v>1.8590000000000002E-2</v>
      </c>
      <c r="AA15" s="174">
        <v>1.8590000000000002E-2</v>
      </c>
      <c r="AB15" s="172">
        <v>1.4223841164532234E-2</v>
      </c>
      <c r="AC15" s="128">
        <v>1.5034999994052825E-2</v>
      </c>
      <c r="AD15" s="129">
        <v>1.1390000000000001E-2</v>
      </c>
      <c r="AE15" s="129">
        <v>1.1390000000000001E-2</v>
      </c>
      <c r="AF15" s="129">
        <v>1.1390000000000001E-2</v>
      </c>
      <c r="AG15" s="129">
        <v>1.1390000000000001E-2</v>
      </c>
      <c r="AH15" s="129">
        <v>1.1390000000000001E-2</v>
      </c>
      <c r="AI15" s="129">
        <v>1.1390000000000001E-2</v>
      </c>
      <c r="AJ15" s="129">
        <v>1.1390000000000001E-2</v>
      </c>
      <c r="AK15" s="129">
        <v>1.1390000000000001E-2</v>
      </c>
      <c r="AL15" s="129">
        <v>1.1390000000000001E-2</v>
      </c>
      <c r="AM15" s="129">
        <v>1.1390000000000001E-2</v>
      </c>
      <c r="AN15" s="130">
        <v>1.1390000000000001E-2</v>
      </c>
    </row>
    <row r="16" spans="1:40" ht="15">
      <c r="A16" s="117">
        <v>14</v>
      </c>
      <c r="B16" s="119">
        <v>13000000</v>
      </c>
      <c r="C16" s="119">
        <v>13999999</v>
      </c>
      <c r="D16" s="117"/>
      <c r="E16" s="120">
        <v>1.1789999999999998E-2</v>
      </c>
      <c r="F16" s="120">
        <v>1.1789999999999998E-2</v>
      </c>
      <c r="G16" s="172">
        <v>1.4663907345977136E-2</v>
      </c>
      <c r="H16" s="120">
        <v>1.1789999999999998E-2</v>
      </c>
      <c r="I16" s="120">
        <v>1.1789999999999998E-2</v>
      </c>
      <c r="J16" s="120">
        <v>1.1789999999999998E-2</v>
      </c>
      <c r="K16" s="172">
        <v>1.3207814691954279E-2</v>
      </c>
      <c r="L16" s="172">
        <v>1.4327814691954275E-2</v>
      </c>
      <c r="M16" s="121">
        <v>1.1189999999999999E-2</v>
      </c>
      <c r="N16" s="121">
        <v>1.1189999999999999E-2</v>
      </c>
      <c r="O16" s="172">
        <v>1.6865562938390855E-2</v>
      </c>
      <c r="P16" s="122">
        <v>1.7090000002208623E-2</v>
      </c>
      <c r="Q16" s="123">
        <v>1.1190000000000002E-2</v>
      </c>
      <c r="R16" s="123">
        <v>1.1190000000000002E-2</v>
      </c>
      <c r="S16" s="123">
        <v>1.1190000000000002E-2</v>
      </c>
      <c r="T16" s="123">
        <v>1.1190000000000002E-2</v>
      </c>
      <c r="U16" s="124">
        <v>1.2490000000000005E-2</v>
      </c>
      <c r="V16" s="125">
        <v>2.666E-2</v>
      </c>
      <c r="W16" s="125">
        <v>2.666E-2</v>
      </c>
      <c r="X16" s="125">
        <v>2.666E-2</v>
      </c>
      <c r="Y16" s="126">
        <v>1.1339999999999999E-2</v>
      </c>
      <c r="Z16" s="127">
        <v>1.8590000000000002E-2</v>
      </c>
      <c r="AA16" s="174">
        <v>1.8590000000000002E-2</v>
      </c>
      <c r="AB16" s="172">
        <v>1.4223841164532234E-2</v>
      </c>
      <c r="AC16" s="128">
        <v>1.5034999994052825E-2</v>
      </c>
      <c r="AD16" s="129">
        <v>1.1390000000000001E-2</v>
      </c>
      <c r="AE16" s="129">
        <v>1.1390000000000001E-2</v>
      </c>
      <c r="AF16" s="129">
        <v>1.1390000000000001E-2</v>
      </c>
      <c r="AG16" s="129">
        <v>1.1390000000000001E-2</v>
      </c>
      <c r="AH16" s="129">
        <v>1.1390000000000001E-2</v>
      </c>
      <c r="AI16" s="129">
        <v>1.1390000000000001E-2</v>
      </c>
      <c r="AJ16" s="129">
        <v>1.1390000000000001E-2</v>
      </c>
      <c r="AK16" s="129">
        <v>1.1390000000000001E-2</v>
      </c>
      <c r="AL16" s="129">
        <v>1.1390000000000001E-2</v>
      </c>
      <c r="AM16" s="129">
        <v>1.1390000000000001E-2</v>
      </c>
      <c r="AN16" s="130">
        <v>1.1390000000000001E-2</v>
      </c>
    </row>
    <row r="17" spans="1:40" ht="15">
      <c r="A17" s="117">
        <v>15</v>
      </c>
      <c r="B17" s="119">
        <v>14000000</v>
      </c>
      <c r="C17" s="119">
        <v>14999999</v>
      </c>
      <c r="D17" s="117"/>
      <c r="E17" s="120">
        <v>1.1789999999999998E-2</v>
      </c>
      <c r="F17" s="120">
        <v>1.1789999999999998E-2</v>
      </c>
      <c r="G17" s="172">
        <v>1.4663907345977136E-2</v>
      </c>
      <c r="H17" s="120">
        <v>1.1789999999999998E-2</v>
      </c>
      <c r="I17" s="120">
        <v>1.1789999999999998E-2</v>
      </c>
      <c r="J17" s="120">
        <v>1.1789999999999998E-2</v>
      </c>
      <c r="K17" s="172">
        <v>1.3207814691954279E-2</v>
      </c>
      <c r="L17" s="172">
        <v>1.4327814691954275E-2</v>
      </c>
      <c r="M17" s="121">
        <v>1.1189999999999999E-2</v>
      </c>
      <c r="N17" s="121">
        <v>1.1189999999999999E-2</v>
      </c>
      <c r="O17" s="172">
        <v>1.6865562938390855E-2</v>
      </c>
      <c r="P17" s="122">
        <v>1.7090000002208623E-2</v>
      </c>
      <c r="Q17" s="123">
        <v>1.1190000000000002E-2</v>
      </c>
      <c r="R17" s="123">
        <v>1.1190000000000002E-2</v>
      </c>
      <c r="S17" s="123">
        <v>1.1190000000000002E-2</v>
      </c>
      <c r="T17" s="123">
        <v>1.1190000000000002E-2</v>
      </c>
      <c r="U17" s="124">
        <v>1.2490000000000005E-2</v>
      </c>
      <c r="V17" s="125">
        <v>2.666E-2</v>
      </c>
      <c r="W17" s="125">
        <v>2.666E-2</v>
      </c>
      <c r="X17" s="125">
        <v>2.666E-2</v>
      </c>
      <c r="Y17" s="126">
        <v>1.1339999999999999E-2</v>
      </c>
      <c r="Z17" s="127">
        <v>1.8590000000000002E-2</v>
      </c>
      <c r="AA17" s="174">
        <v>1.8590000000000002E-2</v>
      </c>
      <c r="AB17" s="172">
        <v>1.4223841164532234E-2</v>
      </c>
      <c r="AC17" s="128">
        <v>1.5034999994052825E-2</v>
      </c>
      <c r="AD17" s="129">
        <v>1.1390000000000001E-2</v>
      </c>
      <c r="AE17" s="129">
        <v>1.1390000000000001E-2</v>
      </c>
      <c r="AF17" s="129">
        <v>1.1390000000000001E-2</v>
      </c>
      <c r="AG17" s="129">
        <v>1.1390000000000001E-2</v>
      </c>
      <c r="AH17" s="129">
        <v>1.1390000000000001E-2</v>
      </c>
      <c r="AI17" s="129">
        <v>1.1390000000000001E-2</v>
      </c>
      <c r="AJ17" s="129">
        <v>1.1390000000000001E-2</v>
      </c>
      <c r="AK17" s="129">
        <v>1.1390000000000001E-2</v>
      </c>
      <c r="AL17" s="129">
        <v>1.1390000000000001E-2</v>
      </c>
      <c r="AM17" s="129">
        <v>1.1390000000000001E-2</v>
      </c>
      <c r="AN17" s="130">
        <v>1.1390000000000001E-2</v>
      </c>
    </row>
    <row r="18" spans="1:40" ht="15">
      <c r="A18" s="117">
        <v>16</v>
      </c>
      <c r="B18" s="119">
        <v>15000000</v>
      </c>
      <c r="C18" s="119">
        <v>15999999</v>
      </c>
      <c r="D18" s="117"/>
      <c r="E18" s="120">
        <v>1.0690000000000002E-2</v>
      </c>
      <c r="F18" s="120">
        <v>1.0690000000000002E-2</v>
      </c>
      <c r="G18" s="172">
        <v>1.4663907345977136E-2</v>
      </c>
      <c r="H18" s="120">
        <v>1.0690000000000002E-2</v>
      </c>
      <c r="I18" s="120">
        <v>1.0690000000000002E-2</v>
      </c>
      <c r="J18" s="120">
        <v>1.0690000000000002E-2</v>
      </c>
      <c r="K18" s="172">
        <v>1.3207814691954279E-2</v>
      </c>
      <c r="L18" s="172">
        <v>1.4327814691954275E-2</v>
      </c>
      <c r="M18" s="121">
        <v>1.1189999999999999E-2</v>
      </c>
      <c r="N18" s="121">
        <v>1.1189999999999999E-2</v>
      </c>
      <c r="O18" s="172">
        <v>1.6865562938390855E-2</v>
      </c>
      <c r="P18" s="122">
        <v>1.7090000002208623E-2</v>
      </c>
      <c r="Q18" s="123">
        <v>1.0090000000000002E-2</v>
      </c>
      <c r="R18" s="123">
        <v>1.0090000000000002E-2</v>
      </c>
      <c r="S18" s="123">
        <v>1.0090000000000002E-2</v>
      </c>
      <c r="T18" s="123">
        <v>1.0090000000000002E-2</v>
      </c>
      <c r="U18" s="124">
        <v>1.2490000000000005E-2</v>
      </c>
      <c r="V18" s="125">
        <v>2.666E-2</v>
      </c>
      <c r="W18" s="125">
        <v>2.666E-2</v>
      </c>
      <c r="X18" s="125">
        <v>2.666E-2</v>
      </c>
      <c r="Y18" s="126">
        <v>1.074E-2</v>
      </c>
      <c r="Z18" s="127">
        <v>1.8590000000000002E-2</v>
      </c>
      <c r="AA18" s="174">
        <v>1.8590000000000002E-2</v>
      </c>
      <c r="AB18" s="172">
        <v>1.4223841164532234E-2</v>
      </c>
      <c r="AC18" s="128">
        <v>1.5034999994052825E-2</v>
      </c>
      <c r="AD18" s="129">
        <v>1.0590000000000002E-2</v>
      </c>
      <c r="AE18" s="129">
        <v>1.0590000000000002E-2</v>
      </c>
      <c r="AF18" s="129">
        <v>1.0590000000000002E-2</v>
      </c>
      <c r="AG18" s="129">
        <v>1.0590000000000002E-2</v>
      </c>
      <c r="AH18" s="129">
        <v>1.0590000000000002E-2</v>
      </c>
      <c r="AI18" s="129">
        <v>1.0590000000000002E-2</v>
      </c>
      <c r="AJ18" s="129">
        <v>1.0590000000000002E-2</v>
      </c>
      <c r="AK18" s="129">
        <v>1.0590000000000002E-2</v>
      </c>
      <c r="AL18" s="129">
        <v>1.0590000000000002E-2</v>
      </c>
      <c r="AM18" s="129">
        <v>1.0590000000000002E-2</v>
      </c>
      <c r="AN18" s="130">
        <v>1.0590000000000002E-2</v>
      </c>
    </row>
    <row r="19" spans="1:40" ht="15">
      <c r="A19" s="117">
        <v>17</v>
      </c>
      <c r="B19" s="119">
        <v>16000000</v>
      </c>
      <c r="C19" s="119">
        <v>16999999</v>
      </c>
      <c r="D19" s="117"/>
      <c r="E19" s="120">
        <v>1.0690000000000002E-2</v>
      </c>
      <c r="F19" s="120">
        <v>1.0690000000000002E-2</v>
      </c>
      <c r="G19" s="172">
        <v>1.4663907345977136E-2</v>
      </c>
      <c r="H19" s="120">
        <v>1.0690000000000002E-2</v>
      </c>
      <c r="I19" s="120">
        <v>1.0690000000000002E-2</v>
      </c>
      <c r="J19" s="120">
        <v>1.0690000000000002E-2</v>
      </c>
      <c r="K19" s="172">
        <v>1.3207814691954279E-2</v>
      </c>
      <c r="L19" s="172">
        <v>1.4327814691954275E-2</v>
      </c>
      <c r="M19" s="121">
        <v>1.1189999999999999E-2</v>
      </c>
      <c r="N19" s="121">
        <v>1.1189999999999999E-2</v>
      </c>
      <c r="O19" s="172">
        <v>1.6865562938390855E-2</v>
      </c>
      <c r="P19" s="122">
        <v>1.7090000002208623E-2</v>
      </c>
      <c r="Q19" s="123">
        <v>1.0090000000000002E-2</v>
      </c>
      <c r="R19" s="123">
        <v>1.0090000000000002E-2</v>
      </c>
      <c r="S19" s="123">
        <v>1.0090000000000002E-2</v>
      </c>
      <c r="T19" s="123">
        <v>1.0090000000000002E-2</v>
      </c>
      <c r="U19" s="124">
        <v>1.2490000000000005E-2</v>
      </c>
      <c r="V19" s="125">
        <v>2.666E-2</v>
      </c>
      <c r="W19" s="125">
        <v>2.666E-2</v>
      </c>
      <c r="X19" s="125">
        <v>2.666E-2</v>
      </c>
      <c r="Y19" s="126">
        <v>1.074E-2</v>
      </c>
      <c r="Z19" s="127">
        <v>1.8590000000000002E-2</v>
      </c>
      <c r="AA19" s="174">
        <v>1.8590000000000002E-2</v>
      </c>
      <c r="AB19" s="172">
        <v>1.4223841164532234E-2</v>
      </c>
      <c r="AC19" s="128">
        <v>1.5034999994052825E-2</v>
      </c>
      <c r="AD19" s="129">
        <v>1.0590000000000002E-2</v>
      </c>
      <c r="AE19" s="129">
        <v>1.0590000000000002E-2</v>
      </c>
      <c r="AF19" s="129">
        <v>1.0590000000000002E-2</v>
      </c>
      <c r="AG19" s="129">
        <v>1.0590000000000002E-2</v>
      </c>
      <c r="AH19" s="129">
        <v>1.0590000000000002E-2</v>
      </c>
      <c r="AI19" s="129">
        <v>1.0590000000000002E-2</v>
      </c>
      <c r="AJ19" s="129">
        <v>1.0590000000000002E-2</v>
      </c>
      <c r="AK19" s="129">
        <v>1.0590000000000002E-2</v>
      </c>
      <c r="AL19" s="129">
        <v>1.0590000000000002E-2</v>
      </c>
      <c r="AM19" s="129">
        <v>1.0590000000000002E-2</v>
      </c>
      <c r="AN19" s="130">
        <v>1.0590000000000002E-2</v>
      </c>
    </row>
    <row r="20" spans="1:40" ht="15">
      <c r="A20" s="117">
        <v>18</v>
      </c>
      <c r="B20" s="119">
        <v>17000000</v>
      </c>
      <c r="C20" s="119">
        <v>17999999</v>
      </c>
      <c r="D20" s="117"/>
      <c r="E20" s="120">
        <v>1.0690000000000002E-2</v>
      </c>
      <c r="F20" s="120">
        <v>1.0690000000000002E-2</v>
      </c>
      <c r="G20" s="172">
        <v>1.4663907345977136E-2</v>
      </c>
      <c r="H20" s="120">
        <v>1.0690000000000002E-2</v>
      </c>
      <c r="I20" s="120">
        <v>1.0690000000000002E-2</v>
      </c>
      <c r="J20" s="120">
        <v>1.0690000000000002E-2</v>
      </c>
      <c r="K20" s="172">
        <v>1.3207814691954279E-2</v>
      </c>
      <c r="L20" s="172">
        <v>1.4327814691954275E-2</v>
      </c>
      <c r="M20" s="121">
        <v>1.1189999999999999E-2</v>
      </c>
      <c r="N20" s="121">
        <v>1.1189999999999999E-2</v>
      </c>
      <c r="O20" s="172">
        <v>1.6865562938390855E-2</v>
      </c>
      <c r="P20" s="122">
        <v>1.7090000002208623E-2</v>
      </c>
      <c r="Q20" s="123">
        <v>1.0090000000000002E-2</v>
      </c>
      <c r="R20" s="123">
        <v>1.0090000000000002E-2</v>
      </c>
      <c r="S20" s="123">
        <v>1.0090000000000002E-2</v>
      </c>
      <c r="T20" s="123">
        <v>1.0090000000000002E-2</v>
      </c>
      <c r="U20" s="124">
        <v>1.2490000000000005E-2</v>
      </c>
      <c r="V20" s="125">
        <v>2.666E-2</v>
      </c>
      <c r="W20" s="125">
        <v>2.666E-2</v>
      </c>
      <c r="X20" s="125">
        <v>2.666E-2</v>
      </c>
      <c r="Y20" s="126">
        <v>1.074E-2</v>
      </c>
      <c r="Z20" s="127">
        <v>1.8590000000000002E-2</v>
      </c>
      <c r="AA20" s="174">
        <v>1.8590000000000002E-2</v>
      </c>
      <c r="AB20" s="172">
        <v>1.4223841164532234E-2</v>
      </c>
      <c r="AC20" s="128">
        <v>1.5034999994052825E-2</v>
      </c>
      <c r="AD20" s="129">
        <v>1.0590000000000002E-2</v>
      </c>
      <c r="AE20" s="129">
        <v>1.0590000000000002E-2</v>
      </c>
      <c r="AF20" s="129">
        <v>1.0590000000000002E-2</v>
      </c>
      <c r="AG20" s="129">
        <v>1.0590000000000002E-2</v>
      </c>
      <c r="AH20" s="129">
        <v>1.0590000000000002E-2</v>
      </c>
      <c r="AI20" s="129">
        <v>1.0590000000000002E-2</v>
      </c>
      <c r="AJ20" s="129">
        <v>1.0590000000000002E-2</v>
      </c>
      <c r="AK20" s="129">
        <v>1.0590000000000002E-2</v>
      </c>
      <c r="AL20" s="129">
        <v>1.0590000000000002E-2</v>
      </c>
      <c r="AM20" s="129">
        <v>1.0590000000000002E-2</v>
      </c>
      <c r="AN20" s="130">
        <v>1.0590000000000002E-2</v>
      </c>
    </row>
    <row r="21" spans="1:40" ht="15">
      <c r="A21" s="117">
        <v>19</v>
      </c>
      <c r="B21" s="119">
        <v>18000000</v>
      </c>
      <c r="C21" s="119">
        <v>18999999</v>
      </c>
      <c r="D21" s="117"/>
      <c r="E21" s="120">
        <v>1.0690000000000002E-2</v>
      </c>
      <c r="F21" s="120">
        <v>1.0690000000000002E-2</v>
      </c>
      <c r="G21" s="172">
        <v>1.4663907345977136E-2</v>
      </c>
      <c r="H21" s="120">
        <v>1.0690000000000002E-2</v>
      </c>
      <c r="I21" s="120">
        <v>1.0690000000000002E-2</v>
      </c>
      <c r="J21" s="120">
        <v>1.0690000000000002E-2</v>
      </c>
      <c r="K21" s="172">
        <v>1.3207814691954279E-2</v>
      </c>
      <c r="L21" s="172">
        <v>1.4327814691954275E-2</v>
      </c>
      <c r="M21" s="121">
        <v>1.1189999999999999E-2</v>
      </c>
      <c r="N21" s="121">
        <v>1.1189999999999999E-2</v>
      </c>
      <c r="O21" s="172">
        <v>1.6865562938390855E-2</v>
      </c>
      <c r="P21" s="122">
        <v>1.7090000002208623E-2</v>
      </c>
      <c r="Q21" s="123">
        <v>1.0090000000000002E-2</v>
      </c>
      <c r="R21" s="123">
        <v>1.0090000000000002E-2</v>
      </c>
      <c r="S21" s="123">
        <v>1.0090000000000002E-2</v>
      </c>
      <c r="T21" s="123">
        <v>1.0090000000000002E-2</v>
      </c>
      <c r="U21" s="124">
        <v>1.2490000000000005E-2</v>
      </c>
      <c r="V21" s="125">
        <v>2.666E-2</v>
      </c>
      <c r="W21" s="125">
        <v>2.666E-2</v>
      </c>
      <c r="X21" s="125">
        <v>2.666E-2</v>
      </c>
      <c r="Y21" s="126">
        <v>1.074E-2</v>
      </c>
      <c r="Z21" s="127">
        <v>1.8590000000000002E-2</v>
      </c>
      <c r="AA21" s="174">
        <v>1.8590000000000002E-2</v>
      </c>
      <c r="AB21" s="172">
        <v>1.4223841164532234E-2</v>
      </c>
      <c r="AC21" s="128">
        <v>1.5034999994052825E-2</v>
      </c>
      <c r="AD21" s="129">
        <v>1.0590000000000002E-2</v>
      </c>
      <c r="AE21" s="129">
        <v>1.0590000000000002E-2</v>
      </c>
      <c r="AF21" s="129">
        <v>1.0590000000000002E-2</v>
      </c>
      <c r="AG21" s="129">
        <v>1.0590000000000002E-2</v>
      </c>
      <c r="AH21" s="129">
        <v>1.0590000000000002E-2</v>
      </c>
      <c r="AI21" s="129">
        <v>1.0590000000000002E-2</v>
      </c>
      <c r="AJ21" s="129">
        <v>1.0590000000000002E-2</v>
      </c>
      <c r="AK21" s="129">
        <v>1.0590000000000002E-2</v>
      </c>
      <c r="AL21" s="129">
        <v>1.0590000000000002E-2</v>
      </c>
      <c r="AM21" s="129">
        <v>1.0590000000000002E-2</v>
      </c>
      <c r="AN21" s="130">
        <v>1.0590000000000002E-2</v>
      </c>
    </row>
    <row r="22" spans="1:40" ht="15">
      <c r="A22" s="117">
        <v>20</v>
      </c>
      <c r="B22" s="119">
        <v>19000000</v>
      </c>
      <c r="C22" s="119">
        <v>19999999</v>
      </c>
      <c r="D22" s="117"/>
      <c r="E22" s="120">
        <v>1.0690000000000002E-2</v>
      </c>
      <c r="F22" s="120">
        <v>1.0690000000000002E-2</v>
      </c>
      <c r="G22" s="172">
        <v>1.4663907345977136E-2</v>
      </c>
      <c r="H22" s="120">
        <v>1.0690000000000002E-2</v>
      </c>
      <c r="I22" s="120">
        <v>1.0690000000000002E-2</v>
      </c>
      <c r="J22" s="120">
        <v>1.0690000000000002E-2</v>
      </c>
      <c r="K22" s="172">
        <v>1.3207814691954279E-2</v>
      </c>
      <c r="L22" s="172">
        <v>1.4327814691954275E-2</v>
      </c>
      <c r="M22" s="121">
        <v>1.1189999999999999E-2</v>
      </c>
      <c r="N22" s="121">
        <v>1.1189999999999999E-2</v>
      </c>
      <c r="O22" s="172">
        <v>1.6865562938390855E-2</v>
      </c>
      <c r="P22" s="122">
        <v>1.7090000002208623E-2</v>
      </c>
      <c r="Q22" s="123">
        <v>1.0090000000000002E-2</v>
      </c>
      <c r="R22" s="123">
        <v>1.0090000000000002E-2</v>
      </c>
      <c r="S22" s="123">
        <v>1.0090000000000002E-2</v>
      </c>
      <c r="T22" s="123">
        <v>1.0090000000000002E-2</v>
      </c>
      <c r="U22" s="124">
        <v>1.2490000000000005E-2</v>
      </c>
      <c r="V22" s="125">
        <v>2.666E-2</v>
      </c>
      <c r="W22" s="125">
        <v>2.666E-2</v>
      </c>
      <c r="X22" s="125">
        <v>2.666E-2</v>
      </c>
      <c r="Y22" s="126">
        <v>1.074E-2</v>
      </c>
      <c r="Z22" s="127">
        <v>1.8590000000000002E-2</v>
      </c>
      <c r="AA22" s="174">
        <v>1.8590000000000002E-2</v>
      </c>
      <c r="AB22" s="172">
        <v>1.4223841164532234E-2</v>
      </c>
      <c r="AC22" s="128">
        <v>1.5034999994052825E-2</v>
      </c>
      <c r="AD22" s="129">
        <v>1.0590000000000002E-2</v>
      </c>
      <c r="AE22" s="129">
        <v>1.0590000000000002E-2</v>
      </c>
      <c r="AF22" s="129">
        <v>1.0590000000000002E-2</v>
      </c>
      <c r="AG22" s="129">
        <v>1.0590000000000002E-2</v>
      </c>
      <c r="AH22" s="129">
        <v>1.0590000000000002E-2</v>
      </c>
      <c r="AI22" s="129">
        <v>1.0590000000000002E-2</v>
      </c>
      <c r="AJ22" s="129">
        <v>1.0590000000000002E-2</v>
      </c>
      <c r="AK22" s="129">
        <v>1.0590000000000002E-2</v>
      </c>
      <c r="AL22" s="129">
        <v>1.0590000000000002E-2</v>
      </c>
      <c r="AM22" s="129">
        <v>1.0590000000000002E-2</v>
      </c>
      <c r="AN22" s="130">
        <v>1.0590000000000002E-2</v>
      </c>
    </row>
    <row r="23" spans="1:40" ht="15">
      <c r="A23" s="117">
        <v>21</v>
      </c>
      <c r="B23" s="119">
        <v>20000000</v>
      </c>
      <c r="C23" s="119">
        <v>20999999</v>
      </c>
      <c r="D23" s="117"/>
      <c r="E23" s="120">
        <v>1.0690000000000002E-2</v>
      </c>
      <c r="F23" s="120">
        <v>1.0690000000000002E-2</v>
      </c>
      <c r="G23" s="172">
        <v>1.4663907345977136E-2</v>
      </c>
      <c r="H23" s="120">
        <v>1.0690000000000002E-2</v>
      </c>
      <c r="I23" s="120">
        <v>1.0690000000000002E-2</v>
      </c>
      <c r="J23" s="120">
        <v>1.0690000000000002E-2</v>
      </c>
      <c r="K23" s="172">
        <v>1.3207814691954279E-2</v>
      </c>
      <c r="L23" s="172">
        <v>1.4327814691954275E-2</v>
      </c>
      <c r="M23" s="121">
        <v>1.1189999999999999E-2</v>
      </c>
      <c r="N23" s="121">
        <v>1.1189999999999999E-2</v>
      </c>
      <c r="O23" s="172">
        <v>1.6865562938390855E-2</v>
      </c>
      <c r="P23" s="122">
        <v>1.7090000002208623E-2</v>
      </c>
      <c r="Q23" s="123">
        <v>1.0090000000000002E-2</v>
      </c>
      <c r="R23" s="123">
        <v>1.0090000000000002E-2</v>
      </c>
      <c r="S23" s="123">
        <v>1.0090000000000002E-2</v>
      </c>
      <c r="T23" s="123">
        <v>1.0090000000000002E-2</v>
      </c>
      <c r="U23" s="124">
        <v>1.2490000000000005E-2</v>
      </c>
      <c r="V23" s="125">
        <v>2.666E-2</v>
      </c>
      <c r="W23" s="125">
        <v>2.666E-2</v>
      </c>
      <c r="X23" s="125">
        <v>2.666E-2</v>
      </c>
      <c r="Y23" s="126">
        <v>1.074E-2</v>
      </c>
      <c r="Z23" s="127">
        <v>1.8590000000000002E-2</v>
      </c>
      <c r="AA23" s="174">
        <v>1.8590000000000002E-2</v>
      </c>
      <c r="AB23" s="172">
        <v>1.4223841164532234E-2</v>
      </c>
      <c r="AC23" s="128">
        <v>1.5034999994052825E-2</v>
      </c>
      <c r="AD23" s="129">
        <v>1.0590000000000002E-2</v>
      </c>
      <c r="AE23" s="129">
        <v>1.0590000000000002E-2</v>
      </c>
      <c r="AF23" s="129">
        <v>1.0590000000000002E-2</v>
      </c>
      <c r="AG23" s="129">
        <v>1.0590000000000002E-2</v>
      </c>
      <c r="AH23" s="129">
        <v>1.0590000000000002E-2</v>
      </c>
      <c r="AI23" s="129">
        <v>1.0590000000000002E-2</v>
      </c>
      <c r="AJ23" s="129">
        <v>1.0590000000000002E-2</v>
      </c>
      <c r="AK23" s="129">
        <v>1.0590000000000002E-2</v>
      </c>
      <c r="AL23" s="129">
        <v>1.0590000000000002E-2</v>
      </c>
      <c r="AM23" s="129">
        <v>1.0590000000000002E-2</v>
      </c>
      <c r="AN23" s="130">
        <v>1.0590000000000002E-2</v>
      </c>
    </row>
    <row r="24" spans="1:40" ht="15">
      <c r="A24" s="117">
        <v>22</v>
      </c>
      <c r="B24" s="119">
        <v>21000000</v>
      </c>
      <c r="C24" s="119">
        <v>21999999</v>
      </c>
      <c r="D24" s="117"/>
      <c r="E24" s="120">
        <v>1.0690000000000002E-2</v>
      </c>
      <c r="F24" s="120">
        <v>1.0690000000000002E-2</v>
      </c>
      <c r="G24" s="172">
        <v>1.4663907345977136E-2</v>
      </c>
      <c r="H24" s="120">
        <v>1.0690000000000002E-2</v>
      </c>
      <c r="I24" s="120">
        <v>1.0690000000000002E-2</v>
      </c>
      <c r="J24" s="120">
        <v>1.0690000000000002E-2</v>
      </c>
      <c r="K24" s="172">
        <v>1.3207814691954279E-2</v>
      </c>
      <c r="L24" s="172">
        <v>1.4327814691954275E-2</v>
      </c>
      <c r="M24" s="121">
        <v>1.1189999999999999E-2</v>
      </c>
      <c r="N24" s="121">
        <v>1.1189999999999999E-2</v>
      </c>
      <c r="O24" s="172">
        <v>1.6865562938390855E-2</v>
      </c>
      <c r="P24" s="122">
        <v>1.7090000002208623E-2</v>
      </c>
      <c r="Q24" s="123">
        <v>1.0090000000000002E-2</v>
      </c>
      <c r="R24" s="123">
        <v>1.0090000000000002E-2</v>
      </c>
      <c r="S24" s="123">
        <v>1.0090000000000002E-2</v>
      </c>
      <c r="T24" s="123">
        <v>1.0090000000000002E-2</v>
      </c>
      <c r="U24" s="124">
        <v>1.2490000000000005E-2</v>
      </c>
      <c r="V24" s="125">
        <v>2.666E-2</v>
      </c>
      <c r="W24" s="125">
        <v>2.666E-2</v>
      </c>
      <c r="X24" s="125">
        <v>2.666E-2</v>
      </c>
      <c r="Y24" s="126">
        <v>1.074E-2</v>
      </c>
      <c r="Z24" s="127">
        <v>1.8590000000000002E-2</v>
      </c>
      <c r="AA24" s="174">
        <v>1.8590000000000002E-2</v>
      </c>
      <c r="AB24" s="172">
        <v>1.4223841164532234E-2</v>
      </c>
      <c r="AC24" s="128">
        <v>1.5034999994052825E-2</v>
      </c>
      <c r="AD24" s="129">
        <v>1.0590000000000002E-2</v>
      </c>
      <c r="AE24" s="129">
        <v>1.0590000000000002E-2</v>
      </c>
      <c r="AF24" s="129">
        <v>1.0590000000000002E-2</v>
      </c>
      <c r="AG24" s="129">
        <v>1.0590000000000002E-2</v>
      </c>
      <c r="AH24" s="129">
        <v>1.0590000000000002E-2</v>
      </c>
      <c r="AI24" s="129">
        <v>1.0590000000000002E-2</v>
      </c>
      <c r="AJ24" s="129">
        <v>1.0590000000000002E-2</v>
      </c>
      <c r="AK24" s="129">
        <v>1.0590000000000002E-2</v>
      </c>
      <c r="AL24" s="129">
        <v>1.0590000000000002E-2</v>
      </c>
      <c r="AM24" s="129">
        <v>1.0590000000000002E-2</v>
      </c>
      <c r="AN24" s="130">
        <v>1.0590000000000002E-2</v>
      </c>
    </row>
    <row r="25" spans="1:40" ht="15">
      <c r="A25" s="117">
        <v>23</v>
      </c>
      <c r="B25" s="119">
        <v>22000000</v>
      </c>
      <c r="C25" s="119">
        <v>22999999</v>
      </c>
      <c r="D25" s="117"/>
      <c r="E25" s="120">
        <v>1.0690000000000002E-2</v>
      </c>
      <c r="F25" s="120">
        <v>1.0690000000000002E-2</v>
      </c>
      <c r="G25" s="172">
        <v>1.4663907345977136E-2</v>
      </c>
      <c r="H25" s="120">
        <v>1.0690000000000002E-2</v>
      </c>
      <c r="I25" s="120">
        <v>1.0690000000000002E-2</v>
      </c>
      <c r="J25" s="120">
        <v>1.0690000000000002E-2</v>
      </c>
      <c r="K25" s="172">
        <v>1.3207814691954279E-2</v>
      </c>
      <c r="L25" s="172">
        <v>1.4327814691954275E-2</v>
      </c>
      <c r="M25" s="121">
        <v>1.1189999999999999E-2</v>
      </c>
      <c r="N25" s="121">
        <v>1.1189999999999999E-2</v>
      </c>
      <c r="O25" s="172">
        <v>1.6865562938390855E-2</v>
      </c>
      <c r="P25" s="122">
        <v>1.7090000002208623E-2</v>
      </c>
      <c r="Q25" s="123">
        <v>1.0090000000000002E-2</v>
      </c>
      <c r="R25" s="123">
        <v>1.0090000000000002E-2</v>
      </c>
      <c r="S25" s="123">
        <v>1.0090000000000002E-2</v>
      </c>
      <c r="T25" s="123">
        <v>1.0090000000000002E-2</v>
      </c>
      <c r="U25" s="124">
        <v>1.2490000000000005E-2</v>
      </c>
      <c r="V25" s="125">
        <v>2.666E-2</v>
      </c>
      <c r="W25" s="125">
        <v>2.666E-2</v>
      </c>
      <c r="X25" s="125">
        <v>2.666E-2</v>
      </c>
      <c r="Y25" s="126">
        <v>1.074E-2</v>
      </c>
      <c r="Z25" s="127">
        <v>1.8590000000000002E-2</v>
      </c>
      <c r="AA25" s="174">
        <v>1.8590000000000002E-2</v>
      </c>
      <c r="AB25" s="172">
        <v>1.4223841164532234E-2</v>
      </c>
      <c r="AC25" s="128">
        <v>1.5034999994052825E-2</v>
      </c>
      <c r="AD25" s="129">
        <v>1.0590000000000002E-2</v>
      </c>
      <c r="AE25" s="129">
        <v>1.0590000000000002E-2</v>
      </c>
      <c r="AF25" s="129">
        <v>1.0590000000000002E-2</v>
      </c>
      <c r="AG25" s="129">
        <v>1.0590000000000002E-2</v>
      </c>
      <c r="AH25" s="129">
        <v>1.0590000000000002E-2</v>
      </c>
      <c r="AI25" s="129">
        <v>1.0590000000000002E-2</v>
      </c>
      <c r="AJ25" s="129">
        <v>1.0590000000000002E-2</v>
      </c>
      <c r="AK25" s="129">
        <v>1.0590000000000002E-2</v>
      </c>
      <c r="AL25" s="129">
        <v>1.0590000000000002E-2</v>
      </c>
      <c r="AM25" s="129">
        <v>1.0590000000000002E-2</v>
      </c>
      <c r="AN25" s="130">
        <v>1.0590000000000002E-2</v>
      </c>
    </row>
    <row r="26" spans="1:40" ht="15">
      <c r="A26" s="117">
        <v>24</v>
      </c>
      <c r="B26" s="119">
        <v>23000000</v>
      </c>
      <c r="C26" s="119">
        <v>23999999</v>
      </c>
      <c r="D26" s="117"/>
      <c r="E26" s="120">
        <v>1.0690000000000002E-2</v>
      </c>
      <c r="F26" s="120">
        <v>1.0690000000000002E-2</v>
      </c>
      <c r="G26" s="172">
        <v>1.4663907345977136E-2</v>
      </c>
      <c r="H26" s="120">
        <v>1.0690000000000002E-2</v>
      </c>
      <c r="I26" s="120">
        <v>1.0690000000000002E-2</v>
      </c>
      <c r="J26" s="120">
        <v>1.0690000000000002E-2</v>
      </c>
      <c r="K26" s="172">
        <v>1.3207814691954279E-2</v>
      </c>
      <c r="L26" s="172">
        <v>1.4327814691954275E-2</v>
      </c>
      <c r="M26" s="121">
        <v>1.1189999999999999E-2</v>
      </c>
      <c r="N26" s="121">
        <v>1.1189999999999999E-2</v>
      </c>
      <c r="O26" s="172">
        <v>1.6865562938390855E-2</v>
      </c>
      <c r="P26" s="122">
        <v>1.7090000002208623E-2</v>
      </c>
      <c r="Q26" s="123">
        <v>1.0090000000000002E-2</v>
      </c>
      <c r="R26" s="123">
        <v>1.0090000000000002E-2</v>
      </c>
      <c r="S26" s="123">
        <v>1.0090000000000002E-2</v>
      </c>
      <c r="T26" s="123">
        <v>1.0090000000000002E-2</v>
      </c>
      <c r="U26" s="124">
        <v>1.2490000000000005E-2</v>
      </c>
      <c r="V26" s="125">
        <v>2.666E-2</v>
      </c>
      <c r="W26" s="125">
        <v>2.666E-2</v>
      </c>
      <c r="X26" s="125">
        <v>2.666E-2</v>
      </c>
      <c r="Y26" s="126">
        <v>1.074E-2</v>
      </c>
      <c r="Z26" s="127">
        <v>1.8590000000000002E-2</v>
      </c>
      <c r="AA26" s="174">
        <v>1.8590000000000002E-2</v>
      </c>
      <c r="AB26" s="172">
        <v>1.4223841164532234E-2</v>
      </c>
      <c r="AC26" s="128">
        <v>1.5034999994052825E-2</v>
      </c>
      <c r="AD26" s="129">
        <v>1.0590000000000002E-2</v>
      </c>
      <c r="AE26" s="129">
        <v>1.0590000000000002E-2</v>
      </c>
      <c r="AF26" s="129">
        <v>1.0590000000000002E-2</v>
      </c>
      <c r="AG26" s="129">
        <v>1.0590000000000002E-2</v>
      </c>
      <c r="AH26" s="129">
        <v>1.0590000000000002E-2</v>
      </c>
      <c r="AI26" s="129">
        <v>1.0590000000000002E-2</v>
      </c>
      <c r="AJ26" s="129">
        <v>1.0590000000000002E-2</v>
      </c>
      <c r="AK26" s="129">
        <v>1.0590000000000002E-2</v>
      </c>
      <c r="AL26" s="129">
        <v>1.0590000000000002E-2</v>
      </c>
      <c r="AM26" s="129">
        <v>1.0590000000000002E-2</v>
      </c>
      <c r="AN26" s="130">
        <v>1.0590000000000002E-2</v>
      </c>
    </row>
    <row r="27" spans="1:40" ht="15">
      <c r="A27" s="117">
        <v>25</v>
      </c>
      <c r="B27" s="119">
        <v>24000000</v>
      </c>
      <c r="C27" s="119">
        <v>24999999</v>
      </c>
      <c r="D27" s="117"/>
      <c r="E27" s="120">
        <v>1.0690000000000002E-2</v>
      </c>
      <c r="F27" s="120">
        <v>1.0690000000000002E-2</v>
      </c>
      <c r="G27" s="172">
        <v>1.4663907345977136E-2</v>
      </c>
      <c r="H27" s="120">
        <v>1.0690000000000002E-2</v>
      </c>
      <c r="I27" s="120">
        <v>1.0690000000000002E-2</v>
      </c>
      <c r="J27" s="120">
        <v>1.0690000000000002E-2</v>
      </c>
      <c r="K27" s="172">
        <v>1.3207814691954279E-2</v>
      </c>
      <c r="L27" s="172">
        <v>1.4327814691954275E-2</v>
      </c>
      <c r="M27" s="121">
        <v>1.1189999999999999E-2</v>
      </c>
      <c r="N27" s="121">
        <v>1.1189999999999999E-2</v>
      </c>
      <c r="O27" s="172">
        <v>1.6865562938390855E-2</v>
      </c>
      <c r="P27" s="122">
        <v>1.7090000002208623E-2</v>
      </c>
      <c r="Q27" s="123">
        <v>1.0090000000000002E-2</v>
      </c>
      <c r="R27" s="123">
        <v>1.0090000000000002E-2</v>
      </c>
      <c r="S27" s="123">
        <v>1.0090000000000002E-2</v>
      </c>
      <c r="T27" s="123">
        <v>1.0090000000000002E-2</v>
      </c>
      <c r="U27" s="124">
        <v>1.2490000000000005E-2</v>
      </c>
      <c r="V27" s="125">
        <v>2.666E-2</v>
      </c>
      <c r="W27" s="125">
        <v>2.666E-2</v>
      </c>
      <c r="X27" s="125">
        <v>2.666E-2</v>
      </c>
      <c r="Y27" s="126">
        <v>1.074E-2</v>
      </c>
      <c r="Z27" s="127">
        <v>1.8590000000000002E-2</v>
      </c>
      <c r="AA27" s="174">
        <v>1.8590000000000002E-2</v>
      </c>
      <c r="AB27" s="172">
        <v>1.4223841164532234E-2</v>
      </c>
      <c r="AC27" s="128">
        <v>1.5034999994052825E-2</v>
      </c>
      <c r="AD27" s="129">
        <v>1.0590000000000002E-2</v>
      </c>
      <c r="AE27" s="129">
        <v>1.0590000000000002E-2</v>
      </c>
      <c r="AF27" s="129">
        <v>1.0590000000000002E-2</v>
      </c>
      <c r="AG27" s="129">
        <v>1.0590000000000002E-2</v>
      </c>
      <c r="AH27" s="129">
        <v>1.0590000000000002E-2</v>
      </c>
      <c r="AI27" s="129">
        <v>1.0590000000000002E-2</v>
      </c>
      <c r="AJ27" s="129">
        <v>1.0590000000000002E-2</v>
      </c>
      <c r="AK27" s="129">
        <v>1.0590000000000002E-2</v>
      </c>
      <c r="AL27" s="129">
        <v>1.0590000000000002E-2</v>
      </c>
      <c r="AM27" s="129">
        <v>1.0590000000000002E-2</v>
      </c>
      <c r="AN27" s="130">
        <v>1.0590000000000002E-2</v>
      </c>
    </row>
    <row r="28" spans="1:40" ht="15">
      <c r="A28" s="117">
        <v>26</v>
      </c>
      <c r="B28" s="119">
        <v>25000000</v>
      </c>
      <c r="C28" s="119">
        <v>25999999</v>
      </c>
      <c r="D28" s="117"/>
      <c r="E28" s="120">
        <v>1.0690000000000002E-2</v>
      </c>
      <c r="F28" s="120">
        <v>1.0690000000000002E-2</v>
      </c>
      <c r="G28" s="172">
        <v>1.4663907345977136E-2</v>
      </c>
      <c r="H28" s="120">
        <v>1.0690000000000002E-2</v>
      </c>
      <c r="I28" s="120">
        <v>1.0690000000000002E-2</v>
      </c>
      <c r="J28" s="120">
        <v>1.0690000000000002E-2</v>
      </c>
      <c r="K28" s="172">
        <v>1.3207814691954279E-2</v>
      </c>
      <c r="L28" s="172">
        <v>1.4327814691954275E-2</v>
      </c>
      <c r="M28" s="121">
        <v>1.1189999999999999E-2</v>
      </c>
      <c r="N28" s="121">
        <v>1.1189999999999999E-2</v>
      </c>
      <c r="O28" s="172">
        <v>1.6865562938390855E-2</v>
      </c>
      <c r="P28" s="122">
        <v>1.7090000002208623E-2</v>
      </c>
      <c r="Q28" s="123">
        <v>1.0090000000000002E-2</v>
      </c>
      <c r="R28" s="123">
        <v>1.0090000000000002E-2</v>
      </c>
      <c r="S28" s="123">
        <v>1.0090000000000002E-2</v>
      </c>
      <c r="T28" s="123">
        <v>1.0090000000000002E-2</v>
      </c>
      <c r="U28" s="124">
        <v>1.2490000000000005E-2</v>
      </c>
      <c r="V28" s="125">
        <v>2.666E-2</v>
      </c>
      <c r="W28" s="125">
        <v>2.666E-2</v>
      </c>
      <c r="X28" s="125">
        <v>2.666E-2</v>
      </c>
      <c r="Y28" s="126">
        <v>1.074E-2</v>
      </c>
      <c r="Z28" s="127">
        <v>1.8590000000000002E-2</v>
      </c>
      <c r="AA28" s="174">
        <v>1.8590000000000002E-2</v>
      </c>
      <c r="AB28" s="172">
        <v>1.4223841164532234E-2</v>
      </c>
      <c r="AC28" s="128">
        <v>1.5034999994052825E-2</v>
      </c>
      <c r="AD28" s="129">
        <v>1.0590000000000002E-2</v>
      </c>
      <c r="AE28" s="129">
        <v>1.0590000000000002E-2</v>
      </c>
      <c r="AF28" s="129">
        <v>1.0590000000000002E-2</v>
      </c>
      <c r="AG28" s="129">
        <v>1.0590000000000002E-2</v>
      </c>
      <c r="AH28" s="129">
        <v>1.0590000000000002E-2</v>
      </c>
      <c r="AI28" s="129">
        <v>1.0590000000000002E-2</v>
      </c>
      <c r="AJ28" s="129">
        <v>1.0590000000000002E-2</v>
      </c>
      <c r="AK28" s="129">
        <v>1.0590000000000002E-2</v>
      </c>
      <c r="AL28" s="129">
        <v>1.0590000000000002E-2</v>
      </c>
      <c r="AM28" s="129">
        <v>1.0590000000000002E-2</v>
      </c>
      <c r="AN28" s="130">
        <v>1.0590000000000002E-2</v>
      </c>
    </row>
    <row r="29" spans="1:40" ht="15">
      <c r="A29" s="117">
        <v>27</v>
      </c>
      <c r="B29" s="119">
        <v>26000000</v>
      </c>
      <c r="C29" s="119">
        <v>26999999</v>
      </c>
      <c r="D29" s="117"/>
      <c r="E29" s="120">
        <v>1.0690000000000002E-2</v>
      </c>
      <c r="F29" s="120">
        <v>1.0690000000000002E-2</v>
      </c>
      <c r="G29" s="172">
        <v>1.4663907345977136E-2</v>
      </c>
      <c r="H29" s="120">
        <v>1.0690000000000002E-2</v>
      </c>
      <c r="I29" s="120">
        <v>1.0690000000000002E-2</v>
      </c>
      <c r="J29" s="120">
        <v>1.0690000000000002E-2</v>
      </c>
      <c r="K29" s="172">
        <v>1.3207814691954279E-2</v>
      </c>
      <c r="L29" s="172">
        <v>1.4327814691954275E-2</v>
      </c>
      <c r="M29" s="121">
        <v>1.1189999999999999E-2</v>
      </c>
      <c r="N29" s="121">
        <v>1.1189999999999999E-2</v>
      </c>
      <c r="O29" s="172">
        <v>1.6865562938390855E-2</v>
      </c>
      <c r="P29" s="122">
        <v>1.7090000002208623E-2</v>
      </c>
      <c r="Q29" s="123">
        <v>1.0090000000000002E-2</v>
      </c>
      <c r="R29" s="123">
        <v>1.0090000000000002E-2</v>
      </c>
      <c r="S29" s="123">
        <v>1.0090000000000002E-2</v>
      </c>
      <c r="T29" s="123">
        <v>1.0090000000000002E-2</v>
      </c>
      <c r="U29" s="124">
        <v>1.2490000000000005E-2</v>
      </c>
      <c r="V29" s="125">
        <v>2.666E-2</v>
      </c>
      <c r="W29" s="125">
        <v>2.666E-2</v>
      </c>
      <c r="X29" s="125">
        <v>2.666E-2</v>
      </c>
      <c r="Y29" s="126">
        <v>1.074E-2</v>
      </c>
      <c r="Z29" s="127">
        <v>1.8590000000000002E-2</v>
      </c>
      <c r="AA29" s="174">
        <v>1.8590000000000002E-2</v>
      </c>
      <c r="AB29" s="172">
        <v>1.4223841164532234E-2</v>
      </c>
      <c r="AC29" s="128">
        <v>1.5034999994052825E-2</v>
      </c>
      <c r="AD29" s="129">
        <v>1.0590000000000002E-2</v>
      </c>
      <c r="AE29" s="129">
        <v>1.0590000000000002E-2</v>
      </c>
      <c r="AF29" s="129">
        <v>1.0590000000000002E-2</v>
      </c>
      <c r="AG29" s="129">
        <v>1.0590000000000002E-2</v>
      </c>
      <c r="AH29" s="129">
        <v>1.0590000000000002E-2</v>
      </c>
      <c r="AI29" s="129">
        <v>1.0590000000000002E-2</v>
      </c>
      <c r="AJ29" s="129">
        <v>1.0590000000000002E-2</v>
      </c>
      <c r="AK29" s="129">
        <v>1.0590000000000002E-2</v>
      </c>
      <c r="AL29" s="129">
        <v>1.0590000000000002E-2</v>
      </c>
      <c r="AM29" s="129">
        <v>1.0590000000000002E-2</v>
      </c>
      <c r="AN29" s="130">
        <v>1.0590000000000002E-2</v>
      </c>
    </row>
    <row r="30" spans="1:40" ht="15">
      <c r="A30" s="117">
        <v>28</v>
      </c>
      <c r="B30" s="119">
        <v>27000000</v>
      </c>
      <c r="C30" s="119">
        <v>27999999</v>
      </c>
      <c r="D30" s="117"/>
      <c r="E30" s="120">
        <v>1.0690000000000002E-2</v>
      </c>
      <c r="F30" s="120">
        <v>1.0690000000000002E-2</v>
      </c>
      <c r="G30" s="172">
        <v>1.4663907345977136E-2</v>
      </c>
      <c r="H30" s="120">
        <v>1.0690000000000002E-2</v>
      </c>
      <c r="I30" s="120">
        <v>1.0690000000000002E-2</v>
      </c>
      <c r="J30" s="120">
        <v>1.0690000000000002E-2</v>
      </c>
      <c r="K30" s="172">
        <v>1.3207814691954279E-2</v>
      </c>
      <c r="L30" s="172">
        <v>1.4327814691954275E-2</v>
      </c>
      <c r="M30" s="121">
        <v>1.1189999999999999E-2</v>
      </c>
      <c r="N30" s="121">
        <v>1.1189999999999999E-2</v>
      </c>
      <c r="O30" s="172">
        <v>1.6865562938390855E-2</v>
      </c>
      <c r="P30" s="122">
        <v>1.7090000002208623E-2</v>
      </c>
      <c r="Q30" s="123">
        <v>1.0090000000000002E-2</v>
      </c>
      <c r="R30" s="123">
        <v>1.0090000000000002E-2</v>
      </c>
      <c r="S30" s="123">
        <v>1.0090000000000002E-2</v>
      </c>
      <c r="T30" s="123">
        <v>1.0090000000000002E-2</v>
      </c>
      <c r="U30" s="124">
        <v>1.2490000000000005E-2</v>
      </c>
      <c r="V30" s="125">
        <v>2.666E-2</v>
      </c>
      <c r="W30" s="125">
        <v>2.666E-2</v>
      </c>
      <c r="X30" s="125">
        <v>2.666E-2</v>
      </c>
      <c r="Y30" s="126">
        <v>1.074E-2</v>
      </c>
      <c r="Z30" s="127">
        <v>1.8590000000000002E-2</v>
      </c>
      <c r="AA30" s="174">
        <v>1.8590000000000002E-2</v>
      </c>
      <c r="AB30" s="172">
        <v>1.4223841164532234E-2</v>
      </c>
      <c r="AC30" s="128">
        <v>1.5034999994052825E-2</v>
      </c>
      <c r="AD30" s="129">
        <v>1.0590000000000002E-2</v>
      </c>
      <c r="AE30" s="129">
        <v>1.0590000000000002E-2</v>
      </c>
      <c r="AF30" s="129">
        <v>1.0590000000000002E-2</v>
      </c>
      <c r="AG30" s="129">
        <v>1.0590000000000002E-2</v>
      </c>
      <c r="AH30" s="129">
        <v>1.0590000000000002E-2</v>
      </c>
      <c r="AI30" s="129">
        <v>1.0590000000000002E-2</v>
      </c>
      <c r="AJ30" s="129">
        <v>1.0590000000000002E-2</v>
      </c>
      <c r="AK30" s="129">
        <v>1.0590000000000002E-2</v>
      </c>
      <c r="AL30" s="129">
        <v>1.0590000000000002E-2</v>
      </c>
      <c r="AM30" s="129">
        <v>1.0590000000000002E-2</v>
      </c>
      <c r="AN30" s="130">
        <v>1.0590000000000002E-2</v>
      </c>
    </row>
    <row r="31" spans="1:40" ht="15">
      <c r="A31" s="117">
        <v>29</v>
      </c>
      <c r="B31" s="119">
        <v>28000000</v>
      </c>
      <c r="C31" s="119">
        <v>28999999</v>
      </c>
      <c r="D31" s="117"/>
      <c r="E31" s="120">
        <v>1.0690000000000002E-2</v>
      </c>
      <c r="F31" s="120">
        <v>1.0690000000000002E-2</v>
      </c>
      <c r="G31" s="172">
        <v>1.4663907345977136E-2</v>
      </c>
      <c r="H31" s="120">
        <v>1.0690000000000002E-2</v>
      </c>
      <c r="I31" s="120">
        <v>1.0690000000000002E-2</v>
      </c>
      <c r="J31" s="120">
        <v>1.0690000000000002E-2</v>
      </c>
      <c r="K31" s="172">
        <v>1.3207814691954279E-2</v>
      </c>
      <c r="L31" s="172">
        <v>1.4327814691954275E-2</v>
      </c>
      <c r="M31" s="121">
        <v>1.1189999999999999E-2</v>
      </c>
      <c r="N31" s="121">
        <v>1.1189999999999999E-2</v>
      </c>
      <c r="O31" s="172">
        <v>1.6865562938390855E-2</v>
      </c>
      <c r="P31" s="122">
        <v>1.7090000002208623E-2</v>
      </c>
      <c r="Q31" s="123">
        <v>1.0090000000000002E-2</v>
      </c>
      <c r="R31" s="123">
        <v>1.0090000000000002E-2</v>
      </c>
      <c r="S31" s="123">
        <v>1.0090000000000002E-2</v>
      </c>
      <c r="T31" s="123">
        <v>1.0090000000000002E-2</v>
      </c>
      <c r="U31" s="124">
        <v>1.2490000000000005E-2</v>
      </c>
      <c r="V31" s="125">
        <v>2.666E-2</v>
      </c>
      <c r="W31" s="125">
        <v>2.666E-2</v>
      </c>
      <c r="X31" s="125">
        <v>2.666E-2</v>
      </c>
      <c r="Y31" s="126">
        <v>1.074E-2</v>
      </c>
      <c r="Z31" s="127">
        <v>1.8590000000000002E-2</v>
      </c>
      <c r="AA31" s="174">
        <v>1.8590000000000002E-2</v>
      </c>
      <c r="AB31" s="172">
        <v>1.4223841164532234E-2</v>
      </c>
      <c r="AC31" s="128">
        <v>1.5034999994052825E-2</v>
      </c>
      <c r="AD31" s="129">
        <v>1.0590000000000002E-2</v>
      </c>
      <c r="AE31" s="129">
        <v>1.0590000000000002E-2</v>
      </c>
      <c r="AF31" s="129">
        <v>1.0590000000000002E-2</v>
      </c>
      <c r="AG31" s="129">
        <v>1.0590000000000002E-2</v>
      </c>
      <c r="AH31" s="129">
        <v>1.0590000000000002E-2</v>
      </c>
      <c r="AI31" s="129">
        <v>1.0590000000000002E-2</v>
      </c>
      <c r="AJ31" s="129">
        <v>1.0590000000000002E-2</v>
      </c>
      <c r="AK31" s="129">
        <v>1.0590000000000002E-2</v>
      </c>
      <c r="AL31" s="129">
        <v>1.0590000000000002E-2</v>
      </c>
      <c r="AM31" s="129">
        <v>1.0590000000000002E-2</v>
      </c>
      <c r="AN31" s="130">
        <v>1.0590000000000002E-2</v>
      </c>
    </row>
    <row r="32" spans="1:40" ht="15">
      <c r="A32" s="117">
        <v>30</v>
      </c>
      <c r="B32" s="119">
        <v>29000000</v>
      </c>
      <c r="C32" s="119">
        <v>30000000</v>
      </c>
      <c r="D32" s="117"/>
      <c r="E32" s="120">
        <v>1.0690000000000002E-2</v>
      </c>
      <c r="F32" s="120">
        <v>1.0690000000000002E-2</v>
      </c>
      <c r="G32" s="172">
        <v>1.4663907345977136E-2</v>
      </c>
      <c r="H32" s="120">
        <v>1.0690000000000002E-2</v>
      </c>
      <c r="I32" s="120">
        <v>1.0690000000000002E-2</v>
      </c>
      <c r="J32" s="120">
        <v>1.0690000000000002E-2</v>
      </c>
      <c r="K32" s="172">
        <v>1.3207814691954279E-2</v>
      </c>
      <c r="L32" s="172">
        <v>1.4327814691954275E-2</v>
      </c>
      <c r="M32" s="121">
        <v>1.1189999999999999E-2</v>
      </c>
      <c r="N32" s="121">
        <v>1.1189999999999999E-2</v>
      </c>
      <c r="O32" s="172">
        <v>1.6865562938390855E-2</v>
      </c>
      <c r="P32" s="122">
        <v>1.7090000002208623E-2</v>
      </c>
      <c r="Q32" s="123">
        <v>1.0090000000000002E-2</v>
      </c>
      <c r="R32" s="123">
        <v>1.0090000000000002E-2</v>
      </c>
      <c r="S32" s="123">
        <v>1.0090000000000002E-2</v>
      </c>
      <c r="T32" s="123">
        <v>1.0090000000000002E-2</v>
      </c>
      <c r="U32" s="124">
        <v>1.2490000000000005E-2</v>
      </c>
      <c r="V32" s="125">
        <v>2.666E-2</v>
      </c>
      <c r="W32" s="125">
        <v>2.666E-2</v>
      </c>
      <c r="X32" s="125">
        <v>2.666E-2</v>
      </c>
      <c r="Y32" s="126">
        <v>1.074E-2</v>
      </c>
      <c r="Z32" s="127">
        <v>1.8590000000000002E-2</v>
      </c>
      <c r="AA32" s="174">
        <v>1.8590000000000002E-2</v>
      </c>
      <c r="AB32" s="172">
        <v>1.4223841164532234E-2</v>
      </c>
      <c r="AC32" s="128">
        <v>1.5034999994052825E-2</v>
      </c>
      <c r="AD32" s="129">
        <v>1.0590000000000002E-2</v>
      </c>
      <c r="AE32" s="129">
        <v>1.0590000000000002E-2</v>
      </c>
      <c r="AF32" s="129">
        <v>1.0590000000000002E-2</v>
      </c>
      <c r="AG32" s="129">
        <v>1.0590000000000002E-2</v>
      </c>
      <c r="AH32" s="129">
        <v>1.0590000000000002E-2</v>
      </c>
      <c r="AI32" s="129">
        <v>1.0590000000000002E-2</v>
      </c>
      <c r="AJ32" s="129">
        <v>1.0590000000000002E-2</v>
      </c>
      <c r="AK32" s="129">
        <v>1.0590000000000002E-2</v>
      </c>
      <c r="AL32" s="129">
        <v>1.0590000000000002E-2</v>
      </c>
      <c r="AM32" s="129">
        <v>1.0590000000000002E-2</v>
      </c>
      <c r="AN32" s="130">
        <v>1.0590000000000002E-2</v>
      </c>
    </row>
    <row r="33" spans="2:3" ht="12.75"/>
    <row r="34" spans="2:3" ht="12.75"/>
    <row r="35" spans="2:3" ht="12.75">
      <c r="B35" s="116" t="s">
        <v>202</v>
      </c>
      <c r="C35" s="116" t="s">
        <v>179</v>
      </c>
    </row>
    <row r="36" spans="2:3" ht="14.25">
      <c r="B36" s="116" t="s">
        <v>200</v>
      </c>
      <c r="C36" s="119">
        <v>7000000</v>
      </c>
    </row>
    <row r="39" spans="2:3" ht="15.75" customHeight="1">
      <c r="B39" s="116" t="s">
        <v>201</v>
      </c>
      <c r="C39" s="131" t="e" cm="1">
        <f t="array" ref="C39">INDEX($E$3:$AL$32,TRUNC(LOOKUP(C36,B3:C32)/$B$4,0),MATCH(C35,E2:AL2,0))</f>
        <v>#N/A</v>
      </c>
    </row>
  </sheetData>
  <mergeCells count="1">
    <mergeCell ref="B2:C2"/>
  </mergeCells>
  <dataValidations disablePrompts="1" count="1">
    <dataValidation type="list" allowBlank="1" showInputMessage="1" showErrorMessage="1" sqref="C35" xr:uid="{8F18A995-A3CF-4506-BA34-5D67E4A8221A}">
      <formula1>$E$2:$AL$2</formula1>
    </dataValidation>
  </dataValidation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E4B72-C77D-4C89-9B4F-3DFB12EFFD4E}">
  <sheetPr>
    <tabColor rgb="FF6FA8DC"/>
    <outlinePr summaryBelow="0" summaryRight="0"/>
  </sheetPr>
  <dimension ref="A1:AN39"/>
  <sheetViews>
    <sheetView workbookViewId="0">
      <selection activeCell="C22" sqref="C22"/>
    </sheetView>
  </sheetViews>
  <sheetFormatPr defaultColWidth="0" defaultRowHeight="15.75" customHeight="1"/>
  <cols>
    <col min="1" max="1" width="3.5703125" style="116" customWidth="1"/>
    <col min="2" max="3" width="14.28515625" style="116" customWidth="1"/>
    <col min="4" max="4" width="3.5703125" style="116" customWidth="1"/>
    <col min="5" max="5" width="6.7109375" style="116" hidden="1" customWidth="1"/>
    <col min="6" max="13" width="6.85546875" style="116" hidden="1" customWidth="1"/>
    <col min="14" max="14" width="9.28515625" style="116" hidden="1" customWidth="1"/>
    <col min="15" max="15" width="7.140625" style="116" hidden="1" customWidth="1"/>
    <col min="16" max="16" width="6.85546875" style="116" hidden="1" customWidth="1"/>
    <col min="17" max="17" width="10.140625" style="116" hidden="1" customWidth="1"/>
    <col min="18" max="19" width="6.5703125" style="116" hidden="1" customWidth="1"/>
    <col min="20" max="20" width="6.85546875" style="116" hidden="1" customWidth="1"/>
    <col min="21" max="21" width="13.42578125" style="116" hidden="1" customWidth="1"/>
    <col min="22" max="22" width="15.42578125" style="116" hidden="1" customWidth="1"/>
    <col min="23" max="23" width="14.7109375" style="116" hidden="1" customWidth="1"/>
    <col min="24" max="24" width="13.42578125" style="116" hidden="1" customWidth="1"/>
    <col min="25" max="25" width="12" style="116" hidden="1" customWidth="1"/>
    <col min="26" max="26" width="8.7109375" style="116" hidden="1" customWidth="1"/>
    <col min="27" max="27" width="6.5703125" style="116" hidden="1" customWidth="1"/>
    <col min="28" max="28" width="9.28515625" style="116" hidden="1" customWidth="1"/>
    <col min="29" max="29" width="8.140625" style="116" hidden="1" customWidth="1"/>
    <col min="30" max="30" width="6.85546875" style="116" hidden="1" customWidth="1"/>
    <col min="31" max="31" width="6.5703125" style="116" hidden="1" customWidth="1"/>
    <col min="32" max="32" width="10.85546875" style="116" hidden="1" customWidth="1"/>
    <col min="33" max="33" width="6.5703125" style="116" hidden="1" customWidth="1"/>
    <col min="34" max="34" width="9.28515625" style="116" hidden="1" customWidth="1"/>
    <col min="35" max="35" width="7.85546875" style="116" hidden="1" customWidth="1"/>
    <col min="36" max="37" width="11.42578125" style="116" hidden="1" customWidth="1"/>
    <col min="38" max="38" width="8.5703125" style="116" hidden="1" customWidth="1"/>
    <col min="39" max="40" width="12.42578125" style="116" hidden="1" customWidth="1"/>
    <col min="41" max="16384" width="12.5703125" style="116" hidden="1"/>
  </cols>
  <sheetData>
    <row r="1" spans="1:40" ht="15.75" customHeight="1">
      <c r="B1" s="117">
        <f>LOOKUP(C36,B3:C32)</f>
        <v>7999999</v>
      </c>
      <c r="C1" s="117">
        <f>B1/1000000</f>
        <v>7.9999989999999999</v>
      </c>
      <c r="D1" s="117"/>
      <c r="E1" s="117">
        <f>INT(C1)</f>
        <v>7</v>
      </c>
    </row>
    <row r="2" spans="1:40" ht="26.1" customHeight="1">
      <c r="A2" s="115"/>
      <c r="B2" s="197" t="s">
        <v>277</v>
      </c>
      <c r="C2" s="198"/>
      <c r="D2" s="115"/>
      <c r="E2" s="160" t="s">
        <v>189</v>
      </c>
      <c r="F2" s="160" t="s">
        <v>190</v>
      </c>
      <c r="G2" s="161" t="s">
        <v>191</v>
      </c>
      <c r="H2" s="160" t="s">
        <v>192</v>
      </c>
      <c r="I2" s="160" t="s">
        <v>193</v>
      </c>
      <c r="J2" s="160" t="s">
        <v>194</v>
      </c>
      <c r="K2" s="161" t="s">
        <v>273</v>
      </c>
      <c r="L2" s="161" t="s">
        <v>195</v>
      </c>
      <c r="M2" s="162" t="s">
        <v>218</v>
      </c>
      <c r="N2" s="162" t="s">
        <v>219</v>
      </c>
      <c r="O2" s="161" t="s">
        <v>196</v>
      </c>
      <c r="P2" s="163" t="s">
        <v>197</v>
      </c>
      <c r="Q2" s="164" t="s">
        <v>216</v>
      </c>
      <c r="R2" s="164" t="s">
        <v>217</v>
      </c>
      <c r="S2" s="164" t="s">
        <v>220</v>
      </c>
      <c r="T2" s="164" t="s">
        <v>221</v>
      </c>
      <c r="U2" s="165" t="s">
        <v>222</v>
      </c>
      <c r="V2" s="166" t="s">
        <v>174</v>
      </c>
      <c r="W2" s="166" t="s">
        <v>175</v>
      </c>
      <c r="X2" s="166" t="s">
        <v>176</v>
      </c>
      <c r="Y2" s="167" t="s">
        <v>223</v>
      </c>
      <c r="Z2" s="168" t="s">
        <v>177</v>
      </c>
      <c r="AA2" s="168" t="s">
        <v>178</v>
      </c>
      <c r="AB2" s="161" t="s">
        <v>276</v>
      </c>
      <c r="AC2" s="169" t="s">
        <v>224</v>
      </c>
      <c r="AD2" s="170" t="s">
        <v>225</v>
      </c>
      <c r="AE2" s="170" t="s">
        <v>226</v>
      </c>
      <c r="AF2" s="170" t="s">
        <v>227</v>
      </c>
      <c r="AG2" s="170" t="s">
        <v>228</v>
      </c>
      <c r="AH2" s="170" t="s">
        <v>229</v>
      </c>
      <c r="AI2" s="170" t="s">
        <v>230</v>
      </c>
      <c r="AJ2" s="170" t="s">
        <v>231</v>
      </c>
      <c r="AK2" s="170" t="s">
        <v>232</v>
      </c>
      <c r="AL2" s="170" t="s">
        <v>233</v>
      </c>
      <c r="AM2" s="170" t="s">
        <v>234</v>
      </c>
      <c r="AN2" s="171" t="s">
        <v>235</v>
      </c>
    </row>
    <row r="3" spans="1:40" ht="15">
      <c r="A3" s="117">
        <v>1</v>
      </c>
      <c r="B3" s="118">
        <v>0</v>
      </c>
      <c r="C3" s="119">
        <v>999999</v>
      </c>
      <c r="D3" s="117"/>
      <c r="E3" s="120">
        <v>1.4089999999999998E-2</v>
      </c>
      <c r="F3" s="120">
        <v>1.4089999999999998E-2</v>
      </c>
      <c r="G3" s="172">
        <v>1.4663907345977136E-2</v>
      </c>
      <c r="H3" s="120">
        <v>1.4089999999999998E-2</v>
      </c>
      <c r="I3" s="120">
        <v>1.4089999999999998E-2</v>
      </c>
      <c r="J3" s="120">
        <v>1.4089999999999998E-2</v>
      </c>
      <c r="K3" s="172">
        <v>1.3207814691954279E-2</v>
      </c>
      <c r="L3" s="172">
        <v>1.4327814691954275E-2</v>
      </c>
      <c r="M3" s="121">
        <v>1.5090000000000003E-2</v>
      </c>
      <c r="N3" s="121">
        <v>1.5090000000000003E-2</v>
      </c>
      <c r="O3" s="172">
        <v>1.6865562938390855E-2</v>
      </c>
      <c r="P3" s="122">
        <v>1.7090000002208623E-2</v>
      </c>
      <c r="Q3" s="123">
        <v>1.3490000000000002E-2</v>
      </c>
      <c r="R3" s="123">
        <v>1.3490000000000002E-2</v>
      </c>
      <c r="S3" s="123">
        <v>1.3490000000000002E-2</v>
      </c>
      <c r="T3" s="123">
        <v>1.3490000000000002E-2</v>
      </c>
      <c r="U3" s="124">
        <v>1.4490000000000003E-2</v>
      </c>
      <c r="V3" s="173">
        <v>2.666E-2</v>
      </c>
      <c r="W3" s="125">
        <v>2.666E-2</v>
      </c>
      <c r="X3" s="125">
        <v>2.666E-2</v>
      </c>
      <c r="Y3" s="126">
        <v>1.4140000000000003E-2</v>
      </c>
      <c r="Z3" s="174">
        <v>1.8590000000000002E-2</v>
      </c>
      <c r="AA3" s="174">
        <v>1.8590000000000002E-2</v>
      </c>
      <c r="AB3" s="172">
        <v>1.4223841164532234E-2</v>
      </c>
      <c r="AC3" s="128">
        <v>1.5034999994052825E-2</v>
      </c>
      <c r="AD3" s="129">
        <v>1.4490000000000003E-2</v>
      </c>
      <c r="AE3" s="129">
        <v>1.4490000000000003E-2</v>
      </c>
      <c r="AF3" s="129">
        <v>1.4490000000000003E-2</v>
      </c>
      <c r="AG3" s="129">
        <v>1.4490000000000003E-2</v>
      </c>
      <c r="AH3" s="129">
        <v>1.4490000000000003E-2</v>
      </c>
      <c r="AI3" s="129">
        <v>1.4490000000000003E-2</v>
      </c>
      <c r="AJ3" s="129">
        <v>1.4490000000000003E-2</v>
      </c>
      <c r="AK3" s="129">
        <v>1.4490000000000003E-2</v>
      </c>
      <c r="AL3" s="129">
        <v>1.4490000000000003E-2</v>
      </c>
      <c r="AM3" s="129">
        <v>1.4490000000000003E-2</v>
      </c>
      <c r="AN3" s="130">
        <v>1.4490000000000003E-2</v>
      </c>
    </row>
    <row r="4" spans="1:40" ht="15">
      <c r="A4" s="117">
        <v>2</v>
      </c>
      <c r="B4" s="119">
        <v>1000000</v>
      </c>
      <c r="C4" s="119">
        <v>1999999</v>
      </c>
      <c r="D4" s="117"/>
      <c r="E4" s="120">
        <v>1.4089999999999998E-2</v>
      </c>
      <c r="F4" s="120">
        <v>1.4089999999999998E-2</v>
      </c>
      <c r="G4" s="172">
        <v>1.4663907345977136E-2</v>
      </c>
      <c r="H4" s="120">
        <v>1.4089999999999998E-2</v>
      </c>
      <c r="I4" s="120">
        <v>1.4089999999999998E-2</v>
      </c>
      <c r="J4" s="120">
        <v>1.4089999999999998E-2</v>
      </c>
      <c r="K4" s="172">
        <v>1.3207814691954279E-2</v>
      </c>
      <c r="L4" s="172">
        <v>1.4327814691954275E-2</v>
      </c>
      <c r="M4" s="121">
        <v>1.5090000000000003E-2</v>
      </c>
      <c r="N4" s="121">
        <v>1.5090000000000003E-2</v>
      </c>
      <c r="O4" s="172">
        <v>1.6865562938390855E-2</v>
      </c>
      <c r="P4" s="122">
        <v>1.7090000002208623E-2</v>
      </c>
      <c r="Q4" s="123">
        <v>1.3490000000000002E-2</v>
      </c>
      <c r="R4" s="123">
        <v>1.3490000000000002E-2</v>
      </c>
      <c r="S4" s="123">
        <v>1.3490000000000002E-2</v>
      </c>
      <c r="T4" s="123">
        <v>1.3490000000000002E-2</v>
      </c>
      <c r="U4" s="124">
        <v>1.4490000000000003E-2</v>
      </c>
      <c r="V4" s="173">
        <v>2.666E-2</v>
      </c>
      <c r="W4" s="125">
        <v>2.666E-2</v>
      </c>
      <c r="X4" s="125">
        <v>2.666E-2</v>
      </c>
      <c r="Y4" s="126">
        <v>1.4140000000000003E-2</v>
      </c>
      <c r="Z4" s="174">
        <v>1.8590000000000002E-2</v>
      </c>
      <c r="AA4" s="174">
        <v>1.8590000000000002E-2</v>
      </c>
      <c r="AB4" s="172">
        <v>1.4223841164532234E-2</v>
      </c>
      <c r="AC4" s="128">
        <v>1.5034999994052825E-2</v>
      </c>
      <c r="AD4" s="129">
        <v>1.4490000000000003E-2</v>
      </c>
      <c r="AE4" s="129">
        <v>1.4490000000000003E-2</v>
      </c>
      <c r="AF4" s="129">
        <v>1.4490000000000003E-2</v>
      </c>
      <c r="AG4" s="129">
        <v>1.4490000000000003E-2</v>
      </c>
      <c r="AH4" s="129">
        <v>1.4490000000000003E-2</v>
      </c>
      <c r="AI4" s="129">
        <v>1.4490000000000003E-2</v>
      </c>
      <c r="AJ4" s="129">
        <v>1.4490000000000003E-2</v>
      </c>
      <c r="AK4" s="129">
        <v>1.4490000000000003E-2</v>
      </c>
      <c r="AL4" s="129">
        <v>1.4490000000000003E-2</v>
      </c>
      <c r="AM4" s="129">
        <v>1.4490000000000003E-2</v>
      </c>
      <c r="AN4" s="130">
        <v>1.4490000000000003E-2</v>
      </c>
    </row>
    <row r="5" spans="1:40" ht="15">
      <c r="A5" s="117">
        <v>3</v>
      </c>
      <c r="B5" s="119">
        <v>2000000</v>
      </c>
      <c r="C5" s="119">
        <v>2999999</v>
      </c>
      <c r="D5" s="117"/>
      <c r="E5" s="120">
        <v>1.4089999999999998E-2</v>
      </c>
      <c r="F5" s="120">
        <v>1.4089999999999998E-2</v>
      </c>
      <c r="G5" s="172">
        <v>1.4663907345977136E-2</v>
      </c>
      <c r="H5" s="120">
        <v>1.4089999999999998E-2</v>
      </c>
      <c r="I5" s="120">
        <v>1.4089999999999998E-2</v>
      </c>
      <c r="J5" s="120">
        <v>1.4089999999999998E-2</v>
      </c>
      <c r="K5" s="172">
        <v>1.3207814691954279E-2</v>
      </c>
      <c r="L5" s="172">
        <v>1.4327814691954275E-2</v>
      </c>
      <c r="M5" s="121">
        <v>1.5090000000000003E-2</v>
      </c>
      <c r="N5" s="121">
        <v>1.5090000000000003E-2</v>
      </c>
      <c r="O5" s="172">
        <v>1.6865562938390855E-2</v>
      </c>
      <c r="P5" s="122">
        <v>1.7090000002208623E-2</v>
      </c>
      <c r="Q5" s="123">
        <v>1.3490000000000002E-2</v>
      </c>
      <c r="R5" s="123">
        <v>1.3490000000000002E-2</v>
      </c>
      <c r="S5" s="123">
        <v>1.3490000000000002E-2</v>
      </c>
      <c r="T5" s="123">
        <v>1.3490000000000002E-2</v>
      </c>
      <c r="U5" s="124">
        <v>1.4490000000000003E-2</v>
      </c>
      <c r="V5" s="173">
        <v>2.666E-2</v>
      </c>
      <c r="W5" s="125">
        <v>2.666E-2</v>
      </c>
      <c r="X5" s="125">
        <v>2.666E-2</v>
      </c>
      <c r="Y5" s="126">
        <v>1.4140000000000003E-2</v>
      </c>
      <c r="Z5" s="174">
        <v>1.8590000000000002E-2</v>
      </c>
      <c r="AA5" s="174">
        <v>1.8590000000000002E-2</v>
      </c>
      <c r="AB5" s="172">
        <v>1.4223841164532234E-2</v>
      </c>
      <c r="AC5" s="128">
        <v>1.5034999994052825E-2</v>
      </c>
      <c r="AD5" s="129">
        <v>1.4490000000000003E-2</v>
      </c>
      <c r="AE5" s="129">
        <v>1.4490000000000003E-2</v>
      </c>
      <c r="AF5" s="129">
        <v>1.4490000000000003E-2</v>
      </c>
      <c r="AG5" s="129">
        <v>1.4490000000000003E-2</v>
      </c>
      <c r="AH5" s="129">
        <v>1.4490000000000003E-2</v>
      </c>
      <c r="AI5" s="129">
        <v>1.4490000000000003E-2</v>
      </c>
      <c r="AJ5" s="129">
        <v>1.4490000000000003E-2</v>
      </c>
      <c r="AK5" s="129">
        <v>1.4490000000000003E-2</v>
      </c>
      <c r="AL5" s="129">
        <v>1.4490000000000003E-2</v>
      </c>
      <c r="AM5" s="129">
        <v>1.4490000000000003E-2</v>
      </c>
      <c r="AN5" s="130">
        <v>1.4490000000000003E-2</v>
      </c>
    </row>
    <row r="6" spans="1:40" ht="15">
      <c r="A6" s="117">
        <v>4</v>
      </c>
      <c r="B6" s="119">
        <v>3000000</v>
      </c>
      <c r="C6" s="119">
        <v>3999999</v>
      </c>
      <c r="D6" s="117"/>
      <c r="E6" s="120">
        <v>1.4089999999999998E-2</v>
      </c>
      <c r="F6" s="120">
        <v>1.4089999999999998E-2</v>
      </c>
      <c r="G6" s="172">
        <v>1.4663907345977136E-2</v>
      </c>
      <c r="H6" s="120">
        <v>1.4089999999999998E-2</v>
      </c>
      <c r="I6" s="120">
        <v>1.4089999999999998E-2</v>
      </c>
      <c r="J6" s="120">
        <v>1.4089999999999998E-2</v>
      </c>
      <c r="K6" s="172">
        <v>1.3207814691954279E-2</v>
      </c>
      <c r="L6" s="172">
        <v>1.4327814691954275E-2</v>
      </c>
      <c r="M6" s="121">
        <v>1.5090000000000003E-2</v>
      </c>
      <c r="N6" s="121">
        <v>1.5090000000000003E-2</v>
      </c>
      <c r="O6" s="172">
        <v>1.6865562938390855E-2</v>
      </c>
      <c r="P6" s="122">
        <v>1.7090000002208623E-2</v>
      </c>
      <c r="Q6" s="123">
        <v>1.3490000000000002E-2</v>
      </c>
      <c r="R6" s="123">
        <v>1.3490000000000002E-2</v>
      </c>
      <c r="S6" s="123">
        <v>1.3490000000000002E-2</v>
      </c>
      <c r="T6" s="123">
        <v>1.3490000000000002E-2</v>
      </c>
      <c r="U6" s="124">
        <v>1.4490000000000003E-2</v>
      </c>
      <c r="V6" s="173">
        <v>2.666E-2</v>
      </c>
      <c r="W6" s="125">
        <v>2.666E-2</v>
      </c>
      <c r="X6" s="125">
        <v>2.666E-2</v>
      </c>
      <c r="Y6" s="126">
        <v>1.4140000000000003E-2</v>
      </c>
      <c r="Z6" s="174">
        <v>1.8590000000000002E-2</v>
      </c>
      <c r="AA6" s="174">
        <v>1.8590000000000002E-2</v>
      </c>
      <c r="AB6" s="172">
        <v>1.4223841164532234E-2</v>
      </c>
      <c r="AC6" s="128">
        <v>1.5034999994052825E-2</v>
      </c>
      <c r="AD6" s="129">
        <v>1.4490000000000003E-2</v>
      </c>
      <c r="AE6" s="129">
        <v>1.4490000000000003E-2</v>
      </c>
      <c r="AF6" s="129">
        <v>1.4490000000000003E-2</v>
      </c>
      <c r="AG6" s="129">
        <v>1.4490000000000003E-2</v>
      </c>
      <c r="AH6" s="129">
        <v>1.4490000000000003E-2</v>
      </c>
      <c r="AI6" s="129">
        <v>1.4490000000000003E-2</v>
      </c>
      <c r="AJ6" s="129">
        <v>1.4490000000000003E-2</v>
      </c>
      <c r="AK6" s="129">
        <v>1.4490000000000003E-2</v>
      </c>
      <c r="AL6" s="129">
        <v>1.4490000000000003E-2</v>
      </c>
      <c r="AM6" s="129">
        <v>1.4490000000000003E-2</v>
      </c>
      <c r="AN6" s="130">
        <v>1.4490000000000003E-2</v>
      </c>
    </row>
    <row r="7" spans="1:40" ht="15">
      <c r="A7" s="117">
        <v>5</v>
      </c>
      <c r="B7" s="119">
        <v>4000000</v>
      </c>
      <c r="C7" s="119">
        <v>4999999</v>
      </c>
      <c r="D7" s="117"/>
      <c r="E7" s="120">
        <v>1.4089999999999998E-2</v>
      </c>
      <c r="F7" s="120">
        <v>1.4089999999999998E-2</v>
      </c>
      <c r="G7" s="172">
        <v>1.4663907345977136E-2</v>
      </c>
      <c r="H7" s="120">
        <v>1.4089999999999998E-2</v>
      </c>
      <c r="I7" s="120">
        <v>1.4089999999999998E-2</v>
      </c>
      <c r="J7" s="120">
        <v>1.4089999999999998E-2</v>
      </c>
      <c r="K7" s="172">
        <v>1.3207814691954279E-2</v>
      </c>
      <c r="L7" s="172">
        <v>1.4327814691954275E-2</v>
      </c>
      <c r="M7" s="121">
        <v>1.5090000000000003E-2</v>
      </c>
      <c r="N7" s="121">
        <v>1.5090000000000003E-2</v>
      </c>
      <c r="O7" s="172">
        <v>1.6865562938390855E-2</v>
      </c>
      <c r="P7" s="122">
        <v>1.7090000002208623E-2</v>
      </c>
      <c r="Q7" s="123">
        <v>1.3490000000000002E-2</v>
      </c>
      <c r="R7" s="123">
        <v>1.3490000000000002E-2</v>
      </c>
      <c r="S7" s="123">
        <v>1.3490000000000002E-2</v>
      </c>
      <c r="T7" s="123">
        <v>1.3490000000000002E-2</v>
      </c>
      <c r="U7" s="124">
        <v>1.4490000000000003E-2</v>
      </c>
      <c r="V7" s="173">
        <v>2.666E-2</v>
      </c>
      <c r="W7" s="125">
        <v>2.666E-2</v>
      </c>
      <c r="X7" s="125">
        <v>2.666E-2</v>
      </c>
      <c r="Y7" s="126">
        <v>1.4140000000000003E-2</v>
      </c>
      <c r="Z7" s="174">
        <v>1.8590000000000002E-2</v>
      </c>
      <c r="AA7" s="174">
        <v>1.8590000000000002E-2</v>
      </c>
      <c r="AB7" s="172">
        <v>1.4223841164532234E-2</v>
      </c>
      <c r="AC7" s="128">
        <v>1.5034999994052825E-2</v>
      </c>
      <c r="AD7" s="129">
        <v>1.4490000000000003E-2</v>
      </c>
      <c r="AE7" s="129">
        <v>1.4490000000000003E-2</v>
      </c>
      <c r="AF7" s="129">
        <v>1.4490000000000003E-2</v>
      </c>
      <c r="AG7" s="129">
        <v>1.4490000000000003E-2</v>
      </c>
      <c r="AH7" s="129">
        <v>1.4490000000000003E-2</v>
      </c>
      <c r="AI7" s="129">
        <v>1.4490000000000003E-2</v>
      </c>
      <c r="AJ7" s="129">
        <v>1.4490000000000003E-2</v>
      </c>
      <c r="AK7" s="129">
        <v>1.4490000000000003E-2</v>
      </c>
      <c r="AL7" s="129">
        <v>1.4490000000000003E-2</v>
      </c>
      <c r="AM7" s="129">
        <v>1.4490000000000003E-2</v>
      </c>
      <c r="AN7" s="130">
        <v>1.4490000000000003E-2</v>
      </c>
    </row>
    <row r="8" spans="1:40" ht="15">
      <c r="A8" s="117">
        <v>6</v>
      </c>
      <c r="B8" s="119">
        <v>5000000</v>
      </c>
      <c r="C8" s="119">
        <v>5999999</v>
      </c>
      <c r="D8" s="117"/>
      <c r="E8" s="120">
        <v>1.209E-2</v>
      </c>
      <c r="F8" s="120">
        <v>1.209E-2</v>
      </c>
      <c r="G8" s="172">
        <v>1.4663907345977136E-2</v>
      </c>
      <c r="H8" s="120">
        <v>1.209E-2</v>
      </c>
      <c r="I8" s="120">
        <v>1.209E-2</v>
      </c>
      <c r="J8" s="120">
        <v>1.209E-2</v>
      </c>
      <c r="K8" s="172">
        <v>1.3207814691954279E-2</v>
      </c>
      <c r="L8" s="172">
        <v>1.4327814691954275E-2</v>
      </c>
      <c r="M8" s="121">
        <v>1.5090000000000003E-2</v>
      </c>
      <c r="N8" s="121">
        <v>1.5090000000000003E-2</v>
      </c>
      <c r="O8" s="172">
        <v>1.6865562938390855E-2</v>
      </c>
      <c r="P8" s="122">
        <v>1.7090000002208623E-2</v>
      </c>
      <c r="Q8" s="123">
        <v>1.1490000000000004E-2</v>
      </c>
      <c r="R8" s="123">
        <v>1.1490000000000004E-2</v>
      </c>
      <c r="S8" s="123">
        <v>1.1490000000000004E-2</v>
      </c>
      <c r="T8" s="123">
        <v>1.1490000000000004E-2</v>
      </c>
      <c r="U8" s="124">
        <v>1.2990000000000005E-2</v>
      </c>
      <c r="V8" s="173">
        <v>2.666E-2</v>
      </c>
      <c r="W8" s="125">
        <v>2.666E-2</v>
      </c>
      <c r="X8" s="125">
        <v>2.666E-2</v>
      </c>
      <c r="Y8" s="126">
        <v>1.2640000000000002E-2</v>
      </c>
      <c r="Z8" s="174">
        <v>1.8590000000000002E-2</v>
      </c>
      <c r="AA8" s="174">
        <v>1.8590000000000002E-2</v>
      </c>
      <c r="AB8" s="172">
        <v>1.4223841164532234E-2</v>
      </c>
      <c r="AC8" s="128">
        <v>1.5034999994052825E-2</v>
      </c>
      <c r="AD8" s="129">
        <v>1.2990000000000005E-2</v>
      </c>
      <c r="AE8" s="129">
        <v>1.2990000000000005E-2</v>
      </c>
      <c r="AF8" s="129">
        <v>1.2990000000000005E-2</v>
      </c>
      <c r="AG8" s="129">
        <v>1.2990000000000005E-2</v>
      </c>
      <c r="AH8" s="129">
        <v>1.2990000000000005E-2</v>
      </c>
      <c r="AI8" s="129">
        <v>1.2990000000000005E-2</v>
      </c>
      <c r="AJ8" s="129">
        <v>1.2990000000000005E-2</v>
      </c>
      <c r="AK8" s="129">
        <v>1.2990000000000005E-2</v>
      </c>
      <c r="AL8" s="129">
        <v>1.2990000000000005E-2</v>
      </c>
      <c r="AM8" s="129">
        <v>1.2990000000000005E-2</v>
      </c>
      <c r="AN8" s="130">
        <v>1.2990000000000005E-2</v>
      </c>
    </row>
    <row r="9" spans="1:40" ht="15">
      <c r="A9" s="117">
        <v>7</v>
      </c>
      <c r="B9" s="119">
        <v>6000000</v>
      </c>
      <c r="C9" s="119">
        <v>6999999</v>
      </c>
      <c r="D9" s="117"/>
      <c r="E9" s="120">
        <v>1.209E-2</v>
      </c>
      <c r="F9" s="120">
        <v>1.209E-2</v>
      </c>
      <c r="G9" s="172">
        <v>1.4663907345977136E-2</v>
      </c>
      <c r="H9" s="120">
        <v>1.209E-2</v>
      </c>
      <c r="I9" s="120">
        <v>1.209E-2</v>
      </c>
      <c r="J9" s="120">
        <v>1.209E-2</v>
      </c>
      <c r="K9" s="172">
        <v>1.3207814691954279E-2</v>
      </c>
      <c r="L9" s="172">
        <v>1.4327814691954275E-2</v>
      </c>
      <c r="M9" s="121">
        <v>1.4598810774275869E-2</v>
      </c>
      <c r="N9" s="121">
        <v>1.4598810774275869E-2</v>
      </c>
      <c r="O9" s="172">
        <v>1.6865562938390855E-2</v>
      </c>
      <c r="P9" s="122">
        <v>1.7090000002208623E-2</v>
      </c>
      <c r="Q9" s="123">
        <v>1.1490000000000004E-2</v>
      </c>
      <c r="R9" s="123">
        <v>1.1490000000000004E-2</v>
      </c>
      <c r="S9" s="123">
        <v>1.1490000000000004E-2</v>
      </c>
      <c r="T9" s="123">
        <v>1.1490000000000004E-2</v>
      </c>
      <c r="U9" s="124">
        <v>1.2990000000000005E-2</v>
      </c>
      <c r="V9" s="173">
        <v>2.666E-2</v>
      </c>
      <c r="W9" s="125">
        <v>2.666E-2</v>
      </c>
      <c r="X9" s="125">
        <v>2.666E-2</v>
      </c>
      <c r="Y9" s="126">
        <v>1.2640000000000002E-2</v>
      </c>
      <c r="Z9" s="174">
        <v>1.8590000000000002E-2</v>
      </c>
      <c r="AA9" s="174">
        <v>1.8590000000000002E-2</v>
      </c>
      <c r="AB9" s="172">
        <v>1.4223841164532234E-2</v>
      </c>
      <c r="AC9" s="128">
        <v>1.5034999994052825E-2</v>
      </c>
      <c r="AD9" s="129">
        <v>1.2990000000000005E-2</v>
      </c>
      <c r="AE9" s="129">
        <v>1.2990000000000005E-2</v>
      </c>
      <c r="AF9" s="129">
        <v>1.2990000000000005E-2</v>
      </c>
      <c r="AG9" s="129">
        <v>1.2990000000000005E-2</v>
      </c>
      <c r="AH9" s="129">
        <v>1.2990000000000005E-2</v>
      </c>
      <c r="AI9" s="129">
        <v>1.2990000000000005E-2</v>
      </c>
      <c r="AJ9" s="129">
        <v>1.2990000000000005E-2</v>
      </c>
      <c r="AK9" s="129">
        <v>1.2990000000000005E-2</v>
      </c>
      <c r="AL9" s="129">
        <v>1.2990000000000005E-2</v>
      </c>
      <c r="AM9" s="129">
        <v>1.2990000000000005E-2</v>
      </c>
      <c r="AN9" s="130">
        <v>1.2990000000000005E-2</v>
      </c>
    </row>
    <row r="10" spans="1:40" ht="15">
      <c r="A10" s="117">
        <v>8</v>
      </c>
      <c r="B10" s="119">
        <v>7000000</v>
      </c>
      <c r="C10" s="119">
        <v>7999999</v>
      </c>
      <c r="D10" s="117"/>
      <c r="E10" s="120">
        <v>1.209E-2</v>
      </c>
      <c r="F10" s="120">
        <v>1.209E-2</v>
      </c>
      <c r="G10" s="172">
        <v>1.4663907345977136E-2</v>
      </c>
      <c r="H10" s="120">
        <v>1.209E-2</v>
      </c>
      <c r="I10" s="120">
        <v>1.209E-2</v>
      </c>
      <c r="J10" s="120">
        <v>1.209E-2</v>
      </c>
      <c r="K10" s="172">
        <v>1.3207814691954279E-2</v>
      </c>
      <c r="L10" s="172">
        <v>1.4327814691954275E-2</v>
      </c>
      <c r="M10" s="121">
        <v>1.4598810774275869E-2</v>
      </c>
      <c r="N10" s="121">
        <v>1.4598810774275869E-2</v>
      </c>
      <c r="O10" s="172">
        <v>1.6865562938390855E-2</v>
      </c>
      <c r="P10" s="122">
        <v>1.7090000002208623E-2</v>
      </c>
      <c r="Q10" s="123">
        <v>1.1490000000000004E-2</v>
      </c>
      <c r="R10" s="123">
        <v>1.1490000000000004E-2</v>
      </c>
      <c r="S10" s="123">
        <v>1.1490000000000004E-2</v>
      </c>
      <c r="T10" s="123">
        <v>1.1490000000000004E-2</v>
      </c>
      <c r="U10" s="124">
        <v>1.2990000000000005E-2</v>
      </c>
      <c r="V10" s="173">
        <v>2.666E-2</v>
      </c>
      <c r="W10" s="125">
        <v>2.666E-2</v>
      </c>
      <c r="X10" s="125">
        <v>2.666E-2</v>
      </c>
      <c r="Y10" s="126">
        <v>1.2640000000000002E-2</v>
      </c>
      <c r="Z10" s="174">
        <v>1.8590000000000002E-2</v>
      </c>
      <c r="AA10" s="174">
        <v>1.8590000000000002E-2</v>
      </c>
      <c r="AB10" s="172">
        <v>1.4223841164532234E-2</v>
      </c>
      <c r="AC10" s="128">
        <v>1.5034999994052825E-2</v>
      </c>
      <c r="AD10" s="129">
        <v>1.2990000000000005E-2</v>
      </c>
      <c r="AE10" s="129">
        <v>1.2990000000000005E-2</v>
      </c>
      <c r="AF10" s="129">
        <v>1.2990000000000005E-2</v>
      </c>
      <c r="AG10" s="129">
        <v>1.2990000000000005E-2</v>
      </c>
      <c r="AH10" s="129">
        <v>1.2990000000000005E-2</v>
      </c>
      <c r="AI10" s="129">
        <v>1.2990000000000005E-2</v>
      </c>
      <c r="AJ10" s="129">
        <v>1.2990000000000005E-2</v>
      </c>
      <c r="AK10" s="129">
        <v>1.2990000000000005E-2</v>
      </c>
      <c r="AL10" s="129">
        <v>1.2990000000000005E-2</v>
      </c>
      <c r="AM10" s="129">
        <v>1.2990000000000005E-2</v>
      </c>
      <c r="AN10" s="130">
        <v>1.2990000000000005E-2</v>
      </c>
    </row>
    <row r="11" spans="1:40" ht="15">
      <c r="A11" s="117">
        <v>9</v>
      </c>
      <c r="B11" s="119">
        <v>8000000</v>
      </c>
      <c r="C11" s="119">
        <v>8999999</v>
      </c>
      <c r="D11" s="117"/>
      <c r="E11" s="120">
        <v>1.209E-2</v>
      </c>
      <c r="F11" s="120">
        <v>1.209E-2</v>
      </c>
      <c r="G11" s="172">
        <v>1.4663907345977136E-2</v>
      </c>
      <c r="H11" s="120">
        <v>1.209E-2</v>
      </c>
      <c r="I11" s="120">
        <v>1.209E-2</v>
      </c>
      <c r="J11" s="120">
        <v>1.209E-2</v>
      </c>
      <c r="K11" s="172">
        <v>1.3207814691954279E-2</v>
      </c>
      <c r="L11" s="172">
        <v>1.4327814691954275E-2</v>
      </c>
      <c r="M11" s="121">
        <v>1.3590000000000001E-2</v>
      </c>
      <c r="N11" s="121">
        <v>1.3590000000000001E-2</v>
      </c>
      <c r="O11" s="172">
        <v>1.6865562938390855E-2</v>
      </c>
      <c r="P11" s="122">
        <v>1.7090000002208623E-2</v>
      </c>
      <c r="Q11" s="123">
        <v>1.1490000000000004E-2</v>
      </c>
      <c r="R11" s="123">
        <v>1.1490000000000004E-2</v>
      </c>
      <c r="S11" s="123">
        <v>1.1490000000000004E-2</v>
      </c>
      <c r="T11" s="123">
        <v>1.1490000000000004E-2</v>
      </c>
      <c r="U11" s="124">
        <v>1.2490000000000005E-2</v>
      </c>
      <c r="V11" s="173">
        <v>2.666E-2</v>
      </c>
      <c r="W11" s="125">
        <v>2.666E-2</v>
      </c>
      <c r="X11" s="125">
        <v>2.666E-2</v>
      </c>
      <c r="Y11" s="126">
        <v>1.1640000000000001E-2</v>
      </c>
      <c r="Z11" s="174">
        <v>1.8590000000000002E-2</v>
      </c>
      <c r="AA11" s="174">
        <v>1.8590000000000002E-2</v>
      </c>
      <c r="AB11" s="172">
        <v>1.4223841164532234E-2</v>
      </c>
      <c r="AC11" s="128">
        <v>1.5034999994052825E-2</v>
      </c>
      <c r="AD11" s="129">
        <v>1.1990000000000004E-2</v>
      </c>
      <c r="AE11" s="129">
        <v>1.1990000000000004E-2</v>
      </c>
      <c r="AF11" s="129">
        <v>1.1990000000000004E-2</v>
      </c>
      <c r="AG11" s="129">
        <v>1.1990000000000004E-2</v>
      </c>
      <c r="AH11" s="129">
        <v>1.1990000000000004E-2</v>
      </c>
      <c r="AI11" s="129">
        <v>1.1990000000000004E-2</v>
      </c>
      <c r="AJ11" s="129">
        <v>1.1990000000000004E-2</v>
      </c>
      <c r="AK11" s="129">
        <v>1.1990000000000004E-2</v>
      </c>
      <c r="AL11" s="129">
        <v>1.1990000000000004E-2</v>
      </c>
      <c r="AM11" s="129">
        <v>1.1990000000000004E-2</v>
      </c>
      <c r="AN11" s="130">
        <v>1.1990000000000004E-2</v>
      </c>
    </row>
    <row r="12" spans="1:40" ht="15">
      <c r="A12" s="117">
        <v>10</v>
      </c>
      <c r="B12" s="119">
        <v>9000000</v>
      </c>
      <c r="C12" s="119">
        <v>9999999</v>
      </c>
      <c r="D12" s="117"/>
      <c r="E12" s="120">
        <v>1.209E-2</v>
      </c>
      <c r="F12" s="120">
        <v>1.209E-2</v>
      </c>
      <c r="G12" s="172">
        <v>1.4663907345977136E-2</v>
      </c>
      <c r="H12" s="120">
        <v>1.209E-2</v>
      </c>
      <c r="I12" s="120">
        <v>1.209E-2</v>
      </c>
      <c r="J12" s="120">
        <v>1.209E-2</v>
      </c>
      <c r="K12" s="172">
        <v>1.3207814691954279E-2</v>
      </c>
      <c r="L12" s="172">
        <v>1.4327814691954275E-2</v>
      </c>
      <c r="M12" s="121">
        <v>1.3590000000000001E-2</v>
      </c>
      <c r="N12" s="121">
        <v>1.3590000000000001E-2</v>
      </c>
      <c r="O12" s="172">
        <v>1.6865562938390855E-2</v>
      </c>
      <c r="P12" s="122">
        <v>1.7090000002208623E-2</v>
      </c>
      <c r="Q12" s="123">
        <v>1.1490000000000004E-2</v>
      </c>
      <c r="R12" s="123">
        <v>1.1490000000000004E-2</v>
      </c>
      <c r="S12" s="123">
        <v>1.1490000000000004E-2</v>
      </c>
      <c r="T12" s="123">
        <v>1.1490000000000004E-2</v>
      </c>
      <c r="U12" s="124">
        <v>1.2490000000000005E-2</v>
      </c>
      <c r="V12" s="173">
        <v>2.666E-2</v>
      </c>
      <c r="W12" s="125">
        <v>2.666E-2</v>
      </c>
      <c r="X12" s="125">
        <v>2.666E-2</v>
      </c>
      <c r="Y12" s="126">
        <v>1.1640000000000001E-2</v>
      </c>
      <c r="Z12" s="174">
        <v>1.8590000000000002E-2</v>
      </c>
      <c r="AA12" s="174">
        <v>1.8590000000000002E-2</v>
      </c>
      <c r="AB12" s="172">
        <v>1.4223841164532234E-2</v>
      </c>
      <c r="AC12" s="128">
        <v>1.5034999994052825E-2</v>
      </c>
      <c r="AD12" s="129">
        <v>1.1990000000000004E-2</v>
      </c>
      <c r="AE12" s="129">
        <v>1.1990000000000004E-2</v>
      </c>
      <c r="AF12" s="129">
        <v>1.1990000000000004E-2</v>
      </c>
      <c r="AG12" s="129">
        <v>1.1990000000000004E-2</v>
      </c>
      <c r="AH12" s="129">
        <v>1.1990000000000004E-2</v>
      </c>
      <c r="AI12" s="129">
        <v>1.1990000000000004E-2</v>
      </c>
      <c r="AJ12" s="129">
        <v>1.1990000000000004E-2</v>
      </c>
      <c r="AK12" s="129">
        <v>1.1990000000000004E-2</v>
      </c>
      <c r="AL12" s="129">
        <v>1.1990000000000004E-2</v>
      </c>
      <c r="AM12" s="129">
        <v>1.1990000000000004E-2</v>
      </c>
      <c r="AN12" s="130">
        <v>1.1990000000000004E-2</v>
      </c>
    </row>
    <row r="13" spans="1:40" ht="15">
      <c r="A13" s="117">
        <v>11</v>
      </c>
      <c r="B13" s="119">
        <v>10000000</v>
      </c>
      <c r="C13" s="119">
        <v>10999999</v>
      </c>
      <c r="D13" s="117"/>
      <c r="E13" s="120">
        <v>1.209E-2</v>
      </c>
      <c r="F13" s="120">
        <v>1.209E-2</v>
      </c>
      <c r="G13" s="172">
        <v>1.4663907345977136E-2</v>
      </c>
      <c r="H13" s="120">
        <v>1.209E-2</v>
      </c>
      <c r="I13" s="120">
        <v>1.209E-2</v>
      </c>
      <c r="J13" s="120">
        <v>1.209E-2</v>
      </c>
      <c r="K13" s="172">
        <v>1.3207814691954279E-2</v>
      </c>
      <c r="L13" s="172">
        <v>1.4327814691954275E-2</v>
      </c>
      <c r="M13" s="121">
        <v>1.3590000000000001E-2</v>
      </c>
      <c r="N13" s="121">
        <v>1.3590000000000001E-2</v>
      </c>
      <c r="O13" s="172">
        <v>1.6865562938390855E-2</v>
      </c>
      <c r="P13" s="122">
        <v>1.7090000002208623E-2</v>
      </c>
      <c r="Q13" s="123">
        <v>1.1490000000000004E-2</v>
      </c>
      <c r="R13" s="123">
        <v>1.1490000000000004E-2</v>
      </c>
      <c r="S13" s="123">
        <v>1.1490000000000004E-2</v>
      </c>
      <c r="T13" s="123">
        <v>1.1490000000000004E-2</v>
      </c>
      <c r="U13" s="124">
        <v>1.2490000000000005E-2</v>
      </c>
      <c r="V13" s="125">
        <v>2.666E-2</v>
      </c>
      <c r="W13" s="125">
        <v>2.666E-2</v>
      </c>
      <c r="X13" s="125">
        <v>2.666E-2</v>
      </c>
      <c r="Y13" s="126">
        <v>1.1640000000000001E-2</v>
      </c>
      <c r="Z13" s="174">
        <v>1.8590000000000002E-2</v>
      </c>
      <c r="AA13" s="174">
        <v>1.8590000000000002E-2</v>
      </c>
      <c r="AB13" s="172">
        <v>1.4223841164532234E-2</v>
      </c>
      <c r="AC13" s="128">
        <v>1.5034999994052825E-2</v>
      </c>
      <c r="AD13" s="129">
        <v>1.1990000000000004E-2</v>
      </c>
      <c r="AE13" s="129">
        <v>1.1990000000000004E-2</v>
      </c>
      <c r="AF13" s="129">
        <v>1.1990000000000004E-2</v>
      </c>
      <c r="AG13" s="129">
        <v>1.1990000000000004E-2</v>
      </c>
      <c r="AH13" s="129">
        <v>1.1990000000000004E-2</v>
      </c>
      <c r="AI13" s="129">
        <v>1.1990000000000004E-2</v>
      </c>
      <c r="AJ13" s="129">
        <v>1.1990000000000004E-2</v>
      </c>
      <c r="AK13" s="129">
        <v>1.1990000000000004E-2</v>
      </c>
      <c r="AL13" s="129">
        <v>1.1990000000000004E-2</v>
      </c>
      <c r="AM13" s="129">
        <v>1.1990000000000004E-2</v>
      </c>
      <c r="AN13" s="130">
        <v>1.1990000000000004E-2</v>
      </c>
    </row>
    <row r="14" spans="1:40" ht="15">
      <c r="A14" s="117">
        <v>12</v>
      </c>
      <c r="B14" s="119">
        <v>11000000</v>
      </c>
      <c r="C14" s="119">
        <v>11999999</v>
      </c>
      <c r="D14" s="117"/>
      <c r="E14" s="120">
        <v>1.209E-2</v>
      </c>
      <c r="F14" s="120">
        <v>1.209E-2</v>
      </c>
      <c r="G14" s="172">
        <v>1.4663907345977136E-2</v>
      </c>
      <c r="H14" s="120">
        <v>1.209E-2</v>
      </c>
      <c r="I14" s="120">
        <v>1.209E-2</v>
      </c>
      <c r="J14" s="120">
        <v>1.209E-2</v>
      </c>
      <c r="K14" s="172">
        <v>1.3207814691954279E-2</v>
      </c>
      <c r="L14" s="172">
        <v>1.4327814691954275E-2</v>
      </c>
      <c r="M14" s="121">
        <v>1.3229999999999999E-2</v>
      </c>
      <c r="N14" s="121">
        <v>1.3229999999999999E-2</v>
      </c>
      <c r="O14" s="172">
        <v>1.6865562938390855E-2</v>
      </c>
      <c r="P14" s="122">
        <v>1.7090000002208623E-2</v>
      </c>
      <c r="Q14" s="123">
        <v>1.1490000000000004E-2</v>
      </c>
      <c r="R14" s="123">
        <v>1.1490000000000004E-2</v>
      </c>
      <c r="S14" s="123">
        <v>1.1490000000000004E-2</v>
      </c>
      <c r="T14" s="123">
        <v>1.1490000000000004E-2</v>
      </c>
      <c r="U14" s="124">
        <v>1.2490000000000005E-2</v>
      </c>
      <c r="V14" s="125">
        <v>2.666E-2</v>
      </c>
      <c r="W14" s="125">
        <v>2.666E-2</v>
      </c>
      <c r="X14" s="125">
        <v>2.666E-2</v>
      </c>
      <c r="Y14" s="126">
        <v>1.1640000000000001E-2</v>
      </c>
      <c r="Z14" s="174">
        <v>1.8590000000000002E-2</v>
      </c>
      <c r="AA14" s="174">
        <v>1.8590000000000002E-2</v>
      </c>
      <c r="AB14" s="172">
        <v>1.4223841164532234E-2</v>
      </c>
      <c r="AC14" s="128">
        <v>1.5034999994052825E-2</v>
      </c>
      <c r="AD14" s="129">
        <v>1.1990000000000004E-2</v>
      </c>
      <c r="AE14" s="129">
        <v>1.1990000000000004E-2</v>
      </c>
      <c r="AF14" s="129">
        <v>1.1990000000000004E-2</v>
      </c>
      <c r="AG14" s="129">
        <v>1.1990000000000004E-2</v>
      </c>
      <c r="AH14" s="129">
        <v>1.1990000000000004E-2</v>
      </c>
      <c r="AI14" s="129">
        <v>1.1990000000000004E-2</v>
      </c>
      <c r="AJ14" s="129">
        <v>1.1990000000000004E-2</v>
      </c>
      <c r="AK14" s="129">
        <v>1.1990000000000004E-2</v>
      </c>
      <c r="AL14" s="129">
        <v>1.1990000000000004E-2</v>
      </c>
      <c r="AM14" s="129">
        <v>1.1990000000000004E-2</v>
      </c>
      <c r="AN14" s="130">
        <v>1.1990000000000004E-2</v>
      </c>
    </row>
    <row r="15" spans="1:40" ht="15">
      <c r="A15" s="117">
        <v>13</v>
      </c>
      <c r="B15" s="119">
        <v>12000000</v>
      </c>
      <c r="C15" s="119">
        <v>12999999</v>
      </c>
      <c r="D15" s="117"/>
      <c r="E15" s="120">
        <v>1.1789999999999998E-2</v>
      </c>
      <c r="F15" s="120">
        <v>1.1789999999999998E-2</v>
      </c>
      <c r="G15" s="172">
        <v>1.4663907345977136E-2</v>
      </c>
      <c r="H15" s="120">
        <v>1.1789999999999998E-2</v>
      </c>
      <c r="I15" s="120">
        <v>1.1789999999999998E-2</v>
      </c>
      <c r="J15" s="120">
        <v>1.1789999999999998E-2</v>
      </c>
      <c r="K15" s="172">
        <v>1.3207814691954279E-2</v>
      </c>
      <c r="L15" s="172">
        <v>1.4327814691954275E-2</v>
      </c>
      <c r="M15" s="121">
        <v>1.1189999999999999E-2</v>
      </c>
      <c r="N15" s="121">
        <v>1.1189999999999999E-2</v>
      </c>
      <c r="O15" s="172">
        <v>1.6865562938390855E-2</v>
      </c>
      <c r="P15" s="122">
        <v>1.7090000002208623E-2</v>
      </c>
      <c r="Q15" s="123">
        <v>1.1190000000000002E-2</v>
      </c>
      <c r="R15" s="123">
        <v>1.1190000000000002E-2</v>
      </c>
      <c r="S15" s="123">
        <v>1.1190000000000002E-2</v>
      </c>
      <c r="T15" s="123">
        <v>1.1190000000000002E-2</v>
      </c>
      <c r="U15" s="124">
        <v>1.2490000000000005E-2</v>
      </c>
      <c r="V15" s="125">
        <v>2.666E-2</v>
      </c>
      <c r="W15" s="125">
        <v>2.666E-2</v>
      </c>
      <c r="X15" s="125">
        <v>2.666E-2</v>
      </c>
      <c r="Y15" s="126">
        <v>1.1339999999999999E-2</v>
      </c>
      <c r="Z15" s="174">
        <v>1.8590000000000002E-2</v>
      </c>
      <c r="AA15" s="174">
        <v>1.8590000000000002E-2</v>
      </c>
      <c r="AB15" s="172">
        <v>1.4223841164532234E-2</v>
      </c>
      <c r="AC15" s="128">
        <v>1.5034999994052825E-2</v>
      </c>
      <c r="AD15" s="129">
        <v>1.1390000000000001E-2</v>
      </c>
      <c r="AE15" s="129">
        <v>1.1390000000000001E-2</v>
      </c>
      <c r="AF15" s="129">
        <v>1.1390000000000001E-2</v>
      </c>
      <c r="AG15" s="129">
        <v>1.1390000000000001E-2</v>
      </c>
      <c r="AH15" s="129">
        <v>1.1390000000000001E-2</v>
      </c>
      <c r="AI15" s="129">
        <v>1.1390000000000001E-2</v>
      </c>
      <c r="AJ15" s="129">
        <v>1.1390000000000001E-2</v>
      </c>
      <c r="AK15" s="129">
        <v>1.1390000000000001E-2</v>
      </c>
      <c r="AL15" s="129">
        <v>1.1390000000000001E-2</v>
      </c>
      <c r="AM15" s="129">
        <v>1.1390000000000001E-2</v>
      </c>
      <c r="AN15" s="130">
        <v>1.1390000000000001E-2</v>
      </c>
    </row>
    <row r="16" spans="1:40" ht="15">
      <c r="A16" s="117">
        <v>14</v>
      </c>
      <c r="B16" s="119">
        <v>13000000</v>
      </c>
      <c r="C16" s="119">
        <v>13999999</v>
      </c>
      <c r="D16" s="117"/>
      <c r="E16" s="120">
        <v>1.1789999999999998E-2</v>
      </c>
      <c r="F16" s="120">
        <v>1.1789999999999998E-2</v>
      </c>
      <c r="G16" s="172">
        <v>1.4663907345977136E-2</v>
      </c>
      <c r="H16" s="120">
        <v>1.1789999999999998E-2</v>
      </c>
      <c r="I16" s="120">
        <v>1.1789999999999998E-2</v>
      </c>
      <c r="J16" s="120">
        <v>1.1789999999999998E-2</v>
      </c>
      <c r="K16" s="172">
        <v>1.3207814691954279E-2</v>
      </c>
      <c r="L16" s="172">
        <v>1.4327814691954275E-2</v>
      </c>
      <c r="M16" s="121">
        <v>1.1189999999999999E-2</v>
      </c>
      <c r="N16" s="121">
        <v>1.1189999999999999E-2</v>
      </c>
      <c r="O16" s="172">
        <v>1.6865562938390855E-2</v>
      </c>
      <c r="P16" s="122">
        <v>1.7090000002208623E-2</v>
      </c>
      <c r="Q16" s="123">
        <v>1.1190000000000002E-2</v>
      </c>
      <c r="R16" s="123">
        <v>1.1190000000000002E-2</v>
      </c>
      <c r="S16" s="123">
        <v>1.1190000000000002E-2</v>
      </c>
      <c r="T16" s="123">
        <v>1.1190000000000002E-2</v>
      </c>
      <c r="U16" s="124">
        <v>1.2490000000000005E-2</v>
      </c>
      <c r="V16" s="125">
        <v>2.666E-2</v>
      </c>
      <c r="W16" s="125">
        <v>2.666E-2</v>
      </c>
      <c r="X16" s="125">
        <v>2.666E-2</v>
      </c>
      <c r="Y16" s="126">
        <v>1.1339999999999999E-2</v>
      </c>
      <c r="Z16" s="127">
        <v>1.8590000000000002E-2</v>
      </c>
      <c r="AA16" s="174">
        <v>1.8590000000000002E-2</v>
      </c>
      <c r="AB16" s="172">
        <v>1.4223841164532234E-2</v>
      </c>
      <c r="AC16" s="128">
        <v>1.5034999994052825E-2</v>
      </c>
      <c r="AD16" s="129">
        <v>1.1390000000000001E-2</v>
      </c>
      <c r="AE16" s="129">
        <v>1.1390000000000001E-2</v>
      </c>
      <c r="AF16" s="129">
        <v>1.1390000000000001E-2</v>
      </c>
      <c r="AG16" s="129">
        <v>1.1390000000000001E-2</v>
      </c>
      <c r="AH16" s="129">
        <v>1.1390000000000001E-2</v>
      </c>
      <c r="AI16" s="129">
        <v>1.1390000000000001E-2</v>
      </c>
      <c r="AJ16" s="129">
        <v>1.1390000000000001E-2</v>
      </c>
      <c r="AK16" s="129">
        <v>1.1390000000000001E-2</v>
      </c>
      <c r="AL16" s="129">
        <v>1.1390000000000001E-2</v>
      </c>
      <c r="AM16" s="129">
        <v>1.1390000000000001E-2</v>
      </c>
      <c r="AN16" s="130">
        <v>1.1390000000000001E-2</v>
      </c>
    </row>
    <row r="17" spans="1:40" ht="15">
      <c r="A17" s="117">
        <v>15</v>
      </c>
      <c r="B17" s="119">
        <v>14000000</v>
      </c>
      <c r="C17" s="119">
        <v>14999999</v>
      </c>
      <c r="D17" s="117"/>
      <c r="E17" s="120">
        <v>1.1789999999999998E-2</v>
      </c>
      <c r="F17" s="120">
        <v>1.1789999999999998E-2</v>
      </c>
      <c r="G17" s="172">
        <v>1.4663907345977136E-2</v>
      </c>
      <c r="H17" s="120">
        <v>1.1789999999999998E-2</v>
      </c>
      <c r="I17" s="120">
        <v>1.1789999999999998E-2</v>
      </c>
      <c r="J17" s="120">
        <v>1.1789999999999998E-2</v>
      </c>
      <c r="K17" s="172">
        <v>1.3207814691954279E-2</v>
      </c>
      <c r="L17" s="172">
        <v>1.4327814691954275E-2</v>
      </c>
      <c r="M17" s="121">
        <v>1.1189999999999999E-2</v>
      </c>
      <c r="N17" s="121">
        <v>1.1189999999999999E-2</v>
      </c>
      <c r="O17" s="172">
        <v>1.6865562938390855E-2</v>
      </c>
      <c r="P17" s="122">
        <v>1.7090000002208623E-2</v>
      </c>
      <c r="Q17" s="123">
        <v>1.1190000000000002E-2</v>
      </c>
      <c r="R17" s="123">
        <v>1.1190000000000002E-2</v>
      </c>
      <c r="S17" s="123">
        <v>1.1190000000000002E-2</v>
      </c>
      <c r="T17" s="123">
        <v>1.1190000000000002E-2</v>
      </c>
      <c r="U17" s="124">
        <v>1.2490000000000005E-2</v>
      </c>
      <c r="V17" s="125">
        <v>2.666E-2</v>
      </c>
      <c r="W17" s="125">
        <v>2.666E-2</v>
      </c>
      <c r="X17" s="125">
        <v>2.666E-2</v>
      </c>
      <c r="Y17" s="126">
        <v>1.1339999999999999E-2</v>
      </c>
      <c r="Z17" s="127">
        <v>1.8590000000000002E-2</v>
      </c>
      <c r="AA17" s="174">
        <v>1.8590000000000002E-2</v>
      </c>
      <c r="AB17" s="172">
        <v>1.4223841164532234E-2</v>
      </c>
      <c r="AC17" s="128">
        <v>1.5034999994052825E-2</v>
      </c>
      <c r="AD17" s="129">
        <v>1.1390000000000001E-2</v>
      </c>
      <c r="AE17" s="129">
        <v>1.1390000000000001E-2</v>
      </c>
      <c r="AF17" s="129">
        <v>1.1390000000000001E-2</v>
      </c>
      <c r="AG17" s="129">
        <v>1.1390000000000001E-2</v>
      </c>
      <c r="AH17" s="129">
        <v>1.1390000000000001E-2</v>
      </c>
      <c r="AI17" s="129">
        <v>1.1390000000000001E-2</v>
      </c>
      <c r="AJ17" s="129">
        <v>1.1390000000000001E-2</v>
      </c>
      <c r="AK17" s="129">
        <v>1.1390000000000001E-2</v>
      </c>
      <c r="AL17" s="129">
        <v>1.1390000000000001E-2</v>
      </c>
      <c r="AM17" s="129">
        <v>1.1390000000000001E-2</v>
      </c>
      <c r="AN17" s="130">
        <v>1.1390000000000001E-2</v>
      </c>
    </row>
    <row r="18" spans="1:40" ht="15">
      <c r="A18" s="117">
        <v>16</v>
      </c>
      <c r="B18" s="119">
        <v>15000000</v>
      </c>
      <c r="C18" s="119">
        <v>15999999</v>
      </c>
      <c r="D18" s="117"/>
      <c r="E18" s="120">
        <v>1.0690000000000002E-2</v>
      </c>
      <c r="F18" s="120">
        <v>1.0690000000000002E-2</v>
      </c>
      <c r="G18" s="172">
        <v>1.4663907345977136E-2</v>
      </c>
      <c r="H18" s="120">
        <v>1.0690000000000002E-2</v>
      </c>
      <c r="I18" s="120">
        <v>1.0690000000000002E-2</v>
      </c>
      <c r="J18" s="120">
        <v>1.0690000000000002E-2</v>
      </c>
      <c r="K18" s="172">
        <v>1.3207814691954279E-2</v>
      </c>
      <c r="L18" s="172">
        <v>1.4327814691954275E-2</v>
      </c>
      <c r="M18" s="121">
        <v>1.1189999999999999E-2</v>
      </c>
      <c r="N18" s="121">
        <v>1.1189999999999999E-2</v>
      </c>
      <c r="O18" s="172">
        <v>1.6865562938390855E-2</v>
      </c>
      <c r="P18" s="122">
        <v>1.7090000002208623E-2</v>
      </c>
      <c r="Q18" s="123">
        <v>1.0090000000000002E-2</v>
      </c>
      <c r="R18" s="123">
        <v>1.0090000000000002E-2</v>
      </c>
      <c r="S18" s="123">
        <v>1.0090000000000002E-2</v>
      </c>
      <c r="T18" s="123">
        <v>1.0090000000000002E-2</v>
      </c>
      <c r="U18" s="124">
        <v>1.2490000000000005E-2</v>
      </c>
      <c r="V18" s="125">
        <v>2.666E-2</v>
      </c>
      <c r="W18" s="125">
        <v>2.666E-2</v>
      </c>
      <c r="X18" s="125">
        <v>2.666E-2</v>
      </c>
      <c r="Y18" s="126">
        <v>1.074E-2</v>
      </c>
      <c r="Z18" s="127">
        <v>1.8590000000000002E-2</v>
      </c>
      <c r="AA18" s="174">
        <v>1.8590000000000002E-2</v>
      </c>
      <c r="AB18" s="172">
        <v>1.4223841164532234E-2</v>
      </c>
      <c r="AC18" s="128">
        <v>1.5034999994052825E-2</v>
      </c>
      <c r="AD18" s="129">
        <v>1.0590000000000002E-2</v>
      </c>
      <c r="AE18" s="129">
        <v>1.0590000000000002E-2</v>
      </c>
      <c r="AF18" s="129">
        <v>1.0590000000000002E-2</v>
      </c>
      <c r="AG18" s="129">
        <v>1.0590000000000002E-2</v>
      </c>
      <c r="AH18" s="129">
        <v>1.0590000000000002E-2</v>
      </c>
      <c r="AI18" s="129">
        <v>1.0590000000000002E-2</v>
      </c>
      <c r="AJ18" s="129">
        <v>1.0590000000000002E-2</v>
      </c>
      <c r="AK18" s="129">
        <v>1.0590000000000002E-2</v>
      </c>
      <c r="AL18" s="129">
        <v>1.0590000000000002E-2</v>
      </c>
      <c r="AM18" s="129">
        <v>1.0590000000000002E-2</v>
      </c>
      <c r="AN18" s="130">
        <v>1.0590000000000002E-2</v>
      </c>
    </row>
    <row r="19" spans="1:40" ht="15">
      <c r="A19" s="117">
        <v>17</v>
      </c>
      <c r="B19" s="119">
        <v>16000000</v>
      </c>
      <c r="C19" s="119">
        <v>16999999</v>
      </c>
      <c r="D19" s="117"/>
      <c r="E19" s="120">
        <v>1.0690000000000002E-2</v>
      </c>
      <c r="F19" s="120">
        <v>1.0690000000000002E-2</v>
      </c>
      <c r="G19" s="172">
        <v>1.4663907345977136E-2</v>
      </c>
      <c r="H19" s="120">
        <v>1.0690000000000002E-2</v>
      </c>
      <c r="I19" s="120">
        <v>1.0690000000000002E-2</v>
      </c>
      <c r="J19" s="120">
        <v>1.0690000000000002E-2</v>
      </c>
      <c r="K19" s="172">
        <v>1.3207814691954279E-2</v>
      </c>
      <c r="L19" s="172">
        <v>1.4327814691954275E-2</v>
      </c>
      <c r="M19" s="121">
        <v>1.1189999999999999E-2</v>
      </c>
      <c r="N19" s="121">
        <v>1.1189999999999999E-2</v>
      </c>
      <c r="O19" s="172">
        <v>1.6865562938390855E-2</v>
      </c>
      <c r="P19" s="122">
        <v>1.7090000002208623E-2</v>
      </c>
      <c r="Q19" s="123">
        <v>1.0090000000000002E-2</v>
      </c>
      <c r="R19" s="123">
        <v>1.0090000000000002E-2</v>
      </c>
      <c r="S19" s="123">
        <v>1.0090000000000002E-2</v>
      </c>
      <c r="T19" s="123">
        <v>1.0090000000000002E-2</v>
      </c>
      <c r="U19" s="124">
        <v>1.2490000000000005E-2</v>
      </c>
      <c r="V19" s="125">
        <v>2.666E-2</v>
      </c>
      <c r="W19" s="125">
        <v>2.666E-2</v>
      </c>
      <c r="X19" s="125">
        <v>2.666E-2</v>
      </c>
      <c r="Y19" s="126">
        <v>1.074E-2</v>
      </c>
      <c r="Z19" s="127">
        <v>1.8590000000000002E-2</v>
      </c>
      <c r="AA19" s="174">
        <v>1.8590000000000002E-2</v>
      </c>
      <c r="AB19" s="172">
        <v>1.4223841164532234E-2</v>
      </c>
      <c r="AC19" s="128">
        <v>1.5034999994052825E-2</v>
      </c>
      <c r="AD19" s="129">
        <v>1.0590000000000002E-2</v>
      </c>
      <c r="AE19" s="129">
        <v>1.0590000000000002E-2</v>
      </c>
      <c r="AF19" s="129">
        <v>1.0590000000000002E-2</v>
      </c>
      <c r="AG19" s="129">
        <v>1.0590000000000002E-2</v>
      </c>
      <c r="AH19" s="129">
        <v>1.0590000000000002E-2</v>
      </c>
      <c r="AI19" s="129">
        <v>1.0590000000000002E-2</v>
      </c>
      <c r="AJ19" s="129">
        <v>1.0590000000000002E-2</v>
      </c>
      <c r="AK19" s="129">
        <v>1.0590000000000002E-2</v>
      </c>
      <c r="AL19" s="129">
        <v>1.0590000000000002E-2</v>
      </c>
      <c r="AM19" s="129">
        <v>1.0590000000000002E-2</v>
      </c>
      <c r="AN19" s="130">
        <v>1.0590000000000002E-2</v>
      </c>
    </row>
    <row r="20" spans="1:40" ht="15">
      <c r="A20" s="117">
        <v>18</v>
      </c>
      <c r="B20" s="119">
        <v>17000000</v>
      </c>
      <c r="C20" s="119">
        <v>17999999</v>
      </c>
      <c r="D20" s="117"/>
      <c r="E20" s="120">
        <v>1.0690000000000002E-2</v>
      </c>
      <c r="F20" s="120">
        <v>1.0690000000000002E-2</v>
      </c>
      <c r="G20" s="172">
        <v>1.4663907345977136E-2</v>
      </c>
      <c r="H20" s="120">
        <v>1.0690000000000002E-2</v>
      </c>
      <c r="I20" s="120">
        <v>1.0690000000000002E-2</v>
      </c>
      <c r="J20" s="120">
        <v>1.0690000000000002E-2</v>
      </c>
      <c r="K20" s="172">
        <v>1.3207814691954279E-2</v>
      </c>
      <c r="L20" s="172">
        <v>1.4327814691954275E-2</v>
      </c>
      <c r="M20" s="121">
        <v>1.1189999999999999E-2</v>
      </c>
      <c r="N20" s="121">
        <v>1.1189999999999999E-2</v>
      </c>
      <c r="O20" s="172">
        <v>1.6865562938390855E-2</v>
      </c>
      <c r="P20" s="122">
        <v>1.7090000002208623E-2</v>
      </c>
      <c r="Q20" s="123">
        <v>1.0090000000000002E-2</v>
      </c>
      <c r="R20" s="123">
        <v>1.0090000000000002E-2</v>
      </c>
      <c r="S20" s="123">
        <v>1.0090000000000002E-2</v>
      </c>
      <c r="T20" s="123">
        <v>1.0090000000000002E-2</v>
      </c>
      <c r="U20" s="124">
        <v>1.2490000000000005E-2</v>
      </c>
      <c r="V20" s="125">
        <v>2.666E-2</v>
      </c>
      <c r="W20" s="125">
        <v>2.666E-2</v>
      </c>
      <c r="X20" s="125">
        <v>2.666E-2</v>
      </c>
      <c r="Y20" s="126">
        <v>1.074E-2</v>
      </c>
      <c r="Z20" s="127">
        <v>1.8590000000000002E-2</v>
      </c>
      <c r="AA20" s="174">
        <v>1.8590000000000002E-2</v>
      </c>
      <c r="AB20" s="172">
        <v>1.4223841164532234E-2</v>
      </c>
      <c r="AC20" s="128">
        <v>1.5034999994052825E-2</v>
      </c>
      <c r="AD20" s="129">
        <v>1.0590000000000002E-2</v>
      </c>
      <c r="AE20" s="129">
        <v>1.0590000000000002E-2</v>
      </c>
      <c r="AF20" s="129">
        <v>1.0590000000000002E-2</v>
      </c>
      <c r="AG20" s="129">
        <v>1.0590000000000002E-2</v>
      </c>
      <c r="AH20" s="129">
        <v>1.0590000000000002E-2</v>
      </c>
      <c r="AI20" s="129">
        <v>1.0590000000000002E-2</v>
      </c>
      <c r="AJ20" s="129">
        <v>1.0590000000000002E-2</v>
      </c>
      <c r="AK20" s="129">
        <v>1.0590000000000002E-2</v>
      </c>
      <c r="AL20" s="129">
        <v>1.0590000000000002E-2</v>
      </c>
      <c r="AM20" s="129">
        <v>1.0590000000000002E-2</v>
      </c>
      <c r="AN20" s="130">
        <v>1.0590000000000002E-2</v>
      </c>
    </row>
    <row r="21" spans="1:40" ht="15">
      <c r="A21" s="117">
        <v>19</v>
      </c>
      <c r="B21" s="119">
        <v>18000000</v>
      </c>
      <c r="C21" s="119">
        <v>18999999</v>
      </c>
      <c r="D21" s="117"/>
      <c r="E21" s="120">
        <v>1.0690000000000002E-2</v>
      </c>
      <c r="F21" s="120">
        <v>1.0690000000000002E-2</v>
      </c>
      <c r="G21" s="172">
        <v>1.4663907345977136E-2</v>
      </c>
      <c r="H21" s="120">
        <v>1.0690000000000002E-2</v>
      </c>
      <c r="I21" s="120">
        <v>1.0690000000000002E-2</v>
      </c>
      <c r="J21" s="120">
        <v>1.0690000000000002E-2</v>
      </c>
      <c r="K21" s="172">
        <v>1.3207814691954279E-2</v>
      </c>
      <c r="L21" s="172">
        <v>1.4327814691954275E-2</v>
      </c>
      <c r="M21" s="121">
        <v>1.1189999999999999E-2</v>
      </c>
      <c r="N21" s="121">
        <v>1.1189999999999999E-2</v>
      </c>
      <c r="O21" s="172">
        <v>1.6865562938390855E-2</v>
      </c>
      <c r="P21" s="122">
        <v>1.7090000002208623E-2</v>
      </c>
      <c r="Q21" s="123">
        <v>1.0090000000000002E-2</v>
      </c>
      <c r="R21" s="123">
        <v>1.0090000000000002E-2</v>
      </c>
      <c r="S21" s="123">
        <v>1.0090000000000002E-2</v>
      </c>
      <c r="T21" s="123">
        <v>1.0090000000000002E-2</v>
      </c>
      <c r="U21" s="124">
        <v>1.2490000000000005E-2</v>
      </c>
      <c r="V21" s="125">
        <v>2.666E-2</v>
      </c>
      <c r="W21" s="125">
        <v>2.666E-2</v>
      </c>
      <c r="X21" s="125">
        <v>2.666E-2</v>
      </c>
      <c r="Y21" s="126">
        <v>1.074E-2</v>
      </c>
      <c r="Z21" s="127">
        <v>1.8590000000000002E-2</v>
      </c>
      <c r="AA21" s="174">
        <v>1.8590000000000002E-2</v>
      </c>
      <c r="AB21" s="172">
        <v>1.4223841164532234E-2</v>
      </c>
      <c r="AC21" s="128">
        <v>1.5034999994052825E-2</v>
      </c>
      <c r="AD21" s="129">
        <v>1.0590000000000002E-2</v>
      </c>
      <c r="AE21" s="129">
        <v>1.0590000000000002E-2</v>
      </c>
      <c r="AF21" s="129">
        <v>1.0590000000000002E-2</v>
      </c>
      <c r="AG21" s="129">
        <v>1.0590000000000002E-2</v>
      </c>
      <c r="AH21" s="129">
        <v>1.0590000000000002E-2</v>
      </c>
      <c r="AI21" s="129">
        <v>1.0590000000000002E-2</v>
      </c>
      <c r="AJ21" s="129">
        <v>1.0590000000000002E-2</v>
      </c>
      <c r="AK21" s="129">
        <v>1.0590000000000002E-2</v>
      </c>
      <c r="AL21" s="129">
        <v>1.0590000000000002E-2</v>
      </c>
      <c r="AM21" s="129">
        <v>1.0590000000000002E-2</v>
      </c>
      <c r="AN21" s="130">
        <v>1.0590000000000002E-2</v>
      </c>
    </row>
    <row r="22" spans="1:40" ht="15">
      <c r="A22" s="117">
        <v>20</v>
      </c>
      <c r="B22" s="119">
        <v>19000000</v>
      </c>
      <c r="C22" s="119">
        <v>19999999</v>
      </c>
      <c r="D22" s="117"/>
      <c r="E22" s="120">
        <v>1.0690000000000002E-2</v>
      </c>
      <c r="F22" s="120">
        <v>1.0690000000000002E-2</v>
      </c>
      <c r="G22" s="172">
        <v>1.4663907345977136E-2</v>
      </c>
      <c r="H22" s="120">
        <v>1.0690000000000002E-2</v>
      </c>
      <c r="I22" s="120">
        <v>1.0690000000000002E-2</v>
      </c>
      <c r="J22" s="120">
        <v>1.0690000000000002E-2</v>
      </c>
      <c r="K22" s="172">
        <v>1.3207814691954279E-2</v>
      </c>
      <c r="L22" s="172">
        <v>1.4327814691954275E-2</v>
      </c>
      <c r="M22" s="121">
        <v>1.1189999999999999E-2</v>
      </c>
      <c r="N22" s="121">
        <v>1.1189999999999999E-2</v>
      </c>
      <c r="O22" s="172">
        <v>1.6865562938390855E-2</v>
      </c>
      <c r="P22" s="122">
        <v>1.7090000002208623E-2</v>
      </c>
      <c r="Q22" s="123">
        <v>1.0090000000000002E-2</v>
      </c>
      <c r="R22" s="123">
        <v>1.0090000000000002E-2</v>
      </c>
      <c r="S22" s="123">
        <v>1.0090000000000002E-2</v>
      </c>
      <c r="T22" s="123">
        <v>1.0090000000000002E-2</v>
      </c>
      <c r="U22" s="124">
        <v>1.2490000000000005E-2</v>
      </c>
      <c r="V22" s="125">
        <v>2.666E-2</v>
      </c>
      <c r="W22" s="125">
        <v>2.666E-2</v>
      </c>
      <c r="X22" s="125">
        <v>2.666E-2</v>
      </c>
      <c r="Y22" s="126">
        <v>1.074E-2</v>
      </c>
      <c r="Z22" s="127">
        <v>1.8590000000000002E-2</v>
      </c>
      <c r="AA22" s="174">
        <v>1.8590000000000002E-2</v>
      </c>
      <c r="AB22" s="172">
        <v>1.4223841164532234E-2</v>
      </c>
      <c r="AC22" s="128">
        <v>1.5034999994052825E-2</v>
      </c>
      <c r="AD22" s="129">
        <v>1.0590000000000002E-2</v>
      </c>
      <c r="AE22" s="129">
        <v>1.0590000000000002E-2</v>
      </c>
      <c r="AF22" s="129">
        <v>1.0590000000000002E-2</v>
      </c>
      <c r="AG22" s="129">
        <v>1.0590000000000002E-2</v>
      </c>
      <c r="AH22" s="129">
        <v>1.0590000000000002E-2</v>
      </c>
      <c r="AI22" s="129">
        <v>1.0590000000000002E-2</v>
      </c>
      <c r="AJ22" s="129">
        <v>1.0590000000000002E-2</v>
      </c>
      <c r="AK22" s="129">
        <v>1.0590000000000002E-2</v>
      </c>
      <c r="AL22" s="129">
        <v>1.0590000000000002E-2</v>
      </c>
      <c r="AM22" s="129">
        <v>1.0590000000000002E-2</v>
      </c>
      <c r="AN22" s="130">
        <v>1.0590000000000002E-2</v>
      </c>
    </row>
    <row r="23" spans="1:40" ht="15">
      <c r="A23" s="117">
        <v>21</v>
      </c>
      <c r="B23" s="119">
        <v>20000000</v>
      </c>
      <c r="C23" s="119">
        <v>20999999</v>
      </c>
      <c r="D23" s="117"/>
      <c r="E23" s="120">
        <v>1.0690000000000002E-2</v>
      </c>
      <c r="F23" s="120">
        <v>1.0690000000000002E-2</v>
      </c>
      <c r="G23" s="172">
        <v>1.4663907345977136E-2</v>
      </c>
      <c r="H23" s="120">
        <v>1.0690000000000002E-2</v>
      </c>
      <c r="I23" s="120">
        <v>1.0690000000000002E-2</v>
      </c>
      <c r="J23" s="120">
        <v>1.0690000000000002E-2</v>
      </c>
      <c r="K23" s="172">
        <v>1.3207814691954279E-2</v>
      </c>
      <c r="L23" s="172">
        <v>1.4327814691954275E-2</v>
      </c>
      <c r="M23" s="121">
        <v>1.1189999999999999E-2</v>
      </c>
      <c r="N23" s="121">
        <v>1.1189999999999999E-2</v>
      </c>
      <c r="O23" s="172">
        <v>1.6865562938390855E-2</v>
      </c>
      <c r="P23" s="122">
        <v>1.7090000002208623E-2</v>
      </c>
      <c r="Q23" s="123">
        <v>1.0090000000000002E-2</v>
      </c>
      <c r="R23" s="123">
        <v>1.0090000000000002E-2</v>
      </c>
      <c r="S23" s="123">
        <v>1.0090000000000002E-2</v>
      </c>
      <c r="T23" s="123">
        <v>1.0090000000000002E-2</v>
      </c>
      <c r="U23" s="124">
        <v>1.2490000000000005E-2</v>
      </c>
      <c r="V23" s="125">
        <v>2.666E-2</v>
      </c>
      <c r="W23" s="125">
        <v>2.666E-2</v>
      </c>
      <c r="X23" s="125">
        <v>2.666E-2</v>
      </c>
      <c r="Y23" s="126">
        <v>1.074E-2</v>
      </c>
      <c r="Z23" s="127">
        <v>1.8590000000000002E-2</v>
      </c>
      <c r="AA23" s="174">
        <v>1.8590000000000002E-2</v>
      </c>
      <c r="AB23" s="172">
        <v>1.4223841164532234E-2</v>
      </c>
      <c r="AC23" s="128">
        <v>1.5034999994052825E-2</v>
      </c>
      <c r="AD23" s="129">
        <v>1.0590000000000002E-2</v>
      </c>
      <c r="AE23" s="129">
        <v>1.0590000000000002E-2</v>
      </c>
      <c r="AF23" s="129">
        <v>1.0590000000000002E-2</v>
      </c>
      <c r="AG23" s="129">
        <v>1.0590000000000002E-2</v>
      </c>
      <c r="AH23" s="129">
        <v>1.0590000000000002E-2</v>
      </c>
      <c r="AI23" s="129">
        <v>1.0590000000000002E-2</v>
      </c>
      <c r="AJ23" s="129">
        <v>1.0590000000000002E-2</v>
      </c>
      <c r="AK23" s="129">
        <v>1.0590000000000002E-2</v>
      </c>
      <c r="AL23" s="129">
        <v>1.0590000000000002E-2</v>
      </c>
      <c r="AM23" s="129">
        <v>1.0590000000000002E-2</v>
      </c>
      <c r="AN23" s="130">
        <v>1.0590000000000002E-2</v>
      </c>
    </row>
    <row r="24" spans="1:40" ht="15">
      <c r="A24" s="117">
        <v>22</v>
      </c>
      <c r="B24" s="119">
        <v>21000000</v>
      </c>
      <c r="C24" s="119">
        <v>21999999</v>
      </c>
      <c r="D24" s="117"/>
      <c r="E24" s="120">
        <v>1.0690000000000002E-2</v>
      </c>
      <c r="F24" s="120">
        <v>1.0690000000000002E-2</v>
      </c>
      <c r="G24" s="172">
        <v>1.4663907345977136E-2</v>
      </c>
      <c r="H24" s="120">
        <v>1.0690000000000002E-2</v>
      </c>
      <c r="I24" s="120">
        <v>1.0690000000000002E-2</v>
      </c>
      <c r="J24" s="120">
        <v>1.0690000000000002E-2</v>
      </c>
      <c r="K24" s="172">
        <v>1.3207814691954279E-2</v>
      </c>
      <c r="L24" s="172">
        <v>1.4327814691954275E-2</v>
      </c>
      <c r="M24" s="121">
        <v>1.1189999999999999E-2</v>
      </c>
      <c r="N24" s="121">
        <v>1.1189999999999999E-2</v>
      </c>
      <c r="O24" s="172">
        <v>1.6865562938390855E-2</v>
      </c>
      <c r="P24" s="122">
        <v>1.7090000002208623E-2</v>
      </c>
      <c r="Q24" s="123">
        <v>1.0090000000000002E-2</v>
      </c>
      <c r="R24" s="123">
        <v>1.0090000000000002E-2</v>
      </c>
      <c r="S24" s="123">
        <v>1.0090000000000002E-2</v>
      </c>
      <c r="T24" s="123">
        <v>1.0090000000000002E-2</v>
      </c>
      <c r="U24" s="124">
        <v>1.2490000000000005E-2</v>
      </c>
      <c r="V24" s="125">
        <v>2.666E-2</v>
      </c>
      <c r="W24" s="125">
        <v>2.666E-2</v>
      </c>
      <c r="X24" s="125">
        <v>2.666E-2</v>
      </c>
      <c r="Y24" s="126">
        <v>1.074E-2</v>
      </c>
      <c r="Z24" s="127">
        <v>1.8590000000000002E-2</v>
      </c>
      <c r="AA24" s="174">
        <v>1.8590000000000002E-2</v>
      </c>
      <c r="AB24" s="172">
        <v>1.4223841164532234E-2</v>
      </c>
      <c r="AC24" s="128">
        <v>1.5034999994052825E-2</v>
      </c>
      <c r="AD24" s="129">
        <v>1.0590000000000002E-2</v>
      </c>
      <c r="AE24" s="129">
        <v>1.0590000000000002E-2</v>
      </c>
      <c r="AF24" s="129">
        <v>1.0590000000000002E-2</v>
      </c>
      <c r="AG24" s="129">
        <v>1.0590000000000002E-2</v>
      </c>
      <c r="AH24" s="129">
        <v>1.0590000000000002E-2</v>
      </c>
      <c r="AI24" s="129">
        <v>1.0590000000000002E-2</v>
      </c>
      <c r="AJ24" s="129">
        <v>1.0590000000000002E-2</v>
      </c>
      <c r="AK24" s="129">
        <v>1.0590000000000002E-2</v>
      </c>
      <c r="AL24" s="129">
        <v>1.0590000000000002E-2</v>
      </c>
      <c r="AM24" s="129">
        <v>1.0590000000000002E-2</v>
      </c>
      <c r="AN24" s="130">
        <v>1.0590000000000002E-2</v>
      </c>
    </row>
    <row r="25" spans="1:40" ht="15">
      <c r="A25" s="117">
        <v>23</v>
      </c>
      <c r="B25" s="119">
        <v>22000000</v>
      </c>
      <c r="C25" s="119">
        <v>22999999</v>
      </c>
      <c r="D25" s="117"/>
      <c r="E25" s="120">
        <v>1.0690000000000002E-2</v>
      </c>
      <c r="F25" s="120">
        <v>1.0690000000000002E-2</v>
      </c>
      <c r="G25" s="172">
        <v>1.4663907345977136E-2</v>
      </c>
      <c r="H25" s="120">
        <v>1.0690000000000002E-2</v>
      </c>
      <c r="I25" s="120">
        <v>1.0690000000000002E-2</v>
      </c>
      <c r="J25" s="120">
        <v>1.0690000000000002E-2</v>
      </c>
      <c r="K25" s="172">
        <v>1.3207814691954279E-2</v>
      </c>
      <c r="L25" s="172">
        <v>1.4327814691954275E-2</v>
      </c>
      <c r="M25" s="121">
        <v>1.1189999999999999E-2</v>
      </c>
      <c r="N25" s="121">
        <v>1.1189999999999999E-2</v>
      </c>
      <c r="O25" s="172">
        <v>1.6865562938390855E-2</v>
      </c>
      <c r="P25" s="122">
        <v>1.7090000002208623E-2</v>
      </c>
      <c r="Q25" s="123">
        <v>1.0090000000000002E-2</v>
      </c>
      <c r="R25" s="123">
        <v>1.0090000000000002E-2</v>
      </c>
      <c r="S25" s="123">
        <v>1.0090000000000002E-2</v>
      </c>
      <c r="T25" s="123">
        <v>1.0090000000000002E-2</v>
      </c>
      <c r="U25" s="124">
        <v>1.2490000000000005E-2</v>
      </c>
      <c r="V25" s="125">
        <v>2.666E-2</v>
      </c>
      <c r="W25" s="125">
        <v>2.666E-2</v>
      </c>
      <c r="X25" s="125">
        <v>2.666E-2</v>
      </c>
      <c r="Y25" s="126">
        <v>1.074E-2</v>
      </c>
      <c r="Z25" s="127">
        <v>1.8590000000000002E-2</v>
      </c>
      <c r="AA25" s="174">
        <v>1.8590000000000002E-2</v>
      </c>
      <c r="AB25" s="172">
        <v>1.4223841164532234E-2</v>
      </c>
      <c r="AC25" s="128">
        <v>1.5034999994052825E-2</v>
      </c>
      <c r="AD25" s="129">
        <v>1.0590000000000002E-2</v>
      </c>
      <c r="AE25" s="129">
        <v>1.0590000000000002E-2</v>
      </c>
      <c r="AF25" s="129">
        <v>1.0590000000000002E-2</v>
      </c>
      <c r="AG25" s="129">
        <v>1.0590000000000002E-2</v>
      </c>
      <c r="AH25" s="129">
        <v>1.0590000000000002E-2</v>
      </c>
      <c r="AI25" s="129">
        <v>1.0590000000000002E-2</v>
      </c>
      <c r="AJ25" s="129">
        <v>1.0590000000000002E-2</v>
      </c>
      <c r="AK25" s="129">
        <v>1.0590000000000002E-2</v>
      </c>
      <c r="AL25" s="129">
        <v>1.0590000000000002E-2</v>
      </c>
      <c r="AM25" s="129">
        <v>1.0590000000000002E-2</v>
      </c>
      <c r="AN25" s="130">
        <v>1.0590000000000002E-2</v>
      </c>
    </row>
    <row r="26" spans="1:40" ht="15">
      <c r="A26" s="117">
        <v>24</v>
      </c>
      <c r="B26" s="119">
        <v>23000000</v>
      </c>
      <c r="C26" s="119">
        <v>23999999</v>
      </c>
      <c r="D26" s="117"/>
      <c r="E26" s="120">
        <v>1.0690000000000002E-2</v>
      </c>
      <c r="F26" s="120">
        <v>1.0690000000000002E-2</v>
      </c>
      <c r="G26" s="172">
        <v>1.4663907345977136E-2</v>
      </c>
      <c r="H26" s="120">
        <v>1.0690000000000002E-2</v>
      </c>
      <c r="I26" s="120">
        <v>1.0690000000000002E-2</v>
      </c>
      <c r="J26" s="120">
        <v>1.0690000000000002E-2</v>
      </c>
      <c r="K26" s="172">
        <v>1.3207814691954279E-2</v>
      </c>
      <c r="L26" s="172">
        <v>1.4327814691954275E-2</v>
      </c>
      <c r="M26" s="121">
        <v>1.1189999999999999E-2</v>
      </c>
      <c r="N26" s="121">
        <v>1.1189999999999999E-2</v>
      </c>
      <c r="O26" s="172">
        <v>1.6865562938390855E-2</v>
      </c>
      <c r="P26" s="122">
        <v>1.7090000002208623E-2</v>
      </c>
      <c r="Q26" s="123">
        <v>1.0090000000000002E-2</v>
      </c>
      <c r="R26" s="123">
        <v>1.0090000000000002E-2</v>
      </c>
      <c r="S26" s="123">
        <v>1.0090000000000002E-2</v>
      </c>
      <c r="T26" s="123">
        <v>1.0090000000000002E-2</v>
      </c>
      <c r="U26" s="124">
        <v>1.2490000000000005E-2</v>
      </c>
      <c r="V26" s="125">
        <v>2.666E-2</v>
      </c>
      <c r="W26" s="125">
        <v>2.666E-2</v>
      </c>
      <c r="X26" s="125">
        <v>2.666E-2</v>
      </c>
      <c r="Y26" s="126">
        <v>1.074E-2</v>
      </c>
      <c r="Z26" s="127">
        <v>1.8590000000000002E-2</v>
      </c>
      <c r="AA26" s="174">
        <v>1.8590000000000002E-2</v>
      </c>
      <c r="AB26" s="172">
        <v>1.4223841164532234E-2</v>
      </c>
      <c r="AC26" s="128">
        <v>1.5034999994052825E-2</v>
      </c>
      <c r="AD26" s="129">
        <v>1.0590000000000002E-2</v>
      </c>
      <c r="AE26" s="129">
        <v>1.0590000000000002E-2</v>
      </c>
      <c r="AF26" s="129">
        <v>1.0590000000000002E-2</v>
      </c>
      <c r="AG26" s="129">
        <v>1.0590000000000002E-2</v>
      </c>
      <c r="AH26" s="129">
        <v>1.0590000000000002E-2</v>
      </c>
      <c r="AI26" s="129">
        <v>1.0590000000000002E-2</v>
      </c>
      <c r="AJ26" s="129">
        <v>1.0590000000000002E-2</v>
      </c>
      <c r="AK26" s="129">
        <v>1.0590000000000002E-2</v>
      </c>
      <c r="AL26" s="129">
        <v>1.0590000000000002E-2</v>
      </c>
      <c r="AM26" s="129">
        <v>1.0590000000000002E-2</v>
      </c>
      <c r="AN26" s="130">
        <v>1.0590000000000002E-2</v>
      </c>
    </row>
    <row r="27" spans="1:40" ht="15">
      <c r="A27" s="117">
        <v>25</v>
      </c>
      <c r="B27" s="119">
        <v>24000000</v>
      </c>
      <c r="C27" s="119">
        <v>24999999</v>
      </c>
      <c r="D27" s="117"/>
      <c r="E27" s="120">
        <v>1.0690000000000002E-2</v>
      </c>
      <c r="F27" s="120">
        <v>1.0690000000000002E-2</v>
      </c>
      <c r="G27" s="172">
        <v>1.4663907345977136E-2</v>
      </c>
      <c r="H27" s="120">
        <v>1.0690000000000002E-2</v>
      </c>
      <c r="I27" s="120">
        <v>1.0690000000000002E-2</v>
      </c>
      <c r="J27" s="120">
        <v>1.0690000000000002E-2</v>
      </c>
      <c r="K27" s="172">
        <v>1.3207814691954279E-2</v>
      </c>
      <c r="L27" s="172">
        <v>1.4327814691954275E-2</v>
      </c>
      <c r="M27" s="121">
        <v>1.1189999999999999E-2</v>
      </c>
      <c r="N27" s="121">
        <v>1.1189999999999999E-2</v>
      </c>
      <c r="O27" s="172">
        <v>1.6865562938390855E-2</v>
      </c>
      <c r="P27" s="122">
        <v>1.7090000002208623E-2</v>
      </c>
      <c r="Q27" s="123">
        <v>1.0090000000000002E-2</v>
      </c>
      <c r="R27" s="123">
        <v>1.0090000000000002E-2</v>
      </c>
      <c r="S27" s="123">
        <v>1.0090000000000002E-2</v>
      </c>
      <c r="T27" s="123">
        <v>1.0090000000000002E-2</v>
      </c>
      <c r="U27" s="124">
        <v>1.2490000000000005E-2</v>
      </c>
      <c r="V27" s="125">
        <v>2.666E-2</v>
      </c>
      <c r="W27" s="125">
        <v>2.666E-2</v>
      </c>
      <c r="X27" s="125">
        <v>2.666E-2</v>
      </c>
      <c r="Y27" s="126">
        <v>1.074E-2</v>
      </c>
      <c r="Z27" s="127">
        <v>1.8590000000000002E-2</v>
      </c>
      <c r="AA27" s="174">
        <v>1.8590000000000002E-2</v>
      </c>
      <c r="AB27" s="172">
        <v>1.4223841164532234E-2</v>
      </c>
      <c r="AC27" s="128">
        <v>1.5034999994052825E-2</v>
      </c>
      <c r="AD27" s="129">
        <v>1.0590000000000002E-2</v>
      </c>
      <c r="AE27" s="129">
        <v>1.0590000000000002E-2</v>
      </c>
      <c r="AF27" s="129">
        <v>1.0590000000000002E-2</v>
      </c>
      <c r="AG27" s="129">
        <v>1.0590000000000002E-2</v>
      </c>
      <c r="AH27" s="129">
        <v>1.0590000000000002E-2</v>
      </c>
      <c r="AI27" s="129">
        <v>1.0590000000000002E-2</v>
      </c>
      <c r="AJ27" s="129">
        <v>1.0590000000000002E-2</v>
      </c>
      <c r="AK27" s="129">
        <v>1.0590000000000002E-2</v>
      </c>
      <c r="AL27" s="129">
        <v>1.0590000000000002E-2</v>
      </c>
      <c r="AM27" s="129">
        <v>1.0590000000000002E-2</v>
      </c>
      <c r="AN27" s="130">
        <v>1.0590000000000002E-2</v>
      </c>
    </row>
    <row r="28" spans="1:40" ht="15">
      <c r="A28" s="117">
        <v>26</v>
      </c>
      <c r="B28" s="119">
        <v>25000000</v>
      </c>
      <c r="C28" s="119">
        <v>25999999</v>
      </c>
      <c r="D28" s="117"/>
      <c r="E28" s="120">
        <v>1.0690000000000002E-2</v>
      </c>
      <c r="F28" s="120">
        <v>1.0690000000000002E-2</v>
      </c>
      <c r="G28" s="172">
        <v>1.4663907345977136E-2</v>
      </c>
      <c r="H28" s="120">
        <v>1.0690000000000002E-2</v>
      </c>
      <c r="I28" s="120">
        <v>1.0690000000000002E-2</v>
      </c>
      <c r="J28" s="120">
        <v>1.0690000000000002E-2</v>
      </c>
      <c r="K28" s="172">
        <v>1.3207814691954279E-2</v>
      </c>
      <c r="L28" s="172">
        <v>1.4327814691954275E-2</v>
      </c>
      <c r="M28" s="121">
        <v>1.1189999999999999E-2</v>
      </c>
      <c r="N28" s="121">
        <v>1.1189999999999999E-2</v>
      </c>
      <c r="O28" s="172">
        <v>1.6865562938390855E-2</v>
      </c>
      <c r="P28" s="122">
        <v>1.7090000002208623E-2</v>
      </c>
      <c r="Q28" s="123">
        <v>1.0090000000000002E-2</v>
      </c>
      <c r="R28" s="123">
        <v>1.0090000000000002E-2</v>
      </c>
      <c r="S28" s="123">
        <v>1.0090000000000002E-2</v>
      </c>
      <c r="T28" s="123">
        <v>1.0090000000000002E-2</v>
      </c>
      <c r="U28" s="124">
        <v>1.2490000000000005E-2</v>
      </c>
      <c r="V28" s="125">
        <v>2.666E-2</v>
      </c>
      <c r="W28" s="125">
        <v>2.666E-2</v>
      </c>
      <c r="X28" s="125">
        <v>2.666E-2</v>
      </c>
      <c r="Y28" s="126">
        <v>1.074E-2</v>
      </c>
      <c r="Z28" s="127">
        <v>1.8590000000000002E-2</v>
      </c>
      <c r="AA28" s="174">
        <v>1.8590000000000002E-2</v>
      </c>
      <c r="AB28" s="172">
        <v>1.4223841164532234E-2</v>
      </c>
      <c r="AC28" s="128">
        <v>1.5034999994052825E-2</v>
      </c>
      <c r="AD28" s="129">
        <v>1.0590000000000002E-2</v>
      </c>
      <c r="AE28" s="129">
        <v>1.0590000000000002E-2</v>
      </c>
      <c r="AF28" s="129">
        <v>1.0590000000000002E-2</v>
      </c>
      <c r="AG28" s="129">
        <v>1.0590000000000002E-2</v>
      </c>
      <c r="AH28" s="129">
        <v>1.0590000000000002E-2</v>
      </c>
      <c r="AI28" s="129">
        <v>1.0590000000000002E-2</v>
      </c>
      <c r="AJ28" s="129">
        <v>1.0590000000000002E-2</v>
      </c>
      <c r="AK28" s="129">
        <v>1.0590000000000002E-2</v>
      </c>
      <c r="AL28" s="129">
        <v>1.0590000000000002E-2</v>
      </c>
      <c r="AM28" s="129">
        <v>1.0590000000000002E-2</v>
      </c>
      <c r="AN28" s="130">
        <v>1.0590000000000002E-2</v>
      </c>
    </row>
    <row r="29" spans="1:40" ht="15">
      <c r="A29" s="117">
        <v>27</v>
      </c>
      <c r="B29" s="119">
        <v>26000000</v>
      </c>
      <c r="C29" s="119">
        <v>26999999</v>
      </c>
      <c r="D29" s="117"/>
      <c r="E29" s="120">
        <v>1.0690000000000002E-2</v>
      </c>
      <c r="F29" s="120">
        <v>1.0690000000000002E-2</v>
      </c>
      <c r="G29" s="172">
        <v>1.4663907345977136E-2</v>
      </c>
      <c r="H29" s="120">
        <v>1.0690000000000002E-2</v>
      </c>
      <c r="I29" s="120">
        <v>1.0690000000000002E-2</v>
      </c>
      <c r="J29" s="120">
        <v>1.0690000000000002E-2</v>
      </c>
      <c r="K29" s="172">
        <v>1.3207814691954279E-2</v>
      </c>
      <c r="L29" s="172">
        <v>1.4327814691954275E-2</v>
      </c>
      <c r="M29" s="121">
        <v>1.1189999999999999E-2</v>
      </c>
      <c r="N29" s="121">
        <v>1.1189999999999999E-2</v>
      </c>
      <c r="O29" s="172">
        <v>1.6865562938390855E-2</v>
      </c>
      <c r="P29" s="122">
        <v>1.7090000002208623E-2</v>
      </c>
      <c r="Q29" s="123">
        <v>1.0090000000000002E-2</v>
      </c>
      <c r="R29" s="123">
        <v>1.0090000000000002E-2</v>
      </c>
      <c r="S29" s="123">
        <v>1.0090000000000002E-2</v>
      </c>
      <c r="T29" s="123">
        <v>1.0090000000000002E-2</v>
      </c>
      <c r="U29" s="124">
        <v>1.2490000000000005E-2</v>
      </c>
      <c r="V29" s="125">
        <v>2.666E-2</v>
      </c>
      <c r="W29" s="125">
        <v>2.666E-2</v>
      </c>
      <c r="X29" s="125">
        <v>2.666E-2</v>
      </c>
      <c r="Y29" s="126">
        <v>1.074E-2</v>
      </c>
      <c r="Z29" s="127">
        <v>1.8590000000000002E-2</v>
      </c>
      <c r="AA29" s="174">
        <v>1.8590000000000002E-2</v>
      </c>
      <c r="AB29" s="172">
        <v>1.4223841164532234E-2</v>
      </c>
      <c r="AC29" s="128">
        <v>1.5034999994052825E-2</v>
      </c>
      <c r="AD29" s="129">
        <v>1.0590000000000002E-2</v>
      </c>
      <c r="AE29" s="129">
        <v>1.0590000000000002E-2</v>
      </c>
      <c r="AF29" s="129">
        <v>1.0590000000000002E-2</v>
      </c>
      <c r="AG29" s="129">
        <v>1.0590000000000002E-2</v>
      </c>
      <c r="AH29" s="129">
        <v>1.0590000000000002E-2</v>
      </c>
      <c r="AI29" s="129">
        <v>1.0590000000000002E-2</v>
      </c>
      <c r="AJ29" s="129">
        <v>1.0590000000000002E-2</v>
      </c>
      <c r="AK29" s="129">
        <v>1.0590000000000002E-2</v>
      </c>
      <c r="AL29" s="129">
        <v>1.0590000000000002E-2</v>
      </c>
      <c r="AM29" s="129">
        <v>1.0590000000000002E-2</v>
      </c>
      <c r="AN29" s="130">
        <v>1.0590000000000002E-2</v>
      </c>
    </row>
    <row r="30" spans="1:40" ht="15">
      <c r="A30" s="117">
        <v>28</v>
      </c>
      <c r="B30" s="119">
        <v>27000000</v>
      </c>
      <c r="C30" s="119">
        <v>27999999</v>
      </c>
      <c r="D30" s="117"/>
      <c r="E30" s="120">
        <v>1.0690000000000002E-2</v>
      </c>
      <c r="F30" s="120">
        <v>1.0690000000000002E-2</v>
      </c>
      <c r="G30" s="172">
        <v>1.4663907345977136E-2</v>
      </c>
      <c r="H30" s="120">
        <v>1.0690000000000002E-2</v>
      </c>
      <c r="I30" s="120">
        <v>1.0690000000000002E-2</v>
      </c>
      <c r="J30" s="120">
        <v>1.0690000000000002E-2</v>
      </c>
      <c r="K30" s="172">
        <v>1.3207814691954279E-2</v>
      </c>
      <c r="L30" s="172">
        <v>1.4327814691954275E-2</v>
      </c>
      <c r="M30" s="121">
        <v>1.1189999999999999E-2</v>
      </c>
      <c r="N30" s="121">
        <v>1.1189999999999999E-2</v>
      </c>
      <c r="O30" s="172">
        <v>1.6865562938390855E-2</v>
      </c>
      <c r="P30" s="122">
        <v>1.7090000002208623E-2</v>
      </c>
      <c r="Q30" s="123">
        <v>1.0090000000000002E-2</v>
      </c>
      <c r="R30" s="123">
        <v>1.0090000000000002E-2</v>
      </c>
      <c r="S30" s="123">
        <v>1.0090000000000002E-2</v>
      </c>
      <c r="T30" s="123">
        <v>1.0090000000000002E-2</v>
      </c>
      <c r="U30" s="124">
        <v>1.2490000000000005E-2</v>
      </c>
      <c r="V30" s="125">
        <v>2.666E-2</v>
      </c>
      <c r="W30" s="125">
        <v>2.666E-2</v>
      </c>
      <c r="X30" s="125">
        <v>2.666E-2</v>
      </c>
      <c r="Y30" s="126">
        <v>1.074E-2</v>
      </c>
      <c r="Z30" s="127">
        <v>1.8590000000000002E-2</v>
      </c>
      <c r="AA30" s="174">
        <v>1.8590000000000002E-2</v>
      </c>
      <c r="AB30" s="172">
        <v>1.4223841164532234E-2</v>
      </c>
      <c r="AC30" s="128">
        <v>1.5034999994052825E-2</v>
      </c>
      <c r="AD30" s="129">
        <v>1.0590000000000002E-2</v>
      </c>
      <c r="AE30" s="129">
        <v>1.0590000000000002E-2</v>
      </c>
      <c r="AF30" s="129">
        <v>1.0590000000000002E-2</v>
      </c>
      <c r="AG30" s="129">
        <v>1.0590000000000002E-2</v>
      </c>
      <c r="AH30" s="129">
        <v>1.0590000000000002E-2</v>
      </c>
      <c r="AI30" s="129">
        <v>1.0590000000000002E-2</v>
      </c>
      <c r="AJ30" s="129">
        <v>1.0590000000000002E-2</v>
      </c>
      <c r="AK30" s="129">
        <v>1.0590000000000002E-2</v>
      </c>
      <c r="AL30" s="129">
        <v>1.0590000000000002E-2</v>
      </c>
      <c r="AM30" s="129">
        <v>1.0590000000000002E-2</v>
      </c>
      <c r="AN30" s="130">
        <v>1.0590000000000002E-2</v>
      </c>
    </row>
    <row r="31" spans="1:40" ht="15">
      <c r="A31" s="117">
        <v>29</v>
      </c>
      <c r="B31" s="119">
        <v>28000000</v>
      </c>
      <c r="C31" s="119">
        <v>28999999</v>
      </c>
      <c r="D31" s="117"/>
      <c r="E31" s="120">
        <v>1.0690000000000002E-2</v>
      </c>
      <c r="F31" s="120">
        <v>1.0690000000000002E-2</v>
      </c>
      <c r="G31" s="172">
        <v>1.4663907345977136E-2</v>
      </c>
      <c r="H31" s="120">
        <v>1.0690000000000002E-2</v>
      </c>
      <c r="I31" s="120">
        <v>1.0690000000000002E-2</v>
      </c>
      <c r="J31" s="120">
        <v>1.0690000000000002E-2</v>
      </c>
      <c r="K31" s="172">
        <v>1.3207814691954279E-2</v>
      </c>
      <c r="L31" s="172">
        <v>1.4327814691954275E-2</v>
      </c>
      <c r="M31" s="121">
        <v>1.1189999999999999E-2</v>
      </c>
      <c r="N31" s="121">
        <v>1.1189999999999999E-2</v>
      </c>
      <c r="O31" s="172">
        <v>1.6865562938390855E-2</v>
      </c>
      <c r="P31" s="122">
        <v>1.7090000002208623E-2</v>
      </c>
      <c r="Q31" s="123">
        <v>1.0090000000000002E-2</v>
      </c>
      <c r="R31" s="123">
        <v>1.0090000000000002E-2</v>
      </c>
      <c r="S31" s="123">
        <v>1.0090000000000002E-2</v>
      </c>
      <c r="T31" s="123">
        <v>1.0090000000000002E-2</v>
      </c>
      <c r="U31" s="124">
        <v>1.2490000000000005E-2</v>
      </c>
      <c r="V31" s="125">
        <v>2.666E-2</v>
      </c>
      <c r="W31" s="125">
        <v>2.666E-2</v>
      </c>
      <c r="X31" s="125">
        <v>2.666E-2</v>
      </c>
      <c r="Y31" s="126">
        <v>1.074E-2</v>
      </c>
      <c r="Z31" s="127">
        <v>1.8590000000000002E-2</v>
      </c>
      <c r="AA31" s="174">
        <v>1.8590000000000002E-2</v>
      </c>
      <c r="AB31" s="172">
        <v>1.4223841164532234E-2</v>
      </c>
      <c r="AC31" s="128">
        <v>1.5034999994052825E-2</v>
      </c>
      <c r="AD31" s="129">
        <v>1.0590000000000002E-2</v>
      </c>
      <c r="AE31" s="129">
        <v>1.0590000000000002E-2</v>
      </c>
      <c r="AF31" s="129">
        <v>1.0590000000000002E-2</v>
      </c>
      <c r="AG31" s="129">
        <v>1.0590000000000002E-2</v>
      </c>
      <c r="AH31" s="129">
        <v>1.0590000000000002E-2</v>
      </c>
      <c r="AI31" s="129">
        <v>1.0590000000000002E-2</v>
      </c>
      <c r="AJ31" s="129">
        <v>1.0590000000000002E-2</v>
      </c>
      <c r="AK31" s="129">
        <v>1.0590000000000002E-2</v>
      </c>
      <c r="AL31" s="129">
        <v>1.0590000000000002E-2</v>
      </c>
      <c r="AM31" s="129">
        <v>1.0590000000000002E-2</v>
      </c>
      <c r="AN31" s="130">
        <v>1.0590000000000002E-2</v>
      </c>
    </row>
    <row r="32" spans="1:40" ht="15">
      <c r="A32" s="117">
        <v>30</v>
      </c>
      <c r="B32" s="119">
        <v>29000000</v>
      </c>
      <c r="C32" s="119">
        <v>30000000</v>
      </c>
      <c r="D32" s="117"/>
      <c r="E32" s="120">
        <v>1.0690000000000002E-2</v>
      </c>
      <c r="F32" s="120">
        <v>1.0690000000000002E-2</v>
      </c>
      <c r="G32" s="172">
        <v>1.4663907345977136E-2</v>
      </c>
      <c r="H32" s="120">
        <v>1.0690000000000002E-2</v>
      </c>
      <c r="I32" s="120">
        <v>1.0690000000000002E-2</v>
      </c>
      <c r="J32" s="120">
        <v>1.0690000000000002E-2</v>
      </c>
      <c r="K32" s="172">
        <v>1.3207814691954279E-2</v>
      </c>
      <c r="L32" s="172">
        <v>1.4327814691954275E-2</v>
      </c>
      <c r="M32" s="121">
        <v>1.1189999999999999E-2</v>
      </c>
      <c r="N32" s="121">
        <v>1.1189999999999999E-2</v>
      </c>
      <c r="O32" s="172">
        <v>1.6865562938390855E-2</v>
      </c>
      <c r="P32" s="122">
        <v>1.7090000002208623E-2</v>
      </c>
      <c r="Q32" s="123">
        <v>1.0090000000000002E-2</v>
      </c>
      <c r="R32" s="123">
        <v>1.0090000000000002E-2</v>
      </c>
      <c r="S32" s="123">
        <v>1.0090000000000002E-2</v>
      </c>
      <c r="T32" s="123">
        <v>1.0090000000000002E-2</v>
      </c>
      <c r="U32" s="124">
        <v>1.2490000000000005E-2</v>
      </c>
      <c r="V32" s="125">
        <v>2.666E-2</v>
      </c>
      <c r="W32" s="125">
        <v>2.666E-2</v>
      </c>
      <c r="X32" s="125">
        <v>2.666E-2</v>
      </c>
      <c r="Y32" s="126">
        <v>1.074E-2</v>
      </c>
      <c r="Z32" s="127">
        <v>1.8590000000000002E-2</v>
      </c>
      <c r="AA32" s="174">
        <v>1.8590000000000002E-2</v>
      </c>
      <c r="AB32" s="172">
        <v>1.4223841164532234E-2</v>
      </c>
      <c r="AC32" s="128">
        <v>1.5034999994052825E-2</v>
      </c>
      <c r="AD32" s="129">
        <v>1.0590000000000002E-2</v>
      </c>
      <c r="AE32" s="129">
        <v>1.0590000000000002E-2</v>
      </c>
      <c r="AF32" s="129">
        <v>1.0590000000000002E-2</v>
      </c>
      <c r="AG32" s="129">
        <v>1.0590000000000002E-2</v>
      </c>
      <c r="AH32" s="129">
        <v>1.0590000000000002E-2</v>
      </c>
      <c r="AI32" s="129">
        <v>1.0590000000000002E-2</v>
      </c>
      <c r="AJ32" s="129">
        <v>1.0590000000000002E-2</v>
      </c>
      <c r="AK32" s="129">
        <v>1.0590000000000002E-2</v>
      </c>
      <c r="AL32" s="129">
        <v>1.0590000000000002E-2</v>
      </c>
      <c r="AM32" s="129">
        <v>1.0590000000000002E-2</v>
      </c>
      <c r="AN32" s="130">
        <v>1.0590000000000002E-2</v>
      </c>
    </row>
    <row r="33" spans="2:3" ht="12.75"/>
    <row r="34" spans="2:3" ht="12.75"/>
    <row r="35" spans="2:3" ht="12.75">
      <c r="B35" s="116" t="s">
        <v>202</v>
      </c>
      <c r="C35" s="116" t="s">
        <v>179</v>
      </c>
    </row>
    <row r="36" spans="2:3" ht="14.25">
      <c r="B36" s="116" t="s">
        <v>200</v>
      </c>
      <c r="C36" s="119">
        <v>7000000</v>
      </c>
    </row>
    <row r="39" spans="2:3" ht="15.75" customHeight="1">
      <c r="B39" s="116" t="s">
        <v>201</v>
      </c>
      <c r="C39" s="131" t="e" cm="1">
        <f t="array" ref="C39">INDEX($E$3:$AL$32,TRUNC(LOOKUP(C36,B3:C32)/$B$4,0),MATCH(C35,E2:AL2,0))</f>
        <v>#N/A</v>
      </c>
    </row>
  </sheetData>
  <mergeCells count="1">
    <mergeCell ref="B2:C2"/>
  </mergeCells>
  <dataValidations count="1">
    <dataValidation type="list" allowBlank="1" showInputMessage="1" showErrorMessage="1" sqref="C35" xr:uid="{BE3F8749-C0B7-4474-B9E4-53B6BE7E4570}">
      <formula1>$E$2:$AL$2</formula1>
    </dataValidation>
  </dataValidation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EBA11-844E-4759-857D-F33A9ABFB748}">
  <sheetPr>
    <tabColor rgb="FF6FA8DC"/>
    <outlinePr summaryBelow="0" summaryRight="0"/>
  </sheetPr>
  <dimension ref="A1:AN39"/>
  <sheetViews>
    <sheetView workbookViewId="0">
      <selection activeCell="C22" sqref="C22"/>
    </sheetView>
  </sheetViews>
  <sheetFormatPr defaultColWidth="0" defaultRowHeight="15.75" customHeight="1"/>
  <cols>
    <col min="1" max="1" width="3.5703125" style="116" customWidth="1"/>
    <col min="2" max="3" width="14.28515625" style="116" customWidth="1"/>
    <col min="4" max="4" width="3.5703125" style="116" customWidth="1"/>
    <col min="5" max="5" width="6.7109375" style="116" hidden="1" customWidth="1"/>
    <col min="6" max="13" width="6.85546875" style="116" hidden="1" customWidth="1"/>
    <col min="14" max="14" width="9.28515625" style="116" hidden="1" customWidth="1"/>
    <col min="15" max="15" width="7.140625" style="116" hidden="1" customWidth="1"/>
    <col min="16" max="16" width="6.85546875" style="116" hidden="1" customWidth="1"/>
    <col min="17" max="17" width="10.140625" style="116" hidden="1" customWidth="1"/>
    <col min="18" max="19" width="6.5703125" style="116" hidden="1" customWidth="1"/>
    <col min="20" max="20" width="6.85546875" style="116" hidden="1" customWidth="1"/>
    <col min="21" max="21" width="13.42578125" style="116" hidden="1" customWidth="1"/>
    <col min="22" max="22" width="15.42578125" style="116" hidden="1" customWidth="1"/>
    <col min="23" max="23" width="14.7109375" style="116" hidden="1" customWidth="1"/>
    <col min="24" max="24" width="13.42578125" style="116" hidden="1" customWidth="1"/>
    <col min="25" max="25" width="12" style="116" hidden="1" customWidth="1"/>
    <col min="26" max="26" width="8.7109375" style="116" hidden="1" customWidth="1"/>
    <col min="27" max="27" width="6.5703125" style="116" hidden="1" customWidth="1"/>
    <col min="28" max="28" width="9.28515625" style="116" hidden="1" customWidth="1"/>
    <col min="29" max="29" width="8.140625" style="116" hidden="1" customWidth="1"/>
    <col min="30" max="30" width="6.85546875" style="116" hidden="1" customWidth="1"/>
    <col min="31" max="31" width="6.5703125" style="116" hidden="1" customWidth="1"/>
    <col min="32" max="32" width="10.85546875" style="116" hidden="1" customWidth="1"/>
    <col min="33" max="33" width="6.5703125" style="116" hidden="1" customWidth="1"/>
    <col min="34" max="34" width="9.28515625" style="116" hidden="1" customWidth="1"/>
    <col min="35" max="35" width="7.85546875" style="116" hidden="1" customWidth="1"/>
    <col min="36" max="37" width="11.42578125" style="116" hidden="1" customWidth="1"/>
    <col min="38" max="38" width="8.5703125" style="116" hidden="1" customWidth="1"/>
    <col min="39" max="40" width="12.42578125" style="116" hidden="1" customWidth="1"/>
    <col min="41" max="16384" width="12.5703125" style="116" hidden="1"/>
  </cols>
  <sheetData>
    <row r="1" spans="1:40" ht="15.75" customHeight="1">
      <c r="B1" s="117">
        <f>LOOKUP(C36,B3:C32)</f>
        <v>7999999</v>
      </c>
      <c r="C1" s="117">
        <f>B1/1000000</f>
        <v>7.9999989999999999</v>
      </c>
      <c r="D1" s="117"/>
      <c r="E1" s="117">
        <f>INT(C1)</f>
        <v>7</v>
      </c>
    </row>
    <row r="2" spans="1:40" ht="26.1" customHeight="1">
      <c r="A2" s="115"/>
      <c r="B2" s="197" t="s">
        <v>277</v>
      </c>
      <c r="C2" s="198"/>
      <c r="D2" s="115"/>
      <c r="E2" s="160" t="s">
        <v>189</v>
      </c>
      <c r="F2" s="160" t="s">
        <v>190</v>
      </c>
      <c r="G2" s="161" t="s">
        <v>191</v>
      </c>
      <c r="H2" s="160" t="s">
        <v>192</v>
      </c>
      <c r="I2" s="160" t="s">
        <v>193</v>
      </c>
      <c r="J2" s="160" t="s">
        <v>194</v>
      </c>
      <c r="K2" s="161" t="s">
        <v>273</v>
      </c>
      <c r="L2" s="161" t="s">
        <v>195</v>
      </c>
      <c r="M2" s="162" t="s">
        <v>218</v>
      </c>
      <c r="N2" s="162" t="s">
        <v>219</v>
      </c>
      <c r="O2" s="161" t="s">
        <v>196</v>
      </c>
      <c r="P2" s="163" t="s">
        <v>197</v>
      </c>
      <c r="Q2" s="164" t="s">
        <v>216</v>
      </c>
      <c r="R2" s="164" t="s">
        <v>217</v>
      </c>
      <c r="S2" s="164" t="s">
        <v>220</v>
      </c>
      <c r="T2" s="164" t="s">
        <v>221</v>
      </c>
      <c r="U2" s="165" t="s">
        <v>222</v>
      </c>
      <c r="V2" s="166" t="s">
        <v>174</v>
      </c>
      <c r="W2" s="166" t="s">
        <v>175</v>
      </c>
      <c r="X2" s="166" t="s">
        <v>176</v>
      </c>
      <c r="Y2" s="167" t="s">
        <v>223</v>
      </c>
      <c r="Z2" s="168" t="s">
        <v>177</v>
      </c>
      <c r="AA2" s="168" t="s">
        <v>178</v>
      </c>
      <c r="AB2" s="161" t="s">
        <v>276</v>
      </c>
      <c r="AC2" s="169" t="s">
        <v>224</v>
      </c>
      <c r="AD2" s="170" t="s">
        <v>225</v>
      </c>
      <c r="AE2" s="170" t="s">
        <v>226</v>
      </c>
      <c r="AF2" s="170" t="s">
        <v>227</v>
      </c>
      <c r="AG2" s="170" t="s">
        <v>228</v>
      </c>
      <c r="AH2" s="170" t="s">
        <v>229</v>
      </c>
      <c r="AI2" s="170" t="s">
        <v>230</v>
      </c>
      <c r="AJ2" s="170" t="s">
        <v>231</v>
      </c>
      <c r="AK2" s="170" t="s">
        <v>232</v>
      </c>
      <c r="AL2" s="170" t="s">
        <v>233</v>
      </c>
      <c r="AM2" s="170" t="s">
        <v>234</v>
      </c>
      <c r="AN2" s="171" t="s">
        <v>235</v>
      </c>
    </row>
    <row r="3" spans="1:40" ht="15">
      <c r="A3" s="117">
        <v>1</v>
      </c>
      <c r="B3" s="118">
        <v>0</v>
      </c>
      <c r="C3" s="119">
        <v>999999</v>
      </c>
      <c r="D3" s="117"/>
      <c r="E3" s="120">
        <v>1.4089999999999998E-2</v>
      </c>
      <c r="F3" s="120">
        <v>1.4089999999999998E-2</v>
      </c>
      <c r="G3" s="172">
        <v>1.4663907345977136E-2</v>
      </c>
      <c r="H3" s="120">
        <v>1.4089999999999998E-2</v>
      </c>
      <c r="I3" s="120">
        <v>1.4089999999999998E-2</v>
      </c>
      <c r="J3" s="120">
        <v>1.4089999999999998E-2</v>
      </c>
      <c r="K3" s="172">
        <v>1.3207814691954279E-2</v>
      </c>
      <c r="L3" s="172">
        <v>1.4327814691954275E-2</v>
      </c>
      <c r="M3" s="121">
        <v>1.5090000000000003E-2</v>
      </c>
      <c r="N3" s="121">
        <v>1.5090000000000003E-2</v>
      </c>
      <c r="O3" s="172">
        <v>1.6865562938390855E-2</v>
      </c>
      <c r="P3" s="122">
        <v>1.7090000002208623E-2</v>
      </c>
      <c r="Q3" s="123">
        <v>1.3490000000000002E-2</v>
      </c>
      <c r="R3" s="123">
        <v>1.3490000000000002E-2</v>
      </c>
      <c r="S3" s="123">
        <v>1.3490000000000002E-2</v>
      </c>
      <c r="T3" s="123">
        <v>1.3490000000000002E-2</v>
      </c>
      <c r="U3" s="124">
        <v>1.4490000000000003E-2</v>
      </c>
      <c r="V3" s="173">
        <v>2.666E-2</v>
      </c>
      <c r="W3" s="125">
        <v>2.666E-2</v>
      </c>
      <c r="X3" s="125">
        <v>2.666E-2</v>
      </c>
      <c r="Y3" s="126">
        <v>1.4140000000000003E-2</v>
      </c>
      <c r="Z3" s="174">
        <v>1.8590000000000002E-2</v>
      </c>
      <c r="AA3" s="174">
        <v>1.8590000000000002E-2</v>
      </c>
      <c r="AB3" s="172">
        <v>1.4223841164532234E-2</v>
      </c>
      <c r="AC3" s="128">
        <v>1.5034999994052825E-2</v>
      </c>
      <c r="AD3" s="129">
        <v>1.4490000000000003E-2</v>
      </c>
      <c r="AE3" s="129">
        <v>1.4490000000000003E-2</v>
      </c>
      <c r="AF3" s="129">
        <v>1.4490000000000003E-2</v>
      </c>
      <c r="AG3" s="129">
        <v>1.4490000000000003E-2</v>
      </c>
      <c r="AH3" s="129">
        <v>1.4490000000000003E-2</v>
      </c>
      <c r="AI3" s="129">
        <v>1.4490000000000003E-2</v>
      </c>
      <c r="AJ3" s="129">
        <v>1.4490000000000003E-2</v>
      </c>
      <c r="AK3" s="129">
        <v>1.4490000000000003E-2</v>
      </c>
      <c r="AL3" s="129">
        <v>1.4490000000000003E-2</v>
      </c>
      <c r="AM3" s="129">
        <v>1.4490000000000003E-2</v>
      </c>
      <c r="AN3" s="130">
        <v>1.4490000000000003E-2</v>
      </c>
    </row>
    <row r="4" spans="1:40" ht="15">
      <c r="A4" s="117">
        <v>2</v>
      </c>
      <c r="B4" s="119">
        <v>1000000</v>
      </c>
      <c r="C4" s="119">
        <v>1999999</v>
      </c>
      <c r="D4" s="117"/>
      <c r="E4" s="120">
        <v>1.4089999999999998E-2</v>
      </c>
      <c r="F4" s="120">
        <v>1.4089999999999998E-2</v>
      </c>
      <c r="G4" s="172">
        <v>1.4663907345977136E-2</v>
      </c>
      <c r="H4" s="120">
        <v>1.4089999999999998E-2</v>
      </c>
      <c r="I4" s="120">
        <v>1.4089999999999998E-2</v>
      </c>
      <c r="J4" s="120">
        <v>1.4089999999999998E-2</v>
      </c>
      <c r="K4" s="172">
        <v>1.3207814691954279E-2</v>
      </c>
      <c r="L4" s="172">
        <v>1.4327814691954275E-2</v>
      </c>
      <c r="M4" s="121">
        <v>1.5090000000000003E-2</v>
      </c>
      <c r="N4" s="121">
        <v>1.5090000000000003E-2</v>
      </c>
      <c r="O4" s="172">
        <v>1.6865562938390855E-2</v>
      </c>
      <c r="P4" s="122">
        <v>1.7090000002208623E-2</v>
      </c>
      <c r="Q4" s="123">
        <v>1.3490000000000002E-2</v>
      </c>
      <c r="R4" s="123">
        <v>1.3490000000000002E-2</v>
      </c>
      <c r="S4" s="123">
        <v>1.3490000000000002E-2</v>
      </c>
      <c r="T4" s="123">
        <v>1.3490000000000002E-2</v>
      </c>
      <c r="U4" s="124">
        <v>1.4490000000000003E-2</v>
      </c>
      <c r="V4" s="173">
        <v>2.666E-2</v>
      </c>
      <c r="W4" s="125">
        <v>2.666E-2</v>
      </c>
      <c r="X4" s="125">
        <v>2.666E-2</v>
      </c>
      <c r="Y4" s="126">
        <v>1.4140000000000003E-2</v>
      </c>
      <c r="Z4" s="174">
        <v>1.8590000000000002E-2</v>
      </c>
      <c r="AA4" s="174">
        <v>1.8590000000000002E-2</v>
      </c>
      <c r="AB4" s="172">
        <v>1.4223841164532234E-2</v>
      </c>
      <c r="AC4" s="128">
        <v>1.5034999994052825E-2</v>
      </c>
      <c r="AD4" s="129">
        <v>1.4490000000000003E-2</v>
      </c>
      <c r="AE4" s="129">
        <v>1.4490000000000003E-2</v>
      </c>
      <c r="AF4" s="129">
        <v>1.4490000000000003E-2</v>
      </c>
      <c r="AG4" s="129">
        <v>1.4490000000000003E-2</v>
      </c>
      <c r="AH4" s="129">
        <v>1.4490000000000003E-2</v>
      </c>
      <c r="AI4" s="129">
        <v>1.4490000000000003E-2</v>
      </c>
      <c r="AJ4" s="129">
        <v>1.4490000000000003E-2</v>
      </c>
      <c r="AK4" s="129">
        <v>1.4490000000000003E-2</v>
      </c>
      <c r="AL4" s="129">
        <v>1.4490000000000003E-2</v>
      </c>
      <c r="AM4" s="129">
        <v>1.4490000000000003E-2</v>
      </c>
      <c r="AN4" s="130">
        <v>1.4490000000000003E-2</v>
      </c>
    </row>
    <row r="5" spans="1:40" ht="15">
      <c r="A5" s="117">
        <v>3</v>
      </c>
      <c r="B5" s="119">
        <v>2000000</v>
      </c>
      <c r="C5" s="119">
        <v>2999999</v>
      </c>
      <c r="D5" s="117"/>
      <c r="E5" s="120">
        <v>1.4089999999999998E-2</v>
      </c>
      <c r="F5" s="120">
        <v>1.4089999999999998E-2</v>
      </c>
      <c r="G5" s="172">
        <v>1.4663907345977136E-2</v>
      </c>
      <c r="H5" s="120">
        <v>1.4089999999999998E-2</v>
      </c>
      <c r="I5" s="120">
        <v>1.4089999999999998E-2</v>
      </c>
      <c r="J5" s="120">
        <v>1.4089999999999998E-2</v>
      </c>
      <c r="K5" s="172">
        <v>1.3207814691954279E-2</v>
      </c>
      <c r="L5" s="172">
        <v>1.4327814691954275E-2</v>
      </c>
      <c r="M5" s="121">
        <v>1.5090000000000003E-2</v>
      </c>
      <c r="N5" s="121">
        <v>1.5090000000000003E-2</v>
      </c>
      <c r="O5" s="172">
        <v>1.6865562938390855E-2</v>
      </c>
      <c r="P5" s="122">
        <v>1.7090000002208623E-2</v>
      </c>
      <c r="Q5" s="123">
        <v>1.3490000000000002E-2</v>
      </c>
      <c r="R5" s="123">
        <v>1.3490000000000002E-2</v>
      </c>
      <c r="S5" s="123">
        <v>1.3490000000000002E-2</v>
      </c>
      <c r="T5" s="123">
        <v>1.3490000000000002E-2</v>
      </c>
      <c r="U5" s="124">
        <v>1.4490000000000003E-2</v>
      </c>
      <c r="V5" s="173">
        <v>2.666E-2</v>
      </c>
      <c r="W5" s="125">
        <v>2.666E-2</v>
      </c>
      <c r="X5" s="125">
        <v>2.666E-2</v>
      </c>
      <c r="Y5" s="126">
        <v>1.4140000000000003E-2</v>
      </c>
      <c r="Z5" s="174">
        <v>1.8590000000000002E-2</v>
      </c>
      <c r="AA5" s="174">
        <v>1.8590000000000002E-2</v>
      </c>
      <c r="AB5" s="172">
        <v>1.4223841164532234E-2</v>
      </c>
      <c r="AC5" s="128">
        <v>1.5034999994052825E-2</v>
      </c>
      <c r="AD5" s="129">
        <v>1.4490000000000003E-2</v>
      </c>
      <c r="AE5" s="129">
        <v>1.4490000000000003E-2</v>
      </c>
      <c r="AF5" s="129">
        <v>1.4490000000000003E-2</v>
      </c>
      <c r="AG5" s="129">
        <v>1.4490000000000003E-2</v>
      </c>
      <c r="AH5" s="129">
        <v>1.4490000000000003E-2</v>
      </c>
      <c r="AI5" s="129">
        <v>1.4490000000000003E-2</v>
      </c>
      <c r="AJ5" s="129">
        <v>1.4490000000000003E-2</v>
      </c>
      <c r="AK5" s="129">
        <v>1.4490000000000003E-2</v>
      </c>
      <c r="AL5" s="129">
        <v>1.4490000000000003E-2</v>
      </c>
      <c r="AM5" s="129">
        <v>1.4490000000000003E-2</v>
      </c>
      <c r="AN5" s="130">
        <v>1.4490000000000003E-2</v>
      </c>
    </row>
    <row r="6" spans="1:40" ht="15">
      <c r="A6" s="117">
        <v>4</v>
      </c>
      <c r="B6" s="119">
        <v>3000000</v>
      </c>
      <c r="C6" s="119">
        <v>3999999</v>
      </c>
      <c r="D6" s="117"/>
      <c r="E6" s="120">
        <v>1.4089999999999998E-2</v>
      </c>
      <c r="F6" s="120">
        <v>1.4089999999999998E-2</v>
      </c>
      <c r="G6" s="172">
        <v>1.4663907345977136E-2</v>
      </c>
      <c r="H6" s="120">
        <v>1.4089999999999998E-2</v>
      </c>
      <c r="I6" s="120">
        <v>1.4089999999999998E-2</v>
      </c>
      <c r="J6" s="120">
        <v>1.4089999999999998E-2</v>
      </c>
      <c r="K6" s="172">
        <v>1.3207814691954279E-2</v>
      </c>
      <c r="L6" s="172">
        <v>1.4327814691954275E-2</v>
      </c>
      <c r="M6" s="121">
        <v>1.5090000000000003E-2</v>
      </c>
      <c r="N6" s="121">
        <v>1.5090000000000003E-2</v>
      </c>
      <c r="O6" s="172">
        <v>1.6865562938390855E-2</v>
      </c>
      <c r="P6" s="122">
        <v>1.7090000002208623E-2</v>
      </c>
      <c r="Q6" s="123">
        <v>1.3490000000000002E-2</v>
      </c>
      <c r="R6" s="123">
        <v>1.3490000000000002E-2</v>
      </c>
      <c r="S6" s="123">
        <v>1.3490000000000002E-2</v>
      </c>
      <c r="T6" s="123">
        <v>1.3490000000000002E-2</v>
      </c>
      <c r="U6" s="124">
        <v>1.4490000000000003E-2</v>
      </c>
      <c r="V6" s="173">
        <v>2.666E-2</v>
      </c>
      <c r="W6" s="125">
        <v>2.666E-2</v>
      </c>
      <c r="X6" s="125">
        <v>2.666E-2</v>
      </c>
      <c r="Y6" s="126">
        <v>1.4140000000000003E-2</v>
      </c>
      <c r="Z6" s="174">
        <v>1.8590000000000002E-2</v>
      </c>
      <c r="AA6" s="174">
        <v>1.8590000000000002E-2</v>
      </c>
      <c r="AB6" s="172">
        <v>1.4223841164532234E-2</v>
      </c>
      <c r="AC6" s="128">
        <v>1.5034999994052825E-2</v>
      </c>
      <c r="AD6" s="129">
        <v>1.4490000000000003E-2</v>
      </c>
      <c r="AE6" s="129">
        <v>1.4490000000000003E-2</v>
      </c>
      <c r="AF6" s="129">
        <v>1.4490000000000003E-2</v>
      </c>
      <c r="AG6" s="129">
        <v>1.4490000000000003E-2</v>
      </c>
      <c r="AH6" s="129">
        <v>1.4490000000000003E-2</v>
      </c>
      <c r="AI6" s="129">
        <v>1.4490000000000003E-2</v>
      </c>
      <c r="AJ6" s="129">
        <v>1.4490000000000003E-2</v>
      </c>
      <c r="AK6" s="129">
        <v>1.4490000000000003E-2</v>
      </c>
      <c r="AL6" s="129">
        <v>1.4490000000000003E-2</v>
      </c>
      <c r="AM6" s="129">
        <v>1.4490000000000003E-2</v>
      </c>
      <c r="AN6" s="130">
        <v>1.4490000000000003E-2</v>
      </c>
    </row>
    <row r="7" spans="1:40" ht="15">
      <c r="A7" s="117">
        <v>5</v>
      </c>
      <c r="B7" s="119">
        <v>4000000</v>
      </c>
      <c r="C7" s="119">
        <v>4999999</v>
      </c>
      <c r="D7" s="117"/>
      <c r="E7" s="120">
        <v>1.4089999999999998E-2</v>
      </c>
      <c r="F7" s="120">
        <v>1.4089999999999998E-2</v>
      </c>
      <c r="G7" s="172">
        <v>1.4663907345977136E-2</v>
      </c>
      <c r="H7" s="120">
        <v>1.4089999999999998E-2</v>
      </c>
      <c r="I7" s="120">
        <v>1.4089999999999998E-2</v>
      </c>
      <c r="J7" s="120">
        <v>1.4089999999999998E-2</v>
      </c>
      <c r="K7" s="172">
        <v>1.3207814691954279E-2</v>
      </c>
      <c r="L7" s="172">
        <v>1.4327814691954275E-2</v>
      </c>
      <c r="M7" s="121">
        <v>1.5090000000000003E-2</v>
      </c>
      <c r="N7" s="121">
        <v>1.5090000000000003E-2</v>
      </c>
      <c r="O7" s="172">
        <v>1.6865562938390855E-2</v>
      </c>
      <c r="P7" s="122">
        <v>1.7090000002208623E-2</v>
      </c>
      <c r="Q7" s="123">
        <v>1.3490000000000002E-2</v>
      </c>
      <c r="R7" s="123">
        <v>1.3490000000000002E-2</v>
      </c>
      <c r="S7" s="123">
        <v>1.3490000000000002E-2</v>
      </c>
      <c r="T7" s="123">
        <v>1.3490000000000002E-2</v>
      </c>
      <c r="U7" s="124">
        <v>1.4490000000000003E-2</v>
      </c>
      <c r="V7" s="173">
        <v>2.666E-2</v>
      </c>
      <c r="W7" s="125">
        <v>2.666E-2</v>
      </c>
      <c r="X7" s="125">
        <v>2.666E-2</v>
      </c>
      <c r="Y7" s="126">
        <v>1.4140000000000003E-2</v>
      </c>
      <c r="Z7" s="174">
        <v>1.8590000000000002E-2</v>
      </c>
      <c r="AA7" s="174">
        <v>1.8590000000000002E-2</v>
      </c>
      <c r="AB7" s="172">
        <v>1.4223841164532234E-2</v>
      </c>
      <c r="AC7" s="128">
        <v>1.5034999994052825E-2</v>
      </c>
      <c r="AD7" s="129">
        <v>1.4490000000000003E-2</v>
      </c>
      <c r="AE7" s="129">
        <v>1.4490000000000003E-2</v>
      </c>
      <c r="AF7" s="129">
        <v>1.4490000000000003E-2</v>
      </c>
      <c r="AG7" s="129">
        <v>1.4490000000000003E-2</v>
      </c>
      <c r="AH7" s="129">
        <v>1.4490000000000003E-2</v>
      </c>
      <c r="AI7" s="129">
        <v>1.4490000000000003E-2</v>
      </c>
      <c r="AJ7" s="129">
        <v>1.4490000000000003E-2</v>
      </c>
      <c r="AK7" s="129">
        <v>1.4490000000000003E-2</v>
      </c>
      <c r="AL7" s="129">
        <v>1.4490000000000003E-2</v>
      </c>
      <c r="AM7" s="129">
        <v>1.4490000000000003E-2</v>
      </c>
      <c r="AN7" s="130">
        <v>1.4490000000000003E-2</v>
      </c>
    </row>
    <row r="8" spans="1:40" ht="15">
      <c r="A8" s="117">
        <v>6</v>
      </c>
      <c r="B8" s="119">
        <v>5000000</v>
      </c>
      <c r="C8" s="119">
        <v>5999999</v>
      </c>
      <c r="D8" s="117"/>
      <c r="E8" s="120">
        <v>1.209E-2</v>
      </c>
      <c r="F8" s="120">
        <v>1.209E-2</v>
      </c>
      <c r="G8" s="172">
        <v>1.4663907345977136E-2</v>
      </c>
      <c r="H8" s="120">
        <v>1.209E-2</v>
      </c>
      <c r="I8" s="120">
        <v>1.209E-2</v>
      </c>
      <c r="J8" s="120">
        <v>1.209E-2</v>
      </c>
      <c r="K8" s="172">
        <v>1.3207814691954279E-2</v>
      </c>
      <c r="L8" s="172">
        <v>1.4327814691954275E-2</v>
      </c>
      <c r="M8" s="121">
        <v>1.5090000000000003E-2</v>
      </c>
      <c r="N8" s="121">
        <v>1.5090000000000003E-2</v>
      </c>
      <c r="O8" s="172">
        <v>1.6865562938390855E-2</v>
      </c>
      <c r="P8" s="122">
        <v>1.7090000002208623E-2</v>
      </c>
      <c r="Q8" s="123">
        <v>1.1490000000000004E-2</v>
      </c>
      <c r="R8" s="123">
        <v>1.1490000000000004E-2</v>
      </c>
      <c r="S8" s="123">
        <v>1.1490000000000004E-2</v>
      </c>
      <c r="T8" s="123">
        <v>1.1490000000000004E-2</v>
      </c>
      <c r="U8" s="124">
        <v>1.2990000000000005E-2</v>
      </c>
      <c r="V8" s="173">
        <v>2.666E-2</v>
      </c>
      <c r="W8" s="125">
        <v>2.666E-2</v>
      </c>
      <c r="X8" s="125">
        <v>2.666E-2</v>
      </c>
      <c r="Y8" s="126">
        <v>1.2640000000000002E-2</v>
      </c>
      <c r="Z8" s="174">
        <v>1.8590000000000002E-2</v>
      </c>
      <c r="AA8" s="174">
        <v>1.8590000000000002E-2</v>
      </c>
      <c r="AB8" s="172">
        <v>1.4223841164532234E-2</v>
      </c>
      <c r="AC8" s="128">
        <v>1.5034999994052825E-2</v>
      </c>
      <c r="AD8" s="129">
        <v>1.2990000000000005E-2</v>
      </c>
      <c r="AE8" s="129">
        <v>1.2990000000000005E-2</v>
      </c>
      <c r="AF8" s="129">
        <v>1.2990000000000005E-2</v>
      </c>
      <c r="AG8" s="129">
        <v>1.2990000000000005E-2</v>
      </c>
      <c r="AH8" s="129">
        <v>1.2990000000000005E-2</v>
      </c>
      <c r="AI8" s="129">
        <v>1.2990000000000005E-2</v>
      </c>
      <c r="AJ8" s="129">
        <v>1.2990000000000005E-2</v>
      </c>
      <c r="AK8" s="129">
        <v>1.2990000000000005E-2</v>
      </c>
      <c r="AL8" s="129">
        <v>1.2990000000000005E-2</v>
      </c>
      <c r="AM8" s="129">
        <v>1.2990000000000005E-2</v>
      </c>
      <c r="AN8" s="130">
        <v>1.2990000000000005E-2</v>
      </c>
    </row>
    <row r="9" spans="1:40" ht="15">
      <c r="A9" s="117">
        <v>7</v>
      </c>
      <c r="B9" s="119">
        <v>6000000</v>
      </c>
      <c r="C9" s="119">
        <v>6999999</v>
      </c>
      <c r="D9" s="117"/>
      <c r="E9" s="120">
        <v>1.209E-2</v>
      </c>
      <c r="F9" s="120">
        <v>1.209E-2</v>
      </c>
      <c r="G9" s="172">
        <v>1.4663907345977136E-2</v>
      </c>
      <c r="H9" s="120">
        <v>1.209E-2</v>
      </c>
      <c r="I9" s="120">
        <v>1.209E-2</v>
      </c>
      <c r="J9" s="120">
        <v>1.209E-2</v>
      </c>
      <c r="K9" s="172">
        <v>1.3207814691954279E-2</v>
      </c>
      <c r="L9" s="172">
        <v>1.4327814691954275E-2</v>
      </c>
      <c r="M9" s="121">
        <v>1.4598810774275869E-2</v>
      </c>
      <c r="N9" s="121">
        <v>1.4598810774275869E-2</v>
      </c>
      <c r="O9" s="172">
        <v>1.6865562938390855E-2</v>
      </c>
      <c r="P9" s="122">
        <v>1.7090000002208623E-2</v>
      </c>
      <c r="Q9" s="123">
        <v>1.1490000000000004E-2</v>
      </c>
      <c r="R9" s="123">
        <v>1.1490000000000004E-2</v>
      </c>
      <c r="S9" s="123">
        <v>1.1490000000000004E-2</v>
      </c>
      <c r="T9" s="123">
        <v>1.1490000000000004E-2</v>
      </c>
      <c r="U9" s="124">
        <v>1.2990000000000005E-2</v>
      </c>
      <c r="V9" s="173">
        <v>2.666E-2</v>
      </c>
      <c r="W9" s="125">
        <v>2.666E-2</v>
      </c>
      <c r="X9" s="125">
        <v>2.666E-2</v>
      </c>
      <c r="Y9" s="126">
        <v>1.2640000000000002E-2</v>
      </c>
      <c r="Z9" s="174">
        <v>1.8590000000000002E-2</v>
      </c>
      <c r="AA9" s="174">
        <v>1.8590000000000002E-2</v>
      </c>
      <c r="AB9" s="172">
        <v>1.4223841164532234E-2</v>
      </c>
      <c r="AC9" s="128">
        <v>1.5034999994052825E-2</v>
      </c>
      <c r="AD9" s="129">
        <v>1.2990000000000005E-2</v>
      </c>
      <c r="AE9" s="129">
        <v>1.2990000000000005E-2</v>
      </c>
      <c r="AF9" s="129">
        <v>1.2990000000000005E-2</v>
      </c>
      <c r="AG9" s="129">
        <v>1.2990000000000005E-2</v>
      </c>
      <c r="AH9" s="129">
        <v>1.2990000000000005E-2</v>
      </c>
      <c r="AI9" s="129">
        <v>1.2990000000000005E-2</v>
      </c>
      <c r="AJ9" s="129">
        <v>1.2990000000000005E-2</v>
      </c>
      <c r="AK9" s="129">
        <v>1.2990000000000005E-2</v>
      </c>
      <c r="AL9" s="129">
        <v>1.2990000000000005E-2</v>
      </c>
      <c r="AM9" s="129">
        <v>1.2990000000000005E-2</v>
      </c>
      <c r="AN9" s="130">
        <v>1.2990000000000005E-2</v>
      </c>
    </row>
    <row r="10" spans="1:40" ht="15">
      <c r="A10" s="117">
        <v>8</v>
      </c>
      <c r="B10" s="119">
        <v>7000000</v>
      </c>
      <c r="C10" s="119">
        <v>7999999</v>
      </c>
      <c r="D10" s="117"/>
      <c r="E10" s="120">
        <v>1.209E-2</v>
      </c>
      <c r="F10" s="120">
        <v>1.209E-2</v>
      </c>
      <c r="G10" s="172">
        <v>1.4663907345977136E-2</v>
      </c>
      <c r="H10" s="120">
        <v>1.209E-2</v>
      </c>
      <c r="I10" s="120">
        <v>1.209E-2</v>
      </c>
      <c r="J10" s="120">
        <v>1.209E-2</v>
      </c>
      <c r="K10" s="172">
        <v>1.3207814691954279E-2</v>
      </c>
      <c r="L10" s="172">
        <v>1.4327814691954275E-2</v>
      </c>
      <c r="M10" s="121">
        <v>1.4598810774275869E-2</v>
      </c>
      <c r="N10" s="121">
        <v>1.4598810774275869E-2</v>
      </c>
      <c r="O10" s="172">
        <v>1.6865562938390855E-2</v>
      </c>
      <c r="P10" s="122">
        <v>1.7090000002208623E-2</v>
      </c>
      <c r="Q10" s="123">
        <v>1.1490000000000004E-2</v>
      </c>
      <c r="R10" s="123">
        <v>1.1490000000000004E-2</v>
      </c>
      <c r="S10" s="123">
        <v>1.1490000000000004E-2</v>
      </c>
      <c r="T10" s="123">
        <v>1.1490000000000004E-2</v>
      </c>
      <c r="U10" s="124">
        <v>1.2990000000000005E-2</v>
      </c>
      <c r="V10" s="173">
        <v>2.666E-2</v>
      </c>
      <c r="W10" s="125">
        <v>2.666E-2</v>
      </c>
      <c r="X10" s="125">
        <v>2.666E-2</v>
      </c>
      <c r="Y10" s="126">
        <v>1.2640000000000002E-2</v>
      </c>
      <c r="Z10" s="174">
        <v>1.8590000000000002E-2</v>
      </c>
      <c r="AA10" s="174">
        <v>1.8590000000000002E-2</v>
      </c>
      <c r="AB10" s="172">
        <v>1.4223841164532234E-2</v>
      </c>
      <c r="AC10" s="128">
        <v>1.5034999994052825E-2</v>
      </c>
      <c r="AD10" s="129">
        <v>1.2990000000000005E-2</v>
      </c>
      <c r="AE10" s="129">
        <v>1.2990000000000005E-2</v>
      </c>
      <c r="AF10" s="129">
        <v>1.2990000000000005E-2</v>
      </c>
      <c r="AG10" s="129">
        <v>1.2990000000000005E-2</v>
      </c>
      <c r="AH10" s="129">
        <v>1.2990000000000005E-2</v>
      </c>
      <c r="AI10" s="129">
        <v>1.2990000000000005E-2</v>
      </c>
      <c r="AJ10" s="129">
        <v>1.2990000000000005E-2</v>
      </c>
      <c r="AK10" s="129">
        <v>1.2990000000000005E-2</v>
      </c>
      <c r="AL10" s="129">
        <v>1.2990000000000005E-2</v>
      </c>
      <c r="AM10" s="129">
        <v>1.2990000000000005E-2</v>
      </c>
      <c r="AN10" s="130">
        <v>1.2990000000000005E-2</v>
      </c>
    </row>
    <row r="11" spans="1:40" ht="15">
      <c r="A11" s="117">
        <v>9</v>
      </c>
      <c r="B11" s="119">
        <v>8000000</v>
      </c>
      <c r="C11" s="119">
        <v>8999999</v>
      </c>
      <c r="D11" s="117"/>
      <c r="E11" s="120">
        <v>1.209E-2</v>
      </c>
      <c r="F11" s="120">
        <v>1.209E-2</v>
      </c>
      <c r="G11" s="172">
        <v>1.4663907345977136E-2</v>
      </c>
      <c r="H11" s="120">
        <v>1.209E-2</v>
      </c>
      <c r="I11" s="120">
        <v>1.209E-2</v>
      </c>
      <c r="J11" s="120">
        <v>1.209E-2</v>
      </c>
      <c r="K11" s="172">
        <v>1.3207814691954279E-2</v>
      </c>
      <c r="L11" s="172">
        <v>1.4327814691954275E-2</v>
      </c>
      <c r="M11" s="121">
        <v>1.3590000000000001E-2</v>
      </c>
      <c r="N11" s="121">
        <v>1.3590000000000001E-2</v>
      </c>
      <c r="O11" s="172">
        <v>1.6865562938390855E-2</v>
      </c>
      <c r="P11" s="122">
        <v>1.7090000002208623E-2</v>
      </c>
      <c r="Q11" s="123">
        <v>1.1490000000000004E-2</v>
      </c>
      <c r="R11" s="123">
        <v>1.1490000000000004E-2</v>
      </c>
      <c r="S11" s="123">
        <v>1.1490000000000004E-2</v>
      </c>
      <c r="T11" s="123">
        <v>1.1490000000000004E-2</v>
      </c>
      <c r="U11" s="124">
        <v>1.2490000000000005E-2</v>
      </c>
      <c r="V11" s="173">
        <v>2.666E-2</v>
      </c>
      <c r="W11" s="125">
        <v>2.666E-2</v>
      </c>
      <c r="X11" s="125">
        <v>2.666E-2</v>
      </c>
      <c r="Y11" s="126">
        <v>1.1640000000000001E-2</v>
      </c>
      <c r="Z11" s="174">
        <v>1.8590000000000002E-2</v>
      </c>
      <c r="AA11" s="174">
        <v>1.8590000000000002E-2</v>
      </c>
      <c r="AB11" s="172">
        <v>1.4223841164532234E-2</v>
      </c>
      <c r="AC11" s="128">
        <v>1.5034999994052825E-2</v>
      </c>
      <c r="AD11" s="129">
        <v>1.1990000000000004E-2</v>
      </c>
      <c r="AE11" s="129">
        <v>1.1990000000000004E-2</v>
      </c>
      <c r="AF11" s="129">
        <v>1.1990000000000004E-2</v>
      </c>
      <c r="AG11" s="129">
        <v>1.1990000000000004E-2</v>
      </c>
      <c r="AH11" s="129">
        <v>1.1990000000000004E-2</v>
      </c>
      <c r="AI11" s="129">
        <v>1.1990000000000004E-2</v>
      </c>
      <c r="AJ11" s="129">
        <v>1.1990000000000004E-2</v>
      </c>
      <c r="AK11" s="129">
        <v>1.1990000000000004E-2</v>
      </c>
      <c r="AL11" s="129">
        <v>1.1990000000000004E-2</v>
      </c>
      <c r="AM11" s="129">
        <v>1.1990000000000004E-2</v>
      </c>
      <c r="AN11" s="130">
        <v>1.1990000000000004E-2</v>
      </c>
    </row>
    <row r="12" spans="1:40" ht="15">
      <c r="A12" s="117">
        <v>10</v>
      </c>
      <c r="B12" s="119">
        <v>9000000</v>
      </c>
      <c r="C12" s="119">
        <v>9999999</v>
      </c>
      <c r="D12" s="117"/>
      <c r="E12" s="120">
        <v>1.209E-2</v>
      </c>
      <c r="F12" s="120">
        <v>1.209E-2</v>
      </c>
      <c r="G12" s="172">
        <v>1.4663907345977136E-2</v>
      </c>
      <c r="H12" s="120">
        <v>1.209E-2</v>
      </c>
      <c r="I12" s="120">
        <v>1.209E-2</v>
      </c>
      <c r="J12" s="120">
        <v>1.209E-2</v>
      </c>
      <c r="K12" s="172">
        <v>1.3207814691954279E-2</v>
      </c>
      <c r="L12" s="172">
        <v>1.4327814691954275E-2</v>
      </c>
      <c r="M12" s="121">
        <v>1.3590000000000001E-2</v>
      </c>
      <c r="N12" s="121">
        <v>1.3590000000000001E-2</v>
      </c>
      <c r="O12" s="172">
        <v>1.6865562938390855E-2</v>
      </c>
      <c r="P12" s="122">
        <v>1.7090000002208623E-2</v>
      </c>
      <c r="Q12" s="123">
        <v>1.1490000000000004E-2</v>
      </c>
      <c r="R12" s="123">
        <v>1.1490000000000004E-2</v>
      </c>
      <c r="S12" s="123">
        <v>1.1490000000000004E-2</v>
      </c>
      <c r="T12" s="123">
        <v>1.1490000000000004E-2</v>
      </c>
      <c r="U12" s="124">
        <v>1.2490000000000005E-2</v>
      </c>
      <c r="V12" s="173">
        <v>2.666E-2</v>
      </c>
      <c r="W12" s="125">
        <v>2.666E-2</v>
      </c>
      <c r="X12" s="125">
        <v>2.666E-2</v>
      </c>
      <c r="Y12" s="126">
        <v>1.1640000000000001E-2</v>
      </c>
      <c r="Z12" s="174">
        <v>1.8590000000000002E-2</v>
      </c>
      <c r="AA12" s="174">
        <v>1.8590000000000002E-2</v>
      </c>
      <c r="AB12" s="172">
        <v>1.4223841164532234E-2</v>
      </c>
      <c r="AC12" s="128">
        <v>1.5034999994052825E-2</v>
      </c>
      <c r="AD12" s="129">
        <v>1.1990000000000004E-2</v>
      </c>
      <c r="AE12" s="129">
        <v>1.1990000000000004E-2</v>
      </c>
      <c r="AF12" s="129">
        <v>1.1990000000000004E-2</v>
      </c>
      <c r="AG12" s="129">
        <v>1.1990000000000004E-2</v>
      </c>
      <c r="AH12" s="129">
        <v>1.1990000000000004E-2</v>
      </c>
      <c r="AI12" s="129">
        <v>1.1990000000000004E-2</v>
      </c>
      <c r="AJ12" s="129">
        <v>1.1990000000000004E-2</v>
      </c>
      <c r="AK12" s="129">
        <v>1.1990000000000004E-2</v>
      </c>
      <c r="AL12" s="129">
        <v>1.1990000000000004E-2</v>
      </c>
      <c r="AM12" s="129">
        <v>1.1990000000000004E-2</v>
      </c>
      <c r="AN12" s="130">
        <v>1.1990000000000004E-2</v>
      </c>
    </row>
    <row r="13" spans="1:40" ht="15">
      <c r="A13" s="117">
        <v>11</v>
      </c>
      <c r="B13" s="119">
        <v>10000000</v>
      </c>
      <c r="C13" s="119">
        <v>10999999</v>
      </c>
      <c r="D13" s="117"/>
      <c r="E13" s="120">
        <v>1.209E-2</v>
      </c>
      <c r="F13" s="120">
        <v>1.209E-2</v>
      </c>
      <c r="G13" s="172">
        <v>1.4663907345977136E-2</v>
      </c>
      <c r="H13" s="120">
        <v>1.209E-2</v>
      </c>
      <c r="I13" s="120">
        <v>1.209E-2</v>
      </c>
      <c r="J13" s="120">
        <v>1.209E-2</v>
      </c>
      <c r="K13" s="172">
        <v>1.3207814691954279E-2</v>
      </c>
      <c r="L13" s="172">
        <v>1.4327814691954275E-2</v>
      </c>
      <c r="M13" s="121">
        <v>1.3590000000000001E-2</v>
      </c>
      <c r="N13" s="121">
        <v>1.3590000000000001E-2</v>
      </c>
      <c r="O13" s="172">
        <v>1.6865562938390855E-2</v>
      </c>
      <c r="P13" s="122">
        <v>1.7090000002208623E-2</v>
      </c>
      <c r="Q13" s="123">
        <v>1.1490000000000004E-2</v>
      </c>
      <c r="R13" s="123">
        <v>1.1490000000000004E-2</v>
      </c>
      <c r="S13" s="123">
        <v>1.1490000000000004E-2</v>
      </c>
      <c r="T13" s="123">
        <v>1.1490000000000004E-2</v>
      </c>
      <c r="U13" s="124">
        <v>1.2490000000000005E-2</v>
      </c>
      <c r="V13" s="125">
        <v>2.666E-2</v>
      </c>
      <c r="W13" s="125">
        <v>2.666E-2</v>
      </c>
      <c r="X13" s="125">
        <v>2.666E-2</v>
      </c>
      <c r="Y13" s="126">
        <v>1.1640000000000001E-2</v>
      </c>
      <c r="Z13" s="174">
        <v>1.8590000000000002E-2</v>
      </c>
      <c r="AA13" s="174">
        <v>1.8590000000000002E-2</v>
      </c>
      <c r="AB13" s="172">
        <v>1.4223841164532234E-2</v>
      </c>
      <c r="AC13" s="128">
        <v>1.5034999994052825E-2</v>
      </c>
      <c r="AD13" s="129">
        <v>1.1990000000000004E-2</v>
      </c>
      <c r="AE13" s="129">
        <v>1.1990000000000004E-2</v>
      </c>
      <c r="AF13" s="129">
        <v>1.1990000000000004E-2</v>
      </c>
      <c r="AG13" s="129">
        <v>1.1990000000000004E-2</v>
      </c>
      <c r="AH13" s="129">
        <v>1.1990000000000004E-2</v>
      </c>
      <c r="AI13" s="129">
        <v>1.1990000000000004E-2</v>
      </c>
      <c r="AJ13" s="129">
        <v>1.1990000000000004E-2</v>
      </c>
      <c r="AK13" s="129">
        <v>1.1990000000000004E-2</v>
      </c>
      <c r="AL13" s="129">
        <v>1.1990000000000004E-2</v>
      </c>
      <c r="AM13" s="129">
        <v>1.1990000000000004E-2</v>
      </c>
      <c r="AN13" s="130">
        <v>1.1990000000000004E-2</v>
      </c>
    </row>
    <row r="14" spans="1:40" ht="15">
      <c r="A14" s="117">
        <v>12</v>
      </c>
      <c r="B14" s="119">
        <v>11000000</v>
      </c>
      <c r="C14" s="119">
        <v>11999999</v>
      </c>
      <c r="D14" s="117"/>
      <c r="E14" s="120">
        <v>1.209E-2</v>
      </c>
      <c r="F14" s="120">
        <v>1.209E-2</v>
      </c>
      <c r="G14" s="172">
        <v>1.4663907345977136E-2</v>
      </c>
      <c r="H14" s="120">
        <v>1.209E-2</v>
      </c>
      <c r="I14" s="120">
        <v>1.209E-2</v>
      </c>
      <c r="J14" s="120">
        <v>1.209E-2</v>
      </c>
      <c r="K14" s="172">
        <v>1.3207814691954279E-2</v>
      </c>
      <c r="L14" s="172">
        <v>1.4327814691954275E-2</v>
      </c>
      <c r="M14" s="121">
        <v>1.3229999999999999E-2</v>
      </c>
      <c r="N14" s="121">
        <v>1.3229999999999999E-2</v>
      </c>
      <c r="O14" s="172">
        <v>1.6865562938390855E-2</v>
      </c>
      <c r="P14" s="122">
        <v>1.7090000002208623E-2</v>
      </c>
      <c r="Q14" s="123">
        <v>1.1490000000000004E-2</v>
      </c>
      <c r="R14" s="123">
        <v>1.1490000000000004E-2</v>
      </c>
      <c r="S14" s="123">
        <v>1.1490000000000004E-2</v>
      </c>
      <c r="T14" s="123">
        <v>1.1490000000000004E-2</v>
      </c>
      <c r="U14" s="124">
        <v>1.2490000000000005E-2</v>
      </c>
      <c r="V14" s="125">
        <v>2.666E-2</v>
      </c>
      <c r="W14" s="125">
        <v>2.666E-2</v>
      </c>
      <c r="X14" s="125">
        <v>2.666E-2</v>
      </c>
      <c r="Y14" s="126">
        <v>1.1640000000000001E-2</v>
      </c>
      <c r="Z14" s="174">
        <v>1.8590000000000002E-2</v>
      </c>
      <c r="AA14" s="174">
        <v>1.8590000000000002E-2</v>
      </c>
      <c r="AB14" s="172">
        <v>1.4223841164532234E-2</v>
      </c>
      <c r="AC14" s="128">
        <v>1.5034999994052825E-2</v>
      </c>
      <c r="AD14" s="129">
        <v>1.1990000000000004E-2</v>
      </c>
      <c r="AE14" s="129">
        <v>1.1990000000000004E-2</v>
      </c>
      <c r="AF14" s="129">
        <v>1.1990000000000004E-2</v>
      </c>
      <c r="AG14" s="129">
        <v>1.1990000000000004E-2</v>
      </c>
      <c r="AH14" s="129">
        <v>1.1990000000000004E-2</v>
      </c>
      <c r="AI14" s="129">
        <v>1.1990000000000004E-2</v>
      </c>
      <c r="AJ14" s="129">
        <v>1.1990000000000004E-2</v>
      </c>
      <c r="AK14" s="129">
        <v>1.1990000000000004E-2</v>
      </c>
      <c r="AL14" s="129">
        <v>1.1990000000000004E-2</v>
      </c>
      <c r="AM14" s="129">
        <v>1.1990000000000004E-2</v>
      </c>
      <c r="AN14" s="130">
        <v>1.1990000000000004E-2</v>
      </c>
    </row>
    <row r="15" spans="1:40" ht="15">
      <c r="A15" s="117">
        <v>13</v>
      </c>
      <c r="B15" s="119">
        <v>12000000</v>
      </c>
      <c r="C15" s="119">
        <v>12999999</v>
      </c>
      <c r="D15" s="117"/>
      <c r="E15" s="120">
        <v>1.1789999999999998E-2</v>
      </c>
      <c r="F15" s="120">
        <v>1.1789999999999998E-2</v>
      </c>
      <c r="G15" s="172">
        <v>1.4663907345977136E-2</v>
      </c>
      <c r="H15" s="120">
        <v>1.1789999999999998E-2</v>
      </c>
      <c r="I15" s="120">
        <v>1.1789999999999998E-2</v>
      </c>
      <c r="J15" s="120">
        <v>1.1789999999999998E-2</v>
      </c>
      <c r="K15" s="172">
        <v>1.3207814691954279E-2</v>
      </c>
      <c r="L15" s="172">
        <v>1.4327814691954275E-2</v>
      </c>
      <c r="M15" s="121">
        <v>1.1189999999999999E-2</v>
      </c>
      <c r="N15" s="121">
        <v>1.1189999999999999E-2</v>
      </c>
      <c r="O15" s="172">
        <v>1.6865562938390855E-2</v>
      </c>
      <c r="P15" s="122">
        <v>1.7090000002208623E-2</v>
      </c>
      <c r="Q15" s="123">
        <v>1.1190000000000002E-2</v>
      </c>
      <c r="R15" s="123">
        <v>1.1190000000000002E-2</v>
      </c>
      <c r="S15" s="123">
        <v>1.1190000000000002E-2</v>
      </c>
      <c r="T15" s="123">
        <v>1.1190000000000002E-2</v>
      </c>
      <c r="U15" s="124">
        <v>1.2490000000000005E-2</v>
      </c>
      <c r="V15" s="125">
        <v>2.666E-2</v>
      </c>
      <c r="W15" s="125">
        <v>2.666E-2</v>
      </c>
      <c r="X15" s="125">
        <v>2.666E-2</v>
      </c>
      <c r="Y15" s="126">
        <v>1.1339999999999999E-2</v>
      </c>
      <c r="Z15" s="174">
        <v>1.8590000000000002E-2</v>
      </c>
      <c r="AA15" s="174">
        <v>1.8590000000000002E-2</v>
      </c>
      <c r="AB15" s="172">
        <v>1.4223841164532234E-2</v>
      </c>
      <c r="AC15" s="128">
        <v>1.5034999994052825E-2</v>
      </c>
      <c r="AD15" s="129">
        <v>1.1390000000000001E-2</v>
      </c>
      <c r="AE15" s="129">
        <v>1.1390000000000001E-2</v>
      </c>
      <c r="AF15" s="129">
        <v>1.1390000000000001E-2</v>
      </c>
      <c r="AG15" s="129">
        <v>1.1390000000000001E-2</v>
      </c>
      <c r="AH15" s="129">
        <v>1.1390000000000001E-2</v>
      </c>
      <c r="AI15" s="129">
        <v>1.1390000000000001E-2</v>
      </c>
      <c r="AJ15" s="129">
        <v>1.1390000000000001E-2</v>
      </c>
      <c r="AK15" s="129">
        <v>1.1390000000000001E-2</v>
      </c>
      <c r="AL15" s="129">
        <v>1.1390000000000001E-2</v>
      </c>
      <c r="AM15" s="129">
        <v>1.1390000000000001E-2</v>
      </c>
      <c r="AN15" s="130">
        <v>1.1390000000000001E-2</v>
      </c>
    </row>
    <row r="16" spans="1:40" ht="15">
      <c r="A16" s="117">
        <v>14</v>
      </c>
      <c r="B16" s="119">
        <v>13000000</v>
      </c>
      <c r="C16" s="119">
        <v>13999999</v>
      </c>
      <c r="D16" s="117"/>
      <c r="E16" s="120">
        <v>1.1789999999999998E-2</v>
      </c>
      <c r="F16" s="120">
        <v>1.1789999999999998E-2</v>
      </c>
      <c r="G16" s="172">
        <v>1.4663907345977136E-2</v>
      </c>
      <c r="H16" s="120">
        <v>1.1789999999999998E-2</v>
      </c>
      <c r="I16" s="120">
        <v>1.1789999999999998E-2</v>
      </c>
      <c r="J16" s="120">
        <v>1.1789999999999998E-2</v>
      </c>
      <c r="K16" s="172">
        <v>1.3207814691954279E-2</v>
      </c>
      <c r="L16" s="172">
        <v>1.4327814691954275E-2</v>
      </c>
      <c r="M16" s="121">
        <v>1.1189999999999999E-2</v>
      </c>
      <c r="N16" s="121">
        <v>1.1189999999999999E-2</v>
      </c>
      <c r="O16" s="172">
        <v>1.6865562938390855E-2</v>
      </c>
      <c r="P16" s="122">
        <v>1.7090000002208623E-2</v>
      </c>
      <c r="Q16" s="123">
        <v>1.1190000000000002E-2</v>
      </c>
      <c r="R16" s="123">
        <v>1.1190000000000002E-2</v>
      </c>
      <c r="S16" s="123">
        <v>1.1190000000000002E-2</v>
      </c>
      <c r="T16" s="123">
        <v>1.1190000000000002E-2</v>
      </c>
      <c r="U16" s="124">
        <v>1.2490000000000005E-2</v>
      </c>
      <c r="V16" s="125">
        <v>2.666E-2</v>
      </c>
      <c r="W16" s="125">
        <v>2.666E-2</v>
      </c>
      <c r="X16" s="125">
        <v>2.666E-2</v>
      </c>
      <c r="Y16" s="126">
        <v>1.1339999999999999E-2</v>
      </c>
      <c r="Z16" s="127">
        <v>1.8590000000000002E-2</v>
      </c>
      <c r="AA16" s="174">
        <v>1.8590000000000002E-2</v>
      </c>
      <c r="AB16" s="172">
        <v>1.4223841164532234E-2</v>
      </c>
      <c r="AC16" s="128">
        <v>1.5034999994052825E-2</v>
      </c>
      <c r="AD16" s="129">
        <v>1.1390000000000001E-2</v>
      </c>
      <c r="AE16" s="129">
        <v>1.1390000000000001E-2</v>
      </c>
      <c r="AF16" s="129">
        <v>1.1390000000000001E-2</v>
      </c>
      <c r="AG16" s="129">
        <v>1.1390000000000001E-2</v>
      </c>
      <c r="AH16" s="129">
        <v>1.1390000000000001E-2</v>
      </c>
      <c r="AI16" s="129">
        <v>1.1390000000000001E-2</v>
      </c>
      <c r="AJ16" s="129">
        <v>1.1390000000000001E-2</v>
      </c>
      <c r="AK16" s="129">
        <v>1.1390000000000001E-2</v>
      </c>
      <c r="AL16" s="129">
        <v>1.1390000000000001E-2</v>
      </c>
      <c r="AM16" s="129">
        <v>1.1390000000000001E-2</v>
      </c>
      <c r="AN16" s="130">
        <v>1.1390000000000001E-2</v>
      </c>
    </row>
    <row r="17" spans="1:40" ht="15">
      <c r="A17" s="117">
        <v>15</v>
      </c>
      <c r="B17" s="119">
        <v>14000000</v>
      </c>
      <c r="C17" s="119">
        <v>14999999</v>
      </c>
      <c r="D17" s="117"/>
      <c r="E17" s="120">
        <v>1.1789999999999998E-2</v>
      </c>
      <c r="F17" s="120">
        <v>1.1789999999999998E-2</v>
      </c>
      <c r="G17" s="172">
        <v>1.4663907345977136E-2</v>
      </c>
      <c r="H17" s="120">
        <v>1.1789999999999998E-2</v>
      </c>
      <c r="I17" s="120">
        <v>1.1789999999999998E-2</v>
      </c>
      <c r="J17" s="120">
        <v>1.1789999999999998E-2</v>
      </c>
      <c r="K17" s="172">
        <v>1.3207814691954279E-2</v>
      </c>
      <c r="L17" s="172">
        <v>1.4327814691954275E-2</v>
      </c>
      <c r="M17" s="121">
        <v>1.1189999999999999E-2</v>
      </c>
      <c r="N17" s="121">
        <v>1.1189999999999999E-2</v>
      </c>
      <c r="O17" s="172">
        <v>1.6865562938390855E-2</v>
      </c>
      <c r="P17" s="122">
        <v>1.7090000002208623E-2</v>
      </c>
      <c r="Q17" s="123">
        <v>1.1190000000000002E-2</v>
      </c>
      <c r="R17" s="123">
        <v>1.1190000000000002E-2</v>
      </c>
      <c r="S17" s="123">
        <v>1.1190000000000002E-2</v>
      </c>
      <c r="T17" s="123">
        <v>1.1190000000000002E-2</v>
      </c>
      <c r="U17" s="124">
        <v>1.2490000000000005E-2</v>
      </c>
      <c r="V17" s="125">
        <v>2.666E-2</v>
      </c>
      <c r="W17" s="125">
        <v>2.666E-2</v>
      </c>
      <c r="X17" s="125">
        <v>2.666E-2</v>
      </c>
      <c r="Y17" s="126">
        <v>1.1339999999999999E-2</v>
      </c>
      <c r="Z17" s="127">
        <v>1.8590000000000002E-2</v>
      </c>
      <c r="AA17" s="174">
        <v>1.8590000000000002E-2</v>
      </c>
      <c r="AB17" s="172">
        <v>1.4223841164532234E-2</v>
      </c>
      <c r="AC17" s="128">
        <v>1.5034999994052825E-2</v>
      </c>
      <c r="AD17" s="129">
        <v>1.1390000000000001E-2</v>
      </c>
      <c r="AE17" s="129">
        <v>1.1390000000000001E-2</v>
      </c>
      <c r="AF17" s="129">
        <v>1.1390000000000001E-2</v>
      </c>
      <c r="AG17" s="129">
        <v>1.1390000000000001E-2</v>
      </c>
      <c r="AH17" s="129">
        <v>1.1390000000000001E-2</v>
      </c>
      <c r="AI17" s="129">
        <v>1.1390000000000001E-2</v>
      </c>
      <c r="AJ17" s="129">
        <v>1.1390000000000001E-2</v>
      </c>
      <c r="AK17" s="129">
        <v>1.1390000000000001E-2</v>
      </c>
      <c r="AL17" s="129">
        <v>1.1390000000000001E-2</v>
      </c>
      <c r="AM17" s="129">
        <v>1.1390000000000001E-2</v>
      </c>
      <c r="AN17" s="130">
        <v>1.1390000000000001E-2</v>
      </c>
    </row>
    <row r="18" spans="1:40" ht="15">
      <c r="A18" s="117">
        <v>16</v>
      </c>
      <c r="B18" s="119">
        <v>15000000</v>
      </c>
      <c r="C18" s="119">
        <v>15999999</v>
      </c>
      <c r="D18" s="117"/>
      <c r="E18" s="120">
        <v>1.0690000000000002E-2</v>
      </c>
      <c r="F18" s="120">
        <v>1.0690000000000002E-2</v>
      </c>
      <c r="G18" s="172">
        <v>1.4663907345977136E-2</v>
      </c>
      <c r="H18" s="120">
        <v>1.0690000000000002E-2</v>
      </c>
      <c r="I18" s="120">
        <v>1.0690000000000002E-2</v>
      </c>
      <c r="J18" s="120">
        <v>1.0690000000000002E-2</v>
      </c>
      <c r="K18" s="172">
        <v>1.3207814691954279E-2</v>
      </c>
      <c r="L18" s="172">
        <v>1.4327814691954275E-2</v>
      </c>
      <c r="M18" s="121">
        <v>1.1189999999999999E-2</v>
      </c>
      <c r="N18" s="121">
        <v>1.1189999999999999E-2</v>
      </c>
      <c r="O18" s="172">
        <v>1.6865562938390855E-2</v>
      </c>
      <c r="P18" s="122">
        <v>1.7090000002208623E-2</v>
      </c>
      <c r="Q18" s="123">
        <v>1.0090000000000002E-2</v>
      </c>
      <c r="R18" s="123">
        <v>1.0090000000000002E-2</v>
      </c>
      <c r="S18" s="123">
        <v>1.0090000000000002E-2</v>
      </c>
      <c r="T18" s="123">
        <v>1.0090000000000002E-2</v>
      </c>
      <c r="U18" s="124">
        <v>1.2490000000000005E-2</v>
      </c>
      <c r="V18" s="125">
        <v>2.666E-2</v>
      </c>
      <c r="W18" s="125">
        <v>2.666E-2</v>
      </c>
      <c r="X18" s="125">
        <v>2.666E-2</v>
      </c>
      <c r="Y18" s="126">
        <v>1.074E-2</v>
      </c>
      <c r="Z18" s="127">
        <v>1.8590000000000002E-2</v>
      </c>
      <c r="AA18" s="174">
        <v>1.8590000000000002E-2</v>
      </c>
      <c r="AB18" s="172">
        <v>1.4223841164532234E-2</v>
      </c>
      <c r="AC18" s="128">
        <v>1.5034999994052825E-2</v>
      </c>
      <c r="AD18" s="129">
        <v>1.0590000000000002E-2</v>
      </c>
      <c r="AE18" s="129">
        <v>1.0590000000000002E-2</v>
      </c>
      <c r="AF18" s="129">
        <v>1.0590000000000002E-2</v>
      </c>
      <c r="AG18" s="129">
        <v>1.0590000000000002E-2</v>
      </c>
      <c r="AH18" s="129">
        <v>1.0590000000000002E-2</v>
      </c>
      <c r="AI18" s="129">
        <v>1.0590000000000002E-2</v>
      </c>
      <c r="AJ18" s="129">
        <v>1.0590000000000002E-2</v>
      </c>
      <c r="AK18" s="129">
        <v>1.0590000000000002E-2</v>
      </c>
      <c r="AL18" s="129">
        <v>1.0590000000000002E-2</v>
      </c>
      <c r="AM18" s="129">
        <v>1.0590000000000002E-2</v>
      </c>
      <c r="AN18" s="130">
        <v>1.0590000000000002E-2</v>
      </c>
    </row>
    <row r="19" spans="1:40" ht="15">
      <c r="A19" s="117">
        <v>17</v>
      </c>
      <c r="B19" s="119">
        <v>16000000</v>
      </c>
      <c r="C19" s="119">
        <v>16999999</v>
      </c>
      <c r="D19" s="117"/>
      <c r="E19" s="120">
        <v>1.0690000000000002E-2</v>
      </c>
      <c r="F19" s="120">
        <v>1.0690000000000002E-2</v>
      </c>
      <c r="G19" s="172">
        <v>1.4663907345977136E-2</v>
      </c>
      <c r="H19" s="120">
        <v>1.0690000000000002E-2</v>
      </c>
      <c r="I19" s="120">
        <v>1.0690000000000002E-2</v>
      </c>
      <c r="J19" s="120">
        <v>1.0690000000000002E-2</v>
      </c>
      <c r="K19" s="172">
        <v>1.3207814691954279E-2</v>
      </c>
      <c r="L19" s="172">
        <v>1.4327814691954275E-2</v>
      </c>
      <c r="M19" s="121">
        <v>1.1189999999999999E-2</v>
      </c>
      <c r="N19" s="121">
        <v>1.1189999999999999E-2</v>
      </c>
      <c r="O19" s="172">
        <v>1.6865562938390855E-2</v>
      </c>
      <c r="P19" s="122">
        <v>1.7090000002208623E-2</v>
      </c>
      <c r="Q19" s="123">
        <v>1.0090000000000002E-2</v>
      </c>
      <c r="R19" s="123">
        <v>1.0090000000000002E-2</v>
      </c>
      <c r="S19" s="123">
        <v>1.0090000000000002E-2</v>
      </c>
      <c r="T19" s="123">
        <v>1.0090000000000002E-2</v>
      </c>
      <c r="U19" s="124">
        <v>1.2490000000000005E-2</v>
      </c>
      <c r="V19" s="125">
        <v>2.666E-2</v>
      </c>
      <c r="W19" s="125">
        <v>2.666E-2</v>
      </c>
      <c r="X19" s="125">
        <v>2.666E-2</v>
      </c>
      <c r="Y19" s="126">
        <v>1.074E-2</v>
      </c>
      <c r="Z19" s="127">
        <v>1.8590000000000002E-2</v>
      </c>
      <c r="AA19" s="174">
        <v>1.8590000000000002E-2</v>
      </c>
      <c r="AB19" s="172">
        <v>1.4223841164532234E-2</v>
      </c>
      <c r="AC19" s="128">
        <v>1.5034999994052825E-2</v>
      </c>
      <c r="AD19" s="129">
        <v>1.0590000000000002E-2</v>
      </c>
      <c r="AE19" s="129">
        <v>1.0590000000000002E-2</v>
      </c>
      <c r="AF19" s="129">
        <v>1.0590000000000002E-2</v>
      </c>
      <c r="AG19" s="129">
        <v>1.0590000000000002E-2</v>
      </c>
      <c r="AH19" s="129">
        <v>1.0590000000000002E-2</v>
      </c>
      <c r="AI19" s="129">
        <v>1.0590000000000002E-2</v>
      </c>
      <c r="AJ19" s="129">
        <v>1.0590000000000002E-2</v>
      </c>
      <c r="AK19" s="129">
        <v>1.0590000000000002E-2</v>
      </c>
      <c r="AL19" s="129">
        <v>1.0590000000000002E-2</v>
      </c>
      <c r="AM19" s="129">
        <v>1.0590000000000002E-2</v>
      </c>
      <c r="AN19" s="130">
        <v>1.0590000000000002E-2</v>
      </c>
    </row>
    <row r="20" spans="1:40" ht="15">
      <c r="A20" s="117">
        <v>18</v>
      </c>
      <c r="B20" s="119">
        <v>17000000</v>
      </c>
      <c r="C20" s="119">
        <v>17999999</v>
      </c>
      <c r="D20" s="117"/>
      <c r="E20" s="120">
        <v>1.0690000000000002E-2</v>
      </c>
      <c r="F20" s="120">
        <v>1.0690000000000002E-2</v>
      </c>
      <c r="G20" s="172">
        <v>1.4663907345977136E-2</v>
      </c>
      <c r="H20" s="120">
        <v>1.0690000000000002E-2</v>
      </c>
      <c r="I20" s="120">
        <v>1.0690000000000002E-2</v>
      </c>
      <c r="J20" s="120">
        <v>1.0690000000000002E-2</v>
      </c>
      <c r="K20" s="172">
        <v>1.3207814691954279E-2</v>
      </c>
      <c r="L20" s="172">
        <v>1.4327814691954275E-2</v>
      </c>
      <c r="M20" s="121">
        <v>1.1189999999999999E-2</v>
      </c>
      <c r="N20" s="121">
        <v>1.1189999999999999E-2</v>
      </c>
      <c r="O20" s="172">
        <v>1.6865562938390855E-2</v>
      </c>
      <c r="P20" s="122">
        <v>1.7090000002208623E-2</v>
      </c>
      <c r="Q20" s="123">
        <v>1.0090000000000002E-2</v>
      </c>
      <c r="R20" s="123">
        <v>1.0090000000000002E-2</v>
      </c>
      <c r="S20" s="123">
        <v>1.0090000000000002E-2</v>
      </c>
      <c r="T20" s="123">
        <v>1.0090000000000002E-2</v>
      </c>
      <c r="U20" s="124">
        <v>1.2490000000000005E-2</v>
      </c>
      <c r="V20" s="125">
        <v>2.666E-2</v>
      </c>
      <c r="W20" s="125">
        <v>2.666E-2</v>
      </c>
      <c r="X20" s="125">
        <v>2.666E-2</v>
      </c>
      <c r="Y20" s="126">
        <v>1.074E-2</v>
      </c>
      <c r="Z20" s="127">
        <v>1.8590000000000002E-2</v>
      </c>
      <c r="AA20" s="174">
        <v>1.8590000000000002E-2</v>
      </c>
      <c r="AB20" s="172">
        <v>1.4223841164532234E-2</v>
      </c>
      <c r="AC20" s="128">
        <v>1.5034999994052825E-2</v>
      </c>
      <c r="AD20" s="129">
        <v>1.0590000000000002E-2</v>
      </c>
      <c r="AE20" s="129">
        <v>1.0590000000000002E-2</v>
      </c>
      <c r="AF20" s="129">
        <v>1.0590000000000002E-2</v>
      </c>
      <c r="AG20" s="129">
        <v>1.0590000000000002E-2</v>
      </c>
      <c r="AH20" s="129">
        <v>1.0590000000000002E-2</v>
      </c>
      <c r="AI20" s="129">
        <v>1.0590000000000002E-2</v>
      </c>
      <c r="AJ20" s="129">
        <v>1.0590000000000002E-2</v>
      </c>
      <c r="AK20" s="129">
        <v>1.0590000000000002E-2</v>
      </c>
      <c r="AL20" s="129">
        <v>1.0590000000000002E-2</v>
      </c>
      <c r="AM20" s="129">
        <v>1.0590000000000002E-2</v>
      </c>
      <c r="AN20" s="130">
        <v>1.0590000000000002E-2</v>
      </c>
    </row>
    <row r="21" spans="1:40" ht="15">
      <c r="A21" s="117">
        <v>19</v>
      </c>
      <c r="B21" s="119">
        <v>18000000</v>
      </c>
      <c r="C21" s="119">
        <v>18999999</v>
      </c>
      <c r="D21" s="117"/>
      <c r="E21" s="120">
        <v>1.0690000000000002E-2</v>
      </c>
      <c r="F21" s="120">
        <v>1.0690000000000002E-2</v>
      </c>
      <c r="G21" s="172">
        <v>1.4663907345977136E-2</v>
      </c>
      <c r="H21" s="120">
        <v>1.0690000000000002E-2</v>
      </c>
      <c r="I21" s="120">
        <v>1.0690000000000002E-2</v>
      </c>
      <c r="J21" s="120">
        <v>1.0690000000000002E-2</v>
      </c>
      <c r="K21" s="172">
        <v>1.3207814691954279E-2</v>
      </c>
      <c r="L21" s="172">
        <v>1.4327814691954275E-2</v>
      </c>
      <c r="M21" s="121">
        <v>1.1189999999999999E-2</v>
      </c>
      <c r="N21" s="121">
        <v>1.1189999999999999E-2</v>
      </c>
      <c r="O21" s="172">
        <v>1.6865562938390855E-2</v>
      </c>
      <c r="P21" s="122">
        <v>1.7090000002208623E-2</v>
      </c>
      <c r="Q21" s="123">
        <v>1.0090000000000002E-2</v>
      </c>
      <c r="R21" s="123">
        <v>1.0090000000000002E-2</v>
      </c>
      <c r="S21" s="123">
        <v>1.0090000000000002E-2</v>
      </c>
      <c r="T21" s="123">
        <v>1.0090000000000002E-2</v>
      </c>
      <c r="U21" s="124">
        <v>1.2490000000000005E-2</v>
      </c>
      <c r="V21" s="125">
        <v>2.666E-2</v>
      </c>
      <c r="W21" s="125">
        <v>2.666E-2</v>
      </c>
      <c r="X21" s="125">
        <v>2.666E-2</v>
      </c>
      <c r="Y21" s="126">
        <v>1.074E-2</v>
      </c>
      <c r="Z21" s="127">
        <v>1.8590000000000002E-2</v>
      </c>
      <c r="AA21" s="174">
        <v>1.8590000000000002E-2</v>
      </c>
      <c r="AB21" s="172">
        <v>1.4223841164532234E-2</v>
      </c>
      <c r="AC21" s="128">
        <v>1.5034999994052825E-2</v>
      </c>
      <c r="AD21" s="129">
        <v>1.0590000000000002E-2</v>
      </c>
      <c r="AE21" s="129">
        <v>1.0590000000000002E-2</v>
      </c>
      <c r="AF21" s="129">
        <v>1.0590000000000002E-2</v>
      </c>
      <c r="AG21" s="129">
        <v>1.0590000000000002E-2</v>
      </c>
      <c r="AH21" s="129">
        <v>1.0590000000000002E-2</v>
      </c>
      <c r="AI21" s="129">
        <v>1.0590000000000002E-2</v>
      </c>
      <c r="AJ21" s="129">
        <v>1.0590000000000002E-2</v>
      </c>
      <c r="AK21" s="129">
        <v>1.0590000000000002E-2</v>
      </c>
      <c r="AL21" s="129">
        <v>1.0590000000000002E-2</v>
      </c>
      <c r="AM21" s="129">
        <v>1.0590000000000002E-2</v>
      </c>
      <c r="AN21" s="130">
        <v>1.0590000000000002E-2</v>
      </c>
    </row>
    <row r="22" spans="1:40" ht="15">
      <c r="A22" s="117">
        <v>20</v>
      </c>
      <c r="B22" s="119">
        <v>19000000</v>
      </c>
      <c r="C22" s="119">
        <v>19999999</v>
      </c>
      <c r="D22" s="117"/>
      <c r="E22" s="120">
        <v>1.0690000000000002E-2</v>
      </c>
      <c r="F22" s="120">
        <v>1.0690000000000002E-2</v>
      </c>
      <c r="G22" s="172">
        <v>1.4663907345977136E-2</v>
      </c>
      <c r="H22" s="120">
        <v>1.0690000000000002E-2</v>
      </c>
      <c r="I22" s="120">
        <v>1.0690000000000002E-2</v>
      </c>
      <c r="J22" s="120">
        <v>1.0690000000000002E-2</v>
      </c>
      <c r="K22" s="172">
        <v>1.3207814691954279E-2</v>
      </c>
      <c r="L22" s="172">
        <v>1.4327814691954275E-2</v>
      </c>
      <c r="M22" s="121">
        <v>1.1189999999999999E-2</v>
      </c>
      <c r="N22" s="121">
        <v>1.1189999999999999E-2</v>
      </c>
      <c r="O22" s="172">
        <v>1.6865562938390855E-2</v>
      </c>
      <c r="P22" s="122">
        <v>1.7090000002208623E-2</v>
      </c>
      <c r="Q22" s="123">
        <v>1.0090000000000002E-2</v>
      </c>
      <c r="R22" s="123">
        <v>1.0090000000000002E-2</v>
      </c>
      <c r="S22" s="123">
        <v>1.0090000000000002E-2</v>
      </c>
      <c r="T22" s="123">
        <v>1.0090000000000002E-2</v>
      </c>
      <c r="U22" s="124">
        <v>1.2490000000000005E-2</v>
      </c>
      <c r="V22" s="125">
        <v>2.666E-2</v>
      </c>
      <c r="W22" s="125">
        <v>2.666E-2</v>
      </c>
      <c r="X22" s="125">
        <v>2.666E-2</v>
      </c>
      <c r="Y22" s="126">
        <v>1.074E-2</v>
      </c>
      <c r="Z22" s="127">
        <v>1.8590000000000002E-2</v>
      </c>
      <c r="AA22" s="174">
        <v>1.8590000000000002E-2</v>
      </c>
      <c r="AB22" s="172">
        <v>1.4223841164532234E-2</v>
      </c>
      <c r="AC22" s="128">
        <v>1.5034999994052825E-2</v>
      </c>
      <c r="AD22" s="129">
        <v>1.0590000000000002E-2</v>
      </c>
      <c r="AE22" s="129">
        <v>1.0590000000000002E-2</v>
      </c>
      <c r="AF22" s="129">
        <v>1.0590000000000002E-2</v>
      </c>
      <c r="AG22" s="129">
        <v>1.0590000000000002E-2</v>
      </c>
      <c r="AH22" s="129">
        <v>1.0590000000000002E-2</v>
      </c>
      <c r="AI22" s="129">
        <v>1.0590000000000002E-2</v>
      </c>
      <c r="AJ22" s="129">
        <v>1.0590000000000002E-2</v>
      </c>
      <c r="AK22" s="129">
        <v>1.0590000000000002E-2</v>
      </c>
      <c r="AL22" s="129">
        <v>1.0590000000000002E-2</v>
      </c>
      <c r="AM22" s="129">
        <v>1.0590000000000002E-2</v>
      </c>
      <c r="AN22" s="130">
        <v>1.0590000000000002E-2</v>
      </c>
    </row>
    <row r="23" spans="1:40" ht="15">
      <c r="A23" s="117">
        <v>21</v>
      </c>
      <c r="B23" s="119">
        <v>20000000</v>
      </c>
      <c r="C23" s="119">
        <v>20999999</v>
      </c>
      <c r="D23" s="117"/>
      <c r="E23" s="120">
        <v>1.0690000000000002E-2</v>
      </c>
      <c r="F23" s="120">
        <v>1.0690000000000002E-2</v>
      </c>
      <c r="G23" s="172">
        <v>1.4663907345977136E-2</v>
      </c>
      <c r="H23" s="120">
        <v>1.0690000000000002E-2</v>
      </c>
      <c r="I23" s="120">
        <v>1.0690000000000002E-2</v>
      </c>
      <c r="J23" s="120">
        <v>1.0690000000000002E-2</v>
      </c>
      <c r="K23" s="172">
        <v>1.3207814691954279E-2</v>
      </c>
      <c r="L23" s="172">
        <v>1.4327814691954275E-2</v>
      </c>
      <c r="M23" s="121">
        <v>1.1189999999999999E-2</v>
      </c>
      <c r="N23" s="121">
        <v>1.1189999999999999E-2</v>
      </c>
      <c r="O23" s="172">
        <v>1.6865562938390855E-2</v>
      </c>
      <c r="P23" s="122">
        <v>1.7090000002208623E-2</v>
      </c>
      <c r="Q23" s="123">
        <v>1.0090000000000002E-2</v>
      </c>
      <c r="R23" s="123">
        <v>1.0090000000000002E-2</v>
      </c>
      <c r="S23" s="123">
        <v>1.0090000000000002E-2</v>
      </c>
      <c r="T23" s="123">
        <v>1.0090000000000002E-2</v>
      </c>
      <c r="U23" s="124">
        <v>1.2490000000000005E-2</v>
      </c>
      <c r="V23" s="125">
        <v>2.666E-2</v>
      </c>
      <c r="W23" s="125">
        <v>2.666E-2</v>
      </c>
      <c r="X23" s="125">
        <v>2.666E-2</v>
      </c>
      <c r="Y23" s="126">
        <v>1.074E-2</v>
      </c>
      <c r="Z23" s="127">
        <v>1.8590000000000002E-2</v>
      </c>
      <c r="AA23" s="174">
        <v>1.8590000000000002E-2</v>
      </c>
      <c r="AB23" s="172">
        <v>1.4223841164532234E-2</v>
      </c>
      <c r="AC23" s="128">
        <v>1.5034999994052825E-2</v>
      </c>
      <c r="AD23" s="129">
        <v>1.0590000000000002E-2</v>
      </c>
      <c r="AE23" s="129">
        <v>1.0590000000000002E-2</v>
      </c>
      <c r="AF23" s="129">
        <v>1.0590000000000002E-2</v>
      </c>
      <c r="AG23" s="129">
        <v>1.0590000000000002E-2</v>
      </c>
      <c r="AH23" s="129">
        <v>1.0590000000000002E-2</v>
      </c>
      <c r="AI23" s="129">
        <v>1.0590000000000002E-2</v>
      </c>
      <c r="AJ23" s="129">
        <v>1.0590000000000002E-2</v>
      </c>
      <c r="AK23" s="129">
        <v>1.0590000000000002E-2</v>
      </c>
      <c r="AL23" s="129">
        <v>1.0590000000000002E-2</v>
      </c>
      <c r="AM23" s="129">
        <v>1.0590000000000002E-2</v>
      </c>
      <c r="AN23" s="130">
        <v>1.0590000000000002E-2</v>
      </c>
    </row>
    <row r="24" spans="1:40" ht="15">
      <c r="A24" s="117">
        <v>22</v>
      </c>
      <c r="B24" s="119">
        <v>21000000</v>
      </c>
      <c r="C24" s="119">
        <v>21999999</v>
      </c>
      <c r="D24" s="117"/>
      <c r="E24" s="120">
        <v>1.0690000000000002E-2</v>
      </c>
      <c r="F24" s="120">
        <v>1.0690000000000002E-2</v>
      </c>
      <c r="G24" s="172">
        <v>1.4663907345977136E-2</v>
      </c>
      <c r="H24" s="120">
        <v>1.0690000000000002E-2</v>
      </c>
      <c r="I24" s="120">
        <v>1.0690000000000002E-2</v>
      </c>
      <c r="J24" s="120">
        <v>1.0690000000000002E-2</v>
      </c>
      <c r="K24" s="172">
        <v>1.3207814691954279E-2</v>
      </c>
      <c r="L24" s="172">
        <v>1.4327814691954275E-2</v>
      </c>
      <c r="M24" s="121">
        <v>1.1189999999999999E-2</v>
      </c>
      <c r="N24" s="121">
        <v>1.1189999999999999E-2</v>
      </c>
      <c r="O24" s="172">
        <v>1.6865562938390855E-2</v>
      </c>
      <c r="P24" s="122">
        <v>1.7090000002208623E-2</v>
      </c>
      <c r="Q24" s="123">
        <v>1.0090000000000002E-2</v>
      </c>
      <c r="R24" s="123">
        <v>1.0090000000000002E-2</v>
      </c>
      <c r="S24" s="123">
        <v>1.0090000000000002E-2</v>
      </c>
      <c r="T24" s="123">
        <v>1.0090000000000002E-2</v>
      </c>
      <c r="U24" s="124">
        <v>1.2490000000000005E-2</v>
      </c>
      <c r="V24" s="125">
        <v>2.666E-2</v>
      </c>
      <c r="W24" s="125">
        <v>2.666E-2</v>
      </c>
      <c r="X24" s="125">
        <v>2.666E-2</v>
      </c>
      <c r="Y24" s="126">
        <v>1.074E-2</v>
      </c>
      <c r="Z24" s="127">
        <v>1.8590000000000002E-2</v>
      </c>
      <c r="AA24" s="174">
        <v>1.8590000000000002E-2</v>
      </c>
      <c r="AB24" s="172">
        <v>1.4223841164532234E-2</v>
      </c>
      <c r="AC24" s="128">
        <v>1.5034999994052825E-2</v>
      </c>
      <c r="AD24" s="129">
        <v>1.0590000000000002E-2</v>
      </c>
      <c r="AE24" s="129">
        <v>1.0590000000000002E-2</v>
      </c>
      <c r="AF24" s="129">
        <v>1.0590000000000002E-2</v>
      </c>
      <c r="AG24" s="129">
        <v>1.0590000000000002E-2</v>
      </c>
      <c r="AH24" s="129">
        <v>1.0590000000000002E-2</v>
      </c>
      <c r="AI24" s="129">
        <v>1.0590000000000002E-2</v>
      </c>
      <c r="AJ24" s="129">
        <v>1.0590000000000002E-2</v>
      </c>
      <c r="AK24" s="129">
        <v>1.0590000000000002E-2</v>
      </c>
      <c r="AL24" s="129">
        <v>1.0590000000000002E-2</v>
      </c>
      <c r="AM24" s="129">
        <v>1.0590000000000002E-2</v>
      </c>
      <c r="AN24" s="130">
        <v>1.0590000000000002E-2</v>
      </c>
    </row>
    <row r="25" spans="1:40" ht="15">
      <c r="A25" s="117">
        <v>23</v>
      </c>
      <c r="B25" s="119">
        <v>22000000</v>
      </c>
      <c r="C25" s="119">
        <v>22999999</v>
      </c>
      <c r="D25" s="117"/>
      <c r="E25" s="120">
        <v>1.0690000000000002E-2</v>
      </c>
      <c r="F25" s="120">
        <v>1.0690000000000002E-2</v>
      </c>
      <c r="G25" s="172">
        <v>1.4663907345977136E-2</v>
      </c>
      <c r="H25" s="120">
        <v>1.0690000000000002E-2</v>
      </c>
      <c r="I25" s="120">
        <v>1.0690000000000002E-2</v>
      </c>
      <c r="J25" s="120">
        <v>1.0690000000000002E-2</v>
      </c>
      <c r="K25" s="172">
        <v>1.3207814691954279E-2</v>
      </c>
      <c r="L25" s="172">
        <v>1.4327814691954275E-2</v>
      </c>
      <c r="M25" s="121">
        <v>1.1189999999999999E-2</v>
      </c>
      <c r="N25" s="121">
        <v>1.1189999999999999E-2</v>
      </c>
      <c r="O25" s="172">
        <v>1.6865562938390855E-2</v>
      </c>
      <c r="P25" s="122">
        <v>1.7090000002208623E-2</v>
      </c>
      <c r="Q25" s="123">
        <v>1.0090000000000002E-2</v>
      </c>
      <c r="R25" s="123">
        <v>1.0090000000000002E-2</v>
      </c>
      <c r="S25" s="123">
        <v>1.0090000000000002E-2</v>
      </c>
      <c r="T25" s="123">
        <v>1.0090000000000002E-2</v>
      </c>
      <c r="U25" s="124">
        <v>1.2490000000000005E-2</v>
      </c>
      <c r="V25" s="125">
        <v>2.666E-2</v>
      </c>
      <c r="W25" s="125">
        <v>2.666E-2</v>
      </c>
      <c r="X25" s="125">
        <v>2.666E-2</v>
      </c>
      <c r="Y25" s="126">
        <v>1.074E-2</v>
      </c>
      <c r="Z25" s="127">
        <v>1.8590000000000002E-2</v>
      </c>
      <c r="AA25" s="174">
        <v>1.8590000000000002E-2</v>
      </c>
      <c r="AB25" s="172">
        <v>1.4223841164532234E-2</v>
      </c>
      <c r="AC25" s="128">
        <v>1.5034999994052825E-2</v>
      </c>
      <c r="AD25" s="129">
        <v>1.0590000000000002E-2</v>
      </c>
      <c r="AE25" s="129">
        <v>1.0590000000000002E-2</v>
      </c>
      <c r="AF25" s="129">
        <v>1.0590000000000002E-2</v>
      </c>
      <c r="AG25" s="129">
        <v>1.0590000000000002E-2</v>
      </c>
      <c r="AH25" s="129">
        <v>1.0590000000000002E-2</v>
      </c>
      <c r="AI25" s="129">
        <v>1.0590000000000002E-2</v>
      </c>
      <c r="AJ25" s="129">
        <v>1.0590000000000002E-2</v>
      </c>
      <c r="AK25" s="129">
        <v>1.0590000000000002E-2</v>
      </c>
      <c r="AL25" s="129">
        <v>1.0590000000000002E-2</v>
      </c>
      <c r="AM25" s="129">
        <v>1.0590000000000002E-2</v>
      </c>
      <c r="AN25" s="130">
        <v>1.0590000000000002E-2</v>
      </c>
    </row>
    <row r="26" spans="1:40" ht="15">
      <c r="A26" s="117">
        <v>24</v>
      </c>
      <c r="B26" s="119">
        <v>23000000</v>
      </c>
      <c r="C26" s="119">
        <v>23999999</v>
      </c>
      <c r="D26" s="117"/>
      <c r="E26" s="120">
        <v>1.0690000000000002E-2</v>
      </c>
      <c r="F26" s="120">
        <v>1.0690000000000002E-2</v>
      </c>
      <c r="G26" s="172">
        <v>1.4663907345977136E-2</v>
      </c>
      <c r="H26" s="120">
        <v>1.0690000000000002E-2</v>
      </c>
      <c r="I26" s="120">
        <v>1.0690000000000002E-2</v>
      </c>
      <c r="J26" s="120">
        <v>1.0690000000000002E-2</v>
      </c>
      <c r="K26" s="172">
        <v>1.3207814691954279E-2</v>
      </c>
      <c r="L26" s="172">
        <v>1.4327814691954275E-2</v>
      </c>
      <c r="M26" s="121">
        <v>1.1189999999999999E-2</v>
      </c>
      <c r="N26" s="121">
        <v>1.1189999999999999E-2</v>
      </c>
      <c r="O26" s="172">
        <v>1.6865562938390855E-2</v>
      </c>
      <c r="P26" s="122">
        <v>1.7090000002208623E-2</v>
      </c>
      <c r="Q26" s="123">
        <v>1.0090000000000002E-2</v>
      </c>
      <c r="R26" s="123">
        <v>1.0090000000000002E-2</v>
      </c>
      <c r="S26" s="123">
        <v>1.0090000000000002E-2</v>
      </c>
      <c r="T26" s="123">
        <v>1.0090000000000002E-2</v>
      </c>
      <c r="U26" s="124">
        <v>1.2490000000000005E-2</v>
      </c>
      <c r="V26" s="125">
        <v>2.666E-2</v>
      </c>
      <c r="W26" s="125">
        <v>2.666E-2</v>
      </c>
      <c r="X26" s="125">
        <v>2.666E-2</v>
      </c>
      <c r="Y26" s="126">
        <v>1.074E-2</v>
      </c>
      <c r="Z26" s="127">
        <v>1.8590000000000002E-2</v>
      </c>
      <c r="AA26" s="174">
        <v>1.8590000000000002E-2</v>
      </c>
      <c r="AB26" s="172">
        <v>1.4223841164532234E-2</v>
      </c>
      <c r="AC26" s="128">
        <v>1.5034999994052825E-2</v>
      </c>
      <c r="AD26" s="129">
        <v>1.0590000000000002E-2</v>
      </c>
      <c r="AE26" s="129">
        <v>1.0590000000000002E-2</v>
      </c>
      <c r="AF26" s="129">
        <v>1.0590000000000002E-2</v>
      </c>
      <c r="AG26" s="129">
        <v>1.0590000000000002E-2</v>
      </c>
      <c r="AH26" s="129">
        <v>1.0590000000000002E-2</v>
      </c>
      <c r="AI26" s="129">
        <v>1.0590000000000002E-2</v>
      </c>
      <c r="AJ26" s="129">
        <v>1.0590000000000002E-2</v>
      </c>
      <c r="AK26" s="129">
        <v>1.0590000000000002E-2</v>
      </c>
      <c r="AL26" s="129">
        <v>1.0590000000000002E-2</v>
      </c>
      <c r="AM26" s="129">
        <v>1.0590000000000002E-2</v>
      </c>
      <c r="AN26" s="130">
        <v>1.0590000000000002E-2</v>
      </c>
    </row>
    <row r="27" spans="1:40" ht="15">
      <c r="A27" s="117">
        <v>25</v>
      </c>
      <c r="B27" s="119">
        <v>24000000</v>
      </c>
      <c r="C27" s="119">
        <v>24999999</v>
      </c>
      <c r="D27" s="117"/>
      <c r="E27" s="120">
        <v>1.0690000000000002E-2</v>
      </c>
      <c r="F27" s="120">
        <v>1.0690000000000002E-2</v>
      </c>
      <c r="G27" s="172">
        <v>1.4663907345977136E-2</v>
      </c>
      <c r="H27" s="120">
        <v>1.0690000000000002E-2</v>
      </c>
      <c r="I27" s="120">
        <v>1.0690000000000002E-2</v>
      </c>
      <c r="J27" s="120">
        <v>1.0690000000000002E-2</v>
      </c>
      <c r="K27" s="172">
        <v>1.3207814691954279E-2</v>
      </c>
      <c r="L27" s="172">
        <v>1.4327814691954275E-2</v>
      </c>
      <c r="M27" s="121">
        <v>1.1189999999999999E-2</v>
      </c>
      <c r="N27" s="121">
        <v>1.1189999999999999E-2</v>
      </c>
      <c r="O27" s="172">
        <v>1.6865562938390855E-2</v>
      </c>
      <c r="P27" s="122">
        <v>1.7090000002208623E-2</v>
      </c>
      <c r="Q27" s="123">
        <v>1.0090000000000002E-2</v>
      </c>
      <c r="R27" s="123">
        <v>1.0090000000000002E-2</v>
      </c>
      <c r="S27" s="123">
        <v>1.0090000000000002E-2</v>
      </c>
      <c r="T27" s="123">
        <v>1.0090000000000002E-2</v>
      </c>
      <c r="U27" s="124">
        <v>1.2490000000000005E-2</v>
      </c>
      <c r="V27" s="125">
        <v>2.666E-2</v>
      </c>
      <c r="W27" s="125">
        <v>2.666E-2</v>
      </c>
      <c r="X27" s="125">
        <v>2.666E-2</v>
      </c>
      <c r="Y27" s="126">
        <v>1.074E-2</v>
      </c>
      <c r="Z27" s="127">
        <v>1.8590000000000002E-2</v>
      </c>
      <c r="AA27" s="174">
        <v>1.8590000000000002E-2</v>
      </c>
      <c r="AB27" s="172">
        <v>1.4223841164532234E-2</v>
      </c>
      <c r="AC27" s="128">
        <v>1.5034999994052825E-2</v>
      </c>
      <c r="AD27" s="129">
        <v>1.0590000000000002E-2</v>
      </c>
      <c r="AE27" s="129">
        <v>1.0590000000000002E-2</v>
      </c>
      <c r="AF27" s="129">
        <v>1.0590000000000002E-2</v>
      </c>
      <c r="AG27" s="129">
        <v>1.0590000000000002E-2</v>
      </c>
      <c r="AH27" s="129">
        <v>1.0590000000000002E-2</v>
      </c>
      <c r="AI27" s="129">
        <v>1.0590000000000002E-2</v>
      </c>
      <c r="AJ27" s="129">
        <v>1.0590000000000002E-2</v>
      </c>
      <c r="AK27" s="129">
        <v>1.0590000000000002E-2</v>
      </c>
      <c r="AL27" s="129">
        <v>1.0590000000000002E-2</v>
      </c>
      <c r="AM27" s="129">
        <v>1.0590000000000002E-2</v>
      </c>
      <c r="AN27" s="130">
        <v>1.0590000000000002E-2</v>
      </c>
    </row>
    <row r="28" spans="1:40" ht="15">
      <c r="A28" s="117">
        <v>26</v>
      </c>
      <c r="B28" s="119">
        <v>25000000</v>
      </c>
      <c r="C28" s="119">
        <v>25999999</v>
      </c>
      <c r="D28" s="117"/>
      <c r="E28" s="120">
        <v>1.0690000000000002E-2</v>
      </c>
      <c r="F28" s="120">
        <v>1.0690000000000002E-2</v>
      </c>
      <c r="G28" s="172">
        <v>1.4663907345977136E-2</v>
      </c>
      <c r="H28" s="120">
        <v>1.0690000000000002E-2</v>
      </c>
      <c r="I28" s="120">
        <v>1.0690000000000002E-2</v>
      </c>
      <c r="J28" s="120">
        <v>1.0690000000000002E-2</v>
      </c>
      <c r="K28" s="172">
        <v>1.3207814691954279E-2</v>
      </c>
      <c r="L28" s="172">
        <v>1.4327814691954275E-2</v>
      </c>
      <c r="M28" s="121">
        <v>1.1189999999999999E-2</v>
      </c>
      <c r="N28" s="121">
        <v>1.1189999999999999E-2</v>
      </c>
      <c r="O28" s="172">
        <v>1.6865562938390855E-2</v>
      </c>
      <c r="P28" s="122">
        <v>1.7090000002208623E-2</v>
      </c>
      <c r="Q28" s="123">
        <v>1.0090000000000002E-2</v>
      </c>
      <c r="R28" s="123">
        <v>1.0090000000000002E-2</v>
      </c>
      <c r="S28" s="123">
        <v>1.0090000000000002E-2</v>
      </c>
      <c r="T28" s="123">
        <v>1.0090000000000002E-2</v>
      </c>
      <c r="U28" s="124">
        <v>1.2490000000000005E-2</v>
      </c>
      <c r="V28" s="125">
        <v>2.666E-2</v>
      </c>
      <c r="W28" s="125">
        <v>2.666E-2</v>
      </c>
      <c r="X28" s="125">
        <v>2.666E-2</v>
      </c>
      <c r="Y28" s="126">
        <v>1.074E-2</v>
      </c>
      <c r="Z28" s="127">
        <v>1.8590000000000002E-2</v>
      </c>
      <c r="AA28" s="174">
        <v>1.8590000000000002E-2</v>
      </c>
      <c r="AB28" s="172">
        <v>1.4223841164532234E-2</v>
      </c>
      <c r="AC28" s="128">
        <v>1.5034999994052825E-2</v>
      </c>
      <c r="AD28" s="129">
        <v>1.0590000000000002E-2</v>
      </c>
      <c r="AE28" s="129">
        <v>1.0590000000000002E-2</v>
      </c>
      <c r="AF28" s="129">
        <v>1.0590000000000002E-2</v>
      </c>
      <c r="AG28" s="129">
        <v>1.0590000000000002E-2</v>
      </c>
      <c r="AH28" s="129">
        <v>1.0590000000000002E-2</v>
      </c>
      <c r="AI28" s="129">
        <v>1.0590000000000002E-2</v>
      </c>
      <c r="AJ28" s="129">
        <v>1.0590000000000002E-2</v>
      </c>
      <c r="AK28" s="129">
        <v>1.0590000000000002E-2</v>
      </c>
      <c r="AL28" s="129">
        <v>1.0590000000000002E-2</v>
      </c>
      <c r="AM28" s="129">
        <v>1.0590000000000002E-2</v>
      </c>
      <c r="AN28" s="130">
        <v>1.0590000000000002E-2</v>
      </c>
    </row>
    <row r="29" spans="1:40" ht="15">
      <c r="A29" s="117">
        <v>27</v>
      </c>
      <c r="B29" s="119">
        <v>26000000</v>
      </c>
      <c r="C29" s="119">
        <v>26999999</v>
      </c>
      <c r="D29" s="117"/>
      <c r="E29" s="120">
        <v>1.0690000000000002E-2</v>
      </c>
      <c r="F29" s="120">
        <v>1.0690000000000002E-2</v>
      </c>
      <c r="G29" s="172">
        <v>1.4663907345977136E-2</v>
      </c>
      <c r="H29" s="120">
        <v>1.0690000000000002E-2</v>
      </c>
      <c r="I29" s="120">
        <v>1.0690000000000002E-2</v>
      </c>
      <c r="J29" s="120">
        <v>1.0690000000000002E-2</v>
      </c>
      <c r="K29" s="172">
        <v>1.3207814691954279E-2</v>
      </c>
      <c r="L29" s="172">
        <v>1.4327814691954275E-2</v>
      </c>
      <c r="M29" s="121">
        <v>1.1189999999999999E-2</v>
      </c>
      <c r="N29" s="121">
        <v>1.1189999999999999E-2</v>
      </c>
      <c r="O29" s="172">
        <v>1.6865562938390855E-2</v>
      </c>
      <c r="P29" s="122">
        <v>1.7090000002208623E-2</v>
      </c>
      <c r="Q29" s="123">
        <v>1.0090000000000002E-2</v>
      </c>
      <c r="R29" s="123">
        <v>1.0090000000000002E-2</v>
      </c>
      <c r="S29" s="123">
        <v>1.0090000000000002E-2</v>
      </c>
      <c r="T29" s="123">
        <v>1.0090000000000002E-2</v>
      </c>
      <c r="U29" s="124">
        <v>1.2490000000000005E-2</v>
      </c>
      <c r="V29" s="125">
        <v>2.666E-2</v>
      </c>
      <c r="W29" s="125">
        <v>2.666E-2</v>
      </c>
      <c r="X29" s="125">
        <v>2.666E-2</v>
      </c>
      <c r="Y29" s="126">
        <v>1.074E-2</v>
      </c>
      <c r="Z29" s="127">
        <v>1.8590000000000002E-2</v>
      </c>
      <c r="AA29" s="174">
        <v>1.8590000000000002E-2</v>
      </c>
      <c r="AB29" s="172">
        <v>1.4223841164532234E-2</v>
      </c>
      <c r="AC29" s="128">
        <v>1.5034999994052825E-2</v>
      </c>
      <c r="AD29" s="129">
        <v>1.0590000000000002E-2</v>
      </c>
      <c r="AE29" s="129">
        <v>1.0590000000000002E-2</v>
      </c>
      <c r="AF29" s="129">
        <v>1.0590000000000002E-2</v>
      </c>
      <c r="AG29" s="129">
        <v>1.0590000000000002E-2</v>
      </c>
      <c r="AH29" s="129">
        <v>1.0590000000000002E-2</v>
      </c>
      <c r="AI29" s="129">
        <v>1.0590000000000002E-2</v>
      </c>
      <c r="AJ29" s="129">
        <v>1.0590000000000002E-2</v>
      </c>
      <c r="AK29" s="129">
        <v>1.0590000000000002E-2</v>
      </c>
      <c r="AL29" s="129">
        <v>1.0590000000000002E-2</v>
      </c>
      <c r="AM29" s="129">
        <v>1.0590000000000002E-2</v>
      </c>
      <c r="AN29" s="130">
        <v>1.0590000000000002E-2</v>
      </c>
    </row>
    <row r="30" spans="1:40" ht="15">
      <c r="A30" s="117">
        <v>28</v>
      </c>
      <c r="B30" s="119">
        <v>27000000</v>
      </c>
      <c r="C30" s="119">
        <v>27999999</v>
      </c>
      <c r="D30" s="117"/>
      <c r="E30" s="120">
        <v>1.0690000000000002E-2</v>
      </c>
      <c r="F30" s="120">
        <v>1.0690000000000002E-2</v>
      </c>
      <c r="G30" s="172">
        <v>1.4663907345977136E-2</v>
      </c>
      <c r="H30" s="120">
        <v>1.0690000000000002E-2</v>
      </c>
      <c r="I30" s="120">
        <v>1.0690000000000002E-2</v>
      </c>
      <c r="J30" s="120">
        <v>1.0690000000000002E-2</v>
      </c>
      <c r="K30" s="172">
        <v>1.3207814691954279E-2</v>
      </c>
      <c r="L30" s="172">
        <v>1.4327814691954275E-2</v>
      </c>
      <c r="M30" s="121">
        <v>1.1189999999999999E-2</v>
      </c>
      <c r="N30" s="121">
        <v>1.1189999999999999E-2</v>
      </c>
      <c r="O30" s="172">
        <v>1.6865562938390855E-2</v>
      </c>
      <c r="P30" s="122">
        <v>1.7090000002208623E-2</v>
      </c>
      <c r="Q30" s="123">
        <v>1.0090000000000002E-2</v>
      </c>
      <c r="R30" s="123">
        <v>1.0090000000000002E-2</v>
      </c>
      <c r="S30" s="123">
        <v>1.0090000000000002E-2</v>
      </c>
      <c r="T30" s="123">
        <v>1.0090000000000002E-2</v>
      </c>
      <c r="U30" s="124">
        <v>1.2490000000000005E-2</v>
      </c>
      <c r="V30" s="125">
        <v>2.666E-2</v>
      </c>
      <c r="W30" s="125">
        <v>2.666E-2</v>
      </c>
      <c r="X30" s="125">
        <v>2.666E-2</v>
      </c>
      <c r="Y30" s="126">
        <v>1.074E-2</v>
      </c>
      <c r="Z30" s="127">
        <v>1.8590000000000002E-2</v>
      </c>
      <c r="AA30" s="174">
        <v>1.8590000000000002E-2</v>
      </c>
      <c r="AB30" s="172">
        <v>1.4223841164532234E-2</v>
      </c>
      <c r="AC30" s="128">
        <v>1.5034999994052825E-2</v>
      </c>
      <c r="AD30" s="129">
        <v>1.0590000000000002E-2</v>
      </c>
      <c r="AE30" s="129">
        <v>1.0590000000000002E-2</v>
      </c>
      <c r="AF30" s="129">
        <v>1.0590000000000002E-2</v>
      </c>
      <c r="AG30" s="129">
        <v>1.0590000000000002E-2</v>
      </c>
      <c r="AH30" s="129">
        <v>1.0590000000000002E-2</v>
      </c>
      <c r="AI30" s="129">
        <v>1.0590000000000002E-2</v>
      </c>
      <c r="AJ30" s="129">
        <v>1.0590000000000002E-2</v>
      </c>
      <c r="AK30" s="129">
        <v>1.0590000000000002E-2</v>
      </c>
      <c r="AL30" s="129">
        <v>1.0590000000000002E-2</v>
      </c>
      <c r="AM30" s="129">
        <v>1.0590000000000002E-2</v>
      </c>
      <c r="AN30" s="130">
        <v>1.0590000000000002E-2</v>
      </c>
    </row>
    <row r="31" spans="1:40" ht="15">
      <c r="A31" s="117">
        <v>29</v>
      </c>
      <c r="B31" s="119">
        <v>28000000</v>
      </c>
      <c r="C31" s="119">
        <v>28999999</v>
      </c>
      <c r="D31" s="117"/>
      <c r="E31" s="120">
        <v>1.0690000000000002E-2</v>
      </c>
      <c r="F31" s="120">
        <v>1.0690000000000002E-2</v>
      </c>
      <c r="G31" s="172">
        <v>1.4663907345977136E-2</v>
      </c>
      <c r="H31" s="120">
        <v>1.0690000000000002E-2</v>
      </c>
      <c r="I31" s="120">
        <v>1.0690000000000002E-2</v>
      </c>
      <c r="J31" s="120">
        <v>1.0690000000000002E-2</v>
      </c>
      <c r="K31" s="172">
        <v>1.3207814691954279E-2</v>
      </c>
      <c r="L31" s="172">
        <v>1.4327814691954275E-2</v>
      </c>
      <c r="M31" s="121">
        <v>1.1189999999999999E-2</v>
      </c>
      <c r="N31" s="121">
        <v>1.1189999999999999E-2</v>
      </c>
      <c r="O31" s="172">
        <v>1.6865562938390855E-2</v>
      </c>
      <c r="P31" s="122">
        <v>1.7090000002208623E-2</v>
      </c>
      <c r="Q31" s="123">
        <v>1.0090000000000002E-2</v>
      </c>
      <c r="R31" s="123">
        <v>1.0090000000000002E-2</v>
      </c>
      <c r="S31" s="123">
        <v>1.0090000000000002E-2</v>
      </c>
      <c r="T31" s="123">
        <v>1.0090000000000002E-2</v>
      </c>
      <c r="U31" s="124">
        <v>1.2490000000000005E-2</v>
      </c>
      <c r="V31" s="125">
        <v>2.666E-2</v>
      </c>
      <c r="W31" s="125">
        <v>2.666E-2</v>
      </c>
      <c r="X31" s="125">
        <v>2.666E-2</v>
      </c>
      <c r="Y31" s="126">
        <v>1.074E-2</v>
      </c>
      <c r="Z31" s="127">
        <v>1.8590000000000002E-2</v>
      </c>
      <c r="AA31" s="174">
        <v>1.8590000000000002E-2</v>
      </c>
      <c r="AB31" s="172">
        <v>1.4223841164532234E-2</v>
      </c>
      <c r="AC31" s="128">
        <v>1.5034999994052825E-2</v>
      </c>
      <c r="AD31" s="129">
        <v>1.0590000000000002E-2</v>
      </c>
      <c r="AE31" s="129">
        <v>1.0590000000000002E-2</v>
      </c>
      <c r="AF31" s="129">
        <v>1.0590000000000002E-2</v>
      </c>
      <c r="AG31" s="129">
        <v>1.0590000000000002E-2</v>
      </c>
      <c r="AH31" s="129">
        <v>1.0590000000000002E-2</v>
      </c>
      <c r="AI31" s="129">
        <v>1.0590000000000002E-2</v>
      </c>
      <c r="AJ31" s="129">
        <v>1.0590000000000002E-2</v>
      </c>
      <c r="AK31" s="129">
        <v>1.0590000000000002E-2</v>
      </c>
      <c r="AL31" s="129">
        <v>1.0590000000000002E-2</v>
      </c>
      <c r="AM31" s="129">
        <v>1.0590000000000002E-2</v>
      </c>
      <c r="AN31" s="130">
        <v>1.0590000000000002E-2</v>
      </c>
    </row>
    <row r="32" spans="1:40" ht="15">
      <c r="A32" s="117">
        <v>30</v>
      </c>
      <c r="B32" s="119">
        <v>29000000</v>
      </c>
      <c r="C32" s="119">
        <v>30000000</v>
      </c>
      <c r="D32" s="117"/>
      <c r="E32" s="120">
        <v>1.0690000000000002E-2</v>
      </c>
      <c r="F32" s="120">
        <v>1.0690000000000002E-2</v>
      </c>
      <c r="G32" s="172">
        <v>1.4663907345977136E-2</v>
      </c>
      <c r="H32" s="120">
        <v>1.0690000000000002E-2</v>
      </c>
      <c r="I32" s="120">
        <v>1.0690000000000002E-2</v>
      </c>
      <c r="J32" s="120">
        <v>1.0690000000000002E-2</v>
      </c>
      <c r="K32" s="172">
        <v>1.3207814691954279E-2</v>
      </c>
      <c r="L32" s="172">
        <v>1.4327814691954275E-2</v>
      </c>
      <c r="M32" s="121">
        <v>1.1189999999999999E-2</v>
      </c>
      <c r="N32" s="121">
        <v>1.1189999999999999E-2</v>
      </c>
      <c r="O32" s="172">
        <v>1.6865562938390855E-2</v>
      </c>
      <c r="P32" s="122">
        <v>1.7090000002208623E-2</v>
      </c>
      <c r="Q32" s="123">
        <v>1.0090000000000002E-2</v>
      </c>
      <c r="R32" s="123">
        <v>1.0090000000000002E-2</v>
      </c>
      <c r="S32" s="123">
        <v>1.0090000000000002E-2</v>
      </c>
      <c r="T32" s="123">
        <v>1.0090000000000002E-2</v>
      </c>
      <c r="U32" s="124">
        <v>1.2490000000000005E-2</v>
      </c>
      <c r="V32" s="125">
        <v>2.666E-2</v>
      </c>
      <c r="W32" s="125">
        <v>2.666E-2</v>
      </c>
      <c r="X32" s="125">
        <v>2.666E-2</v>
      </c>
      <c r="Y32" s="126">
        <v>1.074E-2</v>
      </c>
      <c r="Z32" s="127">
        <v>1.8590000000000002E-2</v>
      </c>
      <c r="AA32" s="174">
        <v>1.8590000000000002E-2</v>
      </c>
      <c r="AB32" s="172">
        <v>1.4223841164532234E-2</v>
      </c>
      <c r="AC32" s="128">
        <v>1.5034999994052825E-2</v>
      </c>
      <c r="AD32" s="129">
        <v>1.0590000000000002E-2</v>
      </c>
      <c r="AE32" s="129">
        <v>1.0590000000000002E-2</v>
      </c>
      <c r="AF32" s="129">
        <v>1.0590000000000002E-2</v>
      </c>
      <c r="AG32" s="129">
        <v>1.0590000000000002E-2</v>
      </c>
      <c r="AH32" s="129">
        <v>1.0590000000000002E-2</v>
      </c>
      <c r="AI32" s="129">
        <v>1.0590000000000002E-2</v>
      </c>
      <c r="AJ32" s="129">
        <v>1.0590000000000002E-2</v>
      </c>
      <c r="AK32" s="129">
        <v>1.0590000000000002E-2</v>
      </c>
      <c r="AL32" s="129">
        <v>1.0590000000000002E-2</v>
      </c>
      <c r="AM32" s="129">
        <v>1.0590000000000002E-2</v>
      </c>
      <c r="AN32" s="130">
        <v>1.0590000000000002E-2</v>
      </c>
    </row>
    <row r="33" spans="2:3" ht="12.75"/>
    <row r="34" spans="2:3" ht="12.75"/>
    <row r="35" spans="2:3" ht="12.75">
      <c r="B35" s="116" t="s">
        <v>202</v>
      </c>
      <c r="C35" s="116" t="s">
        <v>179</v>
      </c>
    </row>
    <row r="36" spans="2:3" ht="14.25">
      <c r="B36" s="116" t="s">
        <v>200</v>
      </c>
      <c r="C36" s="119">
        <v>7000000</v>
      </c>
    </row>
    <row r="39" spans="2:3" ht="15.75" customHeight="1">
      <c r="B39" s="116" t="s">
        <v>201</v>
      </c>
      <c r="C39" s="131" t="e" cm="1">
        <f t="array" ref="C39">INDEX($E$3:$AL$32,TRUNC(LOOKUP(C36,B3:C32)/$B$4,0),MATCH(C35,E2:AL2,0))</f>
        <v>#N/A</v>
      </c>
    </row>
  </sheetData>
  <mergeCells count="1">
    <mergeCell ref="B2:C2"/>
  </mergeCells>
  <dataValidations count="1">
    <dataValidation type="list" allowBlank="1" showInputMessage="1" showErrorMessage="1" sqref="C35" xr:uid="{2E53720A-4BC6-421B-95E5-8F0190B7C453}">
      <formula1>$E$2:$AL$2</formula1>
    </dataValidation>
  </dataValidation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1CC2F-B669-4CD1-9180-92FEF76D6F13}">
  <sheetPr>
    <tabColor rgb="FF6FA8DC"/>
    <outlinePr summaryBelow="0" summaryRight="0"/>
  </sheetPr>
  <dimension ref="A1:AN39"/>
  <sheetViews>
    <sheetView workbookViewId="0">
      <selection activeCell="C22" sqref="C22"/>
    </sheetView>
  </sheetViews>
  <sheetFormatPr defaultColWidth="0" defaultRowHeight="15.75" customHeight="1"/>
  <cols>
    <col min="1" max="1" width="3.5703125" style="116" customWidth="1"/>
    <col min="2" max="3" width="14.28515625" style="116" customWidth="1"/>
    <col min="4" max="4" width="3.5703125" style="116" customWidth="1"/>
    <col min="5" max="5" width="6.7109375" style="116" hidden="1" customWidth="1"/>
    <col min="6" max="13" width="6.85546875" style="116" hidden="1" customWidth="1"/>
    <col min="14" max="14" width="9.28515625" style="116" hidden="1" customWidth="1"/>
    <col min="15" max="15" width="7.140625" style="116" hidden="1" customWidth="1"/>
    <col min="16" max="16" width="6.85546875" style="116" hidden="1" customWidth="1"/>
    <col min="17" max="17" width="10.140625" style="116" hidden="1" customWidth="1"/>
    <col min="18" max="19" width="6.5703125" style="116" hidden="1" customWidth="1"/>
    <col min="20" max="20" width="6.85546875" style="116" hidden="1" customWidth="1"/>
    <col min="21" max="21" width="13.42578125" style="116" hidden="1" customWidth="1"/>
    <col min="22" max="22" width="15.42578125" style="116" hidden="1" customWidth="1"/>
    <col min="23" max="23" width="14.7109375" style="116" hidden="1" customWidth="1"/>
    <col min="24" max="24" width="13.42578125" style="116" hidden="1" customWidth="1"/>
    <col min="25" max="25" width="12" style="116" hidden="1" customWidth="1"/>
    <col min="26" max="26" width="8.7109375" style="116" hidden="1" customWidth="1"/>
    <col min="27" max="27" width="6.5703125" style="116" hidden="1" customWidth="1"/>
    <col min="28" max="28" width="9.28515625" style="116" hidden="1" customWidth="1"/>
    <col min="29" max="29" width="8.140625" style="116" hidden="1" customWidth="1"/>
    <col min="30" max="30" width="6.85546875" style="116" hidden="1" customWidth="1"/>
    <col min="31" max="31" width="6.5703125" style="116" hidden="1" customWidth="1"/>
    <col min="32" max="32" width="10.85546875" style="116" hidden="1" customWidth="1"/>
    <col min="33" max="33" width="6.5703125" style="116" hidden="1" customWidth="1"/>
    <col min="34" max="34" width="9.28515625" style="116" hidden="1" customWidth="1"/>
    <col min="35" max="35" width="7.85546875" style="116" hidden="1" customWidth="1"/>
    <col min="36" max="37" width="11.42578125" style="116" hidden="1" customWidth="1"/>
    <col min="38" max="38" width="8.5703125" style="116" hidden="1" customWidth="1"/>
    <col min="39" max="40" width="12.42578125" style="116" hidden="1" customWidth="1"/>
    <col min="41" max="16384" width="12.5703125" style="116" hidden="1"/>
  </cols>
  <sheetData>
    <row r="1" spans="1:40" ht="15.75" customHeight="1">
      <c r="B1" s="117">
        <f>LOOKUP(C36,B3:C32)</f>
        <v>7999999</v>
      </c>
      <c r="C1" s="117">
        <f>B1/1000000</f>
        <v>7.9999989999999999</v>
      </c>
      <c r="D1" s="117"/>
      <c r="E1" s="117">
        <f>INT(C1)</f>
        <v>7</v>
      </c>
    </row>
    <row r="2" spans="1:40" ht="26.1" customHeight="1">
      <c r="A2" s="115"/>
      <c r="B2" s="197" t="s">
        <v>277</v>
      </c>
      <c r="C2" s="198"/>
      <c r="D2" s="115"/>
      <c r="E2" s="160" t="s">
        <v>189</v>
      </c>
      <c r="F2" s="160" t="s">
        <v>190</v>
      </c>
      <c r="G2" s="161" t="s">
        <v>191</v>
      </c>
      <c r="H2" s="160" t="s">
        <v>192</v>
      </c>
      <c r="I2" s="160" t="s">
        <v>193</v>
      </c>
      <c r="J2" s="160" t="s">
        <v>194</v>
      </c>
      <c r="K2" s="161" t="s">
        <v>273</v>
      </c>
      <c r="L2" s="161" t="s">
        <v>195</v>
      </c>
      <c r="M2" s="162" t="s">
        <v>218</v>
      </c>
      <c r="N2" s="162" t="s">
        <v>219</v>
      </c>
      <c r="O2" s="161" t="s">
        <v>196</v>
      </c>
      <c r="P2" s="163" t="s">
        <v>197</v>
      </c>
      <c r="Q2" s="164" t="s">
        <v>216</v>
      </c>
      <c r="R2" s="164" t="s">
        <v>217</v>
      </c>
      <c r="S2" s="164" t="s">
        <v>220</v>
      </c>
      <c r="T2" s="164" t="s">
        <v>221</v>
      </c>
      <c r="U2" s="165" t="s">
        <v>222</v>
      </c>
      <c r="V2" s="166" t="s">
        <v>174</v>
      </c>
      <c r="W2" s="166" t="s">
        <v>175</v>
      </c>
      <c r="X2" s="166" t="s">
        <v>176</v>
      </c>
      <c r="Y2" s="167" t="s">
        <v>223</v>
      </c>
      <c r="Z2" s="168" t="s">
        <v>177</v>
      </c>
      <c r="AA2" s="168" t="s">
        <v>178</v>
      </c>
      <c r="AB2" s="161" t="s">
        <v>276</v>
      </c>
      <c r="AC2" s="169" t="s">
        <v>224</v>
      </c>
      <c r="AD2" s="170" t="s">
        <v>225</v>
      </c>
      <c r="AE2" s="170" t="s">
        <v>226</v>
      </c>
      <c r="AF2" s="170" t="s">
        <v>227</v>
      </c>
      <c r="AG2" s="170" t="s">
        <v>228</v>
      </c>
      <c r="AH2" s="170" t="s">
        <v>229</v>
      </c>
      <c r="AI2" s="170" t="s">
        <v>230</v>
      </c>
      <c r="AJ2" s="170" t="s">
        <v>231</v>
      </c>
      <c r="AK2" s="170" t="s">
        <v>232</v>
      </c>
      <c r="AL2" s="170" t="s">
        <v>233</v>
      </c>
      <c r="AM2" s="170" t="s">
        <v>234</v>
      </c>
      <c r="AN2" s="171" t="s">
        <v>235</v>
      </c>
    </row>
    <row r="3" spans="1:40" ht="15">
      <c r="A3" s="117">
        <v>1</v>
      </c>
      <c r="B3" s="118">
        <v>0</v>
      </c>
      <c r="C3" s="119">
        <v>999999</v>
      </c>
      <c r="D3" s="117"/>
      <c r="E3" s="120">
        <v>1.4089999999999998E-2</v>
      </c>
      <c r="F3" s="120">
        <v>1.4089999999999998E-2</v>
      </c>
      <c r="G3" s="172">
        <v>1.4663907345977136E-2</v>
      </c>
      <c r="H3" s="120">
        <v>1.4089999999999998E-2</v>
      </c>
      <c r="I3" s="120">
        <v>1.4089999999999998E-2</v>
      </c>
      <c r="J3" s="120">
        <v>1.4089999999999998E-2</v>
      </c>
      <c r="K3" s="172">
        <v>1.3207814691954279E-2</v>
      </c>
      <c r="L3" s="172">
        <v>1.4327814691954275E-2</v>
      </c>
      <c r="M3" s="121">
        <v>1.5090000000000003E-2</v>
      </c>
      <c r="N3" s="121">
        <v>1.5090000000000003E-2</v>
      </c>
      <c r="O3" s="172">
        <v>1.6865562938390855E-2</v>
      </c>
      <c r="P3" s="122">
        <v>1.7090000002208623E-2</v>
      </c>
      <c r="Q3" s="123">
        <v>1.3490000000000002E-2</v>
      </c>
      <c r="R3" s="123">
        <v>1.3490000000000002E-2</v>
      </c>
      <c r="S3" s="123">
        <v>1.3490000000000002E-2</v>
      </c>
      <c r="T3" s="123">
        <v>1.3490000000000002E-2</v>
      </c>
      <c r="U3" s="124">
        <v>1.4490000000000003E-2</v>
      </c>
      <c r="V3" s="173">
        <v>2.666E-2</v>
      </c>
      <c r="W3" s="125">
        <v>2.666E-2</v>
      </c>
      <c r="X3" s="125">
        <v>2.666E-2</v>
      </c>
      <c r="Y3" s="126">
        <v>1.4140000000000003E-2</v>
      </c>
      <c r="Z3" s="174">
        <v>1.8590000000000002E-2</v>
      </c>
      <c r="AA3" s="174">
        <v>1.8590000000000002E-2</v>
      </c>
      <c r="AB3" s="172">
        <v>1.4223841164532234E-2</v>
      </c>
      <c r="AC3" s="128">
        <v>1.5034999994052825E-2</v>
      </c>
      <c r="AD3" s="129">
        <v>1.4490000000000003E-2</v>
      </c>
      <c r="AE3" s="129">
        <v>1.4490000000000003E-2</v>
      </c>
      <c r="AF3" s="129">
        <v>1.4490000000000003E-2</v>
      </c>
      <c r="AG3" s="129">
        <v>1.4490000000000003E-2</v>
      </c>
      <c r="AH3" s="129">
        <v>1.4490000000000003E-2</v>
      </c>
      <c r="AI3" s="129">
        <v>1.4490000000000003E-2</v>
      </c>
      <c r="AJ3" s="129">
        <v>1.4490000000000003E-2</v>
      </c>
      <c r="AK3" s="129">
        <v>1.4490000000000003E-2</v>
      </c>
      <c r="AL3" s="129">
        <v>1.4490000000000003E-2</v>
      </c>
      <c r="AM3" s="129">
        <v>1.4490000000000003E-2</v>
      </c>
      <c r="AN3" s="130">
        <v>1.4490000000000003E-2</v>
      </c>
    </row>
    <row r="4" spans="1:40" ht="15">
      <c r="A4" s="117">
        <v>2</v>
      </c>
      <c r="B4" s="119">
        <v>1000000</v>
      </c>
      <c r="C4" s="119">
        <v>1999999</v>
      </c>
      <c r="D4" s="117"/>
      <c r="E4" s="120">
        <v>1.4089999999999998E-2</v>
      </c>
      <c r="F4" s="120">
        <v>1.4089999999999998E-2</v>
      </c>
      <c r="G4" s="172">
        <v>1.4663907345977136E-2</v>
      </c>
      <c r="H4" s="120">
        <v>1.4089999999999998E-2</v>
      </c>
      <c r="I4" s="120">
        <v>1.4089999999999998E-2</v>
      </c>
      <c r="J4" s="120">
        <v>1.4089999999999998E-2</v>
      </c>
      <c r="K4" s="172">
        <v>1.3207814691954279E-2</v>
      </c>
      <c r="L4" s="172">
        <v>1.4327814691954275E-2</v>
      </c>
      <c r="M4" s="121">
        <v>1.5090000000000003E-2</v>
      </c>
      <c r="N4" s="121">
        <v>1.5090000000000003E-2</v>
      </c>
      <c r="O4" s="172">
        <v>1.6865562938390855E-2</v>
      </c>
      <c r="P4" s="122">
        <v>1.7090000002208623E-2</v>
      </c>
      <c r="Q4" s="123">
        <v>1.3490000000000002E-2</v>
      </c>
      <c r="R4" s="123">
        <v>1.3490000000000002E-2</v>
      </c>
      <c r="S4" s="123">
        <v>1.3490000000000002E-2</v>
      </c>
      <c r="T4" s="123">
        <v>1.3490000000000002E-2</v>
      </c>
      <c r="U4" s="124">
        <v>1.4490000000000003E-2</v>
      </c>
      <c r="V4" s="173">
        <v>2.666E-2</v>
      </c>
      <c r="W4" s="125">
        <v>2.666E-2</v>
      </c>
      <c r="X4" s="125">
        <v>2.666E-2</v>
      </c>
      <c r="Y4" s="126">
        <v>1.4140000000000003E-2</v>
      </c>
      <c r="Z4" s="174">
        <v>1.8590000000000002E-2</v>
      </c>
      <c r="AA4" s="174">
        <v>1.8590000000000002E-2</v>
      </c>
      <c r="AB4" s="172">
        <v>1.4223841164532234E-2</v>
      </c>
      <c r="AC4" s="128">
        <v>1.5034999994052825E-2</v>
      </c>
      <c r="AD4" s="129">
        <v>1.4490000000000003E-2</v>
      </c>
      <c r="AE4" s="129">
        <v>1.4490000000000003E-2</v>
      </c>
      <c r="AF4" s="129">
        <v>1.4490000000000003E-2</v>
      </c>
      <c r="AG4" s="129">
        <v>1.4490000000000003E-2</v>
      </c>
      <c r="AH4" s="129">
        <v>1.4490000000000003E-2</v>
      </c>
      <c r="AI4" s="129">
        <v>1.4490000000000003E-2</v>
      </c>
      <c r="AJ4" s="129">
        <v>1.4490000000000003E-2</v>
      </c>
      <c r="AK4" s="129">
        <v>1.4490000000000003E-2</v>
      </c>
      <c r="AL4" s="129">
        <v>1.4490000000000003E-2</v>
      </c>
      <c r="AM4" s="129">
        <v>1.4490000000000003E-2</v>
      </c>
      <c r="AN4" s="130">
        <v>1.4490000000000003E-2</v>
      </c>
    </row>
    <row r="5" spans="1:40" ht="15">
      <c r="A5" s="117">
        <v>3</v>
      </c>
      <c r="B5" s="119">
        <v>2000000</v>
      </c>
      <c r="C5" s="119">
        <v>2999999</v>
      </c>
      <c r="D5" s="117"/>
      <c r="E5" s="120">
        <v>1.4089999999999998E-2</v>
      </c>
      <c r="F5" s="120">
        <v>1.4089999999999998E-2</v>
      </c>
      <c r="G5" s="172">
        <v>1.4663907345977136E-2</v>
      </c>
      <c r="H5" s="120">
        <v>1.4089999999999998E-2</v>
      </c>
      <c r="I5" s="120">
        <v>1.4089999999999998E-2</v>
      </c>
      <c r="J5" s="120">
        <v>1.4089999999999998E-2</v>
      </c>
      <c r="K5" s="172">
        <v>1.3207814691954279E-2</v>
      </c>
      <c r="L5" s="172">
        <v>1.4327814691954275E-2</v>
      </c>
      <c r="M5" s="121">
        <v>1.5090000000000003E-2</v>
      </c>
      <c r="N5" s="121">
        <v>1.5090000000000003E-2</v>
      </c>
      <c r="O5" s="172">
        <v>1.6865562938390855E-2</v>
      </c>
      <c r="P5" s="122">
        <v>1.7090000002208623E-2</v>
      </c>
      <c r="Q5" s="123">
        <v>1.3490000000000002E-2</v>
      </c>
      <c r="R5" s="123">
        <v>1.3490000000000002E-2</v>
      </c>
      <c r="S5" s="123">
        <v>1.3490000000000002E-2</v>
      </c>
      <c r="T5" s="123">
        <v>1.3490000000000002E-2</v>
      </c>
      <c r="U5" s="124">
        <v>1.4490000000000003E-2</v>
      </c>
      <c r="V5" s="173">
        <v>2.666E-2</v>
      </c>
      <c r="W5" s="125">
        <v>2.666E-2</v>
      </c>
      <c r="X5" s="125">
        <v>2.666E-2</v>
      </c>
      <c r="Y5" s="126">
        <v>1.4140000000000003E-2</v>
      </c>
      <c r="Z5" s="174">
        <v>1.8590000000000002E-2</v>
      </c>
      <c r="AA5" s="174">
        <v>1.8590000000000002E-2</v>
      </c>
      <c r="AB5" s="172">
        <v>1.4223841164532234E-2</v>
      </c>
      <c r="AC5" s="128">
        <v>1.5034999994052825E-2</v>
      </c>
      <c r="AD5" s="129">
        <v>1.4490000000000003E-2</v>
      </c>
      <c r="AE5" s="129">
        <v>1.4490000000000003E-2</v>
      </c>
      <c r="AF5" s="129">
        <v>1.4490000000000003E-2</v>
      </c>
      <c r="AG5" s="129">
        <v>1.4490000000000003E-2</v>
      </c>
      <c r="AH5" s="129">
        <v>1.4490000000000003E-2</v>
      </c>
      <c r="AI5" s="129">
        <v>1.4490000000000003E-2</v>
      </c>
      <c r="AJ5" s="129">
        <v>1.4490000000000003E-2</v>
      </c>
      <c r="AK5" s="129">
        <v>1.4490000000000003E-2</v>
      </c>
      <c r="AL5" s="129">
        <v>1.4490000000000003E-2</v>
      </c>
      <c r="AM5" s="129">
        <v>1.4490000000000003E-2</v>
      </c>
      <c r="AN5" s="130">
        <v>1.4490000000000003E-2</v>
      </c>
    </row>
    <row r="6" spans="1:40" ht="15">
      <c r="A6" s="117">
        <v>4</v>
      </c>
      <c r="B6" s="119">
        <v>3000000</v>
      </c>
      <c r="C6" s="119">
        <v>3999999</v>
      </c>
      <c r="D6" s="117"/>
      <c r="E6" s="120">
        <v>1.4089999999999998E-2</v>
      </c>
      <c r="F6" s="120">
        <v>1.4089999999999998E-2</v>
      </c>
      <c r="G6" s="172">
        <v>1.4663907345977136E-2</v>
      </c>
      <c r="H6" s="120">
        <v>1.4089999999999998E-2</v>
      </c>
      <c r="I6" s="120">
        <v>1.4089999999999998E-2</v>
      </c>
      <c r="J6" s="120">
        <v>1.4089999999999998E-2</v>
      </c>
      <c r="K6" s="172">
        <v>1.3207814691954279E-2</v>
      </c>
      <c r="L6" s="172">
        <v>1.4327814691954275E-2</v>
      </c>
      <c r="M6" s="121">
        <v>1.5090000000000003E-2</v>
      </c>
      <c r="N6" s="121">
        <v>1.5090000000000003E-2</v>
      </c>
      <c r="O6" s="172">
        <v>1.6865562938390855E-2</v>
      </c>
      <c r="P6" s="122">
        <v>1.7090000002208623E-2</v>
      </c>
      <c r="Q6" s="123">
        <v>1.3490000000000002E-2</v>
      </c>
      <c r="R6" s="123">
        <v>1.3490000000000002E-2</v>
      </c>
      <c r="S6" s="123">
        <v>1.3490000000000002E-2</v>
      </c>
      <c r="T6" s="123">
        <v>1.3490000000000002E-2</v>
      </c>
      <c r="U6" s="124">
        <v>1.4490000000000003E-2</v>
      </c>
      <c r="V6" s="173">
        <v>2.666E-2</v>
      </c>
      <c r="W6" s="125">
        <v>2.666E-2</v>
      </c>
      <c r="X6" s="125">
        <v>2.666E-2</v>
      </c>
      <c r="Y6" s="126">
        <v>1.4140000000000003E-2</v>
      </c>
      <c r="Z6" s="174">
        <v>1.8590000000000002E-2</v>
      </c>
      <c r="AA6" s="174">
        <v>1.8590000000000002E-2</v>
      </c>
      <c r="AB6" s="172">
        <v>1.4223841164532234E-2</v>
      </c>
      <c r="AC6" s="128">
        <v>1.5034999994052825E-2</v>
      </c>
      <c r="AD6" s="129">
        <v>1.4490000000000003E-2</v>
      </c>
      <c r="AE6" s="129">
        <v>1.4490000000000003E-2</v>
      </c>
      <c r="AF6" s="129">
        <v>1.4490000000000003E-2</v>
      </c>
      <c r="AG6" s="129">
        <v>1.4490000000000003E-2</v>
      </c>
      <c r="AH6" s="129">
        <v>1.4490000000000003E-2</v>
      </c>
      <c r="AI6" s="129">
        <v>1.4490000000000003E-2</v>
      </c>
      <c r="AJ6" s="129">
        <v>1.4490000000000003E-2</v>
      </c>
      <c r="AK6" s="129">
        <v>1.4490000000000003E-2</v>
      </c>
      <c r="AL6" s="129">
        <v>1.4490000000000003E-2</v>
      </c>
      <c r="AM6" s="129">
        <v>1.4490000000000003E-2</v>
      </c>
      <c r="AN6" s="130">
        <v>1.4490000000000003E-2</v>
      </c>
    </row>
    <row r="7" spans="1:40" ht="15">
      <c r="A7" s="117">
        <v>5</v>
      </c>
      <c r="B7" s="119">
        <v>4000000</v>
      </c>
      <c r="C7" s="119">
        <v>4999999</v>
      </c>
      <c r="D7" s="117"/>
      <c r="E7" s="120">
        <v>1.4089999999999998E-2</v>
      </c>
      <c r="F7" s="120">
        <v>1.4089999999999998E-2</v>
      </c>
      <c r="G7" s="172">
        <v>1.4663907345977136E-2</v>
      </c>
      <c r="H7" s="120">
        <v>1.4089999999999998E-2</v>
      </c>
      <c r="I7" s="120">
        <v>1.4089999999999998E-2</v>
      </c>
      <c r="J7" s="120">
        <v>1.4089999999999998E-2</v>
      </c>
      <c r="K7" s="172">
        <v>1.3207814691954279E-2</v>
      </c>
      <c r="L7" s="172">
        <v>1.4327814691954275E-2</v>
      </c>
      <c r="M7" s="121">
        <v>1.5090000000000003E-2</v>
      </c>
      <c r="N7" s="121">
        <v>1.5090000000000003E-2</v>
      </c>
      <c r="O7" s="172">
        <v>1.6865562938390855E-2</v>
      </c>
      <c r="P7" s="122">
        <v>1.7090000002208623E-2</v>
      </c>
      <c r="Q7" s="123">
        <v>1.3490000000000002E-2</v>
      </c>
      <c r="R7" s="123">
        <v>1.3490000000000002E-2</v>
      </c>
      <c r="S7" s="123">
        <v>1.3490000000000002E-2</v>
      </c>
      <c r="T7" s="123">
        <v>1.3490000000000002E-2</v>
      </c>
      <c r="U7" s="124">
        <v>1.4490000000000003E-2</v>
      </c>
      <c r="V7" s="173">
        <v>2.666E-2</v>
      </c>
      <c r="W7" s="125">
        <v>2.666E-2</v>
      </c>
      <c r="X7" s="125">
        <v>2.666E-2</v>
      </c>
      <c r="Y7" s="126">
        <v>1.4140000000000003E-2</v>
      </c>
      <c r="Z7" s="174">
        <v>1.8590000000000002E-2</v>
      </c>
      <c r="AA7" s="174">
        <v>1.8590000000000002E-2</v>
      </c>
      <c r="AB7" s="172">
        <v>1.4223841164532234E-2</v>
      </c>
      <c r="AC7" s="128">
        <v>1.5034999994052825E-2</v>
      </c>
      <c r="AD7" s="129">
        <v>1.4490000000000003E-2</v>
      </c>
      <c r="AE7" s="129">
        <v>1.4490000000000003E-2</v>
      </c>
      <c r="AF7" s="129">
        <v>1.4490000000000003E-2</v>
      </c>
      <c r="AG7" s="129">
        <v>1.4490000000000003E-2</v>
      </c>
      <c r="AH7" s="129">
        <v>1.4490000000000003E-2</v>
      </c>
      <c r="AI7" s="129">
        <v>1.4490000000000003E-2</v>
      </c>
      <c r="AJ7" s="129">
        <v>1.4490000000000003E-2</v>
      </c>
      <c r="AK7" s="129">
        <v>1.4490000000000003E-2</v>
      </c>
      <c r="AL7" s="129">
        <v>1.4490000000000003E-2</v>
      </c>
      <c r="AM7" s="129">
        <v>1.4490000000000003E-2</v>
      </c>
      <c r="AN7" s="130">
        <v>1.4490000000000003E-2</v>
      </c>
    </row>
    <row r="8" spans="1:40" ht="15">
      <c r="A8" s="117">
        <v>6</v>
      </c>
      <c r="B8" s="119">
        <v>5000000</v>
      </c>
      <c r="C8" s="119">
        <v>5999999</v>
      </c>
      <c r="D8" s="117"/>
      <c r="E8" s="120">
        <v>1.209E-2</v>
      </c>
      <c r="F8" s="120">
        <v>1.209E-2</v>
      </c>
      <c r="G8" s="172">
        <v>1.4663907345977136E-2</v>
      </c>
      <c r="H8" s="120">
        <v>1.209E-2</v>
      </c>
      <c r="I8" s="120">
        <v>1.209E-2</v>
      </c>
      <c r="J8" s="120">
        <v>1.209E-2</v>
      </c>
      <c r="K8" s="172">
        <v>1.3207814691954279E-2</v>
      </c>
      <c r="L8" s="172">
        <v>1.4327814691954275E-2</v>
      </c>
      <c r="M8" s="121">
        <v>1.5090000000000003E-2</v>
      </c>
      <c r="N8" s="121">
        <v>1.5090000000000003E-2</v>
      </c>
      <c r="O8" s="172">
        <v>1.6865562938390855E-2</v>
      </c>
      <c r="P8" s="122">
        <v>1.7090000002208623E-2</v>
      </c>
      <c r="Q8" s="123">
        <v>1.1490000000000004E-2</v>
      </c>
      <c r="R8" s="123">
        <v>1.1490000000000004E-2</v>
      </c>
      <c r="S8" s="123">
        <v>1.1490000000000004E-2</v>
      </c>
      <c r="T8" s="123">
        <v>1.1490000000000004E-2</v>
      </c>
      <c r="U8" s="124">
        <v>1.2990000000000005E-2</v>
      </c>
      <c r="V8" s="173">
        <v>2.666E-2</v>
      </c>
      <c r="W8" s="125">
        <v>2.666E-2</v>
      </c>
      <c r="X8" s="125">
        <v>2.666E-2</v>
      </c>
      <c r="Y8" s="126">
        <v>1.2640000000000002E-2</v>
      </c>
      <c r="Z8" s="174">
        <v>1.8590000000000002E-2</v>
      </c>
      <c r="AA8" s="174">
        <v>1.8590000000000002E-2</v>
      </c>
      <c r="AB8" s="172">
        <v>1.4223841164532234E-2</v>
      </c>
      <c r="AC8" s="128">
        <v>1.5034999994052825E-2</v>
      </c>
      <c r="AD8" s="129">
        <v>1.2990000000000005E-2</v>
      </c>
      <c r="AE8" s="129">
        <v>1.2990000000000005E-2</v>
      </c>
      <c r="AF8" s="129">
        <v>1.2990000000000005E-2</v>
      </c>
      <c r="AG8" s="129">
        <v>1.2990000000000005E-2</v>
      </c>
      <c r="AH8" s="129">
        <v>1.2990000000000005E-2</v>
      </c>
      <c r="AI8" s="129">
        <v>1.2990000000000005E-2</v>
      </c>
      <c r="AJ8" s="129">
        <v>1.2990000000000005E-2</v>
      </c>
      <c r="AK8" s="129">
        <v>1.2990000000000005E-2</v>
      </c>
      <c r="AL8" s="129">
        <v>1.2990000000000005E-2</v>
      </c>
      <c r="AM8" s="129">
        <v>1.2990000000000005E-2</v>
      </c>
      <c r="AN8" s="130">
        <v>1.2990000000000005E-2</v>
      </c>
    </row>
    <row r="9" spans="1:40" ht="15">
      <c r="A9" s="117">
        <v>7</v>
      </c>
      <c r="B9" s="119">
        <v>6000000</v>
      </c>
      <c r="C9" s="119">
        <v>6999999</v>
      </c>
      <c r="D9" s="117"/>
      <c r="E9" s="120">
        <v>1.209E-2</v>
      </c>
      <c r="F9" s="120">
        <v>1.209E-2</v>
      </c>
      <c r="G9" s="172">
        <v>1.4663907345977136E-2</v>
      </c>
      <c r="H9" s="120">
        <v>1.209E-2</v>
      </c>
      <c r="I9" s="120">
        <v>1.209E-2</v>
      </c>
      <c r="J9" s="120">
        <v>1.209E-2</v>
      </c>
      <c r="K9" s="172">
        <v>1.3207814691954279E-2</v>
      </c>
      <c r="L9" s="172">
        <v>1.4327814691954275E-2</v>
      </c>
      <c r="M9" s="121">
        <v>1.4598810774275869E-2</v>
      </c>
      <c r="N9" s="121">
        <v>1.4598810774275869E-2</v>
      </c>
      <c r="O9" s="172">
        <v>1.6865562938390855E-2</v>
      </c>
      <c r="P9" s="122">
        <v>1.7090000002208623E-2</v>
      </c>
      <c r="Q9" s="123">
        <v>1.1490000000000004E-2</v>
      </c>
      <c r="R9" s="123">
        <v>1.1490000000000004E-2</v>
      </c>
      <c r="S9" s="123">
        <v>1.1490000000000004E-2</v>
      </c>
      <c r="T9" s="123">
        <v>1.1490000000000004E-2</v>
      </c>
      <c r="U9" s="124">
        <v>1.2990000000000005E-2</v>
      </c>
      <c r="V9" s="173">
        <v>2.666E-2</v>
      </c>
      <c r="W9" s="125">
        <v>2.666E-2</v>
      </c>
      <c r="X9" s="125">
        <v>2.666E-2</v>
      </c>
      <c r="Y9" s="126">
        <v>1.2640000000000002E-2</v>
      </c>
      <c r="Z9" s="174">
        <v>1.8590000000000002E-2</v>
      </c>
      <c r="AA9" s="174">
        <v>1.8590000000000002E-2</v>
      </c>
      <c r="AB9" s="172">
        <v>1.4223841164532234E-2</v>
      </c>
      <c r="AC9" s="128">
        <v>1.5034999994052825E-2</v>
      </c>
      <c r="AD9" s="129">
        <v>1.2990000000000005E-2</v>
      </c>
      <c r="AE9" s="129">
        <v>1.2990000000000005E-2</v>
      </c>
      <c r="AF9" s="129">
        <v>1.2990000000000005E-2</v>
      </c>
      <c r="AG9" s="129">
        <v>1.2990000000000005E-2</v>
      </c>
      <c r="AH9" s="129">
        <v>1.2990000000000005E-2</v>
      </c>
      <c r="AI9" s="129">
        <v>1.2990000000000005E-2</v>
      </c>
      <c r="AJ9" s="129">
        <v>1.2990000000000005E-2</v>
      </c>
      <c r="AK9" s="129">
        <v>1.2990000000000005E-2</v>
      </c>
      <c r="AL9" s="129">
        <v>1.2990000000000005E-2</v>
      </c>
      <c r="AM9" s="129">
        <v>1.2990000000000005E-2</v>
      </c>
      <c r="AN9" s="130">
        <v>1.2990000000000005E-2</v>
      </c>
    </row>
    <row r="10" spans="1:40" ht="15">
      <c r="A10" s="117">
        <v>8</v>
      </c>
      <c r="B10" s="119">
        <v>7000000</v>
      </c>
      <c r="C10" s="119">
        <v>7999999</v>
      </c>
      <c r="D10" s="117"/>
      <c r="E10" s="120">
        <v>1.209E-2</v>
      </c>
      <c r="F10" s="120">
        <v>1.209E-2</v>
      </c>
      <c r="G10" s="172">
        <v>1.4663907345977136E-2</v>
      </c>
      <c r="H10" s="120">
        <v>1.209E-2</v>
      </c>
      <c r="I10" s="120">
        <v>1.209E-2</v>
      </c>
      <c r="J10" s="120">
        <v>1.209E-2</v>
      </c>
      <c r="K10" s="172">
        <v>1.3207814691954279E-2</v>
      </c>
      <c r="L10" s="172">
        <v>1.4327814691954275E-2</v>
      </c>
      <c r="M10" s="121">
        <v>1.4598810774275869E-2</v>
      </c>
      <c r="N10" s="121">
        <v>1.4598810774275869E-2</v>
      </c>
      <c r="O10" s="172">
        <v>1.6865562938390855E-2</v>
      </c>
      <c r="P10" s="122">
        <v>1.7090000002208623E-2</v>
      </c>
      <c r="Q10" s="123">
        <v>1.1490000000000004E-2</v>
      </c>
      <c r="R10" s="123">
        <v>1.1490000000000004E-2</v>
      </c>
      <c r="S10" s="123">
        <v>1.1490000000000004E-2</v>
      </c>
      <c r="T10" s="123">
        <v>1.1490000000000004E-2</v>
      </c>
      <c r="U10" s="124">
        <v>1.2990000000000005E-2</v>
      </c>
      <c r="V10" s="173">
        <v>2.666E-2</v>
      </c>
      <c r="W10" s="125">
        <v>2.666E-2</v>
      </c>
      <c r="X10" s="125">
        <v>2.666E-2</v>
      </c>
      <c r="Y10" s="126">
        <v>1.2640000000000002E-2</v>
      </c>
      <c r="Z10" s="174">
        <v>1.8590000000000002E-2</v>
      </c>
      <c r="AA10" s="174">
        <v>1.8590000000000002E-2</v>
      </c>
      <c r="AB10" s="172">
        <v>1.4223841164532234E-2</v>
      </c>
      <c r="AC10" s="128">
        <v>1.5034999994052825E-2</v>
      </c>
      <c r="AD10" s="129">
        <v>1.2990000000000005E-2</v>
      </c>
      <c r="AE10" s="129">
        <v>1.2990000000000005E-2</v>
      </c>
      <c r="AF10" s="129">
        <v>1.2990000000000005E-2</v>
      </c>
      <c r="AG10" s="129">
        <v>1.2990000000000005E-2</v>
      </c>
      <c r="AH10" s="129">
        <v>1.2990000000000005E-2</v>
      </c>
      <c r="AI10" s="129">
        <v>1.2990000000000005E-2</v>
      </c>
      <c r="AJ10" s="129">
        <v>1.2990000000000005E-2</v>
      </c>
      <c r="AK10" s="129">
        <v>1.2990000000000005E-2</v>
      </c>
      <c r="AL10" s="129">
        <v>1.2990000000000005E-2</v>
      </c>
      <c r="AM10" s="129">
        <v>1.2990000000000005E-2</v>
      </c>
      <c r="AN10" s="130">
        <v>1.2990000000000005E-2</v>
      </c>
    </row>
    <row r="11" spans="1:40" ht="15">
      <c r="A11" s="117">
        <v>9</v>
      </c>
      <c r="B11" s="119">
        <v>8000000</v>
      </c>
      <c r="C11" s="119">
        <v>8999999</v>
      </c>
      <c r="D11" s="117"/>
      <c r="E11" s="120">
        <v>1.209E-2</v>
      </c>
      <c r="F11" s="120">
        <v>1.209E-2</v>
      </c>
      <c r="G11" s="172">
        <v>1.4663907345977136E-2</v>
      </c>
      <c r="H11" s="120">
        <v>1.209E-2</v>
      </c>
      <c r="I11" s="120">
        <v>1.209E-2</v>
      </c>
      <c r="J11" s="120">
        <v>1.209E-2</v>
      </c>
      <c r="K11" s="172">
        <v>1.3207814691954279E-2</v>
      </c>
      <c r="L11" s="172">
        <v>1.4327814691954275E-2</v>
      </c>
      <c r="M11" s="121">
        <v>1.3590000000000001E-2</v>
      </c>
      <c r="N11" s="121">
        <v>1.3590000000000001E-2</v>
      </c>
      <c r="O11" s="172">
        <v>1.6865562938390855E-2</v>
      </c>
      <c r="P11" s="122">
        <v>1.7090000002208623E-2</v>
      </c>
      <c r="Q11" s="123">
        <v>1.1490000000000004E-2</v>
      </c>
      <c r="R11" s="123">
        <v>1.1490000000000004E-2</v>
      </c>
      <c r="S11" s="123">
        <v>1.1490000000000004E-2</v>
      </c>
      <c r="T11" s="123">
        <v>1.1490000000000004E-2</v>
      </c>
      <c r="U11" s="124">
        <v>1.2490000000000005E-2</v>
      </c>
      <c r="V11" s="173">
        <v>2.666E-2</v>
      </c>
      <c r="W11" s="125">
        <v>2.666E-2</v>
      </c>
      <c r="X11" s="125">
        <v>2.666E-2</v>
      </c>
      <c r="Y11" s="126">
        <v>1.1640000000000001E-2</v>
      </c>
      <c r="Z11" s="174">
        <v>1.8590000000000002E-2</v>
      </c>
      <c r="AA11" s="174">
        <v>1.8590000000000002E-2</v>
      </c>
      <c r="AB11" s="172">
        <v>1.4223841164532234E-2</v>
      </c>
      <c r="AC11" s="128">
        <v>1.5034999994052825E-2</v>
      </c>
      <c r="AD11" s="129">
        <v>1.1990000000000004E-2</v>
      </c>
      <c r="AE11" s="129">
        <v>1.1990000000000004E-2</v>
      </c>
      <c r="AF11" s="129">
        <v>1.1990000000000004E-2</v>
      </c>
      <c r="AG11" s="129">
        <v>1.1990000000000004E-2</v>
      </c>
      <c r="AH11" s="129">
        <v>1.1990000000000004E-2</v>
      </c>
      <c r="AI11" s="129">
        <v>1.1990000000000004E-2</v>
      </c>
      <c r="AJ11" s="129">
        <v>1.1990000000000004E-2</v>
      </c>
      <c r="AK11" s="129">
        <v>1.1990000000000004E-2</v>
      </c>
      <c r="AL11" s="129">
        <v>1.1990000000000004E-2</v>
      </c>
      <c r="AM11" s="129">
        <v>1.1990000000000004E-2</v>
      </c>
      <c r="AN11" s="130">
        <v>1.1990000000000004E-2</v>
      </c>
    </row>
    <row r="12" spans="1:40" ht="15">
      <c r="A12" s="117">
        <v>10</v>
      </c>
      <c r="B12" s="119">
        <v>9000000</v>
      </c>
      <c r="C12" s="119">
        <v>9999999</v>
      </c>
      <c r="D12" s="117"/>
      <c r="E12" s="120">
        <v>1.209E-2</v>
      </c>
      <c r="F12" s="120">
        <v>1.209E-2</v>
      </c>
      <c r="G12" s="172">
        <v>1.4663907345977136E-2</v>
      </c>
      <c r="H12" s="120">
        <v>1.209E-2</v>
      </c>
      <c r="I12" s="120">
        <v>1.209E-2</v>
      </c>
      <c r="J12" s="120">
        <v>1.209E-2</v>
      </c>
      <c r="K12" s="172">
        <v>1.3207814691954279E-2</v>
      </c>
      <c r="L12" s="172">
        <v>1.4327814691954275E-2</v>
      </c>
      <c r="M12" s="121">
        <v>1.3590000000000001E-2</v>
      </c>
      <c r="N12" s="121">
        <v>1.3590000000000001E-2</v>
      </c>
      <c r="O12" s="172">
        <v>1.6865562938390855E-2</v>
      </c>
      <c r="P12" s="122">
        <v>1.7090000002208623E-2</v>
      </c>
      <c r="Q12" s="123">
        <v>1.1490000000000004E-2</v>
      </c>
      <c r="R12" s="123">
        <v>1.1490000000000004E-2</v>
      </c>
      <c r="S12" s="123">
        <v>1.1490000000000004E-2</v>
      </c>
      <c r="T12" s="123">
        <v>1.1490000000000004E-2</v>
      </c>
      <c r="U12" s="124">
        <v>1.2490000000000005E-2</v>
      </c>
      <c r="V12" s="173">
        <v>2.666E-2</v>
      </c>
      <c r="W12" s="125">
        <v>2.666E-2</v>
      </c>
      <c r="X12" s="125">
        <v>2.666E-2</v>
      </c>
      <c r="Y12" s="126">
        <v>1.1640000000000001E-2</v>
      </c>
      <c r="Z12" s="174">
        <v>1.8590000000000002E-2</v>
      </c>
      <c r="AA12" s="174">
        <v>1.8590000000000002E-2</v>
      </c>
      <c r="AB12" s="172">
        <v>1.4223841164532234E-2</v>
      </c>
      <c r="AC12" s="128">
        <v>1.5034999994052825E-2</v>
      </c>
      <c r="AD12" s="129">
        <v>1.1990000000000004E-2</v>
      </c>
      <c r="AE12" s="129">
        <v>1.1990000000000004E-2</v>
      </c>
      <c r="AF12" s="129">
        <v>1.1990000000000004E-2</v>
      </c>
      <c r="AG12" s="129">
        <v>1.1990000000000004E-2</v>
      </c>
      <c r="AH12" s="129">
        <v>1.1990000000000004E-2</v>
      </c>
      <c r="AI12" s="129">
        <v>1.1990000000000004E-2</v>
      </c>
      <c r="AJ12" s="129">
        <v>1.1990000000000004E-2</v>
      </c>
      <c r="AK12" s="129">
        <v>1.1990000000000004E-2</v>
      </c>
      <c r="AL12" s="129">
        <v>1.1990000000000004E-2</v>
      </c>
      <c r="AM12" s="129">
        <v>1.1990000000000004E-2</v>
      </c>
      <c r="AN12" s="130">
        <v>1.1990000000000004E-2</v>
      </c>
    </row>
    <row r="13" spans="1:40" ht="15">
      <c r="A13" s="117">
        <v>11</v>
      </c>
      <c r="B13" s="119">
        <v>10000000</v>
      </c>
      <c r="C13" s="119">
        <v>10999999</v>
      </c>
      <c r="D13" s="117"/>
      <c r="E13" s="120">
        <v>1.209E-2</v>
      </c>
      <c r="F13" s="120">
        <v>1.209E-2</v>
      </c>
      <c r="G13" s="172">
        <v>1.4663907345977136E-2</v>
      </c>
      <c r="H13" s="120">
        <v>1.209E-2</v>
      </c>
      <c r="I13" s="120">
        <v>1.209E-2</v>
      </c>
      <c r="J13" s="120">
        <v>1.209E-2</v>
      </c>
      <c r="K13" s="172">
        <v>1.3207814691954279E-2</v>
      </c>
      <c r="L13" s="172">
        <v>1.4327814691954275E-2</v>
      </c>
      <c r="M13" s="121">
        <v>1.3590000000000001E-2</v>
      </c>
      <c r="N13" s="121">
        <v>1.3590000000000001E-2</v>
      </c>
      <c r="O13" s="172">
        <v>1.6865562938390855E-2</v>
      </c>
      <c r="P13" s="122">
        <v>1.7090000002208623E-2</v>
      </c>
      <c r="Q13" s="123">
        <v>1.1490000000000004E-2</v>
      </c>
      <c r="R13" s="123">
        <v>1.1490000000000004E-2</v>
      </c>
      <c r="S13" s="123">
        <v>1.1490000000000004E-2</v>
      </c>
      <c r="T13" s="123">
        <v>1.1490000000000004E-2</v>
      </c>
      <c r="U13" s="124">
        <v>1.2490000000000005E-2</v>
      </c>
      <c r="V13" s="125">
        <v>2.666E-2</v>
      </c>
      <c r="W13" s="125">
        <v>2.666E-2</v>
      </c>
      <c r="X13" s="125">
        <v>2.666E-2</v>
      </c>
      <c r="Y13" s="126">
        <v>1.1640000000000001E-2</v>
      </c>
      <c r="Z13" s="174">
        <v>1.8590000000000002E-2</v>
      </c>
      <c r="AA13" s="174">
        <v>1.8590000000000002E-2</v>
      </c>
      <c r="AB13" s="172">
        <v>1.4223841164532234E-2</v>
      </c>
      <c r="AC13" s="128">
        <v>1.5034999994052825E-2</v>
      </c>
      <c r="AD13" s="129">
        <v>1.1990000000000004E-2</v>
      </c>
      <c r="AE13" s="129">
        <v>1.1990000000000004E-2</v>
      </c>
      <c r="AF13" s="129">
        <v>1.1990000000000004E-2</v>
      </c>
      <c r="AG13" s="129">
        <v>1.1990000000000004E-2</v>
      </c>
      <c r="AH13" s="129">
        <v>1.1990000000000004E-2</v>
      </c>
      <c r="AI13" s="129">
        <v>1.1990000000000004E-2</v>
      </c>
      <c r="AJ13" s="129">
        <v>1.1990000000000004E-2</v>
      </c>
      <c r="AK13" s="129">
        <v>1.1990000000000004E-2</v>
      </c>
      <c r="AL13" s="129">
        <v>1.1990000000000004E-2</v>
      </c>
      <c r="AM13" s="129">
        <v>1.1990000000000004E-2</v>
      </c>
      <c r="AN13" s="130">
        <v>1.1990000000000004E-2</v>
      </c>
    </row>
    <row r="14" spans="1:40" ht="15">
      <c r="A14" s="117">
        <v>12</v>
      </c>
      <c r="B14" s="119">
        <v>11000000</v>
      </c>
      <c r="C14" s="119">
        <v>11999999</v>
      </c>
      <c r="D14" s="117"/>
      <c r="E14" s="120">
        <v>1.209E-2</v>
      </c>
      <c r="F14" s="120">
        <v>1.209E-2</v>
      </c>
      <c r="G14" s="172">
        <v>1.4663907345977136E-2</v>
      </c>
      <c r="H14" s="120">
        <v>1.209E-2</v>
      </c>
      <c r="I14" s="120">
        <v>1.209E-2</v>
      </c>
      <c r="J14" s="120">
        <v>1.209E-2</v>
      </c>
      <c r="K14" s="172">
        <v>1.3207814691954279E-2</v>
      </c>
      <c r="L14" s="172">
        <v>1.4327814691954275E-2</v>
      </c>
      <c r="M14" s="121">
        <v>1.3229999999999999E-2</v>
      </c>
      <c r="N14" s="121">
        <v>1.3229999999999999E-2</v>
      </c>
      <c r="O14" s="172">
        <v>1.6865562938390855E-2</v>
      </c>
      <c r="P14" s="122">
        <v>1.7090000002208623E-2</v>
      </c>
      <c r="Q14" s="123">
        <v>1.1490000000000004E-2</v>
      </c>
      <c r="R14" s="123">
        <v>1.1490000000000004E-2</v>
      </c>
      <c r="S14" s="123">
        <v>1.1490000000000004E-2</v>
      </c>
      <c r="T14" s="123">
        <v>1.1490000000000004E-2</v>
      </c>
      <c r="U14" s="124">
        <v>1.2490000000000005E-2</v>
      </c>
      <c r="V14" s="125">
        <v>2.666E-2</v>
      </c>
      <c r="W14" s="125">
        <v>2.666E-2</v>
      </c>
      <c r="X14" s="125">
        <v>2.666E-2</v>
      </c>
      <c r="Y14" s="126">
        <v>1.1640000000000001E-2</v>
      </c>
      <c r="Z14" s="174">
        <v>1.8590000000000002E-2</v>
      </c>
      <c r="AA14" s="174">
        <v>1.8590000000000002E-2</v>
      </c>
      <c r="AB14" s="172">
        <v>1.4223841164532234E-2</v>
      </c>
      <c r="AC14" s="128">
        <v>1.5034999994052825E-2</v>
      </c>
      <c r="AD14" s="129">
        <v>1.1990000000000004E-2</v>
      </c>
      <c r="AE14" s="129">
        <v>1.1990000000000004E-2</v>
      </c>
      <c r="AF14" s="129">
        <v>1.1990000000000004E-2</v>
      </c>
      <c r="AG14" s="129">
        <v>1.1990000000000004E-2</v>
      </c>
      <c r="AH14" s="129">
        <v>1.1990000000000004E-2</v>
      </c>
      <c r="AI14" s="129">
        <v>1.1990000000000004E-2</v>
      </c>
      <c r="AJ14" s="129">
        <v>1.1990000000000004E-2</v>
      </c>
      <c r="AK14" s="129">
        <v>1.1990000000000004E-2</v>
      </c>
      <c r="AL14" s="129">
        <v>1.1990000000000004E-2</v>
      </c>
      <c r="AM14" s="129">
        <v>1.1990000000000004E-2</v>
      </c>
      <c r="AN14" s="130">
        <v>1.1990000000000004E-2</v>
      </c>
    </row>
    <row r="15" spans="1:40" ht="15">
      <c r="A15" s="117">
        <v>13</v>
      </c>
      <c r="B15" s="119">
        <v>12000000</v>
      </c>
      <c r="C15" s="119">
        <v>12999999</v>
      </c>
      <c r="D15" s="117"/>
      <c r="E15" s="120">
        <v>1.1789999999999998E-2</v>
      </c>
      <c r="F15" s="120">
        <v>1.1789999999999998E-2</v>
      </c>
      <c r="G15" s="172">
        <v>1.4663907345977136E-2</v>
      </c>
      <c r="H15" s="120">
        <v>1.1789999999999998E-2</v>
      </c>
      <c r="I15" s="120">
        <v>1.1789999999999998E-2</v>
      </c>
      <c r="J15" s="120">
        <v>1.1789999999999998E-2</v>
      </c>
      <c r="K15" s="172">
        <v>1.3207814691954279E-2</v>
      </c>
      <c r="L15" s="172">
        <v>1.4327814691954275E-2</v>
      </c>
      <c r="M15" s="121">
        <v>1.1189999999999999E-2</v>
      </c>
      <c r="N15" s="121">
        <v>1.1189999999999999E-2</v>
      </c>
      <c r="O15" s="172">
        <v>1.6865562938390855E-2</v>
      </c>
      <c r="P15" s="122">
        <v>1.7090000002208623E-2</v>
      </c>
      <c r="Q15" s="123">
        <v>1.1190000000000002E-2</v>
      </c>
      <c r="R15" s="123">
        <v>1.1190000000000002E-2</v>
      </c>
      <c r="S15" s="123">
        <v>1.1190000000000002E-2</v>
      </c>
      <c r="T15" s="123">
        <v>1.1190000000000002E-2</v>
      </c>
      <c r="U15" s="124">
        <v>1.2490000000000005E-2</v>
      </c>
      <c r="V15" s="125">
        <v>2.666E-2</v>
      </c>
      <c r="W15" s="125">
        <v>2.666E-2</v>
      </c>
      <c r="X15" s="125">
        <v>2.666E-2</v>
      </c>
      <c r="Y15" s="126">
        <v>1.1339999999999999E-2</v>
      </c>
      <c r="Z15" s="174">
        <v>1.8590000000000002E-2</v>
      </c>
      <c r="AA15" s="174">
        <v>1.8590000000000002E-2</v>
      </c>
      <c r="AB15" s="172">
        <v>1.4223841164532234E-2</v>
      </c>
      <c r="AC15" s="128">
        <v>1.5034999994052825E-2</v>
      </c>
      <c r="AD15" s="129">
        <v>1.1390000000000001E-2</v>
      </c>
      <c r="AE15" s="129">
        <v>1.1390000000000001E-2</v>
      </c>
      <c r="AF15" s="129">
        <v>1.1390000000000001E-2</v>
      </c>
      <c r="AG15" s="129">
        <v>1.1390000000000001E-2</v>
      </c>
      <c r="AH15" s="129">
        <v>1.1390000000000001E-2</v>
      </c>
      <c r="AI15" s="129">
        <v>1.1390000000000001E-2</v>
      </c>
      <c r="AJ15" s="129">
        <v>1.1390000000000001E-2</v>
      </c>
      <c r="AK15" s="129">
        <v>1.1390000000000001E-2</v>
      </c>
      <c r="AL15" s="129">
        <v>1.1390000000000001E-2</v>
      </c>
      <c r="AM15" s="129">
        <v>1.1390000000000001E-2</v>
      </c>
      <c r="AN15" s="130">
        <v>1.1390000000000001E-2</v>
      </c>
    </row>
    <row r="16" spans="1:40" ht="15">
      <c r="A16" s="117">
        <v>14</v>
      </c>
      <c r="B16" s="119">
        <v>13000000</v>
      </c>
      <c r="C16" s="119">
        <v>13999999</v>
      </c>
      <c r="D16" s="117"/>
      <c r="E16" s="120">
        <v>1.1789999999999998E-2</v>
      </c>
      <c r="F16" s="120">
        <v>1.1789999999999998E-2</v>
      </c>
      <c r="G16" s="172">
        <v>1.4663907345977136E-2</v>
      </c>
      <c r="H16" s="120">
        <v>1.1789999999999998E-2</v>
      </c>
      <c r="I16" s="120">
        <v>1.1789999999999998E-2</v>
      </c>
      <c r="J16" s="120">
        <v>1.1789999999999998E-2</v>
      </c>
      <c r="K16" s="172">
        <v>1.3207814691954279E-2</v>
      </c>
      <c r="L16" s="172">
        <v>1.4327814691954275E-2</v>
      </c>
      <c r="M16" s="121">
        <v>1.1189999999999999E-2</v>
      </c>
      <c r="N16" s="121">
        <v>1.1189999999999999E-2</v>
      </c>
      <c r="O16" s="172">
        <v>1.6865562938390855E-2</v>
      </c>
      <c r="P16" s="122">
        <v>1.7090000002208623E-2</v>
      </c>
      <c r="Q16" s="123">
        <v>1.1190000000000002E-2</v>
      </c>
      <c r="R16" s="123">
        <v>1.1190000000000002E-2</v>
      </c>
      <c r="S16" s="123">
        <v>1.1190000000000002E-2</v>
      </c>
      <c r="T16" s="123">
        <v>1.1190000000000002E-2</v>
      </c>
      <c r="U16" s="124">
        <v>1.2490000000000005E-2</v>
      </c>
      <c r="V16" s="125">
        <v>2.666E-2</v>
      </c>
      <c r="W16" s="125">
        <v>2.666E-2</v>
      </c>
      <c r="X16" s="125">
        <v>2.666E-2</v>
      </c>
      <c r="Y16" s="126">
        <v>1.1339999999999999E-2</v>
      </c>
      <c r="Z16" s="127">
        <v>1.8590000000000002E-2</v>
      </c>
      <c r="AA16" s="174">
        <v>1.8590000000000002E-2</v>
      </c>
      <c r="AB16" s="172">
        <v>1.4223841164532234E-2</v>
      </c>
      <c r="AC16" s="128">
        <v>1.5034999994052825E-2</v>
      </c>
      <c r="AD16" s="129">
        <v>1.1390000000000001E-2</v>
      </c>
      <c r="AE16" s="129">
        <v>1.1390000000000001E-2</v>
      </c>
      <c r="AF16" s="129">
        <v>1.1390000000000001E-2</v>
      </c>
      <c r="AG16" s="129">
        <v>1.1390000000000001E-2</v>
      </c>
      <c r="AH16" s="129">
        <v>1.1390000000000001E-2</v>
      </c>
      <c r="AI16" s="129">
        <v>1.1390000000000001E-2</v>
      </c>
      <c r="AJ16" s="129">
        <v>1.1390000000000001E-2</v>
      </c>
      <c r="AK16" s="129">
        <v>1.1390000000000001E-2</v>
      </c>
      <c r="AL16" s="129">
        <v>1.1390000000000001E-2</v>
      </c>
      <c r="AM16" s="129">
        <v>1.1390000000000001E-2</v>
      </c>
      <c r="AN16" s="130">
        <v>1.1390000000000001E-2</v>
      </c>
    </row>
    <row r="17" spans="1:40" ht="15">
      <c r="A17" s="117">
        <v>15</v>
      </c>
      <c r="B17" s="119">
        <v>14000000</v>
      </c>
      <c r="C17" s="119">
        <v>14999999</v>
      </c>
      <c r="D17" s="117"/>
      <c r="E17" s="120">
        <v>1.1789999999999998E-2</v>
      </c>
      <c r="F17" s="120">
        <v>1.1789999999999998E-2</v>
      </c>
      <c r="G17" s="172">
        <v>1.4663907345977136E-2</v>
      </c>
      <c r="H17" s="120">
        <v>1.1789999999999998E-2</v>
      </c>
      <c r="I17" s="120">
        <v>1.1789999999999998E-2</v>
      </c>
      <c r="J17" s="120">
        <v>1.1789999999999998E-2</v>
      </c>
      <c r="K17" s="172">
        <v>1.3207814691954279E-2</v>
      </c>
      <c r="L17" s="172">
        <v>1.4327814691954275E-2</v>
      </c>
      <c r="M17" s="121">
        <v>1.1189999999999999E-2</v>
      </c>
      <c r="N17" s="121">
        <v>1.1189999999999999E-2</v>
      </c>
      <c r="O17" s="172">
        <v>1.6865562938390855E-2</v>
      </c>
      <c r="P17" s="122">
        <v>1.7090000002208623E-2</v>
      </c>
      <c r="Q17" s="123">
        <v>1.1190000000000002E-2</v>
      </c>
      <c r="R17" s="123">
        <v>1.1190000000000002E-2</v>
      </c>
      <c r="S17" s="123">
        <v>1.1190000000000002E-2</v>
      </c>
      <c r="T17" s="123">
        <v>1.1190000000000002E-2</v>
      </c>
      <c r="U17" s="124">
        <v>1.2490000000000005E-2</v>
      </c>
      <c r="V17" s="125">
        <v>2.666E-2</v>
      </c>
      <c r="W17" s="125">
        <v>2.666E-2</v>
      </c>
      <c r="X17" s="125">
        <v>2.666E-2</v>
      </c>
      <c r="Y17" s="126">
        <v>1.1339999999999999E-2</v>
      </c>
      <c r="Z17" s="127">
        <v>1.8590000000000002E-2</v>
      </c>
      <c r="AA17" s="174">
        <v>1.8590000000000002E-2</v>
      </c>
      <c r="AB17" s="172">
        <v>1.4223841164532234E-2</v>
      </c>
      <c r="AC17" s="128">
        <v>1.5034999994052825E-2</v>
      </c>
      <c r="AD17" s="129">
        <v>1.1390000000000001E-2</v>
      </c>
      <c r="AE17" s="129">
        <v>1.1390000000000001E-2</v>
      </c>
      <c r="AF17" s="129">
        <v>1.1390000000000001E-2</v>
      </c>
      <c r="AG17" s="129">
        <v>1.1390000000000001E-2</v>
      </c>
      <c r="AH17" s="129">
        <v>1.1390000000000001E-2</v>
      </c>
      <c r="AI17" s="129">
        <v>1.1390000000000001E-2</v>
      </c>
      <c r="AJ17" s="129">
        <v>1.1390000000000001E-2</v>
      </c>
      <c r="AK17" s="129">
        <v>1.1390000000000001E-2</v>
      </c>
      <c r="AL17" s="129">
        <v>1.1390000000000001E-2</v>
      </c>
      <c r="AM17" s="129">
        <v>1.1390000000000001E-2</v>
      </c>
      <c r="AN17" s="130">
        <v>1.1390000000000001E-2</v>
      </c>
    </row>
    <row r="18" spans="1:40" ht="15">
      <c r="A18" s="117">
        <v>16</v>
      </c>
      <c r="B18" s="119">
        <v>15000000</v>
      </c>
      <c r="C18" s="119">
        <v>15999999</v>
      </c>
      <c r="D18" s="117"/>
      <c r="E18" s="120">
        <v>1.0690000000000002E-2</v>
      </c>
      <c r="F18" s="120">
        <v>1.0690000000000002E-2</v>
      </c>
      <c r="G18" s="172">
        <v>1.4663907345977136E-2</v>
      </c>
      <c r="H18" s="120">
        <v>1.0690000000000002E-2</v>
      </c>
      <c r="I18" s="120">
        <v>1.0690000000000002E-2</v>
      </c>
      <c r="J18" s="120">
        <v>1.0690000000000002E-2</v>
      </c>
      <c r="K18" s="172">
        <v>1.3207814691954279E-2</v>
      </c>
      <c r="L18" s="172">
        <v>1.4327814691954275E-2</v>
      </c>
      <c r="M18" s="121">
        <v>1.1189999999999999E-2</v>
      </c>
      <c r="N18" s="121">
        <v>1.1189999999999999E-2</v>
      </c>
      <c r="O18" s="172">
        <v>1.6865562938390855E-2</v>
      </c>
      <c r="P18" s="122">
        <v>1.7090000002208623E-2</v>
      </c>
      <c r="Q18" s="123">
        <v>1.0090000000000002E-2</v>
      </c>
      <c r="R18" s="123">
        <v>1.0090000000000002E-2</v>
      </c>
      <c r="S18" s="123">
        <v>1.0090000000000002E-2</v>
      </c>
      <c r="T18" s="123">
        <v>1.0090000000000002E-2</v>
      </c>
      <c r="U18" s="124">
        <v>1.2490000000000005E-2</v>
      </c>
      <c r="V18" s="125">
        <v>2.666E-2</v>
      </c>
      <c r="W18" s="125">
        <v>2.666E-2</v>
      </c>
      <c r="X18" s="125">
        <v>2.666E-2</v>
      </c>
      <c r="Y18" s="126">
        <v>1.074E-2</v>
      </c>
      <c r="Z18" s="127">
        <v>1.8590000000000002E-2</v>
      </c>
      <c r="AA18" s="174">
        <v>1.8590000000000002E-2</v>
      </c>
      <c r="AB18" s="172">
        <v>1.4223841164532234E-2</v>
      </c>
      <c r="AC18" s="128">
        <v>1.5034999994052825E-2</v>
      </c>
      <c r="AD18" s="129">
        <v>1.0590000000000002E-2</v>
      </c>
      <c r="AE18" s="129">
        <v>1.0590000000000002E-2</v>
      </c>
      <c r="AF18" s="129">
        <v>1.0590000000000002E-2</v>
      </c>
      <c r="AG18" s="129">
        <v>1.0590000000000002E-2</v>
      </c>
      <c r="AH18" s="129">
        <v>1.0590000000000002E-2</v>
      </c>
      <c r="AI18" s="129">
        <v>1.0590000000000002E-2</v>
      </c>
      <c r="AJ18" s="129">
        <v>1.0590000000000002E-2</v>
      </c>
      <c r="AK18" s="129">
        <v>1.0590000000000002E-2</v>
      </c>
      <c r="AL18" s="129">
        <v>1.0590000000000002E-2</v>
      </c>
      <c r="AM18" s="129">
        <v>1.0590000000000002E-2</v>
      </c>
      <c r="AN18" s="130">
        <v>1.0590000000000002E-2</v>
      </c>
    </row>
    <row r="19" spans="1:40" ht="15">
      <c r="A19" s="117">
        <v>17</v>
      </c>
      <c r="B19" s="119">
        <v>16000000</v>
      </c>
      <c r="C19" s="119">
        <v>16999999</v>
      </c>
      <c r="D19" s="117"/>
      <c r="E19" s="120">
        <v>1.0690000000000002E-2</v>
      </c>
      <c r="F19" s="120">
        <v>1.0690000000000002E-2</v>
      </c>
      <c r="G19" s="172">
        <v>1.4663907345977136E-2</v>
      </c>
      <c r="H19" s="120">
        <v>1.0690000000000002E-2</v>
      </c>
      <c r="I19" s="120">
        <v>1.0690000000000002E-2</v>
      </c>
      <c r="J19" s="120">
        <v>1.0690000000000002E-2</v>
      </c>
      <c r="K19" s="172">
        <v>1.3207814691954279E-2</v>
      </c>
      <c r="L19" s="172">
        <v>1.4327814691954275E-2</v>
      </c>
      <c r="M19" s="121">
        <v>1.1189999999999999E-2</v>
      </c>
      <c r="N19" s="121">
        <v>1.1189999999999999E-2</v>
      </c>
      <c r="O19" s="172">
        <v>1.6865562938390855E-2</v>
      </c>
      <c r="P19" s="122">
        <v>1.7090000002208623E-2</v>
      </c>
      <c r="Q19" s="123">
        <v>1.0090000000000002E-2</v>
      </c>
      <c r="R19" s="123">
        <v>1.0090000000000002E-2</v>
      </c>
      <c r="S19" s="123">
        <v>1.0090000000000002E-2</v>
      </c>
      <c r="T19" s="123">
        <v>1.0090000000000002E-2</v>
      </c>
      <c r="U19" s="124">
        <v>1.2490000000000005E-2</v>
      </c>
      <c r="V19" s="125">
        <v>2.666E-2</v>
      </c>
      <c r="W19" s="125">
        <v>2.666E-2</v>
      </c>
      <c r="X19" s="125">
        <v>2.666E-2</v>
      </c>
      <c r="Y19" s="126">
        <v>1.074E-2</v>
      </c>
      <c r="Z19" s="127">
        <v>1.8590000000000002E-2</v>
      </c>
      <c r="AA19" s="174">
        <v>1.8590000000000002E-2</v>
      </c>
      <c r="AB19" s="172">
        <v>1.4223841164532234E-2</v>
      </c>
      <c r="AC19" s="128">
        <v>1.5034999994052825E-2</v>
      </c>
      <c r="AD19" s="129">
        <v>1.0590000000000002E-2</v>
      </c>
      <c r="AE19" s="129">
        <v>1.0590000000000002E-2</v>
      </c>
      <c r="AF19" s="129">
        <v>1.0590000000000002E-2</v>
      </c>
      <c r="AG19" s="129">
        <v>1.0590000000000002E-2</v>
      </c>
      <c r="AH19" s="129">
        <v>1.0590000000000002E-2</v>
      </c>
      <c r="AI19" s="129">
        <v>1.0590000000000002E-2</v>
      </c>
      <c r="AJ19" s="129">
        <v>1.0590000000000002E-2</v>
      </c>
      <c r="AK19" s="129">
        <v>1.0590000000000002E-2</v>
      </c>
      <c r="AL19" s="129">
        <v>1.0590000000000002E-2</v>
      </c>
      <c r="AM19" s="129">
        <v>1.0590000000000002E-2</v>
      </c>
      <c r="AN19" s="130">
        <v>1.0590000000000002E-2</v>
      </c>
    </row>
    <row r="20" spans="1:40" ht="15">
      <c r="A20" s="117">
        <v>18</v>
      </c>
      <c r="B20" s="119">
        <v>17000000</v>
      </c>
      <c r="C20" s="119">
        <v>17999999</v>
      </c>
      <c r="D20" s="117"/>
      <c r="E20" s="120">
        <v>1.0690000000000002E-2</v>
      </c>
      <c r="F20" s="120">
        <v>1.0690000000000002E-2</v>
      </c>
      <c r="G20" s="172">
        <v>1.4663907345977136E-2</v>
      </c>
      <c r="H20" s="120">
        <v>1.0690000000000002E-2</v>
      </c>
      <c r="I20" s="120">
        <v>1.0690000000000002E-2</v>
      </c>
      <c r="J20" s="120">
        <v>1.0690000000000002E-2</v>
      </c>
      <c r="K20" s="172">
        <v>1.3207814691954279E-2</v>
      </c>
      <c r="L20" s="172">
        <v>1.4327814691954275E-2</v>
      </c>
      <c r="M20" s="121">
        <v>1.1189999999999999E-2</v>
      </c>
      <c r="N20" s="121">
        <v>1.1189999999999999E-2</v>
      </c>
      <c r="O20" s="172">
        <v>1.6865562938390855E-2</v>
      </c>
      <c r="P20" s="122">
        <v>1.7090000002208623E-2</v>
      </c>
      <c r="Q20" s="123">
        <v>1.0090000000000002E-2</v>
      </c>
      <c r="R20" s="123">
        <v>1.0090000000000002E-2</v>
      </c>
      <c r="S20" s="123">
        <v>1.0090000000000002E-2</v>
      </c>
      <c r="T20" s="123">
        <v>1.0090000000000002E-2</v>
      </c>
      <c r="U20" s="124">
        <v>1.2490000000000005E-2</v>
      </c>
      <c r="V20" s="125">
        <v>2.666E-2</v>
      </c>
      <c r="W20" s="125">
        <v>2.666E-2</v>
      </c>
      <c r="X20" s="125">
        <v>2.666E-2</v>
      </c>
      <c r="Y20" s="126">
        <v>1.074E-2</v>
      </c>
      <c r="Z20" s="127">
        <v>1.8590000000000002E-2</v>
      </c>
      <c r="AA20" s="174">
        <v>1.8590000000000002E-2</v>
      </c>
      <c r="AB20" s="172">
        <v>1.4223841164532234E-2</v>
      </c>
      <c r="AC20" s="128">
        <v>1.5034999994052825E-2</v>
      </c>
      <c r="AD20" s="129">
        <v>1.0590000000000002E-2</v>
      </c>
      <c r="AE20" s="129">
        <v>1.0590000000000002E-2</v>
      </c>
      <c r="AF20" s="129">
        <v>1.0590000000000002E-2</v>
      </c>
      <c r="AG20" s="129">
        <v>1.0590000000000002E-2</v>
      </c>
      <c r="AH20" s="129">
        <v>1.0590000000000002E-2</v>
      </c>
      <c r="AI20" s="129">
        <v>1.0590000000000002E-2</v>
      </c>
      <c r="AJ20" s="129">
        <v>1.0590000000000002E-2</v>
      </c>
      <c r="AK20" s="129">
        <v>1.0590000000000002E-2</v>
      </c>
      <c r="AL20" s="129">
        <v>1.0590000000000002E-2</v>
      </c>
      <c r="AM20" s="129">
        <v>1.0590000000000002E-2</v>
      </c>
      <c r="AN20" s="130">
        <v>1.0590000000000002E-2</v>
      </c>
    </row>
    <row r="21" spans="1:40" ht="15">
      <c r="A21" s="117">
        <v>19</v>
      </c>
      <c r="B21" s="119">
        <v>18000000</v>
      </c>
      <c r="C21" s="119">
        <v>18999999</v>
      </c>
      <c r="D21" s="117"/>
      <c r="E21" s="120">
        <v>1.0690000000000002E-2</v>
      </c>
      <c r="F21" s="120">
        <v>1.0690000000000002E-2</v>
      </c>
      <c r="G21" s="172">
        <v>1.4663907345977136E-2</v>
      </c>
      <c r="H21" s="120">
        <v>1.0690000000000002E-2</v>
      </c>
      <c r="I21" s="120">
        <v>1.0690000000000002E-2</v>
      </c>
      <c r="J21" s="120">
        <v>1.0690000000000002E-2</v>
      </c>
      <c r="K21" s="172">
        <v>1.3207814691954279E-2</v>
      </c>
      <c r="L21" s="172">
        <v>1.4327814691954275E-2</v>
      </c>
      <c r="M21" s="121">
        <v>1.1189999999999999E-2</v>
      </c>
      <c r="N21" s="121">
        <v>1.1189999999999999E-2</v>
      </c>
      <c r="O21" s="172">
        <v>1.6865562938390855E-2</v>
      </c>
      <c r="P21" s="122">
        <v>1.7090000002208623E-2</v>
      </c>
      <c r="Q21" s="123">
        <v>1.0090000000000002E-2</v>
      </c>
      <c r="R21" s="123">
        <v>1.0090000000000002E-2</v>
      </c>
      <c r="S21" s="123">
        <v>1.0090000000000002E-2</v>
      </c>
      <c r="T21" s="123">
        <v>1.0090000000000002E-2</v>
      </c>
      <c r="U21" s="124">
        <v>1.2490000000000005E-2</v>
      </c>
      <c r="V21" s="125">
        <v>2.666E-2</v>
      </c>
      <c r="W21" s="125">
        <v>2.666E-2</v>
      </c>
      <c r="X21" s="125">
        <v>2.666E-2</v>
      </c>
      <c r="Y21" s="126">
        <v>1.074E-2</v>
      </c>
      <c r="Z21" s="127">
        <v>1.8590000000000002E-2</v>
      </c>
      <c r="AA21" s="174">
        <v>1.8590000000000002E-2</v>
      </c>
      <c r="AB21" s="172">
        <v>1.4223841164532234E-2</v>
      </c>
      <c r="AC21" s="128">
        <v>1.5034999994052825E-2</v>
      </c>
      <c r="AD21" s="129">
        <v>1.0590000000000002E-2</v>
      </c>
      <c r="AE21" s="129">
        <v>1.0590000000000002E-2</v>
      </c>
      <c r="AF21" s="129">
        <v>1.0590000000000002E-2</v>
      </c>
      <c r="AG21" s="129">
        <v>1.0590000000000002E-2</v>
      </c>
      <c r="AH21" s="129">
        <v>1.0590000000000002E-2</v>
      </c>
      <c r="AI21" s="129">
        <v>1.0590000000000002E-2</v>
      </c>
      <c r="AJ21" s="129">
        <v>1.0590000000000002E-2</v>
      </c>
      <c r="AK21" s="129">
        <v>1.0590000000000002E-2</v>
      </c>
      <c r="AL21" s="129">
        <v>1.0590000000000002E-2</v>
      </c>
      <c r="AM21" s="129">
        <v>1.0590000000000002E-2</v>
      </c>
      <c r="AN21" s="130">
        <v>1.0590000000000002E-2</v>
      </c>
    </row>
    <row r="22" spans="1:40" ht="15">
      <c r="A22" s="117">
        <v>20</v>
      </c>
      <c r="B22" s="119">
        <v>19000000</v>
      </c>
      <c r="C22" s="119">
        <v>19999999</v>
      </c>
      <c r="D22" s="117"/>
      <c r="E22" s="120">
        <v>1.0690000000000002E-2</v>
      </c>
      <c r="F22" s="120">
        <v>1.0690000000000002E-2</v>
      </c>
      <c r="G22" s="172">
        <v>1.4663907345977136E-2</v>
      </c>
      <c r="H22" s="120">
        <v>1.0690000000000002E-2</v>
      </c>
      <c r="I22" s="120">
        <v>1.0690000000000002E-2</v>
      </c>
      <c r="J22" s="120">
        <v>1.0690000000000002E-2</v>
      </c>
      <c r="K22" s="172">
        <v>1.3207814691954279E-2</v>
      </c>
      <c r="L22" s="172">
        <v>1.4327814691954275E-2</v>
      </c>
      <c r="M22" s="121">
        <v>1.1189999999999999E-2</v>
      </c>
      <c r="N22" s="121">
        <v>1.1189999999999999E-2</v>
      </c>
      <c r="O22" s="172">
        <v>1.6865562938390855E-2</v>
      </c>
      <c r="P22" s="122">
        <v>1.7090000002208623E-2</v>
      </c>
      <c r="Q22" s="123">
        <v>1.0090000000000002E-2</v>
      </c>
      <c r="R22" s="123">
        <v>1.0090000000000002E-2</v>
      </c>
      <c r="S22" s="123">
        <v>1.0090000000000002E-2</v>
      </c>
      <c r="T22" s="123">
        <v>1.0090000000000002E-2</v>
      </c>
      <c r="U22" s="124">
        <v>1.2490000000000005E-2</v>
      </c>
      <c r="V22" s="125">
        <v>2.666E-2</v>
      </c>
      <c r="W22" s="125">
        <v>2.666E-2</v>
      </c>
      <c r="X22" s="125">
        <v>2.666E-2</v>
      </c>
      <c r="Y22" s="126">
        <v>1.074E-2</v>
      </c>
      <c r="Z22" s="127">
        <v>1.8590000000000002E-2</v>
      </c>
      <c r="AA22" s="174">
        <v>1.8590000000000002E-2</v>
      </c>
      <c r="AB22" s="172">
        <v>1.4223841164532234E-2</v>
      </c>
      <c r="AC22" s="128">
        <v>1.5034999994052825E-2</v>
      </c>
      <c r="AD22" s="129">
        <v>1.0590000000000002E-2</v>
      </c>
      <c r="AE22" s="129">
        <v>1.0590000000000002E-2</v>
      </c>
      <c r="AF22" s="129">
        <v>1.0590000000000002E-2</v>
      </c>
      <c r="AG22" s="129">
        <v>1.0590000000000002E-2</v>
      </c>
      <c r="AH22" s="129">
        <v>1.0590000000000002E-2</v>
      </c>
      <c r="AI22" s="129">
        <v>1.0590000000000002E-2</v>
      </c>
      <c r="AJ22" s="129">
        <v>1.0590000000000002E-2</v>
      </c>
      <c r="AK22" s="129">
        <v>1.0590000000000002E-2</v>
      </c>
      <c r="AL22" s="129">
        <v>1.0590000000000002E-2</v>
      </c>
      <c r="AM22" s="129">
        <v>1.0590000000000002E-2</v>
      </c>
      <c r="AN22" s="130">
        <v>1.0590000000000002E-2</v>
      </c>
    </row>
    <row r="23" spans="1:40" ht="15">
      <c r="A23" s="117">
        <v>21</v>
      </c>
      <c r="B23" s="119">
        <v>20000000</v>
      </c>
      <c r="C23" s="119">
        <v>20999999</v>
      </c>
      <c r="D23" s="117"/>
      <c r="E23" s="120">
        <v>1.0690000000000002E-2</v>
      </c>
      <c r="F23" s="120">
        <v>1.0690000000000002E-2</v>
      </c>
      <c r="G23" s="172">
        <v>1.4663907345977136E-2</v>
      </c>
      <c r="H23" s="120">
        <v>1.0690000000000002E-2</v>
      </c>
      <c r="I23" s="120">
        <v>1.0690000000000002E-2</v>
      </c>
      <c r="J23" s="120">
        <v>1.0690000000000002E-2</v>
      </c>
      <c r="K23" s="172">
        <v>1.3207814691954279E-2</v>
      </c>
      <c r="L23" s="172">
        <v>1.4327814691954275E-2</v>
      </c>
      <c r="M23" s="121">
        <v>1.1189999999999999E-2</v>
      </c>
      <c r="N23" s="121">
        <v>1.1189999999999999E-2</v>
      </c>
      <c r="O23" s="172">
        <v>1.6865562938390855E-2</v>
      </c>
      <c r="P23" s="122">
        <v>1.7090000002208623E-2</v>
      </c>
      <c r="Q23" s="123">
        <v>1.0090000000000002E-2</v>
      </c>
      <c r="R23" s="123">
        <v>1.0090000000000002E-2</v>
      </c>
      <c r="S23" s="123">
        <v>1.0090000000000002E-2</v>
      </c>
      <c r="T23" s="123">
        <v>1.0090000000000002E-2</v>
      </c>
      <c r="U23" s="124">
        <v>1.2490000000000005E-2</v>
      </c>
      <c r="V23" s="125">
        <v>2.666E-2</v>
      </c>
      <c r="W23" s="125">
        <v>2.666E-2</v>
      </c>
      <c r="X23" s="125">
        <v>2.666E-2</v>
      </c>
      <c r="Y23" s="126">
        <v>1.074E-2</v>
      </c>
      <c r="Z23" s="127">
        <v>1.8590000000000002E-2</v>
      </c>
      <c r="AA23" s="174">
        <v>1.8590000000000002E-2</v>
      </c>
      <c r="AB23" s="172">
        <v>1.4223841164532234E-2</v>
      </c>
      <c r="AC23" s="128">
        <v>1.5034999994052825E-2</v>
      </c>
      <c r="AD23" s="129">
        <v>1.0590000000000002E-2</v>
      </c>
      <c r="AE23" s="129">
        <v>1.0590000000000002E-2</v>
      </c>
      <c r="AF23" s="129">
        <v>1.0590000000000002E-2</v>
      </c>
      <c r="AG23" s="129">
        <v>1.0590000000000002E-2</v>
      </c>
      <c r="AH23" s="129">
        <v>1.0590000000000002E-2</v>
      </c>
      <c r="AI23" s="129">
        <v>1.0590000000000002E-2</v>
      </c>
      <c r="AJ23" s="129">
        <v>1.0590000000000002E-2</v>
      </c>
      <c r="AK23" s="129">
        <v>1.0590000000000002E-2</v>
      </c>
      <c r="AL23" s="129">
        <v>1.0590000000000002E-2</v>
      </c>
      <c r="AM23" s="129">
        <v>1.0590000000000002E-2</v>
      </c>
      <c r="AN23" s="130">
        <v>1.0590000000000002E-2</v>
      </c>
    </row>
    <row r="24" spans="1:40" ht="15">
      <c r="A24" s="117">
        <v>22</v>
      </c>
      <c r="B24" s="119">
        <v>21000000</v>
      </c>
      <c r="C24" s="119">
        <v>21999999</v>
      </c>
      <c r="D24" s="117"/>
      <c r="E24" s="120">
        <v>1.0690000000000002E-2</v>
      </c>
      <c r="F24" s="120">
        <v>1.0690000000000002E-2</v>
      </c>
      <c r="G24" s="172">
        <v>1.4663907345977136E-2</v>
      </c>
      <c r="H24" s="120">
        <v>1.0690000000000002E-2</v>
      </c>
      <c r="I24" s="120">
        <v>1.0690000000000002E-2</v>
      </c>
      <c r="J24" s="120">
        <v>1.0690000000000002E-2</v>
      </c>
      <c r="K24" s="172">
        <v>1.3207814691954279E-2</v>
      </c>
      <c r="L24" s="172">
        <v>1.4327814691954275E-2</v>
      </c>
      <c r="M24" s="121">
        <v>1.1189999999999999E-2</v>
      </c>
      <c r="N24" s="121">
        <v>1.1189999999999999E-2</v>
      </c>
      <c r="O24" s="172">
        <v>1.6865562938390855E-2</v>
      </c>
      <c r="P24" s="122">
        <v>1.7090000002208623E-2</v>
      </c>
      <c r="Q24" s="123">
        <v>1.0090000000000002E-2</v>
      </c>
      <c r="R24" s="123">
        <v>1.0090000000000002E-2</v>
      </c>
      <c r="S24" s="123">
        <v>1.0090000000000002E-2</v>
      </c>
      <c r="T24" s="123">
        <v>1.0090000000000002E-2</v>
      </c>
      <c r="U24" s="124">
        <v>1.2490000000000005E-2</v>
      </c>
      <c r="V24" s="125">
        <v>2.666E-2</v>
      </c>
      <c r="W24" s="125">
        <v>2.666E-2</v>
      </c>
      <c r="X24" s="125">
        <v>2.666E-2</v>
      </c>
      <c r="Y24" s="126">
        <v>1.074E-2</v>
      </c>
      <c r="Z24" s="127">
        <v>1.8590000000000002E-2</v>
      </c>
      <c r="AA24" s="174">
        <v>1.8590000000000002E-2</v>
      </c>
      <c r="AB24" s="172">
        <v>1.4223841164532234E-2</v>
      </c>
      <c r="AC24" s="128">
        <v>1.5034999994052825E-2</v>
      </c>
      <c r="AD24" s="129">
        <v>1.0590000000000002E-2</v>
      </c>
      <c r="AE24" s="129">
        <v>1.0590000000000002E-2</v>
      </c>
      <c r="AF24" s="129">
        <v>1.0590000000000002E-2</v>
      </c>
      <c r="AG24" s="129">
        <v>1.0590000000000002E-2</v>
      </c>
      <c r="AH24" s="129">
        <v>1.0590000000000002E-2</v>
      </c>
      <c r="AI24" s="129">
        <v>1.0590000000000002E-2</v>
      </c>
      <c r="AJ24" s="129">
        <v>1.0590000000000002E-2</v>
      </c>
      <c r="AK24" s="129">
        <v>1.0590000000000002E-2</v>
      </c>
      <c r="AL24" s="129">
        <v>1.0590000000000002E-2</v>
      </c>
      <c r="AM24" s="129">
        <v>1.0590000000000002E-2</v>
      </c>
      <c r="AN24" s="130">
        <v>1.0590000000000002E-2</v>
      </c>
    </row>
    <row r="25" spans="1:40" ht="15">
      <c r="A25" s="117">
        <v>23</v>
      </c>
      <c r="B25" s="119">
        <v>22000000</v>
      </c>
      <c r="C25" s="119">
        <v>22999999</v>
      </c>
      <c r="D25" s="117"/>
      <c r="E25" s="120">
        <v>1.0690000000000002E-2</v>
      </c>
      <c r="F25" s="120">
        <v>1.0690000000000002E-2</v>
      </c>
      <c r="G25" s="172">
        <v>1.4663907345977136E-2</v>
      </c>
      <c r="H25" s="120">
        <v>1.0690000000000002E-2</v>
      </c>
      <c r="I25" s="120">
        <v>1.0690000000000002E-2</v>
      </c>
      <c r="J25" s="120">
        <v>1.0690000000000002E-2</v>
      </c>
      <c r="K25" s="172">
        <v>1.3207814691954279E-2</v>
      </c>
      <c r="L25" s="172">
        <v>1.4327814691954275E-2</v>
      </c>
      <c r="M25" s="121">
        <v>1.1189999999999999E-2</v>
      </c>
      <c r="N25" s="121">
        <v>1.1189999999999999E-2</v>
      </c>
      <c r="O25" s="172">
        <v>1.6865562938390855E-2</v>
      </c>
      <c r="P25" s="122">
        <v>1.7090000002208623E-2</v>
      </c>
      <c r="Q25" s="123">
        <v>1.0090000000000002E-2</v>
      </c>
      <c r="R25" s="123">
        <v>1.0090000000000002E-2</v>
      </c>
      <c r="S25" s="123">
        <v>1.0090000000000002E-2</v>
      </c>
      <c r="T25" s="123">
        <v>1.0090000000000002E-2</v>
      </c>
      <c r="U25" s="124">
        <v>1.2490000000000005E-2</v>
      </c>
      <c r="V25" s="125">
        <v>2.666E-2</v>
      </c>
      <c r="W25" s="125">
        <v>2.666E-2</v>
      </c>
      <c r="X25" s="125">
        <v>2.666E-2</v>
      </c>
      <c r="Y25" s="126">
        <v>1.074E-2</v>
      </c>
      <c r="Z25" s="127">
        <v>1.8590000000000002E-2</v>
      </c>
      <c r="AA25" s="174">
        <v>1.8590000000000002E-2</v>
      </c>
      <c r="AB25" s="172">
        <v>1.4223841164532234E-2</v>
      </c>
      <c r="AC25" s="128">
        <v>1.5034999994052825E-2</v>
      </c>
      <c r="AD25" s="129">
        <v>1.0590000000000002E-2</v>
      </c>
      <c r="AE25" s="129">
        <v>1.0590000000000002E-2</v>
      </c>
      <c r="AF25" s="129">
        <v>1.0590000000000002E-2</v>
      </c>
      <c r="AG25" s="129">
        <v>1.0590000000000002E-2</v>
      </c>
      <c r="AH25" s="129">
        <v>1.0590000000000002E-2</v>
      </c>
      <c r="AI25" s="129">
        <v>1.0590000000000002E-2</v>
      </c>
      <c r="AJ25" s="129">
        <v>1.0590000000000002E-2</v>
      </c>
      <c r="AK25" s="129">
        <v>1.0590000000000002E-2</v>
      </c>
      <c r="AL25" s="129">
        <v>1.0590000000000002E-2</v>
      </c>
      <c r="AM25" s="129">
        <v>1.0590000000000002E-2</v>
      </c>
      <c r="AN25" s="130">
        <v>1.0590000000000002E-2</v>
      </c>
    </row>
    <row r="26" spans="1:40" ht="15">
      <c r="A26" s="117">
        <v>24</v>
      </c>
      <c r="B26" s="119">
        <v>23000000</v>
      </c>
      <c r="C26" s="119">
        <v>23999999</v>
      </c>
      <c r="D26" s="117"/>
      <c r="E26" s="120">
        <v>1.0690000000000002E-2</v>
      </c>
      <c r="F26" s="120">
        <v>1.0690000000000002E-2</v>
      </c>
      <c r="G26" s="172">
        <v>1.4663907345977136E-2</v>
      </c>
      <c r="H26" s="120">
        <v>1.0690000000000002E-2</v>
      </c>
      <c r="I26" s="120">
        <v>1.0690000000000002E-2</v>
      </c>
      <c r="J26" s="120">
        <v>1.0690000000000002E-2</v>
      </c>
      <c r="K26" s="172">
        <v>1.3207814691954279E-2</v>
      </c>
      <c r="L26" s="172">
        <v>1.4327814691954275E-2</v>
      </c>
      <c r="M26" s="121">
        <v>1.1189999999999999E-2</v>
      </c>
      <c r="N26" s="121">
        <v>1.1189999999999999E-2</v>
      </c>
      <c r="O26" s="172">
        <v>1.6865562938390855E-2</v>
      </c>
      <c r="P26" s="122">
        <v>1.7090000002208623E-2</v>
      </c>
      <c r="Q26" s="123">
        <v>1.0090000000000002E-2</v>
      </c>
      <c r="R26" s="123">
        <v>1.0090000000000002E-2</v>
      </c>
      <c r="S26" s="123">
        <v>1.0090000000000002E-2</v>
      </c>
      <c r="T26" s="123">
        <v>1.0090000000000002E-2</v>
      </c>
      <c r="U26" s="124">
        <v>1.2490000000000005E-2</v>
      </c>
      <c r="V26" s="125">
        <v>2.666E-2</v>
      </c>
      <c r="W26" s="125">
        <v>2.666E-2</v>
      </c>
      <c r="X26" s="125">
        <v>2.666E-2</v>
      </c>
      <c r="Y26" s="126">
        <v>1.074E-2</v>
      </c>
      <c r="Z26" s="127">
        <v>1.8590000000000002E-2</v>
      </c>
      <c r="AA26" s="174">
        <v>1.8590000000000002E-2</v>
      </c>
      <c r="AB26" s="172">
        <v>1.4223841164532234E-2</v>
      </c>
      <c r="AC26" s="128">
        <v>1.5034999994052825E-2</v>
      </c>
      <c r="AD26" s="129">
        <v>1.0590000000000002E-2</v>
      </c>
      <c r="AE26" s="129">
        <v>1.0590000000000002E-2</v>
      </c>
      <c r="AF26" s="129">
        <v>1.0590000000000002E-2</v>
      </c>
      <c r="AG26" s="129">
        <v>1.0590000000000002E-2</v>
      </c>
      <c r="AH26" s="129">
        <v>1.0590000000000002E-2</v>
      </c>
      <c r="AI26" s="129">
        <v>1.0590000000000002E-2</v>
      </c>
      <c r="AJ26" s="129">
        <v>1.0590000000000002E-2</v>
      </c>
      <c r="AK26" s="129">
        <v>1.0590000000000002E-2</v>
      </c>
      <c r="AL26" s="129">
        <v>1.0590000000000002E-2</v>
      </c>
      <c r="AM26" s="129">
        <v>1.0590000000000002E-2</v>
      </c>
      <c r="AN26" s="130">
        <v>1.0590000000000002E-2</v>
      </c>
    </row>
    <row r="27" spans="1:40" ht="15">
      <c r="A27" s="117">
        <v>25</v>
      </c>
      <c r="B27" s="119">
        <v>24000000</v>
      </c>
      <c r="C27" s="119">
        <v>24999999</v>
      </c>
      <c r="D27" s="117"/>
      <c r="E27" s="120">
        <v>1.0690000000000002E-2</v>
      </c>
      <c r="F27" s="120">
        <v>1.0690000000000002E-2</v>
      </c>
      <c r="G27" s="172">
        <v>1.4663907345977136E-2</v>
      </c>
      <c r="H27" s="120">
        <v>1.0690000000000002E-2</v>
      </c>
      <c r="I27" s="120">
        <v>1.0690000000000002E-2</v>
      </c>
      <c r="J27" s="120">
        <v>1.0690000000000002E-2</v>
      </c>
      <c r="K27" s="172">
        <v>1.3207814691954279E-2</v>
      </c>
      <c r="L27" s="172">
        <v>1.4327814691954275E-2</v>
      </c>
      <c r="M27" s="121">
        <v>1.1189999999999999E-2</v>
      </c>
      <c r="N27" s="121">
        <v>1.1189999999999999E-2</v>
      </c>
      <c r="O27" s="172">
        <v>1.6865562938390855E-2</v>
      </c>
      <c r="P27" s="122">
        <v>1.7090000002208623E-2</v>
      </c>
      <c r="Q27" s="123">
        <v>1.0090000000000002E-2</v>
      </c>
      <c r="R27" s="123">
        <v>1.0090000000000002E-2</v>
      </c>
      <c r="S27" s="123">
        <v>1.0090000000000002E-2</v>
      </c>
      <c r="T27" s="123">
        <v>1.0090000000000002E-2</v>
      </c>
      <c r="U27" s="124">
        <v>1.2490000000000005E-2</v>
      </c>
      <c r="V27" s="125">
        <v>2.666E-2</v>
      </c>
      <c r="W27" s="125">
        <v>2.666E-2</v>
      </c>
      <c r="X27" s="125">
        <v>2.666E-2</v>
      </c>
      <c r="Y27" s="126">
        <v>1.074E-2</v>
      </c>
      <c r="Z27" s="127">
        <v>1.8590000000000002E-2</v>
      </c>
      <c r="AA27" s="174">
        <v>1.8590000000000002E-2</v>
      </c>
      <c r="AB27" s="172">
        <v>1.4223841164532234E-2</v>
      </c>
      <c r="AC27" s="128">
        <v>1.5034999994052825E-2</v>
      </c>
      <c r="AD27" s="129">
        <v>1.0590000000000002E-2</v>
      </c>
      <c r="AE27" s="129">
        <v>1.0590000000000002E-2</v>
      </c>
      <c r="AF27" s="129">
        <v>1.0590000000000002E-2</v>
      </c>
      <c r="AG27" s="129">
        <v>1.0590000000000002E-2</v>
      </c>
      <c r="AH27" s="129">
        <v>1.0590000000000002E-2</v>
      </c>
      <c r="AI27" s="129">
        <v>1.0590000000000002E-2</v>
      </c>
      <c r="AJ27" s="129">
        <v>1.0590000000000002E-2</v>
      </c>
      <c r="AK27" s="129">
        <v>1.0590000000000002E-2</v>
      </c>
      <c r="AL27" s="129">
        <v>1.0590000000000002E-2</v>
      </c>
      <c r="AM27" s="129">
        <v>1.0590000000000002E-2</v>
      </c>
      <c r="AN27" s="130">
        <v>1.0590000000000002E-2</v>
      </c>
    </row>
    <row r="28" spans="1:40" ht="15">
      <c r="A28" s="117">
        <v>26</v>
      </c>
      <c r="B28" s="119">
        <v>25000000</v>
      </c>
      <c r="C28" s="119">
        <v>25999999</v>
      </c>
      <c r="D28" s="117"/>
      <c r="E28" s="120">
        <v>1.0690000000000002E-2</v>
      </c>
      <c r="F28" s="120">
        <v>1.0690000000000002E-2</v>
      </c>
      <c r="G28" s="172">
        <v>1.4663907345977136E-2</v>
      </c>
      <c r="H28" s="120">
        <v>1.0690000000000002E-2</v>
      </c>
      <c r="I28" s="120">
        <v>1.0690000000000002E-2</v>
      </c>
      <c r="J28" s="120">
        <v>1.0690000000000002E-2</v>
      </c>
      <c r="K28" s="172">
        <v>1.3207814691954279E-2</v>
      </c>
      <c r="L28" s="172">
        <v>1.4327814691954275E-2</v>
      </c>
      <c r="M28" s="121">
        <v>1.1189999999999999E-2</v>
      </c>
      <c r="N28" s="121">
        <v>1.1189999999999999E-2</v>
      </c>
      <c r="O28" s="172">
        <v>1.6865562938390855E-2</v>
      </c>
      <c r="P28" s="122">
        <v>1.7090000002208623E-2</v>
      </c>
      <c r="Q28" s="123">
        <v>1.0090000000000002E-2</v>
      </c>
      <c r="R28" s="123">
        <v>1.0090000000000002E-2</v>
      </c>
      <c r="S28" s="123">
        <v>1.0090000000000002E-2</v>
      </c>
      <c r="T28" s="123">
        <v>1.0090000000000002E-2</v>
      </c>
      <c r="U28" s="124">
        <v>1.2490000000000005E-2</v>
      </c>
      <c r="V28" s="125">
        <v>2.666E-2</v>
      </c>
      <c r="W28" s="125">
        <v>2.666E-2</v>
      </c>
      <c r="X28" s="125">
        <v>2.666E-2</v>
      </c>
      <c r="Y28" s="126">
        <v>1.074E-2</v>
      </c>
      <c r="Z28" s="127">
        <v>1.8590000000000002E-2</v>
      </c>
      <c r="AA28" s="174">
        <v>1.8590000000000002E-2</v>
      </c>
      <c r="AB28" s="172">
        <v>1.4223841164532234E-2</v>
      </c>
      <c r="AC28" s="128">
        <v>1.5034999994052825E-2</v>
      </c>
      <c r="AD28" s="129">
        <v>1.0590000000000002E-2</v>
      </c>
      <c r="AE28" s="129">
        <v>1.0590000000000002E-2</v>
      </c>
      <c r="AF28" s="129">
        <v>1.0590000000000002E-2</v>
      </c>
      <c r="AG28" s="129">
        <v>1.0590000000000002E-2</v>
      </c>
      <c r="AH28" s="129">
        <v>1.0590000000000002E-2</v>
      </c>
      <c r="AI28" s="129">
        <v>1.0590000000000002E-2</v>
      </c>
      <c r="AJ28" s="129">
        <v>1.0590000000000002E-2</v>
      </c>
      <c r="AK28" s="129">
        <v>1.0590000000000002E-2</v>
      </c>
      <c r="AL28" s="129">
        <v>1.0590000000000002E-2</v>
      </c>
      <c r="AM28" s="129">
        <v>1.0590000000000002E-2</v>
      </c>
      <c r="AN28" s="130">
        <v>1.0590000000000002E-2</v>
      </c>
    </row>
    <row r="29" spans="1:40" ht="15">
      <c r="A29" s="117">
        <v>27</v>
      </c>
      <c r="B29" s="119">
        <v>26000000</v>
      </c>
      <c r="C29" s="119">
        <v>26999999</v>
      </c>
      <c r="D29" s="117"/>
      <c r="E29" s="120">
        <v>1.0690000000000002E-2</v>
      </c>
      <c r="F29" s="120">
        <v>1.0690000000000002E-2</v>
      </c>
      <c r="G29" s="172">
        <v>1.4663907345977136E-2</v>
      </c>
      <c r="H29" s="120">
        <v>1.0690000000000002E-2</v>
      </c>
      <c r="I29" s="120">
        <v>1.0690000000000002E-2</v>
      </c>
      <c r="J29" s="120">
        <v>1.0690000000000002E-2</v>
      </c>
      <c r="K29" s="172">
        <v>1.3207814691954279E-2</v>
      </c>
      <c r="L29" s="172">
        <v>1.4327814691954275E-2</v>
      </c>
      <c r="M29" s="121">
        <v>1.1189999999999999E-2</v>
      </c>
      <c r="N29" s="121">
        <v>1.1189999999999999E-2</v>
      </c>
      <c r="O29" s="172">
        <v>1.6865562938390855E-2</v>
      </c>
      <c r="P29" s="122">
        <v>1.7090000002208623E-2</v>
      </c>
      <c r="Q29" s="123">
        <v>1.0090000000000002E-2</v>
      </c>
      <c r="R29" s="123">
        <v>1.0090000000000002E-2</v>
      </c>
      <c r="S29" s="123">
        <v>1.0090000000000002E-2</v>
      </c>
      <c r="T29" s="123">
        <v>1.0090000000000002E-2</v>
      </c>
      <c r="U29" s="124">
        <v>1.2490000000000005E-2</v>
      </c>
      <c r="V29" s="125">
        <v>2.666E-2</v>
      </c>
      <c r="W29" s="125">
        <v>2.666E-2</v>
      </c>
      <c r="X29" s="125">
        <v>2.666E-2</v>
      </c>
      <c r="Y29" s="126">
        <v>1.074E-2</v>
      </c>
      <c r="Z29" s="127">
        <v>1.8590000000000002E-2</v>
      </c>
      <c r="AA29" s="174">
        <v>1.8590000000000002E-2</v>
      </c>
      <c r="AB29" s="172">
        <v>1.4223841164532234E-2</v>
      </c>
      <c r="AC29" s="128">
        <v>1.5034999994052825E-2</v>
      </c>
      <c r="AD29" s="129">
        <v>1.0590000000000002E-2</v>
      </c>
      <c r="AE29" s="129">
        <v>1.0590000000000002E-2</v>
      </c>
      <c r="AF29" s="129">
        <v>1.0590000000000002E-2</v>
      </c>
      <c r="AG29" s="129">
        <v>1.0590000000000002E-2</v>
      </c>
      <c r="AH29" s="129">
        <v>1.0590000000000002E-2</v>
      </c>
      <c r="AI29" s="129">
        <v>1.0590000000000002E-2</v>
      </c>
      <c r="AJ29" s="129">
        <v>1.0590000000000002E-2</v>
      </c>
      <c r="AK29" s="129">
        <v>1.0590000000000002E-2</v>
      </c>
      <c r="AL29" s="129">
        <v>1.0590000000000002E-2</v>
      </c>
      <c r="AM29" s="129">
        <v>1.0590000000000002E-2</v>
      </c>
      <c r="AN29" s="130">
        <v>1.0590000000000002E-2</v>
      </c>
    </row>
    <row r="30" spans="1:40" ht="15">
      <c r="A30" s="117">
        <v>28</v>
      </c>
      <c r="B30" s="119">
        <v>27000000</v>
      </c>
      <c r="C30" s="119">
        <v>27999999</v>
      </c>
      <c r="D30" s="117"/>
      <c r="E30" s="120">
        <v>1.0690000000000002E-2</v>
      </c>
      <c r="F30" s="120">
        <v>1.0690000000000002E-2</v>
      </c>
      <c r="G30" s="172">
        <v>1.4663907345977136E-2</v>
      </c>
      <c r="H30" s="120">
        <v>1.0690000000000002E-2</v>
      </c>
      <c r="I30" s="120">
        <v>1.0690000000000002E-2</v>
      </c>
      <c r="J30" s="120">
        <v>1.0690000000000002E-2</v>
      </c>
      <c r="K30" s="172">
        <v>1.3207814691954279E-2</v>
      </c>
      <c r="L30" s="172">
        <v>1.4327814691954275E-2</v>
      </c>
      <c r="M30" s="121">
        <v>1.1189999999999999E-2</v>
      </c>
      <c r="N30" s="121">
        <v>1.1189999999999999E-2</v>
      </c>
      <c r="O30" s="172">
        <v>1.6865562938390855E-2</v>
      </c>
      <c r="P30" s="122">
        <v>1.7090000002208623E-2</v>
      </c>
      <c r="Q30" s="123">
        <v>1.0090000000000002E-2</v>
      </c>
      <c r="R30" s="123">
        <v>1.0090000000000002E-2</v>
      </c>
      <c r="S30" s="123">
        <v>1.0090000000000002E-2</v>
      </c>
      <c r="T30" s="123">
        <v>1.0090000000000002E-2</v>
      </c>
      <c r="U30" s="124">
        <v>1.2490000000000005E-2</v>
      </c>
      <c r="V30" s="125">
        <v>2.666E-2</v>
      </c>
      <c r="W30" s="125">
        <v>2.666E-2</v>
      </c>
      <c r="X30" s="125">
        <v>2.666E-2</v>
      </c>
      <c r="Y30" s="126">
        <v>1.074E-2</v>
      </c>
      <c r="Z30" s="127">
        <v>1.8590000000000002E-2</v>
      </c>
      <c r="AA30" s="174">
        <v>1.8590000000000002E-2</v>
      </c>
      <c r="AB30" s="172">
        <v>1.4223841164532234E-2</v>
      </c>
      <c r="AC30" s="128">
        <v>1.5034999994052825E-2</v>
      </c>
      <c r="AD30" s="129">
        <v>1.0590000000000002E-2</v>
      </c>
      <c r="AE30" s="129">
        <v>1.0590000000000002E-2</v>
      </c>
      <c r="AF30" s="129">
        <v>1.0590000000000002E-2</v>
      </c>
      <c r="AG30" s="129">
        <v>1.0590000000000002E-2</v>
      </c>
      <c r="AH30" s="129">
        <v>1.0590000000000002E-2</v>
      </c>
      <c r="AI30" s="129">
        <v>1.0590000000000002E-2</v>
      </c>
      <c r="AJ30" s="129">
        <v>1.0590000000000002E-2</v>
      </c>
      <c r="AK30" s="129">
        <v>1.0590000000000002E-2</v>
      </c>
      <c r="AL30" s="129">
        <v>1.0590000000000002E-2</v>
      </c>
      <c r="AM30" s="129">
        <v>1.0590000000000002E-2</v>
      </c>
      <c r="AN30" s="130">
        <v>1.0590000000000002E-2</v>
      </c>
    </row>
    <row r="31" spans="1:40" ht="15">
      <c r="A31" s="117">
        <v>29</v>
      </c>
      <c r="B31" s="119">
        <v>28000000</v>
      </c>
      <c r="C31" s="119">
        <v>28999999</v>
      </c>
      <c r="D31" s="117"/>
      <c r="E31" s="120">
        <v>1.0690000000000002E-2</v>
      </c>
      <c r="F31" s="120">
        <v>1.0690000000000002E-2</v>
      </c>
      <c r="G31" s="172">
        <v>1.4663907345977136E-2</v>
      </c>
      <c r="H31" s="120">
        <v>1.0690000000000002E-2</v>
      </c>
      <c r="I31" s="120">
        <v>1.0690000000000002E-2</v>
      </c>
      <c r="J31" s="120">
        <v>1.0690000000000002E-2</v>
      </c>
      <c r="K31" s="172">
        <v>1.3207814691954279E-2</v>
      </c>
      <c r="L31" s="172">
        <v>1.4327814691954275E-2</v>
      </c>
      <c r="M31" s="121">
        <v>1.1189999999999999E-2</v>
      </c>
      <c r="N31" s="121">
        <v>1.1189999999999999E-2</v>
      </c>
      <c r="O31" s="172">
        <v>1.6865562938390855E-2</v>
      </c>
      <c r="P31" s="122">
        <v>1.7090000002208623E-2</v>
      </c>
      <c r="Q31" s="123">
        <v>1.0090000000000002E-2</v>
      </c>
      <c r="R31" s="123">
        <v>1.0090000000000002E-2</v>
      </c>
      <c r="S31" s="123">
        <v>1.0090000000000002E-2</v>
      </c>
      <c r="T31" s="123">
        <v>1.0090000000000002E-2</v>
      </c>
      <c r="U31" s="124">
        <v>1.2490000000000005E-2</v>
      </c>
      <c r="V31" s="125">
        <v>2.666E-2</v>
      </c>
      <c r="W31" s="125">
        <v>2.666E-2</v>
      </c>
      <c r="X31" s="125">
        <v>2.666E-2</v>
      </c>
      <c r="Y31" s="126">
        <v>1.074E-2</v>
      </c>
      <c r="Z31" s="127">
        <v>1.8590000000000002E-2</v>
      </c>
      <c r="AA31" s="174">
        <v>1.8590000000000002E-2</v>
      </c>
      <c r="AB31" s="172">
        <v>1.4223841164532234E-2</v>
      </c>
      <c r="AC31" s="128">
        <v>1.5034999994052825E-2</v>
      </c>
      <c r="AD31" s="129">
        <v>1.0590000000000002E-2</v>
      </c>
      <c r="AE31" s="129">
        <v>1.0590000000000002E-2</v>
      </c>
      <c r="AF31" s="129">
        <v>1.0590000000000002E-2</v>
      </c>
      <c r="AG31" s="129">
        <v>1.0590000000000002E-2</v>
      </c>
      <c r="AH31" s="129">
        <v>1.0590000000000002E-2</v>
      </c>
      <c r="AI31" s="129">
        <v>1.0590000000000002E-2</v>
      </c>
      <c r="AJ31" s="129">
        <v>1.0590000000000002E-2</v>
      </c>
      <c r="AK31" s="129">
        <v>1.0590000000000002E-2</v>
      </c>
      <c r="AL31" s="129">
        <v>1.0590000000000002E-2</v>
      </c>
      <c r="AM31" s="129">
        <v>1.0590000000000002E-2</v>
      </c>
      <c r="AN31" s="130">
        <v>1.0590000000000002E-2</v>
      </c>
    </row>
    <row r="32" spans="1:40" ht="15">
      <c r="A32" s="117">
        <v>30</v>
      </c>
      <c r="B32" s="119">
        <v>29000000</v>
      </c>
      <c r="C32" s="119">
        <v>30000000</v>
      </c>
      <c r="D32" s="117"/>
      <c r="E32" s="120">
        <v>1.0690000000000002E-2</v>
      </c>
      <c r="F32" s="120">
        <v>1.0690000000000002E-2</v>
      </c>
      <c r="G32" s="172">
        <v>1.4663907345977136E-2</v>
      </c>
      <c r="H32" s="120">
        <v>1.0690000000000002E-2</v>
      </c>
      <c r="I32" s="120">
        <v>1.0690000000000002E-2</v>
      </c>
      <c r="J32" s="120">
        <v>1.0690000000000002E-2</v>
      </c>
      <c r="K32" s="172">
        <v>1.3207814691954279E-2</v>
      </c>
      <c r="L32" s="172">
        <v>1.4327814691954275E-2</v>
      </c>
      <c r="M32" s="121">
        <v>1.1189999999999999E-2</v>
      </c>
      <c r="N32" s="121">
        <v>1.1189999999999999E-2</v>
      </c>
      <c r="O32" s="172">
        <v>1.6865562938390855E-2</v>
      </c>
      <c r="P32" s="122">
        <v>1.7090000002208623E-2</v>
      </c>
      <c r="Q32" s="123">
        <v>1.0090000000000002E-2</v>
      </c>
      <c r="R32" s="123">
        <v>1.0090000000000002E-2</v>
      </c>
      <c r="S32" s="123">
        <v>1.0090000000000002E-2</v>
      </c>
      <c r="T32" s="123">
        <v>1.0090000000000002E-2</v>
      </c>
      <c r="U32" s="124">
        <v>1.2490000000000005E-2</v>
      </c>
      <c r="V32" s="125">
        <v>2.666E-2</v>
      </c>
      <c r="W32" s="125">
        <v>2.666E-2</v>
      </c>
      <c r="X32" s="125">
        <v>2.666E-2</v>
      </c>
      <c r="Y32" s="126">
        <v>1.074E-2</v>
      </c>
      <c r="Z32" s="127">
        <v>1.8590000000000002E-2</v>
      </c>
      <c r="AA32" s="174">
        <v>1.8590000000000002E-2</v>
      </c>
      <c r="AB32" s="172">
        <v>1.4223841164532234E-2</v>
      </c>
      <c r="AC32" s="128">
        <v>1.5034999994052825E-2</v>
      </c>
      <c r="AD32" s="129">
        <v>1.0590000000000002E-2</v>
      </c>
      <c r="AE32" s="129">
        <v>1.0590000000000002E-2</v>
      </c>
      <c r="AF32" s="129">
        <v>1.0590000000000002E-2</v>
      </c>
      <c r="AG32" s="129">
        <v>1.0590000000000002E-2</v>
      </c>
      <c r="AH32" s="129">
        <v>1.0590000000000002E-2</v>
      </c>
      <c r="AI32" s="129">
        <v>1.0590000000000002E-2</v>
      </c>
      <c r="AJ32" s="129">
        <v>1.0590000000000002E-2</v>
      </c>
      <c r="AK32" s="129">
        <v>1.0590000000000002E-2</v>
      </c>
      <c r="AL32" s="129">
        <v>1.0590000000000002E-2</v>
      </c>
      <c r="AM32" s="129">
        <v>1.0590000000000002E-2</v>
      </c>
      <c r="AN32" s="130">
        <v>1.0590000000000002E-2</v>
      </c>
    </row>
    <row r="33" spans="2:3" ht="12.75"/>
    <row r="34" spans="2:3" ht="12.75"/>
    <row r="35" spans="2:3" ht="12.75">
      <c r="B35" s="116" t="s">
        <v>202</v>
      </c>
      <c r="C35" s="116" t="s">
        <v>179</v>
      </c>
    </row>
    <row r="36" spans="2:3" ht="14.25">
      <c r="B36" s="116" t="s">
        <v>200</v>
      </c>
      <c r="C36" s="119">
        <v>7000000</v>
      </c>
    </row>
    <row r="39" spans="2:3" ht="15.75" customHeight="1">
      <c r="B39" s="116" t="s">
        <v>201</v>
      </c>
      <c r="C39" s="131" t="e" cm="1">
        <f t="array" ref="C39">INDEX($E$3:$AL$32,TRUNC(LOOKUP(C36,B3:C32)/$B$4,0),MATCH(C35,E2:AL2,0))</f>
        <v>#N/A</v>
      </c>
    </row>
  </sheetData>
  <mergeCells count="1">
    <mergeCell ref="B2:C2"/>
  </mergeCells>
  <dataValidations count="1">
    <dataValidation type="list" allowBlank="1" showInputMessage="1" showErrorMessage="1" sqref="C35" xr:uid="{94D45D62-8280-4EA6-9B41-70B99143A37F}">
      <formula1>$E$2:$AL$2</formula1>
    </dataValidation>
  </dataValidation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A305A-EE43-4446-AE90-F22BE3E01591}">
  <sheetPr>
    <tabColor rgb="FF6FA8DC"/>
    <outlinePr summaryBelow="0" summaryRight="0"/>
  </sheetPr>
  <dimension ref="A1:AN39"/>
  <sheetViews>
    <sheetView workbookViewId="0">
      <selection activeCell="C22" sqref="C22"/>
    </sheetView>
  </sheetViews>
  <sheetFormatPr defaultColWidth="0" defaultRowHeight="15.75" customHeight="1"/>
  <cols>
    <col min="1" max="1" width="3.5703125" style="116" customWidth="1"/>
    <col min="2" max="3" width="14.28515625" style="116" customWidth="1"/>
    <col min="4" max="4" width="3.5703125" style="116" customWidth="1"/>
    <col min="5" max="5" width="6.7109375" style="116" hidden="1" customWidth="1"/>
    <col min="6" max="13" width="6.85546875" style="116" hidden="1" customWidth="1"/>
    <col min="14" max="14" width="9.28515625" style="116" hidden="1" customWidth="1"/>
    <col min="15" max="15" width="7.140625" style="116" hidden="1" customWidth="1"/>
    <col min="16" max="16" width="6.85546875" style="116" hidden="1" customWidth="1"/>
    <col min="17" max="17" width="10.140625" style="116" hidden="1" customWidth="1"/>
    <col min="18" max="19" width="6.5703125" style="116" hidden="1" customWidth="1"/>
    <col min="20" max="20" width="6.85546875" style="116" hidden="1" customWidth="1"/>
    <col min="21" max="21" width="13.42578125" style="116" hidden="1" customWidth="1"/>
    <col min="22" max="22" width="15.42578125" style="116" hidden="1" customWidth="1"/>
    <col min="23" max="23" width="14.7109375" style="116" hidden="1" customWidth="1"/>
    <col min="24" max="24" width="13.42578125" style="116" hidden="1" customWidth="1"/>
    <col min="25" max="25" width="12" style="116" hidden="1" customWidth="1"/>
    <col min="26" max="26" width="8.7109375" style="116" hidden="1" customWidth="1"/>
    <col min="27" max="27" width="6.5703125" style="116" hidden="1" customWidth="1"/>
    <col min="28" max="28" width="9.28515625" style="116" hidden="1" customWidth="1"/>
    <col min="29" max="29" width="8.140625" style="116" hidden="1" customWidth="1"/>
    <col min="30" max="30" width="6.85546875" style="116" hidden="1" customWidth="1"/>
    <col min="31" max="31" width="6.5703125" style="116" hidden="1" customWidth="1"/>
    <col min="32" max="32" width="10.85546875" style="116" hidden="1" customWidth="1"/>
    <col min="33" max="33" width="6.5703125" style="116" hidden="1" customWidth="1"/>
    <col min="34" max="34" width="9.28515625" style="116" hidden="1" customWidth="1"/>
    <col min="35" max="35" width="7.85546875" style="116" hidden="1" customWidth="1"/>
    <col min="36" max="37" width="11.42578125" style="116" hidden="1" customWidth="1"/>
    <col min="38" max="38" width="8.5703125" style="116" hidden="1" customWidth="1"/>
    <col min="39" max="40" width="12.42578125" style="116" hidden="1" customWidth="1"/>
    <col min="41" max="16384" width="12.5703125" style="116" hidden="1"/>
  </cols>
  <sheetData>
    <row r="1" spans="1:40" ht="15.75" customHeight="1">
      <c r="B1" s="117">
        <f>LOOKUP(C36,B3:C32)</f>
        <v>7999999</v>
      </c>
      <c r="C1" s="117">
        <f>B1/1000000</f>
        <v>7.9999989999999999</v>
      </c>
      <c r="D1" s="117"/>
      <c r="E1" s="117">
        <f>INT(C1)</f>
        <v>7</v>
      </c>
    </row>
    <row r="2" spans="1:40" ht="26.1" customHeight="1">
      <c r="A2" s="115"/>
      <c r="B2" s="197" t="s">
        <v>277</v>
      </c>
      <c r="C2" s="198"/>
      <c r="D2" s="115"/>
      <c r="E2" s="160" t="s">
        <v>189</v>
      </c>
      <c r="F2" s="160" t="s">
        <v>190</v>
      </c>
      <c r="G2" s="161" t="s">
        <v>191</v>
      </c>
      <c r="H2" s="160" t="s">
        <v>192</v>
      </c>
      <c r="I2" s="160" t="s">
        <v>193</v>
      </c>
      <c r="J2" s="160" t="s">
        <v>194</v>
      </c>
      <c r="K2" s="161" t="s">
        <v>273</v>
      </c>
      <c r="L2" s="161" t="s">
        <v>195</v>
      </c>
      <c r="M2" s="162" t="s">
        <v>218</v>
      </c>
      <c r="N2" s="162" t="s">
        <v>219</v>
      </c>
      <c r="O2" s="161" t="s">
        <v>196</v>
      </c>
      <c r="P2" s="163" t="s">
        <v>197</v>
      </c>
      <c r="Q2" s="164" t="s">
        <v>216</v>
      </c>
      <c r="R2" s="164" t="s">
        <v>217</v>
      </c>
      <c r="S2" s="164" t="s">
        <v>220</v>
      </c>
      <c r="T2" s="164" t="s">
        <v>221</v>
      </c>
      <c r="U2" s="165" t="s">
        <v>222</v>
      </c>
      <c r="V2" s="166" t="s">
        <v>174</v>
      </c>
      <c r="W2" s="166" t="s">
        <v>175</v>
      </c>
      <c r="X2" s="166" t="s">
        <v>176</v>
      </c>
      <c r="Y2" s="167" t="s">
        <v>223</v>
      </c>
      <c r="Z2" s="168" t="s">
        <v>177</v>
      </c>
      <c r="AA2" s="168" t="s">
        <v>178</v>
      </c>
      <c r="AB2" s="161" t="s">
        <v>276</v>
      </c>
      <c r="AC2" s="169" t="s">
        <v>224</v>
      </c>
      <c r="AD2" s="170" t="s">
        <v>225</v>
      </c>
      <c r="AE2" s="170" t="s">
        <v>226</v>
      </c>
      <c r="AF2" s="170" t="s">
        <v>227</v>
      </c>
      <c r="AG2" s="170" t="s">
        <v>228</v>
      </c>
      <c r="AH2" s="170" t="s">
        <v>229</v>
      </c>
      <c r="AI2" s="170" t="s">
        <v>230</v>
      </c>
      <c r="AJ2" s="170" t="s">
        <v>231</v>
      </c>
      <c r="AK2" s="170" t="s">
        <v>232</v>
      </c>
      <c r="AL2" s="170" t="s">
        <v>233</v>
      </c>
      <c r="AM2" s="170" t="s">
        <v>234</v>
      </c>
      <c r="AN2" s="171" t="s">
        <v>235</v>
      </c>
    </row>
    <row r="3" spans="1:40" ht="15">
      <c r="A3" s="117">
        <v>1</v>
      </c>
      <c r="B3" s="118">
        <v>0</v>
      </c>
      <c r="C3" s="119">
        <v>999999</v>
      </c>
      <c r="D3" s="117"/>
      <c r="E3" s="120">
        <v>1.4089999999999998E-2</v>
      </c>
      <c r="F3" s="120">
        <v>1.4089999999999998E-2</v>
      </c>
      <c r="G3" s="172">
        <v>1.4663907345977136E-2</v>
      </c>
      <c r="H3" s="120">
        <v>1.4089999999999998E-2</v>
      </c>
      <c r="I3" s="120">
        <v>1.4089999999999998E-2</v>
      </c>
      <c r="J3" s="120">
        <v>1.4089999999999998E-2</v>
      </c>
      <c r="K3" s="172">
        <v>1.3207814691954279E-2</v>
      </c>
      <c r="L3" s="172">
        <v>1.4327814691954275E-2</v>
      </c>
      <c r="M3" s="121">
        <v>1.5090000000000003E-2</v>
      </c>
      <c r="N3" s="121">
        <v>1.5090000000000003E-2</v>
      </c>
      <c r="O3" s="172">
        <v>1.6865562938390855E-2</v>
      </c>
      <c r="P3" s="122">
        <v>1.7090000002208623E-2</v>
      </c>
      <c r="Q3" s="123">
        <v>1.3490000000000002E-2</v>
      </c>
      <c r="R3" s="123">
        <v>1.3490000000000002E-2</v>
      </c>
      <c r="S3" s="123">
        <v>1.3490000000000002E-2</v>
      </c>
      <c r="T3" s="123">
        <v>1.3490000000000002E-2</v>
      </c>
      <c r="U3" s="124">
        <v>1.4490000000000003E-2</v>
      </c>
      <c r="V3" s="173">
        <v>2.666E-2</v>
      </c>
      <c r="W3" s="125">
        <v>2.666E-2</v>
      </c>
      <c r="X3" s="125">
        <v>2.666E-2</v>
      </c>
      <c r="Y3" s="126">
        <v>1.4140000000000003E-2</v>
      </c>
      <c r="Z3" s="174">
        <v>1.8590000000000002E-2</v>
      </c>
      <c r="AA3" s="174">
        <v>1.8590000000000002E-2</v>
      </c>
      <c r="AB3" s="172">
        <v>1.4223841164532234E-2</v>
      </c>
      <c r="AC3" s="128">
        <v>1.5034999994052825E-2</v>
      </c>
      <c r="AD3" s="129">
        <v>1.4490000000000003E-2</v>
      </c>
      <c r="AE3" s="129">
        <v>1.4490000000000003E-2</v>
      </c>
      <c r="AF3" s="129">
        <v>1.4490000000000003E-2</v>
      </c>
      <c r="AG3" s="129">
        <v>1.4490000000000003E-2</v>
      </c>
      <c r="AH3" s="129">
        <v>1.4490000000000003E-2</v>
      </c>
      <c r="AI3" s="129">
        <v>1.4490000000000003E-2</v>
      </c>
      <c r="AJ3" s="129">
        <v>1.4490000000000003E-2</v>
      </c>
      <c r="AK3" s="129">
        <v>1.4490000000000003E-2</v>
      </c>
      <c r="AL3" s="129">
        <v>1.4490000000000003E-2</v>
      </c>
      <c r="AM3" s="129">
        <v>1.4490000000000003E-2</v>
      </c>
      <c r="AN3" s="130">
        <v>1.4490000000000003E-2</v>
      </c>
    </row>
    <row r="4" spans="1:40" ht="15">
      <c r="A4" s="117">
        <v>2</v>
      </c>
      <c r="B4" s="119">
        <v>1000000</v>
      </c>
      <c r="C4" s="119">
        <v>1999999</v>
      </c>
      <c r="D4" s="117"/>
      <c r="E4" s="120">
        <v>1.4089999999999998E-2</v>
      </c>
      <c r="F4" s="120">
        <v>1.4089999999999998E-2</v>
      </c>
      <c r="G4" s="172">
        <v>1.4663907345977136E-2</v>
      </c>
      <c r="H4" s="120">
        <v>1.4089999999999998E-2</v>
      </c>
      <c r="I4" s="120">
        <v>1.4089999999999998E-2</v>
      </c>
      <c r="J4" s="120">
        <v>1.4089999999999998E-2</v>
      </c>
      <c r="K4" s="172">
        <v>1.3207814691954279E-2</v>
      </c>
      <c r="L4" s="172">
        <v>1.4327814691954275E-2</v>
      </c>
      <c r="M4" s="121">
        <v>1.5090000000000003E-2</v>
      </c>
      <c r="N4" s="121">
        <v>1.5090000000000003E-2</v>
      </c>
      <c r="O4" s="172">
        <v>1.6865562938390855E-2</v>
      </c>
      <c r="P4" s="122">
        <v>1.7090000002208623E-2</v>
      </c>
      <c r="Q4" s="123">
        <v>1.3490000000000002E-2</v>
      </c>
      <c r="R4" s="123">
        <v>1.3490000000000002E-2</v>
      </c>
      <c r="S4" s="123">
        <v>1.3490000000000002E-2</v>
      </c>
      <c r="T4" s="123">
        <v>1.3490000000000002E-2</v>
      </c>
      <c r="U4" s="124">
        <v>1.4490000000000003E-2</v>
      </c>
      <c r="V4" s="173">
        <v>2.666E-2</v>
      </c>
      <c r="W4" s="125">
        <v>2.666E-2</v>
      </c>
      <c r="X4" s="125">
        <v>2.666E-2</v>
      </c>
      <c r="Y4" s="126">
        <v>1.4140000000000003E-2</v>
      </c>
      <c r="Z4" s="174">
        <v>1.8590000000000002E-2</v>
      </c>
      <c r="AA4" s="174">
        <v>1.8590000000000002E-2</v>
      </c>
      <c r="AB4" s="172">
        <v>1.4223841164532234E-2</v>
      </c>
      <c r="AC4" s="128">
        <v>1.5034999994052825E-2</v>
      </c>
      <c r="AD4" s="129">
        <v>1.4490000000000003E-2</v>
      </c>
      <c r="AE4" s="129">
        <v>1.4490000000000003E-2</v>
      </c>
      <c r="AF4" s="129">
        <v>1.4490000000000003E-2</v>
      </c>
      <c r="AG4" s="129">
        <v>1.4490000000000003E-2</v>
      </c>
      <c r="AH4" s="129">
        <v>1.4490000000000003E-2</v>
      </c>
      <c r="AI4" s="129">
        <v>1.4490000000000003E-2</v>
      </c>
      <c r="AJ4" s="129">
        <v>1.4490000000000003E-2</v>
      </c>
      <c r="AK4" s="129">
        <v>1.4490000000000003E-2</v>
      </c>
      <c r="AL4" s="129">
        <v>1.4490000000000003E-2</v>
      </c>
      <c r="AM4" s="129">
        <v>1.4490000000000003E-2</v>
      </c>
      <c r="AN4" s="130">
        <v>1.4490000000000003E-2</v>
      </c>
    </row>
    <row r="5" spans="1:40" ht="15">
      <c r="A5" s="117">
        <v>3</v>
      </c>
      <c r="B5" s="119">
        <v>2000000</v>
      </c>
      <c r="C5" s="119">
        <v>2999999</v>
      </c>
      <c r="D5" s="117"/>
      <c r="E5" s="120">
        <v>1.4089999999999998E-2</v>
      </c>
      <c r="F5" s="120">
        <v>1.4089999999999998E-2</v>
      </c>
      <c r="G5" s="172">
        <v>1.4663907345977136E-2</v>
      </c>
      <c r="H5" s="120">
        <v>1.4089999999999998E-2</v>
      </c>
      <c r="I5" s="120">
        <v>1.4089999999999998E-2</v>
      </c>
      <c r="J5" s="120">
        <v>1.4089999999999998E-2</v>
      </c>
      <c r="K5" s="172">
        <v>1.3207814691954279E-2</v>
      </c>
      <c r="L5" s="172">
        <v>1.4327814691954275E-2</v>
      </c>
      <c r="M5" s="121">
        <v>1.5090000000000003E-2</v>
      </c>
      <c r="N5" s="121">
        <v>1.5090000000000003E-2</v>
      </c>
      <c r="O5" s="172">
        <v>1.6865562938390855E-2</v>
      </c>
      <c r="P5" s="122">
        <v>1.7090000002208623E-2</v>
      </c>
      <c r="Q5" s="123">
        <v>1.3490000000000002E-2</v>
      </c>
      <c r="R5" s="123">
        <v>1.3490000000000002E-2</v>
      </c>
      <c r="S5" s="123">
        <v>1.3490000000000002E-2</v>
      </c>
      <c r="T5" s="123">
        <v>1.3490000000000002E-2</v>
      </c>
      <c r="U5" s="124">
        <v>1.4490000000000003E-2</v>
      </c>
      <c r="V5" s="173">
        <v>2.666E-2</v>
      </c>
      <c r="W5" s="125">
        <v>2.666E-2</v>
      </c>
      <c r="X5" s="125">
        <v>2.666E-2</v>
      </c>
      <c r="Y5" s="126">
        <v>1.4140000000000003E-2</v>
      </c>
      <c r="Z5" s="174">
        <v>1.8590000000000002E-2</v>
      </c>
      <c r="AA5" s="174">
        <v>1.8590000000000002E-2</v>
      </c>
      <c r="AB5" s="172">
        <v>1.4223841164532234E-2</v>
      </c>
      <c r="AC5" s="128">
        <v>1.5034999994052825E-2</v>
      </c>
      <c r="AD5" s="129">
        <v>1.4490000000000003E-2</v>
      </c>
      <c r="AE5" s="129">
        <v>1.4490000000000003E-2</v>
      </c>
      <c r="AF5" s="129">
        <v>1.4490000000000003E-2</v>
      </c>
      <c r="AG5" s="129">
        <v>1.4490000000000003E-2</v>
      </c>
      <c r="AH5" s="129">
        <v>1.4490000000000003E-2</v>
      </c>
      <c r="AI5" s="129">
        <v>1.4490000000000003E-2</v>
      </c>
      <c r="AJ5" s="129">
        <v>1.4490000000000003E-2</v>
      </c>
      <c r="AK5" s="129">
        <v>1.4490000000000003E-2</v>
      </c>
      <c r="AL5" s="129">
        <v>1.4490000000000003E-2</v>
      </c>
      <c r="AM5" s="129">
        <v>1.4490000000000003E-2</v>
      </c>
      <c r="AN5" s="130">
        <v>1.4490000000000003E-2</v>
      </c>
    </row>
    <row r="6" spans="1:40" ht="15">
      <c r="A6" s="117">
        <v>4</v>
      </c>
      <c r="B6" s="119">
        <v>3000000</v>
      </c>
      <c r="C6" s="119">
        <v>3999999</v>
      </c>
      <c r="D6" s="117"/>
      <c r="E6" s="120">
        <v>1.4089999999999998E-2</v>
      </c>
      <c r="F6" s="120">
        <v>1.4089999999999998E-2</v>
      </c>
      <c r="G6" s="172">
        <v>1.4663907345977136E-2</v>
      </c>
      <c r="H6" s="120">
        <v>1.4089999999999998E-2</v>
      </c>
      <c r="I6" s="120">
        <v>1.4089999999999998E-2</v>
      </c>
      <c r="J6" s="120">
        <v>1.4089999999999998E-2</v>
      </c>
      <c r="K6" s="172">
        <v>1.3207814691954279E-2</v>
      </c>
      <c r="L6" s="172">
        <v>1.4327814691954275E-2</v>
      </c>
      <c r="M6" s="121">
        <v>1.5090000000000003E-2</v>
      </c>
      <c r="N6" s="121">
        <v>1.5090000000000003E-2</v>
      </c>
      <c r="O6" s="172">
        <v>1.6865562938390855E-2</v>
      </c>
      <c r="P6" s="122">
        <v>1.7090000002208623E-2</v>
      </c>
      <c r="Q6" s="123">
        <v>1.3490000000000002E-2</v>
      </c>
      <c r="R6" s="123">
        <v>1.3490000000000002E-2</v>
      </c>
      <c r="S6" s="123">
        <v>1.3490000000000002E-2</v>
      </c>
      <c r="T6" s="123">
        <v>1.3490000000000002E-2</v>
      </c>
      <c r="U6" s="124">
        <v>1.4490000000000003E-2</v>
      </c>
      <c r="V6" s="173">
        <v>2.666E-2</v>
      </c>
      <c r="W6" s="125">
        <v>2.666E-2</v>
      </c>
      <c r="X6" s="125">
        <v>2.666E-2</v>
      </c>
      <c r="Y6" s="126">
        <v>1.4140000000000003E-2</v>
      </c>
      <c r="Z6" s="174">
        <v>1.8590000000000002E-2</v>
      </c>
      <c r="AA6" s="174">
        <v>1.8590000000000002E-2</v>
      </c>
      <c r="AB6" s="172">
        <v>1.4223841164532234E-2</v>
      </c>
      <c r="AC6" s="128">
        <v>1.5034999994052825E-2</v>
      </c>
      <c r="AD6" s="129">
        <v>1.4490000000000003E-2</v>
      </c>
      <c r="AE6" s="129">
        <v>1.4490000000000003E-2</v>
      </c>
      <c r="AF6" s="129">
        <v>1.4490000000000003E-2</v>
      </c>
      <c r="AG6" s="129">
        <v>1.4490000000000003E-2</v>
      </c>
      <c r="AH6" s="129">
        <v>1.4490000000000003E-2</v>
      </c>
      <c r="AI6" s="129">
        <v>1.4490000000000003E-2</v>
      </c>
      <c r="AJ6" s="129">
        <v>1.4490000000000003E-2</v>
      </c>
      <c r="AK6" s="129">
        <v>1.4490000000000003E-2</v>
      </c>
      <c r="AL6" s="129">
        <v>1.4490000000000003E-2</v>
      </c>
      <c r="AM6" s="129">
        <v>1.4490000000000003E-2</v>
      </c>
      <c r="AN6" s="130">
        <v>1.4490000000000003E-2</v>
      </c>
    </row>
    <row r="7" spans="1:40" ht="15">
      <c r="A7" s="117">
        <v>5</v>
      </c>
      <c r="B7" s="119">
        <v>4000000</v>
      </c>
      <c r="C7" s="119">
        <v>4999999</v>
      </c>
      <c r="D7" s="117"/>
      <c r="E7" s="120">
        <v>1.4089999999999998E-2</v>
      </c>
      <c r="F7" s="120">
        <v>1.4089999999999998E-2</v>
      </c>
      <c r="G7" s="172">
        <v>1.4663907345977136E-2</v>
      </c>
      <c r="H7" s="120">
        <v>1.4089999999999998E-2</v>
      </c>
      <c r="I7" s="120">
        <v>1.4089999999999998E-2</v>
      </c>
      <c r="J7" s="120">
        <v>1.4089999999999998E-2</v>
      </c>
      <c r="K7" s="172">
        <v>1.3207814691954279E-2</v>
      </c>
      <c r="L7" s="172">
        <v>1.4327814691954275E-2</v>
      </c>
      <c r="M7" s="121">
        <v>1.5090000000000003E-2</v>
      </c>
      <c r="N7" s="121">
        <v>1.5090000000000003E-2</v>
      </c>
      <c r="O7" s="172">
        <v>1.6865562938390855E-2</v>
      </c>
      <c r="P7" s="122">
        <v>1.7090000002208623E-2</v>
      </c>
      <c r="Q7" s="123">
        <v>1.3490000000000002E-2</v>
      </c>
      <c r="R7" s="123">
        <v>1.3490000000000002E-2</v>
      </c>
      <c r="S7" s="123">
        <v>1.3490000000000002E-2</v>
      </c>
      <c r="T7" s="123">
        <v>1.3490000000000002E-2</v>
      </c>
      <c r="U7" s="124">
        <v>1.4490000000000003E-2</v>
      </c>
      <c r="V7" s="173">
        <v>2.666E-2</v>
      </c>
      <c r="W7" s="125">
        <v>2.666E-2</v>
      </c>
      <c r="X7" s="125">
        <v>2.666E-2</v>
      </c>
      <c r="Y7" s="126">
        <v>1.4140000000000003E-2</v>
      </c>
      <c r="Z7" s="174">
        <v>1.8590000000000002E-2</v>
      </c>
      <c r="AA7" s="174">
        <v>1.8590000000000002E-2</v>
      </c>
      <c r="AB7" s="172">
        <v>1.4223841164532234E-2</v>
      </c>
      <c r="AC7" s="128">
        <v>1.5034999994052825E-2</v>
      </c>
      <c r="AD7" s="129">
        <v>1.4490000000000003E-2</v>
      </c>
      <c r="AE7" s="129">
        <v>1.4490000000000003E-2</v>
      </c>
      <c r="AF7" s="129">
        <v>1.4490000000000003E-2</v>
      </c>
      <c r="AG7" s="129">
        <v>1.4490000000000003E-2</v>
      </c>
      <c r="AH7" s="129">
        <v>1.4490000000000003E-2</v>
      </c>
      <c r="AI7" s="129">
        <v>1.4490000000000003E-2</v>
      </c>
      <c r="AJ7" s="129">
        <v>1.4490000000000003E-2</v>
      </c>
      <c r="AK7" s="129">
        <v>1.4490000000000003E-2</v>
      </c>
      <c r="AL7" s="129">
        <v>1.4490000000000003E-2</v>
      </c>
      <c r="AM7" s="129">
        <v>1.4490000000000003E-2</v>
      </c>
      <c r="AN7" s="130">
        <v>1.4490000000000003E-2</v>
      </c>
    </row>
    <row r="8" spans="1:40" ht="15">
      <c r="A8" s="117">
        <v>6</v>
      </c>
      <c r="B8" s="119">
        <v>5000000</v>
      </c>
      <c r="C8" s="119">
        <v>5999999</v>
      </c>
      <c r="D8" s="117"/>
      <c r="E8" s="120">
        <v>1.209E-2</v>
      </c>
      <c r="F8" s="120">
        <v>1.209E-2</v>
      </c>
      <c r="G8" s="172">
        <v>1.4663907345977136E-2</v>
      </c>
      <c r="H8" s="120">
        <v>1.209E-2</v>
      </c>
      <c r="I8" s="120">
        <v>1.209E-2</v>
      </c>
      <c r="J8" s="120">
        <v>1.209E-2</v>
      </c>
      <c r="K8" s="172">
        <v>1.3207814691954279E-2</v>
      </c>
      <c r="L8" s="172">
        <v>1.4327814691954275E-2</v>
      </c>
      <c r="M8" s="121">
        <v>1.5090000000000003E-2</v>
      </c>
      <c r="N8" s="121">
        <v>1.5090000000000003E-2</v>
      </c>
      <c r="O8" s="172">
        <v>1.6865562938390855E-2</v>
      </c>
      <c r="P8" s="122">
        <v>1.7090000002208623E-2</v>
      </c>
      <c r="Q8" s="123">
        <v>1.1490000000000004E-2</v>
      </c>
      <c r="R8" s="123">
        <v>1.1490000000000004E-2</v>
      </c>
      <c r="S8" s="123">
        <v>1.1490000000000004E-2</v>
      </c>
      <c r="T8" s="123">
        <v>1.1490000000000004E-2</v>
      </c>
      <c r="U8" s="124">
        <v>1.2990000000000005E-2</v>
      </c>
      <c r="V8" s="173">
        <v>2.666E-2</v>
      </c>
      <c r="W8" s="125">
        <v>2.666E-2</v>
      </c>
      <c r="X8" s="125">
        <v>2.666E-2</v>
      </c>
      <c r="Y8" s="126">
        <v>1.2640000000000002E-2</v>
      </c>
      <c r="Z8" s="174">
        <v>1.8590000000000002E-2</v>
      </c>
      <c r="AA8" s="174">
        <v>1.8590000000000002E-2</v>
      </c>
      <c r="AB8" s="172">
        <v>1.4223841164532234E-2</v>
      </c>
      <c r="AC8" s="128">
        <v>1.5034999994052825E-2</v>
      </c>
      <c r="AD8" s="129">
        <v>1.2990000000000005E-2</v>
      </c>
      <c r="AE8" s="129">
        <v>1.2990000000000005E-2</v>
      </c>
      <c r="AF8" s="129">
        <v>1.2990000000000005E-2</v>
      </c>
      <c r="AG8" s="129">
        <v>1.2990000000000005E-2</v>
      </c>
      <c r="AH8" s="129">
        <v>1.2990000000000005E-2</v>
      </c>
      <c r="AI8" s="129">
        <v>1.2990000000000005E-2</v>
      </c>
      <c r="AJ8" s="129">
        <v>1.2990000000000005E-2</v>
      </c>
      <c r="AK8" s="129">
        <v>1.2990000000000005E-2</v>
      </c>
      <c r="AL8" s="129">
        <v>1.2990000000000005E-2</v>
      </c>
      <c r="AM8" s="129">
        <v>1.2990000000000005E-2</v>
      </c>
      <c r="AN8" s="130">
        <v>1.2990000000000005E-2</v>
      </c>
    </row>
    <row r="9" spans="1:40" ht="15">
      <c r="A9" s="117">
        <v>7</v>
      </c>
      <c r="B9" s="119">
        <v>6000000</v>
      </c>
      <c r="C9" s="119">
        <v>6999999</v>
      </c>
      <c r="D9" s="117"/>
      <c r="E9" s="120">
        <v>1.209E-2</v>
      </c>
      <c r="F9" s="120">
        <v>1.209E-2</v>
      </c>
      <c r="G9" s="172">
        <v>1.4663907345977136E-2</v>
      </c>
      <c r="H9" s="120">
        <v>1.209E-2</v>
      </c>
      <c r="I9" s="120">
        <v>1.209E-2</v>
      </c>
      <c r="J9" s="120">
        <v>1.209E-2</v>
      </c>
      <c r="K9" s="172">
        <v>1.3207814691954279E-2</v>
      </c>
      <c r="L9" s="172">
        <v>1.4327814691954275E-2</v>
      </c>
      <c r="M9" s="121">
        <v>1.4598810774275869E-2</v>
      </c>
      <c r="N9" s="121">
        <v>1.4598810774275869E-2</v>
      </c>
      <c r="O9" s="172">
        <v>1.6865562938390855E-2</v>
      </c>
      <c r="P9" s="122">
        <v>1.7090000002208623E-2</v>
      </c>
      <c r="Q9" s="123">
        <v>1.1490000000000004E-2</v>
      </c>
      <c r="R9" s="123">
        <v>1.1490000000000004E-2</v>
      </c>
      <c r="S9" s="123">
        <v>1.1490000000000004E-2</v>
      </c>
      <c r="T9" s="123">
        <v>1.1490000000000004E-2</v>
      </c>
      <c r="U9" s="124">
        <v>1.2990000000000005E-2</v>
      </c>
      <c r="V9" s="173">
        <v>2.666E-2</v>
      </c>
      <c r="W9" s="125">
        <v>2.666E-2</v>
      </c>
      <c r="X9" s="125">
        <v>2.666E-2</v>
      </c>
      <c r="Y9" s="126">
        <v>1.2640000000000002E-2</v>
      </c>
      <c r="Z9" s="174">
        <v>1.8590000000000002E-2</v>
      </c>
      <c r="AA9" s="174">
        <v>1.8590000000000002E-2</v>
      </c>
      <c r="AB9" s="172">
        <v>1.4223841164532234E-2</v>
      </c>
      <c r="AC9" s="128">
        <v>1.5034999994052825E-2</v>
      </c>
      <c r="AD9" s="129">
        <v>1.2990000000000005E-2</v>
      </c>
      <c r="AE9" s="129">
        <v>1.2990000000000005E-2</v>
      </c>
      <c r="AF9" s="129">
        <v>1.2990000000000005E-2</v>
      </c>
      <c r="AG9" s="129">
        <v>1.2990000000000005E-2</v>
      </c>
      <c r="AH9" s="129">
        <v>1.2990000000000005E-2</v>
      </c>
      <c r="AI9" s="129">
        <v>1.2990000000000005E-2</v>
      </c>
      <c r="AJ9" s="129">
        <v>1.2990000000000005E-2</v>
      </c>
      <c r="AK9" s="129">
        <v>1.2990000000000005E-2</v>
      </c>
      <c r="AL9" s="129">
        <v>1.2990000000000005E-2</v>
      </c>
      <c r="AM9" s="129">
        <v>1.2990000000000005E-2</v>
      </c>
      <c r="AN9" s="130">
        <v>1.2990000000000005E-2</v>
      </c>
    </row>
    <row r="10" spans="1:40" ht="15">
      <c r="A10" s="117">
        <v>8</v>
      </c>
      <c r="B10" s="119">
        <v>7000000</v>
      </c>
      <c r="C10" s="119">
        <v>7999999</v>
      </c>
      <c r="D10" s="117"/>
      <c r="E10" s="120">
        <v>1.209E-2</v>
      </c>
      <c r="F10" s="120">
        <v>1.209E-2</v>
      </c>
      <c r="G10" s="172">
        <v>1.4663907345977136E-2</v>
      </c>
      <c r="H10" s="120">
        <v>1.209E-2</v>
      </c>
      <c r="I10" s="120">
        <v>1.209E-2</v>
      </c>
      <c r="J10" s="120">
        <v>1.209E-2</v>
      </c>
      <c r="K10" s="172">
        <v>1.3207814691954279E-2</v>
      </c>
      <c r="L10" s="172">
        <v>1.4327814691954275E-2</v>
      </c>
      <c r="M10" s="121">
        <v>1.4598810774275869E-2</v>
      </c>
      <c r="N10" s="121">
        <v>1.4598810774275869E-2</v>
      </c>
      <c r="O10" s="172">
        <v>1.6865562938390855E-2</v>
      </c>
      <c r="P10" s="122">
        <v>1.7090000002208623E-2</v>
      </c>
      <c r="Q10" s="123">
        <v>1.1490000000000004E-2</v>
      </c>
      <c r="R10" s="123">
        <v>1.1490000000000004E-2</v>
      </c>
      <c r="S10" s="123">
        <v>1.1490000000000004E-2</v>
      </c>
      <c r="T10" s="123">
        <v>1.1490000000000004E-2</v>
      </c>
      <c r="U10" s="124">
        <v>1.2990000000000005E-2</v>
      </c>
      <c r="V10" s="173">
        <v>2.666E-2</v>
      </c>
      <c r="W10" s="125">
        <v>2.666E-2</v>
      </c>
      <c r="X10" s="125">
        <v>2.666E-2</v>
      </c>
      <c r="Y10" s="126">
        <v>1.2640000000000002E-2</v>
      </c>
      <c r="Z10" s="174">
        <v>1.8590000000000002E-2</v>
      </c>
      <c r="AA10" s="174">
        <v>1.8590000000000002E-2</v>
      </c>
      <c r="AB10" s="172">
        <v>1.4223841164532234E-2</v>
      </c>
      <c r="AC10" s="128">
        <v>1.5034999994052825E-2</v>
      </c>
      <c r="AD10" s="129">
        <v>1.2990000000000005E-2</v>
      </c>
      <c r="AE10" s="129">
        <v>1.2990000000000005E-2</v>
      </c>
      <c r="AF10" s="129">
        <v>1.2990000000000005E-2</v>
      </c>
      <c r="AG10" s="129">
        <v>1.2990000000000005E-2</v>
      </c>
      <c r="AH10" s="129">
        <v>1.2990000000000005E-2</v>
      </c>
      <c r="AI10" s="129">
        <v>1.2990000000000005E-2</v>
      </c>
      <c r="AJ10" s="129">
        <v>1.2990000000000005E-2</v>
      </c>
      <c r="AK10" s="129">
        <v>1.2990000000000005E-2</v>
      </c>
      <c r="AL10" s="129">
        <v>1.2990000000000005E-2</v>
      </c>
      <c r="AM10" s="129">
        <v>1.2990000000000005E-2</v>
      </c>
      <c r="AN10" s="130">
        <v>1.2990000000000005E-2</v>
      </c>
    </row>
    <row r="11" spans="1:40" ht="15">
      <c r="A11" s="117">
        <v>9</v>
      </c>
      <c r="B11" s="119">
        <v>8000000</v>
      </c>
      <c r="C11" s="119">
        <v>8999999</v>
      </c>
      <c r="D11" s="117"/>
      <c r="E11" s="120">
        <v>1.209E-2</v>
      </c>
      <c r="F11" s="120">
        <v>1.209E-2</v>
      </c>
      <c r="G11" s="172">
        <v>1.4663907345977136E-2</v>
      </c>
      <c r="H11" s="120">
        <v>1.209E-2</v>
      </c>
      <c r="I11" s="120">
        <v>1.209E-2</v>
      </c>
      <c r="J11" s="120">
        <v>1.209E-2</v>
      </c>
      <c r="K11" s="172">
        <v>1.3207814691954279E-2</v>
      </c>
      <c r="L11" s="172">
        <v>1.4327814691954275E-2</v>
      </c>
      <c r="M11" s="121">
        <v>1.3590000000000001E-2</v>
      </c>
      <c r="N11" s="121">
        <v>1.3590000000000001E-2</v>
      </c>
      <c r="O11" s="172">
        <v>1.6865562938390855E-2</v>
      </c>
      <c r="P11" s="122">
        <v>1.7090000002208623E-2</v>
      </c>
      <c r="Q11" s="123">
        <v>1.1490000000000004E-2</v>
      </c>
      <c r="R11" s="123">
        <v>1.1490000000000004E-2</v>
      </c>
      <c r="S11" s="123">
        <v>1.1490000000000004E-2</v>
      </c>
      <c r="T11" s="123">
        <v>1.1490000000000004E-2</v>
      </c>
      <c r="U11" s="124">
        <v>1.2490000000000005E-2</v>
      </c>
      <c r="V11" s="173">
        <v>2.666E-2</v>
      </c>
      <c r="W11" s="125">
        <v>2.666E-2</v>
      </c>
      <c r="X11" s="125">
        <v>2.666E-2</v>
      </c>
      <c r="Y11" s="126">
        <v>1.1640000000000001E-2</v>
      </c>
      <c r="Z11" s="174">
        <v>1.8590000000000002E-2</v>
      </c>
      <c r="AA11" s="174">
        <v>1.8590000000000002E-2</v>
      </c>
      <c r="AB11" s="172">
        <v>1.4223841164532234E-2</v>
      </c>
      <c r="AC11" s="128">
        <v>1.5034999994052825E-2</v>
      </c>
      <c r="AD11" s="129">
        <v>1.1990000000000004E-2</v>
      </c>
      <c r="AE11" s="129">
        <v>1.1990000000000004E-2</v>
      </c>
      <c r="AF11" s="129">
        <v>1.1990000000000004E-2</v>
      </c>
      <c r="AG11" s="129">
        <v>1.1990000000000004E-2</v>
      </c>
      <c r="AH11" s="129">
        <v>1.1990000000000004E-2</v>
      </c>
      <c r="AI11" s="129">
        <v>1.1990000000000004E-2</v>
      </c>
      <c r="AJ11" s="129">
        <v>1.1990000000000004E-2</v>
      </c>
      <c r="AK11" s="129">
        <v>1.1990000000000004E-2</v>
      </c>
      <c r="AL11" s="129">
        <v>1.1990000000000004E-2</v>
      </c>
      <c r="AM11" s="129">
        <v>1.1990000000000004E-2</v>
      </c>
      <c r="AN11" s="130">
        <v>1.1990000000000004E-2</v>
      </c>
    </row>
    <row r="12" spans="1:40" ht="15">
      <c r="A12" s="117">
        <v>10</v>
      </c>
      <c r="B12" s="119">
        <v>9000000</v>
      </c>
      <c r="C12" s="119">
        <v>9999999</v>
      </c>
      <c r="D12" s="117"/>
      <c r="E12" s="120">
        <v>1.209E-2</v>
      </c>
      <c r="F12" s="120">
        <v>1.209E-2</v>
      </c>
      <c r="G12" s="172">
        <v>1.4663907345977136E-2</v>
      </c>
      <c r="H12" s="120">
        <v>1.209E-2</v>
      </c>
      <c r="I12" s="120">
        <v>1.209E-2</v>
      </c>
      <c r="J12" s="120">
        <v>1.209E-2</v>
      </c>
      <c r="K12" s="172">
        <v>1.3207814691954279E-2</v>
      </c>
      <c r="L12" s="172">
        <v>1.4327814691954275E-2</v>
      </c>
      <c r="M12" s="121">
        <v>1.3590000000000001E-2</v>
      </c>
      <c r="N12" s="121">
        <v>1.3590000000000001E-2</v>
      </c>
      <c r="O12" s="172">
        <v>1.6865562938390855E-2</v>
      </c>
      <c r="P12" s="122">
        <v>1.7090000002208623E-2</v>
      </c>
      <c r="Q12" s="123">
        <v>1.1490000000000004E-2</v>
      </c>
      <c r="R12" s="123">
        <v>1.1490000000000004E-2</v>
      </c>
      <c r="S12" s="123">
        <v>1.1490000000000004E-2</v>
      </c>
      <c r="T12" s="123">
        <v>1.1490000000000004E-2</v>
      </c>
      <c r="U12" s="124">
        <v>1.2490000000000005E-2</v>
      </c>
      <c r="V12" s="173">
        <v>2.666E-2</v>
      </c>
      <c r="W12" s="125">
        <v>2.666E-2</v>
      </c>
      <c r="X12" s="125">
        <v>2.666E-2</v>
      </c>
      <c r="Y12" s="126">
        <v>1.1640000000000001E-2</v>
      </c>
      <c r="Z12" s="174">
        <v>1.8590000000000002E-2</v>
      </c>
      <c r="AA12" s="174">
        <v>1.8590000000000002E-2</v>
      </c>
      <c r="AB12" s="172">
        <v>1.4223841164532234E-2</v>
      </c>
      <c r="AC12" s="128">
        <v>1.5034999994052825E-2</v>
      </c>
      <c r="AD12" s="129">
        <v>1.1990000000000004E-2</v>
      </c>
      <c r="AE12" s="129">
        <v>1.1990000000000004E-2</v>
      </c>
      <c r="AF12" s="129">
        <v>1.1990000000000004E-2</v>
      </c>
      <c r="AG12" s="129">
        <v>1.1990000000000004E-2</v>
      </c>
      <c r="AH12" s="129">
        <v>1.1990000000000004E-2</v>
      </c>
      <c r="AI12" s="129">
        <v>1.1990000000000004E-2</v>
      </c>
      <c r="AJ12" s="129">
        <v>1.1990000000000004E-2</v>
      </c>
      <c r="AK12" s="129">
        <v>1.1990000000000004E-2</v>
      </c>
      <c r="AL12" s="129">
        <v>1.1990000000000004E-2</v>
      </c>
      <c r="AM12" s="129">
        <v>1.1990000000000004E-2</v>
      </c>
      <c r="AN12" s="130">
        <v>1.1990000000000004E-2</v>
      </c>
    </row>
    <row r="13" spans="1:40" ht="15">
      <c r="A13" s="117">
        <v>11</v>
      </c>
      <c r="B13" s="119">
        <v>10000000</v>
      </c>
      <c r="C13" s="119">
        <v>10999999</v>
      </c>
      <c r="D13" s="117"/>
      <c r="E13" s="120">
        <v>1.209E-2</v>
      </c>
      <c r="F13" s="120">
        <v>1.209E-2</v>
      </c>
      <c r="G13" s="172">
        <v>1.4663907345977136E-2</v>
      </c>
      <c r="H13" s="120">
        <v>1.209E-2</v>
      </c>
      <c r="I13" s="120">
        <v>1.209E-2</v>
      </c>
      <c r="J13" s="120">
        <v>1.209E-2</v>
      </c>
      <c r="K13" s="172">
        <v>1.3207814691954279E-2</v>
      </c>
      <c r="L13" s="172">
        <v>1.4327814691954275E-2</v>
      </c>
      <c r="M13" s="121">
        <v>1.3590000000000001E-2</v>
      </c>
      <c r="N13" s="121">
        <v>1.3590000000000001E-2</v>
      </c>
      <c r="O13" s="172">
        <v>1.6865562938390855E-2</v>
      </c>
      <c r="P13" s="122">
        <v>1.7090000002208623E-2</v>
      </c>
      <c r="Q13" s="123">
        <v>1.1490000000000004E-2</v>
      </c>
      <c r="R13" s="123">
        <v>1.1490000000000004E-2</v>
      </c>
      <c r="S13" s="123">
        <v>1.1490000000000004E-2</v>
      </c>
      <c r="T13" s="123">
        <v>1.1490000000000004E-2</v>
      </c>
      <c r="U13" s="124">
        <v>1.2490000000000005E-2</v>
      </c>
      <c r="V13" s="125">
        <v>2.666E-2</v>
      </c>
      <c r="W13" s="125">
        <v>2.666E-2</v>
      </c>
      <c r="X13" s="125">
        <v>2.666E-2</v>
      </c>
      <c r="Y13" s="126">
        <v>1.1640000000000001E-2</v>
      </c>
      <c r="Z13" s="174">
        <v>1.8590000000000002E-2</v>
      </c>
      <c r="AA13" s="174">
        <v>1.8590000000000002E-2</v>
      </c>
      <c r="AB13" s="172">
        <v>1.4223841164532234E-2</v>
      </c>
      <c r="AC13" s="128">
        <v>1.5034999994052825E-2</v>
      </c>
      <c r="AD13" s="129">
        <v>1.1990000000000004E-2</v>
      </c>
      <c r="AE13" s="129">
        <v>1.1990000000000004E-2</v>
      </c>
      <c r="AF13" s="129">
        <v>1.1990000000000004E-2</v>
      </c>
      <c r="AG13" s="129">
        <v>1.1990000000000004E-2</v>
      </c>
      <c r="AH13" s="129">
        <v>1.1990000000000004E-2</v>
      </c>
      <c r="AI13" s="129">
        <v>1.1990000000000004E-2</v>
      </c>
      <c r="AJ13" s="129">
        <v>1.1990000000000004E-2</v>
      </c>
      <c r="AK13" s="129">
        <v>1.1990000000000004E-2</v>
      </c>
      <c r="AL13" s="129">
        <v>1.1990000000000004E-2</v>
      </c>
      <c r="AM13" s="129">
        <v>1.1990000000000004E-2</v>
      </c>
      <c r="AN13" s="130">
        <v>1.1990000000000004E-2</v>
      </c>
    </row>
    <row r="14" spans="1:40" ht="15">
      <c r="A14" s="117">
        <v>12</v>
      </c>
      <c r="B14" s="119">
        <v>11000000</v>
      </c>
      <c r="C14" s="119">
        <v>11999999</v>
      </c>
      <c r="D14" s="117"/>
      <c r="E14" s="120">
        <v>1.209E-2</v>
      </c>
      <c r="F14" s="120">
        <v>1.209E-2</v>
      </c>
      <c r="G14" s="172">
        <v>1.4663907345977136E-2</v>
      </c>
      <c r="H14" s="120">
        <v>1.209E-2</v>
      </c>
      <c r="I14" s="120">
        <v>1.209E-2</v>
      </c>
      <c r="J14" s="120">
        <v>1.209E-2</v>
      </c>
      <c r="K14" s="172">
        <v>1.3207814691954279E-2</v>
      </c>
      <c r="L14" s="172">
        <v>1.4327814691954275E-2</v>
      </c>
      <c r="M14" s="121">
        <v>1.3229999999999999E-2</v>
      </c>
      <c r="N14" s="121">
        <v>1.3229999999999999E-2</v>
      </c>
      <c r="O14" s="172">
        <v>1.6865562938390855E-2</v>
      </c>
      <c r="P14" s="122">
        <v>1.7090000002208623E-2</v>
      </c>
      <c r="Q14" s="123">
        <v>1.1490000000000004E-2</v>
      </c>
      <c r="R14" s="123">
        <v>1.1490000000000004E-2</v>
      </c>
      <c r="S14" s="123">
        <v>1.1490000000000004E-2</v>
      </c>
      <c r="T14" s="123">
        <v>1.1490000000000004E-2</v>
      </c>
      <c r="U14" s="124">
        <v>1.2490000000000005E-2</v>
      </c>
      <c r="V14" s="125">
        <v>2.666E-2</v>
      </c>
      <c r="W14" s="125">
        <v>2.666E-2</v>
      </c>
      <c r="X14" s="125">
        <v>2.666E-2</v>
      </c>
      <c r="Y14" s="126">
        <v>1.1640000000000001E-2</v>
      </c>
      <c r="Z14" s="174">
        <v>1.8590000000000002E-2</v>
      </c>
      <c r="AA14" s="174">
        <v>1.8590000000000002E-2</v>
      </c>
      <c r="AB14" s="172">
        <v>1.4223841164532234E-2</v>
      </c>
      <c r="AC14" s="128">
        <v>1.5034999994052825E-2</v>
      </c>
      <c r="AD14" s="129">
        <v>1.1990000000000004E-2</v>
      </c>
      <c r="AE14" s="129">
        <v>1.1990000000000004E-2</v>
      </c>
      <c r="AF14" s="129">
        <v>1.1990000000000004E-2</v>
      </c>
      <c r="AG14" s="129">
        <v>1.1990000000000004E-2</v>
      </c>
      <c r="AH14" s="129">
        <v>1.1990000000000004E-2</v>
      </c>
      <c r="AI14" s="129">
        <v>1.1990000000000004E-2</v>
      </c>
      <c r="AJ14" s="129">
        <v>1.1990000000000004E-2</v>
      </c>
      <c r="AK14" s="129">
        <v>1.1990000000000004E-2</v>
      </c>
      <c r="AL14" s="129">
        <v>1.1990000000000004E-2</v>
      </c>
      <c r="AM14" s="129">
        <v>1.1990000000000004E-2</v>
      </c>
      <c r="AN14" s="130">
        <v>1.1990000000000004E-2</v>
      </c>
    </row>
    <row r="15" spans="1:40" ht="15">
      <c r="A15" s="117">
        <v>13</v>
      </c>
      <c r="B15" s="119">
        <v>12000000</v>
      </c>
      <c r="C15" s="119">
        <v>12999999</v>
      </c>
      <c r="D15" s="117"/>
      <c r="E15" s="120">
        <v>1.1789999999999998E-2</v>
      </c>
      <c r="F15" s="120">
        <v>1.1789999999999998E-2</v>
      </c>
      <c r="G15" s="172">
        <v>1.4663907345977136E-2</v>
      </c>
      <c r="H15" s="120">
        <v>1.1789999999999998E-2</v>
      </c>
      <c r="I15" s="120">
        <v>1.1789999999999998E-2</v>
      </c>
      <c r="J15" s="120">
        <v>1.1789999999999998E-2</v>
      </c>
      <c r="K15" s="172">
        <v>1.3207814691954279E-2</v>
      </c>
      <c r="L15" s="172">
        <v>1.4327814691954275E-2</v>
      </c>
      <c r="M15" s="121">
        <v>1.1189999999999999E-2</v>
      </c>
      <c r="N15" s="121">
        <v>1.1189999999999999E-2</v>
      </c>
      <c r="O15" s="172">
        <v>1.6865562938390855E-2</v>
      </c>
      <c r="P15" s="122">
        <v>1.7090000002208623E-2</v>
      </c>
      <c r="Q15" s="123">
        <v>1.1190000000000002E-2</v>
      </c>
      <c r="R15" s="123">
        <v>1.1190000000000002E-2</v>
      </c>
      <c r="S15" s="123">
        <v>1.1190000000000002E-2</v>
      </c>
      <c r="T15" s="123">
        <v>1.1190000000000002E-2</v>
      </c>
      <c r="U15" s="124">
        <v>1.2490000000000005E-2</v>
      </c>
      <c r="V15" s="125">
        <v>2.666E-2</v>
      </c>
      <c r="W15" s="125">
        <v>2.666E-2</v>
      </c>
      <c r="X15" s="125">
        <v>2.666E-2</v>
      </c>
      <c r="Y15" s="126">
        <v>1.1339999999999999E-2</v>
      </c>
      <c r="Z15" s="174">
        <v>1.8590000000000002E-2</v>
      </c>
      <c r="AA15" s="174">
        <v>1.8590000000000002E-2</v>
      </c>
      <c r="AB15" s="172">
        <v>1.4223841164532234E-2</v>
      </c>
      <c r="AC15" s="128">
        <v>1.5034999994052825E-2</v>
      </c>
      <c r="AD15" s="129">
        <v>1.1390000000000001E-2</v>
      </c>
      <c r="AE15" s="129">
        <v>1.1390000000000001E-2</v>
      </c>
      <c r="AF15" s="129">
        <v>1.1390000000000001E-2</v>
      </c>
      <c r="AG15" s="129">
        <v>1.1390000000000001E-2</v>
      </c>
      <c r="AH15" s="129">
        <v>1.1390000000000001E-2</v>
      </c>
      <c r="AI15" s="129">
        <v>1.1390000000000001E-2</v>
      </c>
      <c r="AJ15" s="129">
        <v>1.1390000000000001E-2</v>
      </c>
      <c r="AK15" s="129">
        <v>1.1390000000000001E-2</v>
      </c>
      <c r="AL15" s="129">
        <v>1.1390000000000001E-2</v>
      </c>
      <c r="AM15" s="129">
        <v>1.1390000000000001E-2</v>
      </c>
      <c r="AN15" s="130">
        <v>1.1390000000000001E-2</v>
      </c>
    </row>
    <row r="16" spans="1:40" ht="15">
      <c r="A16" s="117">
        <v>14</v>
      </c>
      <c r="B16" s="119">
        <v>13000000</v>
      </c>
      <c r="C16" s="119">
        <v>13999999</v>
      </c>
      <c r="D16" s="117"/>
      <c r="E16" s="120">
        <v>1.1789999999999998E-2</v>
      </c>
      <c r="F16" s="120">
        <v>1.1789999999999998E-2</v>
      </c>
      <c r="G16" s="172">
        <v>1.4663907345977136E-2</v>
      </c>
      <c r="H16" s="120">
        <v>1.1789999999999998E-2</v>
      </c>
      <c r="I16" s="120">
        <v>1.1789999999999998E-2</v>
      </c>
      <c r="J16" s="120">
        <v>1.1789999999999998E-2</v>
      </c>
      <c r="K16" s="172">
        <v>1.3207814691954279E-2</v>
      </c>
      <c r="L16" s="172">
        <v>1.4327814691954275E-2</v>
      </c>
      <c r="M16" s="121">
        <v>1.1189999999999999E-2</v>
      </c>
      <c r="N16" s="121">
        <v>1.1189999999999999E-2</v>
      </c>
      <c r="O16" s="172">
        <v>1.6865562938390855E-2</v>
      </c>
      <c r="P16" s="122">
        <v>1.7090000002208623E-2</v>
      </c>
      <c r="Q16" s="123">
        <v>1.1190000000000002E-2</v>
      </c>
      <c r="R16" s="123">
        <v>1.1190000000000002E-2</v>
      </c>
      <c r="S16" s="123">
        <v>1.1190000000000002E-2</v>
      </c>
      <c r="T16" s="123">
        <v>1.1190000000000002E-2</v>
      </c>
      <c r="U16" s="124">
        <v>1.2490000000000005E-2</v>
      </c>
      <c r="V16" s="125">
        <v>2.666E-2</v>
      </c>
      <c r="W16" s="125">
        <v>2.666E-2</v>
      </c>
      <c r="X16" s="125">
        <v>2.666E-2</v>
      </c>
      <c r="Y16" s="126">
        <v>1.1339999999999999E-2</v>
      </c>
      <c r="Z16" s="127">
        <v>1.8590000000000002E-2</v>
      </c>
      <c r="AA16" s="174">
        <v>1.8590000000000002E-2</v>
      </c>
      <c r="AB16" s="172">
        <v>1.4223841164532234E-2</v>
      </c>
      <c r="AC16" s="128">
        <v>1.5034999994052825E-2</v>
      </c>
      <c r="AD16" s="129">
        <v>1.1390000000000001E-2</v>
      </c>
      <c r="AE16" s="129">
        <v>1.1390000000000001E-2</v>
      </c>
      <c r="AF16" s="129">
        <v>1.1390000000000001E-2</v>
      </c>
      <c r="AG16" s="129">
        <v>1.1390000000000001E-2</v>
      </c>
      <c r="AH16" s="129">
        <v>1.1390000000000001E-2</v>
      </c>
      <c r="AI16" s="129">
        <v>1.1390000000000001E-2</v>
      </c>
      <c r="AJ16" s="129">
        <v>1.1390000000000001E-2</v>
      </c>
      <c r="AK16" s="129">
        <v>1.1390000000000001E-2</v>
      </c>
      <c r="AL16" s="129">
        <v>1.1390000000000001E-2</v>
      </c>
      <c r="AM16" s="129">
        <v>1.1390000000000001E-2</v>
      </c>
      <c r="AN16" s="130">
        <v>1.1390000000000001E-2</v>
      </c>
    </row>
    <row r="17" spans="1:40" ht="15">
      <c r="A17" s="117">
        <v>15</v>
      </c>
      <c r="B17" s="119">
        <v>14000000</v>
      </c>
      <c r="C17" s="119">
        <v>14999999</v>
      </c>
      <c r="D17" s="117"/>
      <c r="E17" s="120">
        <v>1.1789999999999998E-2</v>
      </c>
      <c r="F17" s="120">
        <v>1.1789999999999998E-2</v>
      </c>
      <c r="G17" s="172">
        <v>1.4663907345977136E-2</v>
      </c>
      <c r="H17" s="120">
        <v>1.1789999999999998E-2</v>
      </c>
      <c r="I17" s="120">
        <v>1.1789999999999998E-2</v>
      </c>
      <c r="J17" s="120">
        <v>1.1789999999999998E-2</v>
      </c>
      <c r="K17" s="172">
        <v>1.3207814691954279E-2</v>
      </c>
      <c r="L17" s="172">
        <v>1.4327814691954275E-2</v>
      </c>
      <c r="M17" s="121">
        <v>1.1189999999999999E-2</v>
      </c>
      <c r="N17" s="121">
        <v>1.1189999999999999E-2</v>
      </c>
      <c r="O17" s="172">
        <v>1.6865562938390855E-2</v>
      </c>
      <c r="P17" s="122">
        <v>1.7090000002208623E-2</v>
      </c>
      <c r="Q17" s="123">
        <v>1.1190000000000002E-2</v>
      </c>
      <c r="R17" s="123">
        <v>1.1190000000000002E-2</v>
      </c>
      <c r="S17" s="123">
        <v>1.1190000000000002E-2</v>
      </c>
      <c r="T17" s="123">
        <v>1.1190000000000002E-2</v>
      </c>
      <c r="U17" s="124">
        <v>1.2490000000000005E-2</v>
      </c>
      <c r="V17" s="125">
        <v>2.666E-2</v>
      </c>
      <c r="W17" s="125">
        <v>2.666E-2</v>
      </c>
      <c r="X17" s="125">
        <v>2.666E-2</v>
      </c>
      <c r="Y17" s="126">
        <v>1.1339999999999999E-2</v>
      </c>
      <c r="Z17" s="127">
        <v>1.8590000000000002E-2</v>
      </c>
      <c r="AA17" s="174">
        <v>1.8590000000000002E-2</v>
      </c>
      <c r="AB17" s="172">
        <v>1.4223841164532234E-2</v>
      </c>
      <c r="AC17" s="128">
        <v>1.5034999994052825E-2</v>
      </c>
      <c r="AD17" s="129">
        <v>1.1390000000000001E-2</v>
      </c>
      <c r="AE17" s="129">
        <v>1.1390000000000001E-2</v>
      </c>
      <c r="AF17" s="129">
        <v>1.1390000000000001E-2</v>
      </c>
      <c r="AG17" s="129">
        <v>1.1390000000000001E-2</v>
      </c>
      <c r="AH17" s="129">
        <v>1.1390000000000001E-2</v>
      </c>
      <c r="AI17" s="129">
        <v>1.1390000000000001E-2</v>
      </c>
      <c r="AJ17" s="129">
        <v>1.1390000000000001E-2</v>
      </c>
      <c r="AK17" s="129">
        <v>1.1390000000000001E-2</v>
      </c>
      <c r="AL17" s="129">
        <v>1.1390000000000001E-2</v>
      </c>
      <c r="AM17" s="129">
        <v>1.1390000000000001E-2</v>
      </c>
      <c r="AN17" s="130">
        <v>1.1390000000000001E-2</v>
      </c>
    </row>
    <row r="18" spans="1:40" ht="15">
      <c r="A18" s="117">
        <v>16</v>
      </c>
      <c r="B18" s="119">
        <v>15000000</v>
      </c>
      <c r="C18" s="119">
        <v>15999999</v>
      </c>
      <c r="D18" s="117"/>
      <c r="E18" s="120">
        <v>1.0690000000000002E-2</v>
      </c>
      <c r="F18" s="120">
        <v>1.0690000000000002E-2</v>
      </c>
      <c r="G18" s="172">
        <v>1.4663907345977136E-2</v>
      </c>
      <c r="H18" s="120">
        <v>1.0690000000000002E-2</v>
      </c>
      <c r="I18" s="120">
        <v>1.0690000000000002E-2</v>
      </c>
      <c r="J18" s="120">
        <v>1.0690000000000002E-2</v>
      </c>
      <c r="K18" s="172">
        <v>1.3207814691954279E-2</v>
      </c>
      <c r="L18" s="172">
        <v>1.4327814691954275E-2</v>
      </c>
      <c r="M18" s="121">
        <v>1.1189999999999999E-2</v>
      </c>
      <c r="N18" s="121">
        <v>1.1189999999999999E-2</v>
      </c>
      <c r="O18" s="172">
        <v>1.6865562938390855E-2</v>
      </c>
      <c r="P18" s="122">
        <v>1.7090000002208623E-2</v>
      </c>
      <c r="Q18" s="123">
        <v>1.0090000000000002E-2</v>
      </c>
      <c r="R18" s="123">
        <v>1.0090000000000002E-2</v>
      </c>
      <c r="S18" s="123">
        <v>1.0090000000000002E-2</v>
      </c>
      <c r="T18" s="123">
        <v>1.0090000000000002E-2</v>
      </c>
      <c r="U18" s="124">
        <v>1.2490000000000005E-2</v>
      </c>
      <c r="V18" s="125">
        <v>2.666E-2</v>
      </c>
      <c r="W18" s="125">
        <v>2.666E-2</v>
      </c>
      <c r="X18" s="125">
        <v>2.666E-2</v>
      </c>
      <c r="Y18" s="126">
        <v>1.074E-2</v>
      </c>
      <c r="Z18" s="127">
        <v>1.8590000000000002E-2</v>
      </c>
      <c r="AA18" s="174">
        <v>1.8590000000000002E-2</v>
      </c>
      <c r="AB18" s="172">
        <v>1.4223841164532234E-2</v>
      </c>
      <c r="AC18" s="128">
        <v>1.5034999994052825E-2</v>
      </c>
      <c r="AD18" s="129">
        <v>1.0590000000000002E-2</v>
      </c>
      <c r="AE18" s="129">
        <v>1.0590000000000002E-2</v>
      </c>
      <c r="AF18" s="129">
        <v>1.0590000000000002E-2</v>
      </c>
      <c r="AG18" s="129">
        <v>1.0590000000000002E-2</v>
      </c>
      <c r="AH18" s="129">
        <v>1.0590000000000002E-2</v>
      </c>
      <c r="AI18" s="129">
        <v>1.0590000000000002E-2</v>
      </c>
      <c r="AJ18" s="129">
        <v>1.0590000000000002E-2</v>
      </c>
      <c r="AK18" s="129">
        <v>1.0590000000000002E-2</v>
      </c>
      <c r="AL18" s="129">
        <v>1.0590000000000002E-2</v>
      </c>
      <c r="AM18" s="129">
        <v>1.0590000000000002E-2</v>
      </c>
      <c r="AN18" s="130">
        <v>1.0590000000000002E-2</v>
      </c>
    </row>
    <row r="19" spans="1:40" ht="15">
      <c r="A19" s="117">
        <v>17</v>
      </c>
      <c r="B19" s="119">
        <v>16000000</v>
      </c>
      <c r="C19" s="119">
        <v>16999999</v>
      </c>
      <c r="D19" s="117"/>
      <c r="E19" s="120">
        <v>1.0690000000000002E-2</v>
      </c>
      <c r="F19" s="120">
        <v>1.0690000000000002E-2</v>
      </c>
      <c r="G19" s="172">
        <v>1.4663907345977136E-2</v>
      </c>
      <c r="H19" s="120">
        <v>1.0690000000000002E-2</v>
      </c>
      <c r="I19" s="120">
        <v>1.0690000000000002E-2</v>
      </c>
      <c r="J19" s="120">
        <v>1.0690000000000002E-2</v>
      </c>
      <c r="K19" s="172">
        <v>1.3207814691954279E-2</v>
      </c>
      <c r="L19" s="172">
        <v>1.4327814691954275E-2</v>
      </c>
      <c r="M19" s="121">
        <v>1.1189999999999999E-2</v>
      </c>
      <c r="N19" s="121">
        <v>1.1189999999999999E-2</v>
      </c>
      <c r="O19" s="172">
        <v>1.6865562938390855E-2</v>
      </c>
      <c r="P19" s="122">
        <v>1.7090000002208623E-2</v>
      </c>
      <c r="Q19" s="123">
        <v>1.0090000000000002E-2</v>
      </c>
      <c r="R19" s="123">
        <v>1.0090000000000002E-2</v>
      </c>
      <c r="S19" s="123">
        <v>1.0090000000000002E-2</v>
      </c>
      <c r="T19" s="123">
        <v>1.0090000000000002E-2</v>
      </c>
      <c r="U19" s="124">
        <v>1.2490000000000005E-2</v>
      </c>
      <c r="V19" s="125">
        <v>2.666E-2</v>
      </c>
      <c r="W19" s="125">
        <v>2.666E-2</v>
      </c>
      <c r="X19" s="125">
        <v>2.666E-2</v>
      </c>
      <c r="Y19" s="126">
        <v>1.074E-2</v>
      </c>
      <c r="Z19" s="127">
        <v>1.8590000000000002E-2</v>
      </c>
      <c r="AA19" s="174">
        <v>1.8590000000000002E-2</v>
      </c>
      <c r="AB19" s="172">
        <v>1.4223841164532234E-2</v>
      </c>
      <c r="AC19" s="128">
        <v>1.5034999994052825E-2</v>
      </c>
      <c r="AD19" s="129">
        <v>1.0590000000000002E-2</v>
      </c>
      <c r="AE19" s="129">
        <v>1.0590000000000002E-2</v>
      </c>
      <c r="AF19" s="129">
        <v>1.0590000000000002E-2</v>
      </c>
      <c r="AG19" s="129">
        <v>1.0590000000000002E-2</v>
      </c>
      <c r="AH19" s="129">
        <v>1.0590000000000002E-2</v>
      </c>
      <c r="AI19" s="129">
        <v>1.0590000000000002E-2</v>
      </c>
      <c r="AJ19" s="129">
        <v>1.0590000000000002E-2</v>
      </c>
      <c r="AK19" s="129">
        <v>1.0590000000000002E-2</v>
      </c>
      <c r="AL19" s="129">
        <v>1.0590000000000002E-2</v>
      </c>
      <c r="AM19" s="129">
        <v>1.0590000000000002E-2</v>
      </c>
      <c r="AN19" s="130">
        <v>1.0590000000000002E-2</v>
      </c>
    </row>
    <row r="20" spans="1:40" ht="15">
      <c r="A20" s="117">
        <v>18</v>
      </c>
      <c r="B20" s="119">
        <v>17000000</v>
      </c>
      <c r="C20" s="119">
        <v>17999999</v>
      </c>
      <c r="D20" s="117"/>
      <c r="E20" s="120">
        <v>1.0690000000000002E-2</v>
      </c>
      <c r="F20" s="120">
        <v>1.0690000000000002E-2</v>
      </c>
      <c r="G20" s="172">
        <v>1.4663907345977136E-2</v>
      </c>
      <c r="H20" s="120">
        <v>1.0690000000000002E-2</v>
      </c>
      <c r="I20" s="120">
        <v>1.0690000000000002E-2</v>
      </c>
      <c r="J20" s="120">
        <v>1.0690000000000002E-2</v>
      </c>
      <c r="K20" s="172">
        <v>1.3207814691954279E-2</v>
      </c>
      <c r="L20" s="172">
        <v>1.4327814691954275E-2</v>
      </c>
      <c r="M20" s="121">
        <v>1.1189999999999999E-2</v>
      </c>
      <c r="N20" s="121">
        <v>1.1189999999999999E-2</v>
      </c>
      <c r="O20" s="172">
        <v>1.6865562938390855E-2</v>
      </c>
      <c r="P20" s="122">
        <v>1.7090000002208623E-2</v>
      </c>
      <c r="Q20" s="123">
        <v>1.0090000000000002E-2</v>
      </c>
      <c r="R20" s="123">
        <v>1.0090000000000002E-2</v>
      </c>
      <c r="S20" s="123">
        <v>1.0090000000000002E-2</v>
      </c>
      <c r="T20" s="123">
        <v>1.0090000000000002E-2</v>
      </c>
      <c r="U20" s="124">
        <v>1.2490000000000005E-2</v>
      </c>
      <c r="V20" s="125">
        <v>2.666E-2</v>
      </c>
      <c r="W20" s="125">
        <v>2.666E-2</v>
      </c>
      <c r="X20" s="125">
        <v>2.666E-2</v>
      </c>
      <c r="Y20" s="126">
        <v>1.074E-2</v>
      </c>
      <c r="Z20" s="127">
        <v>1.8590000000000002E-2</v>
      </c>
      <c r="AA20" s="174">
        <v>1.8590000000000002E-2</v>
      </c>
      <c r="AB20" s="172">
        <v>1.4223841164532234E-2</v>
      </c>
      <c r="AC20" s="128">
        <v>1.5034999994052825E-2</v>
      </c>
      <c r="AD20" s="129">
        <v>1.0590000000000002E-2</v>
      </c>
      <c r="AE20" s="129">
        <v>1.0590000000000002E-2</v>
      </c>
      <c r="AF20" s="129">
        <v>1.0590000000000002E-2</v>
      </c>
      <c r="AG20" s="129">
        <v>1.0590000000000002E-2</v>
      </c>
      <c r="AH20" s="129">
        <v>1.0590000000000002E-2</v>
      </c>
      <c r="AI20" s="129">
        <v>1.0590000000000002E-2</v>
      </c>
      <c r="AJ20" s="129">
        <v>1.0590000000000002E-2</v>
      </c>
      <c r="AK20" s="129">
        <v>1.0590000000000002E-2</v>
      </c>
      <c r="AL20" s="129">
        <v>1.0590000000000002E-2</v>
      </c>
      <c r="AM20" s="129">
        <v>1.0590000000000002E-2</v>
      </c>
      <c r="AN20" s="130">
        <v>1.0590000000000002E-2</v>
      </c>
    </row>
    <row r="21" spans="1:40" ht="15">
      <c r="A21" s="117">
        <v>19</v>
      </c>
      <c r="B21" s="119">
        <v>18000000</v>
      </c>
      <c r="C21" s="119">
        <v>18999999</v>
      </c>
      <c r="D21" s="117"/>
      <c r="E21" s="120">
        <v>1.0690000000000002E-2</v>
      </c>
      <c r="F21" s="120">
        <v>1.0690000000000002E-2</v>
      </c>
      <c r="G21" s="172">
        <v>1.4663907345977136E-2</v>
      </c>
      <c r="H21" s="120">
        <v>1.0690000000000002E-2</v>
      </c>
      <c r="I21" s="120">
        <v>1.0690000000000002E-2</v>
      </c>
      <c r="J21" s="120">
        <v>1.0690000000000002E-2</v>
      </c>
      <c r="K21" s="172">
        <v>1.3207814691954279E-2</v>
      </c>
      <c r="L21" s="172">
        <v>1.4327814691954275E-2</v>
      </c>
      <c r="M21" s="121">
        <v>1.1189999999999999E-2</v>
      </c>
      <c r="N21" s="121">
        <v>1.1189999999999999E-2</v>
      </c>
      <c r="O21" s="172">
        <v>1.6865562938390855E-2</v>
      </c>
      <c r="P21" s="122">
        <v>1.7090000002208623E-2</v>
      </c>
      <c r="Q21" s="123">
        <v>1.0090000000000002E-2</v>
      </c>
      <c r="R21" s="123">
        <v>1.0090000000000002E-2</v>
      </c>
      <c r="S21" s="123">
        <v>1.0090000000000002E-2</v>
      </c>
      <c r="T21" s="123">
        <v>1.0090000000000002E-2</v>
      </c>
      <c r="U21" s="124">
        <v>1.2490000000000005E-2</v>
      </c>
      <c r="V21" s="125">
        <v>2.666E-2</v>
      </c>
      <c r="W21" s="125">
        <v>2.666E-2</v>
      </c>
      <c r="X21" s="125">
        <v>2.666E-2</v>
      </c>
      <c r="Y21" s="126">
        <v>1.074E-2</v>
      </c>
      <c r="Z21" s="127">
        <v>1.8590000000000002E-2</v>
      </c>
      <c r="AA21" s="174">
        <v>1.8590000000000002E-2</v>
      </c>
      <c r="AB21" s="172">
        <v>1.4223841164532234E-2</v>
      </c>
      <c r="AC21" s="128">
        <v>1.5034999994052825E-2</v>
      </c>
      <c r="AD21" s="129">
        <v>1.0590000000000002E-2</v>
      </c>
      <c r="AE21" s="129">
        <v>1.0590000000000002E-2</v>
      </c>
      <c r="AF21" s="129">
        <v>1.0590000000000002E-2</v>
      </c>
      <c r="AG21" s="129">
        <v>1.0590000000000002E-2</v>
      </c>
      <c r="AH21" s="129">
        <v>1.0590000000000002E-2</v>
      </c>
      <c r="AI21" s="129">
        <v>1.0590000000000002E-2</v>
      </c>
      <c r="AJ21" s="129">
        <v>1.0590000000000002E-2</v>
      </c>
      <c r="AK21" s="129">
        <v>1.0590000000000002E-2</v>
      </c>
      <c r="AL21" s="129">
        <v>1.0590000000000002E-2</v>
      </c>
      <c r="AM21" s="129">
        <v>1.0590000000000002E-2</v>
      </c>
      <c r="AN21" s="130">
        <v>1.0590000000000002E-2</v>
      </c>
    </row>
    <row r="22" spans="1:40" ht="15">
      <c r="A22" s="117">
        <v>20</v>
      </c>
      <c r="B22" s="119">
        <v>19000000</v>
      </c>
      <c r="C22" s="119">
        <v>19999999</v>
      </c>
      <c r="D22" s="117"/>
      <c r="E22" s="120">
        <v>1.0690000000000002E-2</v>
      </c>
      <c r="F22" s="120">
        <v>1.0690000000000002E-2</v>
      </c>
      <c r="G22" s="172">
        <v>1.4663907345977136E-2</v>
      </c>
      <c r="H22" s="120">
        <v>1.0690000000000002E-2</v>
      </c>
      <c r="I22" s="120">
        <v>1.0690000000000002E-2</v>
      </c>
      <c r="J22" s="120">
        <v>1.0690000000000002E-2</v>
      </c>
      <c r="K22" s="172">
        <v>1.3207814691954279E-2</v>
      </c>
      <c r="L22" s="172">
        <v>1.4327814691954275E-2</v>
      </c>
      <c r="M22" s="121">
        <v>1.1189999999999999E-2</v>
      </c>
      <c r="N22" s="121">
        <v>1.1189999999999999E-2</v>
      </c>
      <c r="O22" s="172">
        <v>1.6865562938390855E-2</v>
      </c>
      <c r="P22" s="122">
        <v>1.7090000002208623E-2</v>
      </c>
      <c r="Q22" s="123">
        <v>1.0090000000000002E-2</v>
      </c>
      <c r="R22" s="123">
        <v>1.0090000000000002E-2</v>
      </c>
      <c r="S22" s="123">
        <v>1.0090000000000002E-2</v>
      </c>
      <c r="T22" s="123">
        <v>1.0090000000000002E-2</v>
      </c>
      <c r="U22" s="124">
        <v>1.2490000000000005E-2</v>
      </c>
      <c r="V22" s="125">
        <v>2.666E-2</v>
      </c>
      <c r="W22" s="125">
        <v>2.666E-2</v>
      </c>
      <c r="X22" s="125">
        <v>2.666E-2</v>
      </c>
      <c r="Y22" s="126">
        <v>1.074E-2</v>
      </c>
      <c r="Z22" s="127">
        <v>1.8590000000000002E-2</v>
      </c>
      <c r="AA22" s="174">
        <v>1.8590000000000002E-2</v>
      </c>
      <c r="AB22" s="172">
        <v>1.4223841164532234E-2</v>
      </c>
      <c r="AC22" s="128">
        <v>1.5034999994052825E-2</v>
      </c>
      <c r="AD22" s="129">
        <v>1.0590000000000002E-2</v>
      </c>
      <c r="AE22" s="129">
        <v>1.0590000000000002E-2</v>
      </c>
      <c r="AF22" s="129">
        <v>1.0590000000000002E-2</v>
      </c>
      <c r="AG22" s="129">
        <v>1.0590000000000002E-2</v>
      </c>
      <c r="AH22" s="129">
        <v>1.0590000000000002E-2</v>
      </c>
      <c r="AI22" s="129">
        <v>1.0590000000000002E-2</v>
      </c>
      <c r="AJ22" s="129">
        <v>1.0590000000000002E-2</v>
      </c>
      <c r="AK22" s="129">
        <v>1.0590000000000002E-2</v>
      </c>
      <c r="AL22" s="129">
        <v>1.0590000000000002E-2</v>
      </c>
      <c r="AM22" s="129">
        <v>1.0590000000000002E-2</v>
      </c>
      <c r="AN22" s="130">
        <v>1.0590000000000002E-2</v>
      </c>
    </row>
    <row r="23" spans="1:40" ht="15">
      <c r="A23" s="117">
        <v>21</v>
      </c>
      <c r="B23" s="119">
        <v>20000000</v>
      </c>
      <c r="C23" s="119">
        <v>20999999</v>
      </c>
      <c r="D23" s="117"/>
      <c r="E23" s="120">
        <v>1.0690000000000002E-2</v>
      </c>
      <c r="F23" s="120">
        <v>1.0690000000000002E-2</v>
      </c>
      <c r="G23" s="172">
        <v>1.4663907345977136E-2</v>
      </c>
      <c r="H23" s="120">
        <v>1.0690000000000002E-2</v>
      </c>
      <c r="I23" s="120">
        <v>1.0690000000000002E-2</v>
      </c>
      <c r="J23" s="120">
        <v>1.0690000000000002E-2</v>
      </c>
      <c r="K23" s="172">
        <v>1.3207814691954279E-2</v>
      </c>
      <c r="L23" s="172">
        <v>1.4327814691954275E-2</v>
      </c>
      <c r="M23" s="121">
        <v>1.1189999999999999E-2</v>
      </c>
      <c r="N23" s="121">
        <v>1.1189999999999999E-2</v>
      </c>
      <c r="O23" s="172">
        <v>1.6865562938390855E-2</v>
      </c>
      <c r="P23" s="122">
        <v>1.7090000002208623E-2</v>
      </c>
      <c r="Q23" s="123">
        <v>1.0090000000000002E-2</v>
      </c>
      <c r="R23" s="123">
        <v>1.0090000000000002E-2</v>
      </c>
      <c r="S23" s="123">
        <v>1.0090000000000002E-2</v>
      </c>
      <c r="T23" s="123">
        <v>1.0090000000000002E-2</v>
      </c>
      <c r="U23" s="124">
        <v>1.2490000000000005E-2</v>
      </c>
      <c r="V23" s="125">
        <v>2.666E-2</v>
      </c>
      <c r="W23" s="125">
        <v>2.666E-2</v>
      </c>
      <c r="X23" s="125">
        <v>2.666E-2</v>
      </c>
      <c r="Y23" s="126">
        <v>1.074E-2</v>
      </c>
      <c r="Z23" s="127">
        <v>1.8590000000000002E-2</v>
      </c>
      <c r="AA23" s="174">
        <v>1.8590000000000002E-2</v>
      </c>
      <c r="AB23" s="172">
        <v>1.4223841164532234E-2</v>
      </c>
      <c r="AC23" s="128">
        <v>1.5034999994052825E-2</v>
      </c>
      <c r="AD23" s="129">
        <v>1.0590000000000002E-2</v>
      </c>
      <c r="AE23" s="129">
        <v>1.0590000000000002E-2</v>
      </c>
      <c r="AF23" s="129">
        <v>1.0590000000000002E-2</v>
      </c>
      <c r="AG23" s="129">
        <v>1.0590000000000002E-2</v>
      </c>
      <c r="AH23" s="129">
        <v>1.0590000000000002E-2</v>
      </c>
      <c r="AI23" s="129">
        <v>1.0590000000000002E-2</v>
      </c>
      <c r="AJ23" s="129">
        <v>1.0590000000000002E-2</v>
      </c>
      <c r="AK23" s="129">
        <v>1.0590000000000002E-2</v>
      </c>
      <c r="AL23" s="129">
        <v>1.0590000000000002E-2</v>
      </c>
      <c r="AM23" s="129">
        <v>1.0590000000000002E-2</v>
      </c>
      <c r="AN23" s="130">
        <v>1.0590000000000002E-2</v>
      </c>
    </row>
    <row r="24" spans="1:40" ht="15">
      <c r="A24" s="117">
        <v>22</v>
      </c>
      <c r="B24" s="119">
        <v>21000000</v>
      </c>
      <c r="C24" s="119">
        <v>21999999</v>
      </c>
      <c r="D24" s="117"/>
      <c r="E24" s="120">
        <v>1.0690000000000002E-2</v>
      </c>
      <c r="F24" s="120">
        <v>1.0690000000000002E-2</v>
      </c>
      <c r="G24" s="172">
        <v>1.4663907345977136E-2</v>
      </c>
      <c r="H24" s="120">
        <v>1.0690000000000002E-2</v>
      </c>
      <c r="I24" s="120">
        <v>1.0690000000000002E-2</v>
      </c>
      <c r="J24" s="120">
        <v>1.0690000000000002E-2</v>
      </c>
      <c r="K24" s="172">
        <v>1.3207814691954279E-2</v>
      </c>
      <c r="L24" s="172">
        <v>1.4327814691954275E-2</v>
      </c>
      <c r="M24" s="121">
        <v>1.1189999999999999E-2</v>
      </c>
      <c r="N24" s="121">
        <v>1.1189999999999999E-2</v>
      </c>
      <c r="O24" s="172">
        <v>1.6865562938390855E-2</v>
      </c>
      <c r="P24" s="122">
        <v>1.7090000002208623E-2</v>
      </c>
      <c r="Q24" s="123">
        <v>1.0090000000000002E-2</v>
      </c>
      <c r="R24" s="123">
        <v>1.0090000000000002E-2</v>
      </c>
      <c r="S24" s="123">
        <v>1.0090000000000002E-2</v>
      </c>
      <c r="T24" s="123">
        <v>1.0090000000000002E-2</v>
      </c>
      <c r="U24" s="124">
        <v>1.2490000000000005E-2</v>
      </c>
      <c r="V24" s="125">
        <v>2.666E-2</v>
      </c>
      <c r="W24" s="125">
        <v>2.666E-2</v>
      </c>
      <c r="X24" s="125">
        <v>2.666E-2</v>
      </c>
      <c r="Y24" s="126">
        <v>1.074E-2</v>
      </c>
      <c r="Z24" s="127">
        <v>1.8590000000000002E-2</v>
      </c>
      <c r="AA24" s="174">
        <v>1.8590000000000002E-2</v>
      </c>
      <c r="AB24" s="172">
        <v>1.4223841164532234E-2</v>
      </c>
      <c r="AC24" s="128">
        <v>1.5034999994052825E-2</v>
      </c>
      <c r="AD24" s="129">
        <v>1.0590000000000002E-2</v>
      </c>
      <c r="AE24" s="129">
        <v>1.0590000000000002E-2</v>
      </c>
      <c r="AF24" s="129">
        <v>1.0590000000000002E-2</v>
      </c>
      <c r="AG24" s="129">
        <v>1.0590000000000002E-2</v>
      </c>
      <c r="AH24" s="129">
        <v>1.0590000000000002E-2</v>
      </c>
      <c r="AI24" s="129">
        <v>1.0590000000000002E-2</v>
      </c>
      <c r="AJ24" s="129">
        <v>1.0590000000000002E-2</v>
      </c>
      <c r="AK24" s="129">
        <v>1.0590000000000002E-2</v>
      </c>
      <c r="AL24" s="129">
        <v>1.0590000000000002E-2</v>
      </c>
      <c r="AM24" s="129">
        <v>1.0590000000000002E-2</v>
      </c>
      <c r="AN24" s="130">
        <v>1.0590000000000002E-2</v>
      </c>
    </row>
    <row r="25" spans="1:40" ht="15">
      <c r="A25" s="117">
        <v>23</v>
      </c>
      <c r="B25" s="119">
        <v>22000000</v>
      </c>
      <c r="C25" s="119">
        <v>22999999</v>
      </c>
      <c r="D25" s="117"/>
      <c r="E25" s="120">
        <v>1.0690000000000002E-2</v>
      </c>
      <c r="F25" s="120">
        <v>1.0690000000000002E-2</v>
      </c>
      <c r="G25" s="172">
        <v>1.4663907345977136E-2</v>
      </c>
      <c r="H25" s="120">
        <v>1.0690000000000002E-2</v>
      </c>
      <c r="I25" s="120">
        <v>1.0690000000000002E-2</v>
      </c>
      <c r="J25" s="120">
        <v>1.0690000000000002E-2</v>
      </c>
      <c r="K25" s="172">
        <v>1.3207814691954279E-2</v>
      </c>
      <c r="L25" s="172">
        <v>1.4327814691954275E-2</v>
      </c>
      <c r="M25" s="121">
        <v>1.1189999999999999E-2</v>
      </c>
      <c r="N25" s="121">
        <v>1.1189999999999999E-2</v>
      </c>
      <c r="O25" s="172">
        <v>1.6865562938390855E-2</v>
      </c>
      <c r="P25" s="122">
        <v>1.7090000002208623E-2</v>
      </c>
      <c r="Q25" s="123">
        <v>1.0090000000000002E-2</v>
      </c>
      <c r="R25" s="123">
        <v>1.0090000000000002E-2</v>
      </c>
      <c r="S25" s="123">
        <v>1.0090000000000002E-2</v>
      </c>
      <c r="T25" s="123">
        <v>1.0090000000000002E-2</v>
      </c>
      <c r="U25" s="124">
        <v>1.2490000000000005E-2</v>
      </c>
      <c r="V25" s="125">
        <v>2.666E-2</v>
      </c>
      <c r="W25" s="125">
        <v>2.666E-2</v>
      </c>
      <c r="X25" s="125">
        <v>2.666E-2</v>
      </c>
      <c r="Y25" s="126">
        <v>1.074E-2</v>
      </c>
      <c r="Z25" s="127">
        <v>1.8590000000000002E-2</v>
      </c>
      <c r="AA25" s="174">
        <v>1.8590000000000002E-2</v>
      </c>
      <c r="AB25" s="172">
        <v>1.4223841164532234E-2</v>
      </c>
      <c r="AC25" s="128">
        <v>1.5034999994052825E-2</v>
      </c>
      <c r="AD25" s="129">
        <v>1.0590000000000002E-2</v>
      </c>
      <c r="AE25" s="129">
        <v>1.0590000000000002E-2</v>
      </c>
      <c r="AF25" s="129">
        <v>1.0590000000000002E-2</v>
      </c>
      <c r="AG25" s="129">
        <v>1.0590000000000002E-2</v>
      </c>
      <c r="AH25" s="129">
        <v>1.0590000000000002E-2</v>
      </c>
      <c r="AI25" s="129">
        <v>1.0590000000000002E-2</v>
      </c>
      <c r="AJ25" s="129">
        <v>1.0590000000000002E-2</v>
      </c>
      <c r="AK25" s="129">
        <v>1.0590000000000002E-2</v>
      </c>
      <c r="AL25" s="129">
        <v>1.0590000000000002E-2</v>
      </c>
      <c r="AM25" s="129">
        <v>1.0590000000000002E-2</v>
      </c>
      <c r="AN25" s="130">
        <v>1.0590000000000002E-2</v>
      </c>
    </row>
    <row r="26" spans="1:40" ht="15">
      <c r="A26" s="117">
        <v>24</v>
      </c>
      <c r="B26" s="119">
        <v>23000000</v>
      </c>
      <c r="C26" s="119">
        <v>23999999</v>
      </c>
      <c r="D26" s="117"/>
      <c r="E26" s="120">
        <v>1.0690000000000002E-2</v>
      </c>
      <c r="F26" s="120">
        <v>1.0690000000000002E-2</v>
      </c>
      <c r="G26" s="172">
        <v>1.4663907345977136E-2</v>
      </c>
      <c r="H26" s="120">
        <v>1.0690000000000002E-2</v>
      </c>
      <c r="I26" s="120">
        <v>1.0690000000000002E-2</v>
      </c>
      <c r="J26" s="120">
        <v>1.0690000000000002E-2</v>
      </c>
      <c r="K26" s="172">
        <v>1.3207814691954279E-2</v>
      </c>
      <c r="L26" s="172">
        <v>1.4327814691954275E-2</v>
      </c>
      <c r="M26" s="121">
        <v>1.1189999999999999E-2</v>
      </c>
      <c r="N26" s="121">
        <v>1.1189999999999999E-2</v>
      </c>
      <c r="O26" s="172">
        <v>1.6865562938390855E-2</v>
      </c>
      <c r="P26" s="122">
        <v>1.7090000002208623E-2</v>
      </c>
      <c r="Q26" s="123">
        <v>1.0090000000000002E-2</v>
      </c>
      <c r="R26" s="123">
        <v>1.0090000000000002E-2</v>
      </c>
      <c r="S26" s="123">
        <v>1.0090000000000002E-2</v>
      </c>
      <c r="T26" s="123">
        <v>1.0090000000000002E-2</v>
      </c>
      <c r="U26" s="124">
        <v>1.2490000000000005E-2</v>
      </c>
      <c r="V26" s="125">
        <v>2.666E-2</v>
      </c>
      <c r="W26" s="125">
        <v>2.666E-2</v>
      </c>
      <c r="X26" s="125">
        <v>2.666E-2</v>
      </c>
      <c r="Y26" s="126">
        <v>1.074E-2</v>
      </c>
      <c r="Z26" s="127">
        <v>1.8590000000000002E-2</v>
      </c>
      <c r="AA26" s="174">
        <v>1.8590000000000002E-2</v>
      </c>
      <c r="AB26" s="172">
        <v>1.4223841164532234E-2</v>
      </c>
      <c r="AC26" s="128">
        <v>1.5034999994052825E-2</v>
      </c>
      <c r="AD26" s="129">
        <v>1.0590000000000002E-2</v>
      </c>
      <c r="AE26" s="129">
        <v>1.0590000000000002E-2</v>
      </c>
      <c r="AF26" s="129">
        <v>1.0590000000000002E-2</v>
      </c>
      <c r="AG26" s="129">
        <v>1.0590000000000002E-2</v>
      </c>
      <c r="AH26" s="129">
        <v>1.0590000000000002E-2</v>
      </c>
      <c r="AI26" s="129">
        <v>1.0590000000000002E-2</v>
      </c>
      <c r="AJ26" s="129">
        <v>1.0590000000000002E-2</v>
      </c>
      <c r="AK26" s="129">
        <v>1.0590000000000002E-2</v>
      </c>
      <c r="AL26" s="129">
        <v>1.0590000000000002E-2</v>
      </c>
      <c r="AM26" s="129">
        <v>1.0590000000000002E-2</v>
      </c>
      <c r="AN26" s="130">
        <v>1.0590000000000002E-2</v>
      </c>
    </row>
    <row r="27" spans="1:40" ht="15">
      <c r="A27" s="117">
        <v>25</v>
      </c>
      <c r="B27" s="119">
        <v>24000000</v>
      </c>
      <c r="C27" s="119">
        <v>24999999</v>
      </c>
      <c r="D27" s="117"/>
      <c r="E27" s="120">
        <v>1.0690000000000002E-2</v>
      </c>
      <c r="F27" s="120">
        <v>1.0690000000000002E-2</v>
      </c>
      <c r="G27" s="172">
        <v>1.4663907345977136E-2</v>
      </c>
      <c r="H27" s="120">
        <v>1.0690000000000002E-2</v>
      </c>
      <c r="I27" s="120">
        <v>1.0690000000000002E-2</v>
      </c>
      <c r="J27" s="120">
        <v>1.0690000000000002E-2</v>
      </c>
      <c r="K27" s="172">
        <v>1.3207814691954279E-2</v>
      </c>
      <c r="L27" s="172">
        <v>1.4327814691954275E-2</v>
      </c>
      <c r="M27" s="121">
        <v>1.1189999999999999E-2</v>
      </c>
      <c r="N27" s="121">
        <v>1.1189999999999999E-2</v>
      </c>
      <c r="O27" s="172">
        <v>1.6865562938390855E-2</v>
      </c>
      <c r="P27" s="122">
        <v>1.7090000002208623E-2</v>
      </c>
      <c r="Q27" s="123">
        <v>1.0090000000000002E-2</v>
      </c>
      <c r="R27" s="123">
        <v>1.0090000000000002E-2</v>
      </c>
      <c r="S27" s="123">
        <v>1.0090000000000002E-2</v>
      </c>
      <c r="T27" s="123">
        <v>1.0090000000000002E-2</v>
      </c>
      <c r="U27" s="124">
        <v>1.2490000000000005E-2</v>
      </c>
      <c r="V27" s="125">
        <v>2.666E-2</v>
      </c>
      <c r="W27" s="125">
        <v>2.666E-2</v>
      </c>
      <c r="X27" s="125">
        <v>2.666E-2</v>
      </c>
      <c r="Y27" s="126">
        <v>1.074E-2</v>
      </c>
      <c r="Z27" s="127">
        <v>1.8590000000000002E-2</v>
      </c>
      <c r="AA27" s="174">
        <v>1.8590000000000002E-2</v>
      </c>
      <c r="AB27" s="172">
        <v>1.4223841164532234E-2</v>
      </c>
      <c r="AC27" s="128">
        <v>1.5034999994052825E-2</v>
      </c>
      <c r="AD27" s="129">
        <v>1.0590000000000002E-2</v>
      </c>
      <c r="AE27" s="129">
        <v>1.0590000000000002E-2</v>
      </c>
      <c r="AF27" s="129">
        <v>1.0590000000000002E-2</v>
      </c>
      <c r="AG27" s="129">
        <v>1.0590000000000002E-2</v>
      </c>
      <c r="AH27" s="129">
        <v>1.0590000000000002E-2</v>
      </c>
      <c r="AI27" s="129">
        <v>1.0590000000000002E-2</v>
      </c>
      <c r="AJ27" s="129">
        <v>1.0590000000000002E-2</v>
      </c>
      <c r="AK27" s="129">
        <v>1.0590000000000002E-2</v>
      </c>
      <c r="AL27" s="129">
        <v>1.0590000000000002E-2</v>
      </c>
      <c r="AM27" s="129">
        <v>1.0590000000000002E-2</v>
      </c>
      <c r="AN27" s="130">
        <v>1.0590000000000002E-2</v>
      </c>
    </row>
    <row r="28" spans="1:40" ht="15">
      <c r="A28" s="117">
        <v>26</v>
      </c>
      <c r="B28" s="119">
        <v>25000000</v>
      </c>
      <c r="C28" s="119">
        <v>25999999</v>
      </c>
      <c r="D28" s="117"/>
      <c r="E28" s="120">
        <v>1.0690000000000002E-2</v>
      </c>
      <c r="F28" s="120">
        <v>1.0690000000000002E-2</v>
      </c>
      <c r="G28" s="172">
        <v>1.4663907345977136E-2</v>
      </c>
      <c r="H28" s="120">
        <v>1.0690000000000002E-2</v>
      </c>
      <c r="I28" s="120">
        <v>1.0690000000000002E-2</v>
      </c>
      <c r="J28" s="120">
        <v>1.0690000000000002E-2</v>
      </c>
      <c r="K28" s="172">
        <v>1.3207814691954279E-2</v>
      </c>
      <c r="L28" s="172">
        <v>1.4327814691954275E-2</v>
      </c>
      <c r="M28" s="121">
        <v>1.1189999999999999E-2</v>
      </c>
      <c r="N28" s="121">
        <v>1.1189999999999999E-2</v>
      </c>
      <c r="O28" s="172">
        <v>1.6865562938390855E-2</v>
      </c>
      <c r="P28" s="122">
        <v>1.7090000002208623E-2</v>
      </c>
      <c r="Q28" s="123">
        <v>1.0090000000000002E-2</v>
      </c>
      <c r="R28" s="123">
        <v>1.0090000000000002E-2</v>
      </c>
      <c r="S28" s="123">
        <v>1.0090000000000002E-2</v>
      </c>
      <c r="T28" s="123">
        <v>1.0090000000000002E-2</v>
      </c>
      <c r="U28" s="124">
        <v>1.2490000000000005E-2</v>
      </c>
      <c r="V28" s="125">
        <v>2.666E-2</v>
      </c>
      <c r="W28" s="125">
        <v>2.666E-2</v>
      </c>
      <c r="X28" s="125">
        <v>2.666E-2</v>
      </c>
      <c r="Y28" s="126">
        <v>1.074E-2</v>
      </c>
      <c r="Z28" s="127">
        <v>1.8590000000000002E-2</v>
      </c>
      <c r="AA28" s="174">
        <v>1.8590000000000002E-2</v>
      </c>
      <c r="AB28" s="172">
        <v>1.4223841164532234E-2</v>
      </c>
      <c r="AC28" s="128">
        <v>1.5034999994052825E-2</v>
      </c>
      <c r="AD28" s="129">
        <v>1.0590000000000002E-2</v>
      </c>
      <c r="AE28" s="129">
        <v>1.0590000000000002E-2</v>
      </c>
      <c r="AF28" s="129">
        <v>1.0590000000000002E-2</v>
      </c>
      <c r="AG28" s="129">
        <v>1.0590000000000002E-2</v>
      </c>
      <c r="AH28" s="129">
        <v>1.0590000000000002E-2</v>
      </c>
      <c r="AI28" s="129">
        <v>1.0590000000000002E-2</v>
      </c>
      <c r="AJ28" s="129">
        <v>1.0590000000000002E-2</v>
      </c>
      <c r="AK28" s="129">
        <v>1.0590000000000002E-2</v>
      </c>
      <c r="AL28" s="129">
        <v>1.0590000000000002E-2</v>
      </c>
      <c r="AM28" s="129">
        <v>1.0590000000000002E-2</v>
      </c>
      <c r="AN28" s="130">
        <v>1.0590000000000002E-2</v>
      </c>
    </row>
    <row r="29" spans="1:40" ht="15">
      <c r="A29" s="117">
        <v>27</v>
      </c>
      <c r="B29" s="119">
        <v>26000000</v>
      </c>
      <c r="C29" s="119">
        <v>26999999</v>
      </c>
      <c r="D29" s="117"/>
      <c r="E29" s="120">
        <v>1.0690000000000002E-2</v>
      </c>
      <c r="F29" s="120">
        <v>1.0690000000000002E-2</v>
      </c>
      <c r="G29" s="172">
        <v>1.4663907345977136E-2</v>
      </c>
      <c r="H29" s="120">
        <v>1.0690000000000002E-2</v>
      </c>
      <c r="I29" s="120">
        <v>1.0690000000000002E-2</v>
      </c>
      <c r="J29" s="120">
        <v>1.0690000000000002E-2</v>
      </c>
      <c r="K29" s="172">
        <v>1.3207814691954279E-2</v>
      </c>
      <c r="L29" s="172">
        <v>1.4327814691954275E-2</v>
      </c>
      <c r="M29" s="121">
        <v>1.1189999999999999E-2</v>
      </c>
      <c r="N29" s="121">
        <v>1.1189999999999999E-2</v>
      </c>
      <c r="O29" s="172">
        <v>1.6865562938390855E-2</v>
      </c>
      <c r="P29" s="122">
        <v>1.7090000002208623E-2</v>
      </c>
      <c r="Q29" s="123">
        <v>1.0090000000000002E-2</v>
      </c>
      <c r="R29" s="123">
        <v>1.0090000000000002E-2</v>
      </c>
      <c r="S29" s="123">
        <v>1.0090000000000002E-2</v>
      </c>
      <c r="T29" s="123">
        <v>1.0090000000000002E-2</v>
      </c>
      <c r="U29" s="124">
        <v>1.2490000000000005E-2</v>
      </c>
      <c r="V29" s="125">
        <v>2.666E-2</v>
      </c>
      <c r="W29" s="125">
        <v>2.666E-2</v>
      </c>
      <c r="X29" s="125">
        <v>2.666E-2</v>
      </c>
      <c r="Y29" s="126">
        <v>1.074E-2</v>
      </c>
      <c r="Z29" s="127">
        <v>1.8590000000000002E-2</v>
      </c>
      <c r="AA29" s="174">
        <v>1.8590000000000002E-2</v>
      </c>
      <c r="AB29" s="172">
        <v>1.4223841164532234E-2</v>
      </c>
      <c r="AC29" s="128">
        <v>1.5034999994052825E-2</v>
      </c>
      <c r="AD29" s="129">
        <v>1.0590000000000002E-2</v>
      </c>
      <c r="AE29" s="129">
        <v>1.0590000000000002E-2</v>
      </c>
      <c r="AF29" s="129">
        <v>1.0590000000000002E-2</v>
      </c>
      <c r="AG29" s="129">
        <v>1.0590000000000002E-2</v>
      </c>
      <c r="AH29" s="129">
        <v>1.0590000000000002E-2</v>
      </c>
      <c r="AI29" s="129">
        <v>1.0590000000000002E-2</v>
      </c>
      <c r="AJ29" s="129">
        <v>1.0590000000000002E-2</v>
      </c>
      <c r="AK29" s="129">
        <v>1.0590000000000002E-2</v>
      </c>
      <c r="AL29" s="129">
        <v>1.0590000000000002E-2</v>
      </c>
      <c r="AM29" s="129">
        <v>1.0590000000000002E-2</v>
      </c>
      <c r="AN29" s="130">
        <v>1.0590000000000002E-2</v>
      </c>
    </row>
    <row r="30" spans="1:40" ht="15">
      <c r="A30" s="117">
        <v>28</v>
      </c>
      <c r="B30" s="119">
        <v>27000000</v>
      </c>
      <c r="C30" s="119">
        <v>27999999</v>
      </c>
      <c r="D30" s="117"/>
      <c r="E30" s="120">
        <v>1.0690000000000002E-2</v>
      </c>
      <c r="F30" s="120">
        <v>1.0690000000000002E-2</v>
      </c>
      <c r="G30" s="172">
        <v>1.4663907345977136E-2</v>
      </c>
      <c r="H30" s="120">
        <v>1.0690000000000002E-2</v>
      </c>
      <c r="I30" s="120">
        <v>1.0690000000000002E-2</v>
      </c>
      <c r="J30" s="120">
        <v>1.0690000000000002E-2</v>
      </c>
      <c r="K30" s="172">
        <v>1.3207814691954279E-2</v>
      </c>
      <c r="L30" s="172">
        <v>1.4327814691954275E-2</v>
      </c>
      <c r="M30" s="121">
        <v>1.1189999999999999E-2</v>
      </c>
      <c r="N30" s="121">
        <v>1.1189999999999999E-2</v>
      </c>
      <c r="O30" s="172">
        <v>1.6865562938390855E-2</v>
      </c>
      <c r="P30" s="122">
        <v>1.7090000002208623E-2</v>
      </c>
      <c r="Q30" s="123">
        <v>1.0090000000000002E-2</v>
      </c>
      <c r="R30" s="123">
        <v>1.0090000000000002E-2</v>
      </c>
      <c r="S30" s="123">
        <v>1.0090000000000002E-2</v>
      </c>
      <c r="T30" s="123">
        <v>1.0090000000000002E-2</v>
      </c>
      <c r="U30" s="124">
        <v>1.2490000000000005E-2</v>
      </c>
      <c r="V30" s="125">
        <v>2.666E-2</v>
      </c>
      <c r="W30" s="125">
        <v>2.666E-2</v>
      </c>
      <c r="X30" s="125">
        <v>2.666E-2</v>
      </c>
      <c r="Y30" s="126">
        <v>1.074E-2</v>
      </c>
      <c r="Z30" s="127">
        <v>1.8590000000000002E-2</v>
      </c>
      <c r="AA30" s="174">
        <v>1.8590000000000002E-2</v>
      </c>
      <c r="AB30" s="172">
        <v>1.4223841164532234E-2</v>
      </c>
      <c r="AC30" s="128">
        <v>1.5034999994052825E-2</v>
      </c>
      <c r="AD30" s="129">
        <v>1.0590000000000002E-2</v>
      </c>
      <c r="AE30" s="129">
        <v>1.0590000000000002E-2</v>
      </c>
      <c r="AF30" s="129">
        <v>1.0590000000000002E-2</v>
      </c>
      <c r="AG30" s="129">
        <v>1.0590000000000002E-2</v>
      </c>
      <c r="AH30" s="129">
        <v>1.0590000000000002E-2</v>
      </c>
      <c r="AI30" s="129">
        <v>1.0590000000000002E-2</v>
      </c>
      <c r="AJ30" s="129">
        <v>1.0590000000000002E-2</v>
      </c>
      <c r="AK30" s="129">
        <v>1.0590000000000002E-2</v>
      </c>
      <c r="AL30" s="129">
        <v>1.0590000000000002E-2</v>
      </c>
      <c r="AM30" s="129">
        <v>1.0590000000000002E-2</v>
      </c>
      <c r="AN30" s="130">
        <v>1.0590000000000002E-2</v>
      </c>
    </row>
    <row r="31" spans="1:40" ht="15">
      <c r="A31" s="117">
        <v>29</v>
      </c>
      <c r="B31" s="119">
        <v>28000000</v>
      </c>
      <c r="C31" s="119">
        <v>28999999</v>
      </c>
      <c r="D31" s="117"/>
      <c r="E31" s="120">
        <v>1.0690000000000002E-2</v>
      </c>
      <c r="F31" s="120">
        <v>1.0690000000000002E-2</v>
      </c>
      <c r="G31" s="172">
        <v>1.4663907345977136E-2</v>
      </c>
      <c r="H31" s="120">
        <v>1.0690000000000002E-2</v>
      </c>
      <c r="I31" s="120">
        <v>1.0690000000000002E-2</v>
      </c>
      <c r="J31" s="120">
        <v>1.0690000000000002E-2</v>
      </c>
      <c r="K31" s="172">
        <v>1.3207814691954279E-2</v>
      </c>
      <c r="L31" s="172">
        <v>1.4327814691954275E-2</v>
      </c>
      <c r="M31" s="121">
        <v>1.1189999999999999E-2</v>
      </c>
      <c r="N31" s="121">
        <v>1.1189999999999999E-2</v>
      </c>
      <c r="O31" s="172">
        <v>1.6865562938390855E-2</v>
      </c>
      <c r="P31" s="122">
        <v>1.7090000002208623E-2</v>
      </c>
      <c r="Q31" s="123">
        <v>1.0090000000000002E-2</v>
      </c>
      <c r="R31" s="123">
        <v>1.0090000000000002E-2</v>
      </c>
      <c r="S31" s="123">
        <v>1.0090000000000002E-2</v>
      </c>
      <c r="T31" s="123">
        <v>1.0090000000000002E-2</v>
      </c>
      <c r="U31" s="124">
        <v>1.2490000000000005E-2</v>
      </c>
      <c r="V31" s="125">
        <v>2.666E-2</v>
      </c>
      <c r="W31" s="125">
        <v>2.666E-2</v>
      </c>
      <c r="X31" s="125">
        <v>2.666E-2</v>
      </c>
      <c r="Y31" s="126">
        <v>1.074E-2</v>
      </c>
      <c r="Z31" s="127">
        <v>1.8590000000000002E-2</v>
      </c>
      <c r="AA31" s="174">
        <v>1.8590000000000002E-2</v>
      </c>
      <c r="AB31" s="172">
        <v>1.4223841164532234E-2</v>
      </c>
      <c r="AC31" s="128">
        <v>1.5034999994052825E-2</v>
      </c>
      <c r="AD31" s="129">
        <v>1.0590000000000002E-2</v>
      </c>
      <c r="AE31" s="129">
        <v>1.0590000000000002E-2</v>
      </c>
      <c r="AF31" s="129">
        <v>1.0590000000000002E-2</v>
      </c>
      <c r="AG31" s="129">
        <v>1.0590000000000002E-2</v>
      </c>
      <c r="AH31" s="129">
        <v>1.0590000000000002E-2</v>
      </c>
      <c r="AI31" s="129">
        <v>1.0590000000000002E-2</v>
      </c>
      <c r="AJ31" s="129">
        <v>1.0590000000000002E-2</v>
      </c>
      <c r="AK31" s="129">
        <v>1.0590000000000002E-2</v>
      </c>
      <c r="AL31" s="129">
        <v>1.0590000000000002E-2</v>
      </c>
      <c r="AM31" s="129">
        <v>1.0590000000000002E-2</v>
      </c>
      <c r="AN31" s="130">
        <v>1.0590000000000002E-2</v>
      </c>
    </row>
    <row r="32" spans="1:40" ht="15">
      <c r="A32" s="117">
        <v>30</v>
      </c>
      <c r="B32" s="119">
        <v>29000000</v>
      </c>
      <c r="C32" s="119">
        <v>30000000</v>
      </c>
      <c r="D32" s="117"/>
      <c r="E32" s="120">
        <v>1.0690000000000002E-2</v>
      </c>
      <c r="F32" s="120">
        <v>1.0690000000000002E-2</v>
      </c>
      <c r="G32" s="172">
        <v>1.4663907345977136E-2</v>
      </c>
      <c r="H32" s="120">
        <v>1.0690000000000002E-2</v>
      </c>
      <c r="I32" s="120">
        <v>1.0690000000000002E-2</v>
      </c>
      <c r="J32" s="120">
        <v>1.0690000000000002E-2</v>
      </c>
      <c r="K32" s="172">
        <v>1.3207814691954279E-2</v>
      </c>
      <c r="L32" s="172">
        <v>1.4327814691954275E-2</v>
      </c>
      <c r="M32" s="121">
        <v>1.1189999999999999E-2</v>
      </c>
      <c r="N32" s="121">
        <v>1.1189999999999999E-2</v>
      </c>
      <c r="O32" s="172">
        <v>1.6865562938390855E-2</v>
      </c>
      <c r="P32" s="122">
        <v>1.7090000002208623E-2</v>
      </c>
      <c r="Q32" s="123">
        <v>1.0090000000000002E-2</v>
      </c>
      <c r="R32" s="123">
        <v>1.0090000000000002E-2</v>
      </c>
      <c r="S32" s="123">
        <v>1.0090000000000002E-2</v>
      </c>
      <c r="T32" s="123">
        <v>1.0090000000000002E-2</v>
      </c>
      <c r="U32" s="124">
        <v>1.2490000000000005E-2</v>
      </c>
      <c r="V32" s="125">
        <v>2.666E-2</v>
      </c>
      <c r="W32" s="125">
        <v>2.666E-2</v>
      </c>
      <c r="X32" s="125">
        <v>2.666E-2</v>
      </c>
      <c r="Y32" s="126">
        <v>1.074E-2</v>
      </c>
      <c r="Z32" s="127">
        <v>1.8590000000000002E-2</v>
      </c>
      <c r="AA32" s="174">
        <v>1.8590000000000002E-2</v>
      </c>
      <c r="AB32" s="172">
        <v>1.4223841164532234E-2</v>
      </c>
      <c r="AC32" s="128">
        <v>1.5034999994052825E-2</v>
      </c>
      <c r="AD32" s="129">
        <v>1.0590000000000002E-2</v>
      </c>
      <c r="AE32" s="129">
        <v>1.0590000000000002E-2</v>
      </c>
      <c r="AF32" s="129">
        <v>1.0590000000000002E-2</v>
      </c>
      <c r="AG32" s="129">
        <v>1.0590000000000002E-2</v>
      </c>
      <c r="AH32" s="129">
        <v>1.0590000000000002E-2</v>
      </c>
      <c r="AI32" s="129">
        <v>1.0590000000000002E-2</v>
      </c>
      <c r="AJ32" s="129">
        <v>1.0590000000000002E-2</v>
      </c>
      <c r="AK32" s="129">
        <v>1.0590000000000002E-2</v>
      </c>
      <c r="AL32" s="129">
        <v>1.0590000000000002E-2</v>
      </c>
      <c r="AM32" s="129">
        <v>1.0590000000000002E-2</v>
      </c>
      <c r="AN32" s="130">
        <v>1.0590000000000002E-2</v>
      </c>
    </row>
    <row r="33" spans="2:3" ht="12.75"/>
    <row r="34" spans="2:3" ht="12.75"/>
    <row r="35" spans="2:3" ht="12.75">
      <c r="B35" s="116" t="s">
        <v>202</v>
      </c>
      <c r="C35" s="116" t="s">
        <v>179</v>
      </c>
    </row>
    <row r="36" spans="2:3" ht="14.25">
      <c r="B36" s="116" t="s">
        <v>200</v>
      </c>
      <c r="C36" s="119">
        <v>7000000</v>
      </c>
    </row>
    <row r="39" spans="2:3" ht="15.75" customHeight="1">
      <c r="B39" s="116" t="s">
        <v>201</v>
      </c>
      <c r="C39" s="131" t="e" cm="1">
        <f t="array" ref="C39">INDEX($E$3:$AL$32,TRUNC(LOOKUP(C36,B3:C32)/$B$4,0),MATCH(C35,E2:AL2,0))</f>
        <v>#N/A</v>
      </c>
    </row>
  </sheetData>
  <mergeCells count="1">
    <mergeCell ref="B2:C2"/>
  </mergeCells>
  <dataValidations disablePrompts="1" count="1">
    <dataValidation type="list" allowBlank="1" showInputMessage="1" showErrorMessage="1" sqref="C35" xr:uid="{B692A3C7-78AE-4BA4-9E8C-B6F6ABACC9C2}">
      <formula1>$E$2:$AL$2</formula1>
    </dataValidation>
  </dataValidation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71379-5979-4F4C-BDD8-1651A2593D29}">
  <sheetPr>
    <tabColor rgb="FF6FA8DC"/>
    <outlinePr summaryBelow="0" summaryRight="0"/>
  </sheetPr>
  <dimension ref="A1:AN39"/>
  <sheetViews>
    <sheetView workbookViewId="0">
      <selection activeCell="C22" sqref="C22"/>
    </sheetView>
  </sheetViews>
  <sheetFormatPr defaultColWidth="0" defaultRowHeight="15.75" customHeight="1"/>
  <cols>
    <col min="1" max="1" width="3.5703125" style="116" customWidth="1"/>
    <col min="2" max="3" width="14.28515625" style="116" customWidth="1"/>
    <col min="4" max="4" width="3.5703125" style="116" customWidth="1"/>
    <col min="5" max="5" width="6.7109375" style="116" hidden="1" customWidth="1"/>
    <col min="6" max="13" width="6.85546875" style="116" hidden="1" customWidth="1"/>
    <col min="14" max="14" width="9.28515625" style="116" hidden="1" customWidth="1"/>
    <col min="15" max="15" width="7.140625" style="116" hidden="1" customWidth="1"/>
    <col min="16" max="16" width="6.85546875" style="116" hidden="1" customWidth="1"/>
    <col min="17" max="17" width="10.140625" style="116" hidden="1" customWidth="1"/>
    <col min="18" max="19" width="6.5703125" style="116" hidden="1" customWidth="1"/>
    <col min="20" max="20" width="6.85546875" style="116" hidden="1" customWidth="1"/>
    <col min="21" max="21" width="13.42578125" style="116" hidden="1" customWidth="1"/>
    <col min="22" max="22" width="15.42578125" style="116" hidden="1" customWidth="1"/>
    <col min="23" max="23" width="14.7109375" style="116" hidden="1" customWidth="1"/>
    <col min="24" max="24" width="13.42578125" style="116" hidden="1" customWidth="1"/>
    <col min="25" max="25" width="12" style="116" hidden="1" customWidth="1"/>
    <col min="26" max="26" width="8.7109375" style="116" hidden="1" customWidth="1"/>
    <col min="27" max="27" width="6.5703125" style="116" hidden="1" customWidth="1"/>
    <col min="28" max="28" width="9.28515625" style="116" hidden="1" customWidth="1"/>
    <col min="29" max="29" width="8.140625" style="116" hidden="1" customWidth="1"/>
    <col min="30" max="30" width="6.85546875" style="116" hidden="1" customWidth="1"/>
    <col min="31" max="31" width="6.5703125" style="116" hidden="1" customWidth="1"/>
    <col min="32" max="32" width="10.85546875" style="116" hidden="1" customWidth="1"/>
    <col min="33" max="33" width="6.5703125" style="116" hidden="1" customWidth="1"/>
    <col min="34" max="34" width="9.28515625" style="116" hidden="1" customWidth="1"/>
    <col min="35" max="35" width="7.85546875" style="116" hidden="1" customWidth="1"/>
    <col min="36" max="37" width="11.42578125" style="116" hidden="1" customWidth="1"/>
    <col min="38" max="38" width="8.5703125" style="116" hidden="1" customWidth="1"/>
    <col min="39" max="40" width="12.42578125" style="116" hidden="1" customWidth="1"/>
    <col min="41" max="16384" width="12.5703125" style="116" hidden="1"/>
  </cols>
  <sheetData>
    <row r="1" spans="1:40" ht="15.75" customHeight="1">
      <c r="B1" s="117">
        <f>LOOKUP(C36,B3:C32)</f>
        <v>7999999</v>
      </c>
      <c r="C1" s="117">
        <f>B1/1000000</f>
        <v>7.9999989999999999</v>
      </c>
      <c r="D1" s="117"/>
      <c r="E1" s="117">
        <f>INT(C1)</f>
        <v>7</v>
      </c>
    </row>
    <row r="2" spans="1:40" ht="26.1" customHeight="1">
      <c r="A2" s="115"/>
      <c r="B2" s="197" t="s">
        <v>277</v>
      </c>
      <c r="C2" s="198"/>
      <c r="D2" s="115"/>
      <c r="E2" s="160" t="s">
        <v>189</v>
      </c>
      <c r="F2" s="160" t="s">
        <v>190</v>
      </c>
      <c r="G2" s="161" t="s">
        <v>191</v>
      </c>
      <c r="H2" s="160" t="s">
        <v>192</v>
      </c>
      <c r="I2" s="160" t="s">
        <v>193</v>
      </c>
      <c r="J2" s="160" t="s">
        <v>194</v>
      </c>
      <c r="K2" s="161" t="s">
        <v>273</v>
      </c>
      <c r="L2" s="161" t="s">
        <v>195</v>
      </c>
      <c r="M2" s="162" t="s">
        <v>218</v>
      </c>
      <c r="N2" s="162" t="s">
        <v>219</v>
      </c>
      <c r="O2" s="161" t="s">
        <v>196</v>
      </c>
      <c r="P2" s="163" t="s">
        <v>197</v>
      </c>
      <c r="Q2" s="164" t="s">
        <v>216</v>
      </c>
      <c r="R2" s="164" t="s">
        <v>217</v>
      </c>
      <c r="S2" s="164" t="s">
        <v>220</v>
      </c>
      <c r="T2" s="164" t="s">
        <v>221</v>
      </c>
      <c r="U2" s="165" t="s">
        <v>222</v>
      </c>
      <c r="V2" s="166" t="s">
        <v>174</v>
      </c>
      <c r="W2" s="166" t="s">
        <v>175</v>
      </c>
      <c r="X2" s="166" t="s">
        <v>176</v>
      </c>
      <c r="Y2" s="167" t="s">
        <v>223</v>
      </c>
      <c r="Z2" s="168" t="s">
        <v>177</v>
      </c>
      <c r="AA2" s="168" t="s">
        <v>178</v>
      </c>
      <c r="AB2" s="161" t="s">
        <v>276</v>
      </c>
      <c r="AC2" s="169" t="s">
        <v>224</v>
      </c>
      <c r="AD2" s="170" t="s">
        <v>225</v>
      </c>
      <c r="AE2" s="170" t="s">
        <v>226</v>
      </c>
      <c r="AF2" s="170" t="s">
        <v>227</v>
      </c>
      <c r="AG2" s="170" t="s">
        <v>228</v>
      </c>
      <c r="AH2" s="170" t="s">
        <v>229</v>
      </c>
      <c r="AI2" s="170" t="s">
        <v>230</v>
      </c>
      <c r="AJ2" s="170" t="s">
        <v>231</v>
      </c>
      <c r="AK2" s="170" t="s">
        <v>232</v>
      </c>
      <c r="AL2" s="170" t="s">
        <v>233</v>
      </c>
      <c r="AM2" s="170" t="s">
        <v>234</v>
      </c>
      <c r="AN2" s="171" t="s">
        <v>235</v>
      </c>
    </row>
    <row r="3" spans="1:40" ht="15">
      <c r="A3" s="117">
        <v>1</v>
      </c>
      <c r="B3" s="118">
        <v>0</v>
      </c>
      <c r="C3" s="119">
        <v>999999</v>
      </c>
      <c r="D3" s="117"/>
      <c r="E3" s="120">
        <v>1.578503322275885E-2</v>
      </c>
      <c r="F3" s="120">
        <v>1.578503322275885E-2</v>
      </c>
      <c r="G3" s="172">
        <v>1.4663907345977136E-2</v>
      </c>
      <c r="H3" s="120">
        <v>1.578503322275885E-2</v>
      </c>
      <c r="I3" s="120">
        <v>1.578503322275885E-2</v>
      </c>
      <c r="J3" s="120">
        <v>1.578503322275885E-2</v>
      </c>
      <c r="K3" s="172">
        <v>1.3207814691954279E-2</v>
      </c>
      <c r="L3" s="172">
        <v>1.4327814691954275E-2</v>
      </c>
      <c r="M3" s="121">
        <v>1.7090000002208623E-2</v>
      </c>
      <c r="N3" s="121">
        <v>1.7090000002208623E-2</v>
      </c>
      <c r="O3" s="172">
        <v>1.6865562938390855E-2</v>
      </c>
      <c r="P3" s="122">
        <v>1.7090000002208623E-2</v>
      </c>
      <c r="Q3" s="123">
        <v>1.3960033222758851E-2</v>
      </c>
      <c r="R3" s="123">
        <v>1.3960033222758851E-2</v>
      </c>
      <c r="S3" s="123">
        <v>1.3960033222758851E-2</v>
      </c>
      <c r="T3" s="123">
        <v>1.3960033222758851E-2</v>
      </c>
      <c r="U3" s="124">
        <v>1.6065000000000003E-2</v>
      </c>
      <c r="V3" s="173">
        <v>2.666E-2</v>
      </c>
      <c r="W3" s="125">
        <v>2.666E-2</v>
      </c>
      <c r="X3" s="125">
        <v>2.666E-2</v>
      </c>
      <c r="Y3" s="126">
        <v>1.7090000002208623E-2</v>
      </c>
      <c r="Z3" s="174">
        <v>1.8590000000000002E-2</v>
      </c>
      <c r="AA3" s="174">
        <v>1.8590000000000002E-2</v>
      </c>
      <c r="AB3" s="172">
        <v>1.4223841164532234E-2</v>
      </c>
      <c r="AC3" s="128">
        <v>1.5034999994052825E-2</v>
      </c>
      <c r="AD3" s="129">
        <v>1.6065000003441198E-2</v>
      </c>
      <c r="AE3" s="129">
        <v>1.6065000003441198E-2</v>
      </c>
      <c r="AF3" s="129">
        <v>1.6065000003441198E-2</v>
      </c>
      <c r="AG3" s="129">
        <v>1.6065000003441198E-2</v>
      </c>
      <c r="AH3" s="129">
        <v>1.6065000003441198E-2</v>
      </c>
      <c r="AI3" s="129">
        <v>1.6065000003441198E-2</v>
      </c>
      <c r="AJ3" s="129">
        <v>1.6065000003441198E-2</v>
      </c>
      <c r="AK3" s="129">
        <v>1.6065000003441198E-2</v>
      </c>
      <c r="AL3" s="129">
        <v>1.6065000003441198E-2</v>
      </c>
      <c r="AM3" s="129">
        <v>1.6065000003441198E-2</v>
      </c>
      <c r="AN3" s="130">
        <v>1.6065000003441198E-2</v>
      </c>
    </row>
    <row r="4" spans="1:40" ht="15">
      <c r="A4" s="117">
        <v>2</v>
      </c>
      <c r="B4" s="119">
        <v>1000000</v>
      </c>
      <c r="C4" s="119">
        <v>1999999</v>
      </c>
      <c r="D4" s="117"/>
      <c r="E4" s="120">
        <v>1.578503322275885E-2</v>
      </c>
      <c r="F4" s="120">
        <v>1.578503322275885E-2</v>
      </c>
      <c r="G4" s="172">
        <v>1.4663907345977136E-2</v>
      </c>
      <c r="H4" s="120">
        <v>1.578503322275885E-2</v>
      </c>
      <c r="I4" s="120">
        <v>1.578503322275885E-2</v>
      </c>
      <c r="J4" s="120">
        <v>1.578503322275885E-2</v>
      </c>
      <c r="K4" s="172">
        <v>1.3207814691954279E-2</v>
      </c>
      <c r="L4" s="172">
        <v>1.4327814691954275E-2</v>
      </c>
      <c r="M4" s="121">
        <v>1.7090000002208623E-2</v>
      </c>
      <c r="N4" s="121">
        <v>1.7090000002208623E-2</v>
      </c>
      <c r="O4" s="172">
        <v>1.6865562938390855E-2</v>
      </c>
      <c r="P4" s="122">
        <v>1.7090000002208623E-2</v>
      </c>
      <c r="Q4" s="123">
        <v>1.3960033222758851E-2</v>
      </c>
      <c r="R4" s="123">
        <v>1.3960033222758851E-2</v>
      </c>
      <c r="S4" s="123">
        <v>1.3960033222758851E-2</v>
      </c>
      <c r="T4" s="123">
        <v>1.3960033222758851E-2</v>
      </c>
      <c r="U4" s="124">
        <v>1.6065000000000003E-2</v>
      </c>
      <c r="V4" s="173">
        <v>2.666E-2</v>
      </c>
      <c r="W4" s="125">
        <v>2.666E-2</v>
      </c>
      <c r="X4" s="125">
        <v>2.666E-2</v>
      </c>
      <c r="Y4" s="126">
        <v>1.7090000002208623E-2</v>
      </c>
      <c r="Z4" s="174">
        <v>1.8590000000000002E-2</v>
      </c>
      <c r="AA4" s="174">
        <v>1.8590000000000002E-2</v>
      </c>
      <c r="AB4" s="172">
        <v>1.4223841164532234E-2</v>
      </c>
      <c r="AC4" s="128">
        <v>1.5034999994052825E-2</v>
      </c>
      <c r="AD4" s="129">
        <v>1.6065000003441198E-2</v>
      </c>
      <c r="AE4" s="129">
        <v>1.6065000003441198E-2</v>
      </c>
      <c r="AF4" s="129">
        <v>1.6065000003441198E-2</v>
      </c>
      <c r="AG4" s="129">
        <v>1.6065000003441198E-2</v>
      </c>
      <c r="AH4" s="129">
        <v>1.6065000003441198E-2</v>
      </c>
      <c r="AI4" s="129">
        <v>1.6065000003441198E-2</v>
      </c>
      <c r="AJ4" s="129">
        <v>1.6065000003441198E-2</v>
      </c>
      <c r="AK4" s="129">
        <v>1.6065000003441198E-2</v>
      </c>
      <c r="AL4" s="129">
        <v>1.6065000003441198E-2</v>
      </c>
      <c r="AM4" s="129">
        <v>1.6065000003441198E-2</v>
      </c>
      <c r="AN4" s="130">
        <v>1.6065000003441198E-2</v>
      </c>
    </row>
    <row r="5" spans="1:40" ht="15">
      <c r="A5" s="117">
        <v>3</v>
      </c>
      <c r="B5" s="119">
        <v>2000000</v>
      </c>
      <c r="C5" s="119">
        <v>2999999</v>
      </c>
      <c r="D5" s="117"/>
      <c r="E5" s="120">
        <v>1.578503322275885E-2</v>
      </c>
      <c r="F5" s="120">
        <v>1.578503322275885E-2</v>
      </c>
      <c r="G5" s="172">
        <v>1.4663907345977136E-2</v>
      </c>
      <c r="H5" s="120">
        <v>1.578503322275885E-2</v>
      </c>
      <c r="I5" s="120">
        <v>1.578503322275885E-2</v>
      </c>
      <c r="J5" s="120">
        <v>1.578503322275885E-2</v>
      </c>
      <c r="K5" s="172">
        <v>1.3207814691954279E-2</v>
      </c>
      <c r="L5" s="172">
        <v>1.4327814691954275E-2</v>
      </c>
      <c r="M5" s="121">
        <v>1.7090000002208623E-2</v>
      </c>
      <c r="N5" s="121">
        <v>1.7090000002208623E-2</v>
      </c>
      <c r="O5" s="172">
        <v>1.6865562938390855E-2</v>
      </c>
      <c r="P5" s="122">
        <v>1.7090000002208623E-2</v>
      </c>
      <c r="Q5" s="123">
        <v>1.3960033222758851E-2</v>
      </c>
      <c r="R5" s="123">
        <v>1.3960033222758851E-2</v>
      </c>
      <c r="S5" s="123">
        <v>1.3960033222758851E-2</v>
      </c>
      <c r="T5" s="123">
        <v>1.3960033222758851E-2</v>
      </c>
      <c r="U5" s="124">
        <v>1.6065000000000003E-2</v>
      </c>
      <c r="V5" s="173">
        <v>2.666E-2</v>
      </c>
      <c r="W5" s="125">
        <v>2.666E-2</v>
      </c>
      <c r="X5" s="125">
        <v>2.666E-2</v>
      </c>
      <c r="Y5" s="126">
        <v>1.7090000002208623E-2</v>
      </c>
      <c r="Z5" s="174">
        <v>1.8590000000000002E-2</v>
      </c>
      <c r="AA5" s="174">
        <v>1.8590000000000002E-2</v>
      </c>
      <c r="AB5" s="172">
        <v>1.4223841164532234E-2</v>
      </c>
      <c r="AC5" s="128">
        <v>1.5034999994052825E-2</v>
      </c>
      <c r="AD5" s="129">
        <v>1.6065000003441198E-2</v>
      </c>
      <c r="AE5" s="129">
        <v>1.6065000003441198E-2</v>
      </c>
      <c r="AF5" s="129">
        <v>1.6065000003441198E-2</v>
      </c>
      <c r="AG5" s="129">
        <v>1.6065000003441198E-2</v>
      </c>
      <c r="AH5" s="129">
        <v>1.6065000003441198E-2</v>
      </c>
      <c r="AI5" s="129">
        <v>1.6065000003441198E-2</v>
      </c>
      <c r="AJ5" s="129">
        <v>1.6065000003441198E-2</v>
      </c>
      <c r="AK5" s="129">
        <v>1.6065000003441198E-2</v>
      </c>
      <c r="AL5" s="129">
        <v>1.6065000003441198E-2</v>
      </c>
      <c r="AM5" s="129">
        <v>1.6065000003441198E-2</v>
      </c>
      <c r="AN5" s="130">
        <v>1.6065000003441198E-2</v>
      </c>
    </row>
    <row r="6" spans="1:40" ht="15">
      <c r="A6" s="117">
        <v>4</v>
      </c>
      <c r="B6" s="119">
        <v>3000000</v>
      </c>
      <c r="C6" s="119">
        <v>3999999</v>
      </c>
      <c r="D6" s="117"/>
      <c r="E6" s="120">
        <v>1.578503322275885E-2</v>
      </c>
      <c r="F6" s="120">
        <v>1.578503322275885E-2</v>
      </c>
      <c r="G6" s="172">
        <v>1.4663907345977136E-2</v>
      </c>
      <c r="H6" s="120">
        <v>1.578503322275885E-2</v>
      </c>
      <c r="I6" s="120">
        <v>1.578503322275885E-2</v>
      </c>
      <c r="J6" s="120">
        <v>1.578503322275885E-2</v>
      </c>
      <c r="K6" s="172">
        <v>1.3207814691954279E-2</v>
      </c>
      <c r="L6" s="172">
        <v>1.4327814691954275E-2</v>
      </c>
      <c r="M6" s="121">
        <v>1.7090000002208623E-2</v>
      </c>
      <c r="N6" s="121">
        <v>1.7090000002208623E-2</v>
      </c>
      <c r="O6" s="172">
        <v>1.6865562938390855E-2</v>
      </c>
      <c r="P6" s="122">
        <v>1.7090000002208623E-2</v>
      </c>
      <c r="Q6" s="123">
        <v>1.3960033222758851E-2</v>
      </c>
      <c r="R6" s="123">
        <v>1.3960033222758851E-2</v>
      </c>
      <c r="S6" s="123">
        <v>1.3960033222758851E-2</v>
      </c>
      <c r="T6" s="123">
        <v>1.3960033222758851E-2</v>
      </c>
      <c r="U6" s="124">
        <v>1.6065000000000003E-2</v>
      </c>
      <c r="V6" s="173">
        <v>2.666E-2</v>
      </c>
      <c r="W6" s="125">
        <v>2.666E-2</v>
      </c>
      <c r="X6" s="125">
        <v>2.666E-2</v>
      </c>
      <c r="Y6" s="126">
        <v>1.7090000002208623E-2</v>
      </c>
      <c r="Z6" s="174">
        <v>1.8590000000000002E-2</v>
      </c>
      <c r="AA6" s="174">
        <v>1.8590000000000002E-2</v>
      </c>
      <c r="AB6" s="172">
        <v>1.4223841164532234E-2</v>
      </c>
      <c r="AC6" s="128">
        <v>1.5034999994052825E-2</v>
      </c>
      <c r="AD6" s="129">
        <v>1.6065000003441198E-2</v>
      </c>
      <c r="AE6" s="129">
        <v>1.6065000003441198E-2</v>
      </c>
      <c r="AF6" s="129">
        <v>1.6065000003441198E-2</v>
      </c>
      <c r="AG6" s="129">
        <v>1.6065000003441198E-2</v>
      </c>
      <c r="AH6" s="129">
        <v>1.6065000003441198E-2</v>
      </c>
      <c r="AI6" s="129">
        <v>1.6065000003441198E-2</v>
      </c>
      <c r="AJ6" s="129">
        <v>1.6065000003441198E-2</v>
      </c>
      <c r="AK6" s="129">
        <v>1.6065000003441198E-2</v>
      </c>
      <c r="AL6" s="129">
        <v>1.6065000003441198E-2</v>
      </c>
      <c r="AM6" s="129">
        <v>1.6065000003441198E-2</v>
      </c>
      <c r="AN6" s="130">
        <v>1.6065000003441198E-2</v>
      </c>
    </row>
    <row r="7" spans="1:40" ht="15">
      <c r="A7" s="117">
        <v>5</v>
      </c>
      <c r="B7" s="119">
        <v>4000000</v>
      </c>
      <c r="C7" s="119">
        <v>4999999</v>
      </c>
      <c r="D7" s="117"/>
      <c r="E7" s="120">
        <v>1.578503322275885E-2</v>
      </c>
      <c r="F7" s="120">
        <v>1.578503322275885E-2</v>
      </c>
      <c r="G7" s="172">
        <v>1.4663907345977136E-2</v>
      </c>
      <c r="H7" s="120">
        <v>1.578503322275885E-2</v>
      </c>
      <c r="I7" s="120">
        <v>1.578503322275885E-2</v>
      </c>
      <c r="J7" s="120">
        <v>1.578503322275885E-2</v>
      </c>
      <c r="K7" s="172">
        <v>1.3207814691954279E-2</v>
      </c>
      <c r="L7" s="172">
        <v>1.4327814691954275E-2</v>
      </c>
      <c r="M7" s="121">
        <v>1.7090000002208623E-2</v>
      </c>
      <c r="N7" s="121">
        <v>1.7090000002208623E-2</v>
      </c>
      <c r="O7" s="172">
        <v>1.6865562938390855E-2</v>
      </c>
      <c r="P7" s="122">
        <v>1.7090000002208623E-2</v>
      </c>
      <c r="Q7" s="123">
        <v>1.3960033222758851E-2</v>
      </c>
      <c r="R7" s="123">
        <v>1.3960033222758851E-2</v>
      </c>
      <c r="S7" s="123">
        <v>1.3960033222758851E-2</v>
      </c>
      <c r="T7" s="123">
        <v>1.3960033222758851E-2</v>
      </c>
      <c r="U7" s="124">
        <v>1.6065000000000003E-2</v>
      </c>
      <c r="V7" s="173">
        <v>2.666E-2</v>
      </c>
      <c r="W7" s="125">
        <v>2.666E-2</v>
      </c>
      <c r="X7" s="125">
        <v>2.666E-2</v>
      </c>
      <c r="Y7" s="126">
        <v>1.7090000002208623E-2</v>
      </c>
      <c r="Z7" s="174">
        <v>1.8590000000000002E-2</v>
      </c>
      <c r="AA7" s="174">
        <v>1.8590000000000002E-2</v>
      </c>
      <c r="AB7" s="172">
        <v>1.4223841164532234E-2</v>
      </c>
      <c r="AC7" s="128">
        <v>1.5034999994052825E-2</v>
      </c>
      <c r="AD7" s="129">
        <v>1.6065000003441198E-2</v>
      </c>
      <c r="AE7" s="129">
        <v>1.6065000003441198E-2</v>
      </c>
      <c r="AF7" s="129">
        <v>1.6065000003441198E-2</v>
      </c>
      <c r="AG7" s="129">
        <v>1.6065000003441198E-2</v>
      </c>
      <c r="AH7" s="129">
        <v>1.6065000003441198E-2</v>
      </c>
      <c r="AI7" s="129">
        <v>1.6065000003441198E-2</v>
      </c>
      <c r="AJ7" s="129">
        <v>1.6065000003441198E-2</v>
      </c>
      <c r="AK7" s="129">
        <v>1.6065000003441198E-2</v>
      </c>
      <c r="AL7" s="129">
        <v>1.6065000003441198E-2</v>
      </c>
      <c r="AM7" s="129">
        <v>1.6065000003441198E-2</v>
      </c>
      <c r="AN7" s="130">
        <v>1.6065000003441198E-2</v>
      </c>
    </row>
    <row r="8" spans="1:40" ht="15">
      <c r="A8" s="117">
        <v>6</v>
      </c>
      <c r="B8" s="119">
        <v>5000000</v>
      </c>
      <c r="C8" s="119">
        <v>5999999</v>
      </c>
      <c r="D8" s="117"/>
      <c r="E8" s="120">
        <v>1.5506026578207082E-2</v>
      </c>
      <c r="F8" s="120">
        <v>1.5506026578207082E-2</v>
      </c>
      <c r="G8" s="172">
        <v>1.4663907345977136E-2</v>
      </c>
      <c r="H8" s="120">
        <v>1.5506026578207082E-2</v>
      </c>
      <c r="I8" s="120">
        <v>1.5506026578207082E-2</v>
      </c>
      <c r="J8" s="120">
        <v>1.5506026578207082E-2</v>
      </c>
      <c r="K8" s="172">
        <v>1.3207814691954279E-2</v>
      </c>
      <c r="L8" s="172">
        <v>1.4327814691954275E-2</v>
      </c>
      <c r="M8" s="121">
        <v>1.6589999992242033E-2</v>
      </c>
      <c r="N8" s="121">
        <v>1.6589999992242033E-2</v>
      </c>
      <c r="O8" s="172">
        <v>1.6865562938390855E-2</v>
      </c>
      <c r="P8" s="122">
        <v>1.7090000002208623E-2</v>
      </c>
      <c r="Q8" s="123">
        <v>1.3881026578207088E-2</v>
      </c>
      <c r="R8" s="123">
        <v>1.3881026578207088E-2</v>
      </c>
      <c r="S8" s="123">
        <v>1.3881026578207088E-2</v>
      </c>
      <c r="T8" s="123">
        <v>1.3881026578207088E-2</v>
      </c>
      <c r="U8" s="124">
        <v>1.6065000000000003E-2</v>
      </c>
      <c r="V8" s="173">
        <v>2.666E-2</v>
      </c>
      <c r="W8" s="125">
        <v>2.666E-2</v>
      </c>
      <c r="X8" s="125">
        <v>2.666E-2</v>
      </c>
      <c r="Y8" s="126">
        <v>1.6589999992242033E-2</v>
      </c>
      <c r="Z8" s="174">
        <v>1.8590000000000002E-2</v>
      </c>
      <c r="AA8" s="174">
        <v>1.8590000000000002E-2</v>
      </c>
      <c r="AB8" s="172">
        <v>1.4223841164532234E-2</v>
      </c>
      <c r="AC8" s="128">
        <v>1.5034999994052825E-2</v>
      </c>
      <c r="AD8" s="129">
        <v>1.5565000000439639E-2</v>
      </c>
      <c r="AE8" s="129">
        <v>1.5565000000439639E-2</v>
      </c>
      <c r="AF8" s="129">
        <v>1.5565000000439639E-2</v>
      </c>
      <c r="AG8" s="129">
        <v>1.5565000000439639E-2</v>
      </c>
      <c r="AH8" s="129">
        <v>1.5565000000439639E-2</v>
      </c>
      <c r="AI8" s="129">
        <v>1.5565000000439639E-2</v>
      </c>
      <c r="AJ8" s="129">
        <v>1.5565000000439639E-2</v>
      </c>
      <c r="AK8" s="129">
        <v>1.5565000000439639E-2</v>
      </c>
      <c r="AL8" s="129">
        <v>1.5565000000439639E-2</v>
      </c>
      <c r="AM8" s="129">
        <v>1.5565000000439639E-2</v>
      </c>
      <c r="AN8" s="130">
        <v>1.5565000000439639E-2</v>
      </c>
    </row>
    <row r="9" spans="1:40" ht="15">
      <c r="A9" s="117">
        <v>7</v>
      </c>
      <c r="B9" s="119">
        <v>6000000</v>
      </c>
      <c r="C9" s="119">
        <v>6999999</v>
      </c>
      <c r="D9" s="117"/>
      <c r="E9" s="120">
        <v>1.5017814691954279E-2</v>
      </c>
      <c r="F9" s="120">
        <v>1.5017814691954279E-2</v>
      </c>
      <c r="G9" s="172">
        <v>1.4663907345977136E-2</v>
      </c>
      <c r="H9" s="120">
        <v>1.5017814691954279E-2</v>
      </c>
      <c r="I9" s="120">
        <v>1.5017814691954279E-2</v>
      </c>
      <c r="J9" s="120">
        <v>1.5017814691954279E-2</v>
      </c>
      <c r="K9" s="172">
        <v>1.3207814691954279E-2</v>
      </c>
      <c r="L9" s="172">
        <v>1.4327814691954275E-2</v>
      </c>
      <c r="M9" s="121">
        <v>1.6289999995260988E-2</v>
      </c>
      <c r="N9" s="121">
        <v>1.6289999995260988E-2</v>
      </c>
      <c r="O9" s="172">
        <v>1.6865562938390855E-2</v>
      </c>
      <c r="P9" s="122">
        <v>1.7090000002208623E-2</v>
      </c>
      <c r="Q9" s="123">
        <v>1.3492814691954277E-2</v>
      </c>
      <c r="R9" s="123">
        <v>1.3492814691954277E-2</v>
      </c>
      <c r="S9" s="123">
        <v>1.3492814691954277E-2</v>
      </c>
      <c r="T9" s="123">
        <v>1.3492814691954277E-2</v>
      </c>
      <c r="U9" s="124">
        <v>1.6065000000000003E-2</v>
      </c>
      <c r="V9" s="173">
        <v>2.666E-2</v>
      </c>
      <c r="W9" s="125">
        <v>2.666E-2</v>
      </c>
      <c r="X9" s="125">
        <v>2.666E-2</v>
      </c>
      <c r="Y9" s="126">
        <v>1.6289999995260988E-2</v>
      </c>
      <c r="Z9" s="174">
        <v>1.8590000000000002E-2</v>
      </c>
      <c r="AA9" s="174">
        <v>1.8590000000000002E-2</v>
      </c>
      <c r="AB9" s="172">
        <v>1.4223841164532234E-2</v>
      </c>
      <c r="AC9" s="128">
        <v>1.5034999994052825E-2</v>
      </c>
      <c r="AD9" s="129">
        <v>1.5265000001222556E-2</v>
      </c>
      <c r="AE9" s="129">
        <v>1.5265000001222556E-2</v>
      </c>
      <c r="AF9" s="129">
        <v>1.5265000001222556E-2</v>
      </c>
      <c r="AG9" s="129">
        <v>1.5265000001222556E-2</v>
      </c>
      <c r="AH9" s="129">
        <v>1.5265000001222556E-2</v>
      </c>
      <c r="AI9" s="129">
        <v>1.5265000001222556E-2</v>
      </c>
      <c r="AJ9" s="129">
        <v>1.5265000001222556E-2</v>
      </c>
      <c r="AK9" s="129">
        <v>1.5265000001222556E-2</v>
      </c>
      <c r="AL9" s="129">
        <v>1.5265000001222556E-2</v>
      </c>
      <c r="AM9" s="129">
        <v>1.5265000001222556E-2</v>
      </c>
      <c r="AN9" s="130">
        <v>1.5265000001222556E-2</v>
      </c>
    </row>
    <row r="10" spans="1:40" ht="15">
      <c r="A10" s="117">
        <v>8</v>
      </c>
      <c r="B10" s="119">
        <v>7000000</v>
      </c>
      <c r="C10" s="119">
        <v>7999999</v>
      </c>
      <c r="D10" s="117"/>
      <c r="E10" s="120">
        <v>1.4613841164532241E-2</v>
      </c>
      <c r="F10" s="120">
        <v>1.4613841164532241E-2</v>
      </c>
      <c r="G10" s="172">
        <v>1.4663907345977136E-2</v>
      </c>
      <c r="H10" s="120">
        <v>1.4613841164532241E-2</v>
      </c>
      <c r="I10" s="120">
        <v>1.4613841164532241E-2</v>
      </c>
      <c r="J10" s="120">
        <v>1.4613841164532241E-2</v>
      </c>
      <c r="K10" s="172">
        <v>1.3207814691954279E-2</v>
      </c>
      <c r="L10" s="172">
        <v>1.4327814691954275E-2</v>
      </c>
      <c r="M10" s="121">
        <v>1.5789999999396787E-2</v>
      </c>
      <c r="N10" s="121">
        <v>1.5789999999396787E-2</v>
      </c>
      <c r="O10" s="172">
        <v>1.6865562938390855E-2</v>
      </c>
      <c r="P10" s="122">
        <v>1.7090000002208623E-2</v>
      </c>
      <c r="Q10" s="123">
        <v>1.3388841164532241E-2</v>
      </c>
      <c r="R10" s="123">
        <v>1.3388841164532241E-2</v>
      </c>
      <c r="S10" s="123">
        <v>1.3388841164532241E-2</v>
      </c>
      <c r="T10" s="123">
        <v>1.3388841164532241E-2</v>
      </c>
      <c r="U10" s="124">
        <v>1.6065000000000003E-2</v>
      </c>
      <c r="V10" s="173">
        <v>2.666E-2</v>
      </c>
      <c r="W10" s="125">
        <v>2.666E-2</v>
      </c>
      <c r="X10" s="125">
        <v>2.666E-2</v>
      </c>
      <c r="Y10" s="126">
        <v>1.5789999999396787E-2</v>
      </c>
      <c r="Z10" s="174">
        <v>1.8590000000000002E-2</v>
      </c>
      <c r="AA10" s="174">
        <v>1.8590000000000002E-2</v>
      </c>
      <c r="AB10" s="172">
        <v>1.4223841164532234E-2</v>
      </c>
      <c r="AC10" s="128">
        <v>1.5034999994052825E-2</v>
      </c>
      <c r="AD10" s="129">
        <v>1.4764999995478135E-2</v>
      </c>
      <c r="AE10" s="129">
        <v>1.4764999995478135E-2</v>
      </c>
      <c r="AF10" s="129">
        <v>1.4764999995478135E-2</v>
      </c>
      <c r="AG10" s="129">
        <v>1.4764999995478135E-2</v>
      </c>
      <c r="AH10" s="129">
        <v>1.4764999995478135E-2</v>
      </c>
      <c r="AI10" s="129">
        <v>1.4764999995478135E-2</v>
      </c>
      <c r="AJ10" s="129">
        <v>1.4764999995478135E-2</v>
      </c>
      <c r="AK10" s="129">
        <v>1.4764999995478135E-2</v>
      </c>
      <c r="AL10" s="129">
        <v>1.4764999995478135E-2</v>
      </c>
      <c r="AM10" s="129">
        <v>1.4764999995478135E-2</v>
      </c>
      <c r="AN10" s="130">
        <v>1.4764999995478135E-2</v>
      </c>
    </row>
    <row r="11" spans="1:40" ht="15">
      <c r="A11" s="117">
        <v>9</v>
      </c>
      <c r="B11" s="119">
        <v>8000000</v>
      </c>
      <c r="C11" s="119">
        <v>8999999</v>
      </c>
      <c r="D11" s="117"/>
      <c r="E11" s="120">
        <v>1.4085861018965707E-2</v>
      </c>
      <c r="F11" s="120">
        <v>1.4085861018965707E-2</v>
      </c>
      <c r="G11" s="172">
        <v>1.4663907345977136E-2</v>
      </c>
      <c r="H11" s="120">
        <v>1.4085861018965707E-2</v>
      </c>
      <c r="I11" s="120">
        <v>1.4085861018965707E-2</v>
      </c>
      <c r="J11" s="120">
        <v>1.4085861018965707E-2</v>
      </c>
      <c r="K11" s="172">
        <v>1.3207814691954279E-2</v>
      </c>
      <c r="L11" s="172">
        <v>1.4327814691954275E-2</v>
      </c>
      <c r="M11" s="121">
        <v>1.5039999995718437E-2</v>
      </c>
      <c r="N11" s="121">
        <v>1.5039999995718437E-2</v>
      </c>
      <c r="O11" s="172">
        <v>1.6865562938390855E-2</v>
      </c>
      <c r="P11" s="122">
        <v>1.7090000002208623E-2</v>
      </c>
      <c r="Q11" s="123">
        <v>1.3260861018965711E-2</v>
      </c>
      <c r="R11" s="123">
        <v>1.3260861018965711E-2</v>
      </c>
      <c r="S11" s="123">
        <v>1.3260861018965711E-2</v>
      </c>
      <c r="T11" s="123">
        <v>1.3260861018965711E-2</v>
      </c>
      <c r="U11" s="124">
        <v>1.3265000000000002E-2</v>
      </c>
      <c r="V11" s="173">
        <v>2.666E-2</v>
      </c>
      <c r="W11" s="125">
        <v>2.666E-2</v>
      </c>
      <c r="X11" s="125">
        <v>2.666E-2</v>
      </c>
      <c r="Y11" s="126">
        <v>1.4364999994883136E-2</v>
      </c>
      <c r="Z11" s="174">
        <v>1.8590000000000002E-2</v>
      </c>
      <c r="AA11" s="174">
        <v>1.8590000000000002E-2</v>
      </c>
      <c r="AB11" s="172">
        <v>1.4223841164532234E-2</v>
      </c>
      <c r="AC11" s="128">
        <v>1.5034999994052825E-2</v>
      </c>
      <c r="AD11" s="129">
        <v>1.4364999994883136E-2</v>
      </c>
      <c r="AE11" s="129">
        <v>1.4364999994883136E-2</v>
      </c>
      <c r="AF11" s="129">
        <v>1.4364999994883136E-2</v>
      </c>
      <c r="AG11" s="129">
        <v>1.4364999994883136E-2</v>
      </c>
      <c r="AH11" s="129">
        <v>1.4364999994883136E-2</v>
      </c>
      <c r="AI11" s="129">
        <v>1.4364999994883136E-2</v>
      </c>
      <c r="AJ11" s="129">
        <v>1.4364999994883136E-2</v>
      </c>
      <c r="AK11" s="129">
        <v>1.4364999994883136E-2</v>
      </c>
      <c r="AL11" s="129">
        <v>1.4364999994883136E-2</v>
      </c>
      <c r="AM11" s="129">
        <v>1.4364999994883136E-2</v>
      </c>
      <c r="AN11" s="130">
        <v>1.4364999994883136E-2</v>
      </c>
    </row>
    <row r="12" spans="1:40" ht="15">
      <c r="A12" s="117">
        <v>10</v>
      </c>
      <c r="B12" s="119">
        <v>9000000</v>
      </c>
      <c r="C12" s="119">
        <v>9999999</v>
      </c>
      <c r="D12" s="117"/>
      <c r="E12" s="120">
        <v>1.3797064107433137E-2</v>
      </c>
      <c r="F12" s="120">
        <v>1.3797064107433137E-2</v>
      </c>
      <c r="G12" s="172">
        <v>1.4663907345977136E-2</v>
      </c>
      <c r="H12" s="120">
        <v>1.3797064107433137E-2</v>
      </c>
      <c r="I12" s="120">
        <v>1.3797064107433137E-2</v>
      </c>
      <c r="J12" s="120">
        <v>1.3797064107433137E-2</v>
      </c>
      <c r="K12" s="172">
        <v>1.3207814691954279E-2</v>
      </c>
      <c r="L12" s="172">
        <v>1.4327814691954275E-2</v>
      </c>
      <c r="M12" s="121">
        <v>1.4740000000281929E-2</v>
      </c>
      <c r="N12" s="121">
        <v>1.4740000000281929E-2</v>
      </c>
      <c r="O12" s="172">
        <v>1.6865562938390855E-2</v>
      </c>
      <c r="P12" s="122">
        <v>1.7090000002208623E-2</v>
      </c>
      <c r="Q12" s="123">
        <v>1.2972064107433135E-2</v>
      </c>
      <c r="R12" s="123">
        <v>1.2972064107433135E-2</v>
      </c>
      <c r="S12" s="123">
        <v>1.2972064107433135E-2</v>
      </c>
      <c r="T12" s="123">
        <v>1.2972064107433135E-2</v>
      </c>
      <c r="U12" s="124">
        <v>1.3265000000000002E-2</v>
      </c>
      <c r="V12" s="173">
        <v>2.666E-2</v>
      </c>
      <c r="W12" s="125">
        <v>2.666E-2</v>
      </c>
      <c r="X12" s="125">
        <v>2.666E-2</v>
      </c>
      <c r="Y12" s="126">
        <v>1.4065000008258041E-2</v>
      </c>
      <c r="Z12" s="174">
        <v>1.8590000000000002E-2</v>
      </c>
      <c r="AA12" s="174">
        <v>1.8590000000000002E-2</v>
      </c>
      <c r="AB12" s="172">
        <v>1.4223841164532234E-2</v>
      </c>
      <c r="AC12" s="128">
        <v>1.5034999994052825E-2</v>
      </c>
      <c r="AD12" s="129">
        <v>1.4065000008258041E-2</v>
      </c>
      <c r="AE12" s="129">
        <v>1.4065000008258041E-2</v>
      </c>
      <c r="AF12" s="129">
        <v>1.4065000008258041E-2</v>
      </c>
      <c r="AG12" s="129">
        <v>1.4065000008258041E-2</v>
      </c>
      <c r="AH12" s="129">
        <v>1.4065000008258041E-2</v>
      </c>
      <c r="AI12" s="129">
        <v>1.4065000008258041E-2</v>
      </c>
      <c r="AJ12" s="129">
        <v>1.4065000008258041E-2</v>
      </c>
      <c r="AK12" s="129">
        <v>1.4065000008258041E-2</v>
      </c>
      <c r="AL12" s="129">
        <v>1.4065000008258041E-2</v>
      </c>
      <c r="AM12" s="129">
        <v>1.4065000008258041E-2</v>
      </c>
      <c r="AN12" s="130">
        <v>1.4065000008258041E-2</v>
      </c>
    </row>
    <row r="13" spans="1:40" ht="15">
      <c r="A13" s="117">
        <v>11</v>
      </c>
      <c r="B13" s="119">
        <v>10000000</v>
      </c>
      <c r="C13" s="119">
        <v>10999999</v>
      </c>
      <c r="D13" s="117"/>
      <c r="E13" s="120">
        <v>1.378668881517257E-2</v>
      </c>
      <c r="F13" s="120">
        <v>1.378668881517257E-2</v>
      </c>
      <c r="G13" s="172">
        <v>1.4663907345977136E-2</v>
      </c>
      <c r="H13" s="120">
        <v>1.378668881517257E-2</v>
      </c>
      <c r="I13" s="120">
        <v>1.378668881517257E-2</v>
      </c>
      <c r="J13" s="120">
        <v>1.378668881517257E-2</v>
      </c>
      <c r="K13" s="172">
        <v>1.3207814691954279E-2</v>
      </c>
      <c r="L13" s="172">
        <v>1.4327814691954275E-2</v>
      </c>
      <c r="M13" s="121">
        <v>1.4639999997310827E-2</v>
      </c>
      <c r="N13" s="121">
        <v>1.4639999997310827E-2</v>
      </c>
      <c r="O13" s="172">
        <v>1.6865562938390855E-2</v>
      </c>
      <c r="P13" s="122">
        <v>1.7090000002208623E-2</v>
      </c>
      <c r="Q13" s="123">
        <v>1.2961688815172569E-2</v>
      </c>
      <c r="R13" s="123">
        <v>1.2961688815172569E-2</v>
      </c>
      <c r="S13" s="123">
        <v>1.2961688815172569E-2</v>
      </c>
      <c r="T13" s="123">
        <v>1.2961688815172569E-2</v>
      </c>
      <c r="U13" s="124">
        <v>1.3265000000000002E-2</v>
      </c>
      <c r="V13" s="125">
        <v>2.666E-2</v>
      </c>
      <c r="W13" s="125">
        <v>2.666E-2</v>
      </c>
      <c r="X13" s="125">
        <v>2.666E-2</v>
      </c>
      <c r="Y13" s="126">
        <v>1.3965000008324235E-2</v>
      </c>
      <c r="Z13" s="174">
        <v>1.8590000000000002E-2</v>
      </c>
      <c r="AA13" s="174">
        <v>1.8590000000000002E-2</v>
      </c>
      <c r="AB13" s="172">
        <v>1.4223841164532234E-2</v>
      </c>
      <c r="AC13" s="128">
        <v>1.5034999994052825E-2</v>
      </c>
      <c r="AD13" s="129">
        <v>1.3965000008324235E-2</v>
      </c>
      <c r="AE13" s="129">
        <v>1.3965000008324235E-2</v>
      </c>
      <c r="AF13" s="129">
        <v>1.3965000008324235E-2</v>
      </c>
      <c r="AG13" s="129">
        <v>1.3965000008324235E-2</v>
      </c>
      <c r="AH13" s="129">
        <v>1.3965000008324235E-2</v>
      </c>
      <c r="AI13" s="129">
        <v>1.3965000008324235E-2</v>
      </c>
      <c r="AJ13" s="129">
        <v>1.3965000008324235E-2</v>
      </c>
      <c r="AK13" s="129">
        <v>1.3965000008324235E-2</v>
      </c>
      <c r="AL13" s="129">
        <v>1.3965000008324235E-2</v>
      </c>
      <c r="AM13" s="129">
        <v>1.3965000008324235E-2</v>
      </c>
      <c r="AN13" s="130">
        <v>1.3965000008324235E-2</v>
      </c>
    </row>
    <row r="14" spans="1:40" ht="15">
      <c r="A14" s="117">
        <v>12</v>
      </c>
      <c r="B14" s="119">
        <v>11000000</v>
      </c>
      <c r="C14" s="119">
        <v>11999999</v>
      </c>
      <c r="D14" s="117"/>
      <c r="E14" s="120">
        <v>1.3450024162006443E-2</v>
      </c>
      <c r="F14" s="120">
        <v>1.3450024162006443E-2</v>
      </c>
      <c r="G14" s="172">
        <v>1.4663907345977136E-2</v>
      </c>
      <c r="H14" s="120">
        <v>1.3450024162006443E-2</v>
      </c>
      <c r="I14" s="120">
        <v>1.3450024162006443E-2</v>
      </c>
      <c r="J14" s="120">
        <v>1.3450024162006443E-2</v>
      </c>
      <c r="K14" s="172">
        <v>1.3207814691954279E-2</v>
      </c>
      <c r="L14" s="172">
        <v>1.4327814691954275E-2</v>
      </c>
      <c r="M14" s="121">
        <v>1.4339999993502899E-2</v>
      </c>
      <c r="N14" s="121">
        <v>1.4339999993502899E-2</v>
      </c>
      <c r="O14" s="172">
        <v>1.6865562938390855E-2</v>
      </c>
      <c r="P14" s="122">
        <v>1.7090000002208623E-2</v>
      </c>
      <c r="Q14" s="123">
        <v>1.2625024162006443E-2</v>
      </c>
      <c r="R14" s="123">
        <v>1.2625024162006443E-2</v>
      </c>
      <c r="S14" s="123">
        <v>1.2625024162006443E-2</v>
      </c>
      <c r="T14" s="123">
        <v>1.2625024162006443E-2</v>
      </c>
      <c r="U14" s="124">
        <v>1.3265000000000002E-2</v>
      </c>
      <c r="V14" s="125">
        <v>2.666E-2</v>
      </c>
      <c r="W14" s="125">
        <v>2.666E-2</v>
      </c>
      <c r="X14" s="125">
        <v>2.666E-2</v>
      </c>
      <c r="Y14" s="126">
        <v>1.3664999994539552E-2</v>
      </c>
      <c r="Z14" s="174">
        <v>1.8590000000000002E-2</v>
      </c>
      <c r="AA14" s="174">
        <v>1.8590000000000002E-2</v>
      </c>
      <c r="AB14" s="172">
        <v>1.4223841164532234E-2</v>
      </c>
      <c r="AC14" s="128">
        <v>1.5034999994052825E-2</v>
      </c>
      <c r="AD14" s="129">
        <v>1.3664999994539552E-2</v>
      </c>
      <c r="AE14" s="129">
        <v>1.3664999994539552E-2</v>
      </c>
      <c r="AF14" s="129">
        <v>1.3664999994539552E-2</v>
      </c>
      <c r="AG14" s="129">
        <v>1.3664999994539552E-2</v>
      </c>
      <c r="AH14" s="129">
        <v>1.3664999994539552E-2</v>
      </c>
      <c r="AI14" s="129">
        <v>1.3664999994539552E-2</v>
      </c>
      <c r="AJ14" s="129">
        <v>1.3664999994539552E-2</v>
      </c>
      <c r="AK14" s="129">
        <v>1.3664999994539552E-2</v>
      </c>
      <c r="AL14" s="129">
        <v>1.3664999994539552E-2</v>
      </c>
      <c r="AM14" s="129">
        <v>1.3664999994539552E-2</v>
      </c>
      <c r="AN14" s="130">
        <v>1.3664999994539552E-2</v>
      </c>
    </row>
    <row r="15" spans="1:40" ht="15">
      <c r="A15" s="117">
        <v>13</v>
      </c>
      <c r="B15" s="119">
        <v>12000000</v>
      </c>
      <c r="C15" s="119">
        <v>12999999</v>
      </c>
      <c r="D15" s="117"/>
      <c r="E15" s="120">
        <v>1.348668881517257E-2</v>
      </c>
      <c r="F15" s="120">
        <v>1.348668881517257E-2</v>
      </c>
      <c r="G15" s="172">
        <v>1.4663907345977136E-2</v>
      </c>
      <c r="H15" s="120">
        <v>1.348668881517257E-2</v>
      </c>
      <c r="I15" s="120">
        <v>1.348668881517257E-2</v>
      </c>
      <c r="J15" s="120">
        <v>1.348668881517257E-2</v>
      </c>
      <c r="K15" s="172">
        <v>1.3207814691954279E-2</v>
      </c>
      <c r="L15" s="172">
        <v>1.4327814691954275E-2</v>
      </c>
      <c r="M15" s="121">
        <v>1.4339999993502899E-2</v>
      </c>
      <c r="N15" s="121">
        <v>1.4339999993502899E-2</v>
      </c>
      <c r="O15" s="172">
        <v>1.6865562938390855E-2</v>
      </c>
      <c r="P15" s="122">
        <v>1.7090000002208623E-2</v>
      </c>
      <c r="Q15" s="123">
        <v>1.2661688815172573E-2</v>
      </c>
      <c r="R15" s="123">
        <v>1.2661688815172573E-2</v>
      </c>
      <c r="S15" s="123">
        <v>1.2661688815172573E-2</v>
      </c>
      <c r="T15" s="123">
        <v>1.2661688815172573E-2</v>
      </c>
      <c r="U15" s="124">
        <v>1.3265000000000002E-2</v>
      </c>
      <c r="V15" s="125">
        <v>2.666E-2</v>
      </c>
      <c r="W15" s="125">
        <v>2.666E-2</v>
      </c>
      <c r="X15" s="125">
        <v>2.666E-2</v>
      </c>
      <c r="Y15" s="126">
        <v>1.3664999994539552E-2</v>
      </c>
      <c r="Z15" s="174">
        <v>1.8590000000000002E-2</v>
      </c>
      <c r="AA15" s="174">
        <v>1.8590000000000002E-2</v>
      </c>
      <c r="AB15" s="172">
        <v>1.4223841164532234E-2</v>
      </c>
      <c r="AC15" s="128">
        <v>1.5034999994052825E-2</v>
      </c>
      <c r="AD15" s="129">
        <v>1.3664999994539552E-2</v>
      </c>
      <c r="AE15" s="129">
        <v>1.3664999994539552E-2</v>
      </c>
      <c r="AF15" s="129">
        <v>1.3664999994539552E-2</v>
      </c>
      <c r="AG15" s="129">
        <v>1.3664999994539552E-2</v>
      </c>
      <c r="AH15" s="129">
        <v>1.3664999994539552E-2</v>
      </c>
      <c r="AI15" s="129">
        <v>1.3664999994539552E-2</v>
      </c>
      <c r="AJ15" s="129">
        <v>1.3664999994539552E-2</v>
      </c>
      <c r="AK15" s="129">
        <v>1.3664999994539552E-2</v>
      </c>
      <c r="AL15" s="129">
        <v>1.3664999994539552E-2</v>
      </c>
      <c r="AM15" s="129">
        <v>1.3664999994539552E-2</v>
      </c>
      <c r="AN15" s="130">
        <v>1.3664999994539552E-2</v>
      </c>
    </row>
    <row r="16" spans="1:40" ht="15">
      <c r="A16" s="117">
        <v>14</v>
      </c>
      <c r="B16" s="119">
        <v>13000000</v>
      </c>
      <c r="C16" s="119">
        <v>13999999</v>
      </c>
      <c r="D16" s="117"/>
      <c r="E16" s="120">
        <v>1.3255664877878149E-2</v>
      </c>
      <c r="F16" s="120">
        <v>1.3255664877878149E-2</v>
      </c>
      <c r="G16" s="172">
        <v>1.4663907345977136E-2</v>
      </c>
      <c r="H16" s="120">
        <v>1.3255664877878149E-2</v>
      </c>
      <c r="I16" s="120">
        <v>1.3255664877878149E-2</v>
      </c>
      <c r="J16" s="120">
        <v>1.3255664877878149E-2</v>
      </c>
      <c r="K16" s="172">
        <v>1.3207814691954279E-2</v>
      </c>
      <c r="L16" s="172">
        <v>1.4327814691954275E-2</v>
      </c>
      <c r="M16" s="121">
        <v>1.4139999995446071E-2</v>
      </c>
      <c r="N16" s="121">
        <v>1.4139999995446071E-2</v>
      </c>
      <c r="O16" s="172">
        <v>1.6865562938390855E-2</v>
      </c>
      <c r="P16" s="122">
        <v>1.7090000002208623E-2</v>
      </c>
      <c r="Q16" s="123">
        <v>1.2430664877878153E-2</v>
      </c>
      <c r="R16" s="123">
        <v>1.2430664877878153E-2</v>
      </c>
      <c r="S16" s="123">
        <v>1.2430664877878153E-2</v>
      </c>
      <c r="T16" s="123">
        <v>1.2430664877878153E-2</v>
      </c>
      <c r="U16" s="124">
        <v>1.3265000000000002E-2</v>
      </c>
      <c r="V16" s="125">
        <v>2.666E-2</v>
      </c>
      <c r="W16" s="125">
        <v>2.666E-2</v>
      </c>
      <c r="X16" s="125">
        <v>2.666E-2</v>
      </c>
      <c r="Y16" s="126">
        <v>1.3465000002704192E-2</v>
      </c>
      <c r="Z16" s="127">
        <v>1.8590000000000002E-2</v>
      </c>
      <c r="AA16" s="174">
        <v>1.8590000000000002E-2</v>
      </c>
      <c r="AB16" s="172">
        <v>1.4223841164532234E-2</v>
      </c>
      <c r="AC16" s="128">
        <v>1.5034999994052825E-2</v>
      </c>
      <c r="AD16" s="129">
        <v>1.3465000002704192E-2</v>
      </c>
      <c r="AE16" s="129">
        <v>1.3465000002704192E-2</v>
      </c>
      <c r="AF16" s="129">
        <v>1.3465000002704192E-2</v>
      </c>
      <c r="AG16" s="129">
        <v>1.3465000002704192E-2</v>
      </c>
      <c r="AH16" s="129">
        <v>1.3465000002704192E-2</v>
      </c>
      <c r="AI16" s="129">
        <v>1.3465000002704192E-2</v>
      </c>
      <c r="AJ16" s="129">
        <v>1.3465000002704192E-2</v>
      </c>
      <c r="AK16" s="129">
        <v>1.3465000002704192E-2</v>
      </c>
      <c r="AL16" s="129">
        <v>1.3465000002704192E-2</v>
      </c>
      <c r="AM16" s="129">
        <v>1.3465000002704192E-2</v>
      </c>
      <c r="AN16" s="130">
        <v>1.3465000002704192E-2</v>
      </c>
    </row>
    <row r="17" spans="1:40" ht="15">
      <c r="A17" s="117">
        <v>15</v>
      </c>
      <c r="B17" s="119">
        <v>14000000</v>
      </c>
      <c r="C17" s="119">
        <v>14999999</v>
      </c>
      <c r="D17" s="117"/>
      <c r="E17" s="120">
        <v>1.3086688815172566E-2</v>
      </c>
      <c r="F17" s="120">
        <v>1.3086688815172566E-2</v>
      </c>
      <c r="G17" s="172">
        <v>1.4663907345977136E-2</v>
      </c>
      <c r="H17" s="120">
        <v>1.3086688815172566E-2</v>
      </c>
      <c r="I17" s="120">
        <v>1.3086688815172566E-2</v>
      </c>
      <c r="J17" s="120">
        <v>1.3086688815172566E-2</v>
      </c>
      <c r="K17" s="172">
        <v>1.3207814691954279E-2</v>
      </c>
      <c r="L17" s="172">
        <v>1.4327814691954275E-2</v>
      </c>
      <c r="M17" s="121">
        <v>1.3940000001202218E-2</v>
      </c>
      <c r="N17" s="121">
        <v>1.3940000001202218E-2</v>
      </c>
      <c r="O17" s="172">
        <v>1.6865562938390855E-2</v>
      </c>
      <c r="P17" s="122">
        <v>1.7090000002208623E-2</v>
      </c>
      <c r="Q17" s="123">
        <v>1.2261688815172566E-2</v>
      </c>
      <c r="R17" s="123">
        <v>1.2261688815172566E-2</v>
      </c>
      <c r="S17" s="123">
        <v>1.2261688815172566E-2</v>
      </c>
      <c r="T17" s="123">
        <v>1.2261688815172566E-2</v>
      </c>
      <c r="U17" s="124">
        <v>1.3265000000000002E-2</v>
      </c>
      <c r="V17" s="125">
        <v>2.666E-2</v>
      </c>
      <c r="W17" s="125">
        <v>2.666E-2</v>
      </c>
      <c r="X17" s="125">
        <v>2.666E-2</v>
      </c>
      <c r="Y17" s="126">
        <v>1.3264999994796097E-2</v>
      </c>
      <c r="Z17" s="127">
        <v>1.8590000000000002E-2</v>
      </c>
      <c r="AA17" s="174">
        <v>1.8590000000000002E-2</v>
      </c>
      <c r="AB17" s="172">
        <v>1.4223841164532234E-2</v>
      </c>
      <c r="AC17" s="128">
        <v>1.5034999994052825E-2</v>
      </c>
      <c r="AD17" s="129">
        <v>1.3264999994796097E-2</v>
      </c>
      <c r="AE17" s="129">
        <v>1.3264999994796097E-2</v>
      </c>
      <c r="AF17" s="129">
        <v>1.3264999994796097E-2</v>
      </c>
      <c r="AG17" s="129">
        <v>1.3264999994796097E-2</v>
      </c>
      <c r="AH17" s="129">
        <v>1.3264999994796097E-2</v>
      </c>
      <c r="AI17" s="129">
        <v>1.3264999994796097E-2</v>
      </c>
      <c r="AJ17" s="129">
        <v>1.3264999994796097E-2</v>
      </c>
      <c r="AK17" s="129">
        <v>1.3264999994796097E-2</v>
      </c>
      <c r="AL17" s="129">
        <v>1.3264999994796097E-2</v>
      </c>
      <c r="AM17" s="129">
        <v>1.3264999994796097E-2</v>
      </c>
      <c r="AN17" s="130">
        <v>1.3264999994796097E-2</v>
      </c>
    </row>
    <row r="18" spans="1:40" ht="15">
      <c r="A18" s="117">
        <v>16</v>
      </c>
      <c r="B18" s="119">
        <v>15000000</v>
      </c>
      <c r="C18" s="119">
        <v>15999999</v>
      </c>
      <c r="D18" s="117"/>
      <c r="E18" s="120">
        <v>1.3113576227494395E-2</v>
      </c>
      <c r="F18" s="120">
        <v>1.3113576227494395E-2</v>
      </c>
      <c r="G18" s="172">
        <v>1.4663907345977136E-2</v>
      </c>
      <c r="H18" s="120">
        <v>1.3113576227494395E-2</v>
      </c>
      <c r="I18" s="120">
        <v>1.3113576227494395E-2</v>
      </c>
      <c r="J18" s="120">
        <v>1.3113576227494395E-2</v>
      </c>
      <c r="K18" s="172">
        <v>1.3207814691954279E-2</v>
      </c>
      <c r="L18" s="172">
        <v>1.4327814691954275E-2</v>
      </c>
      <c r="M18" s="121">
        <v>1.3940000001202218E-2</v>
      </c>
      <c r="N18" s="121">
        <v>1.3940000001202218E-2</v>
      </c>
      <c r="O18" s="172">
        <v>1.6865562938390855E-2</v>
      </c>
      <c r="P18" s="122">
        <v>1.7090000002208623E-2</v>
      </c>
      <c r="Q18" s="123">
        <v>1.2288576227494396E-2</v>
      </c>
      <c r="R18" s="123">
        <v>1.2288576227494396E-2</v>
      </c>
      <c r="S18" s="123">
        <v>1.2288576227494396E-2</v>
      </c>
      <c r="T18" s="123">
        <v>1.2288576227494396E-2</v>
      </c>
      <c r="U18" s="124">
        <v>1.3265000000000002E-2</v>
      </c>
      <c r="V18" s="125">
        <v>2.666E-2</v>
      </c>
      <c r="W18" s="125">
        <v>2.666E-2</v>
      </c>
      <c r="X18" s="125">
        <v>2.666E-2</v>
      </c>
      <c r="Y18" s="126">
        <v>1.3264999994796097E-2</v>
      </c>
      <c r="Z18" s="127">
        <v>1.8590000000000002E-2</v>
      </c>
      <c r="AA18" s="174">
        <v>1.8590000000000002E-2</v>
      </c>
      <c r="AB18" s="172">
        <v>1.4223841164532234E-2</v>
      </c>
      <c r="AC18" s="128">
        <v>1.5034999994052825E-2</v>
      </c>
      <c r="AD18" s="129">
        <v>1.3264999994796097E-2</v>
      </c>
      <c r="AE18" s="129">
        <v>1.3264999994796097E-2</v>
      </c>
      <c r="AF18" s="129">
        <v>1.3264999994796097E-2</v>
      </c>
      <c r="AG18" s="129">
        <v>1.3264999994796097E-2</v>
      </c>
      <c r="AH18" s="129">
        <v>1.3264999994796097E-2</v>
      </c>
      <c r="AI18" s="129">
        <v>1.3264999994796097E-2</v>
      </c>
      <c r="AJ18" s="129">
        <v>1.3264999994796097E-2</v>
      </c>
      <c r="AK18" s="129">
        <v>1.3264999994796097E-2</v>
      </c>
      <c r="AL18" s="129">
        <v>1.3264999994796097E-2</v>
      </c>
      <c r="AM18" s="129">
        <v>1.3264999994796097E-2</v>
      </c>
      <c r="AN18" s="130">
        <v>1.3264999994796097E-2</v>
      </c>
    </row>
    <row r="19" spans="1:40" ht="15">
      <c r="A19" s="117">
        <v>17</v>
      </c>
      <c r="B19" s="119">
        <v>16000000</v>
      </c>
      <c r="C19" s="119">
        <v>16999999</v>
      </c>
      <c r="D19" s="117"/>
      <c r="E19" s="120">
        <v>1.2637930509482854E-2</v>
      </c>
      <c r="F19" s="120">
        <v>1.2637930509482854E-2</v>
      </c>
      <c r="G19" s="172">
        <v>1.4663907345977136E-2</v>
      </c>
      <c r="H19" s="120">
        <v>1.2637930509482854E-2</v>
      </c>
      <c r="I19" s="120">
        <v>1.2637930509482854E-2</v>
      </c>
      <c r="J19" s="120">
        <v>1.2637930509482854E-2</v>
      </c>
      <c r="K19" s="172">
        <v>1.3207814691954279E-2</v>
      </c>
      <c r="L19" s="172">
        <v>1.4327814691954275E-2</v>
      </c>
      <c r="M19" s="121">
        <v>1.3239999990150939E-2</v>
      </c>
      <c r="N19" s="121">
        <v>1.3239999990150939E-2</v>
      </c>
      <c r="O19" s="172">
        <v>1.6865562938390855E-2</v>
      </c>
      <c r="P19" s="122">
        <v>1.7090000002208623E-2</v>
      </c>
      <c r="Q19" s="123">
        <v>1.1812930509482858E-2</v>
      </c>
      <c r="R19" s="123">
        <v>1.1812930509482858E-2</v>
      </c>
      <c r="S19" s="123">
        <v>1.1812930509482858E-2</v>
      </c>
      <c r="T19" s="123">
        <v>1.1812930509482858E-2</v>
      </c>
      <c r="U19" s="124">
        <v>1.3265000000000002E-2</v>
      </c>
      <c r="V19" s="125">
        <v>2.666E-2</v>
      </c>
      <c r="W19" s="125">
        <v>2.666E-2</v>
      </c>
      <c r="X19" s="125">
        <v>2.666E-2</v>
      </c>
      <c r="Y19" s="126">
        <v>1.2565000006912758E-2</v>
      </c>
      <c r="Z19" s="127">
        <v>1.8590000000000002E-2</v>
      </c>
      <c r="AA19" s="174">
        <v>1.8590000000000002E-2</v>
      </c>
      <c r="AB19" s="172">
        <v>1.4223841164532234E-2</v>
      </c>
      <c r="AC19" s="128">
        <v>1.5034999994052825E-2</v>
      </c>
      <c r="AD19" s="129">
        <v>1.2565000006912758E-2</v>
      </c>
      <c r="AE19" s="129">
        <v>1.2565000006912758E-2</v>
      </c>
      <c r="AF19" s="129">
        <v>1.2565000006912758E-2</v>
      </c>
      <c r="AG19" s="129">
        <v>1.2565000006912758E-2</v>
      </c>
      <c r="AH19" s="129">
        <v>1.2565000006912758E-2</v>
      </c>
      <c r="AI19" s="129">
        <v>1.2565000006912758E-2</v>
      </c>
      <c r="AJ19" s="129">
        <v>1.2565000006912758E-2</v>
      </c>
      <c r="AK19" s="129">
        <v>1.2565000006912758E-2</v>
      </c>
      <c r="AL19" s="129">
        <v>1.2565000006912758E-2</v>
      </c>
      <c r="AM19" s="129">
        <v>1.2565000006912758E-2</v>
      </c>
      <c r="AN19" s="130">
        <v>1.2565000006912758E-2</v>
      </c>
    </row>
    <row r="20" spans="1:40" ht="15">
      <c r="A20" s="117">
        <v>18</v>
      </c>
      <c r="B20" s="119">
        <v>17000000</v>
      </c>
      <c r="C20" s="119">
        <v>17999999</v>
      </c>
      <c r="D20" s="117"/>
      <c r="E20" s="120">
        <v>1.2637930509482854E-2</v>
      </c>
      <c r="F20" s="120">
        <v>1.2637930509482854E-2</v>
      </c>
      <c r="G20" s="172">
        <v>1.4663907345977136E-2</v>
      </c>
      <c r="H20" s="120">
        <v>1.2637930509482854E-2</v>
      </c>
      <c r="I20" s="120">
        <v>1.2637930509482854E-2</v>
      </c>
      <c r="J20" s="120">
        <v>1.2637930509482854E-2</v>
      </c>
      <c r="K20" s="172">
        <v>1.3207814691954279E-2</v>
      </c>
      <c r="L20" s="172">
        <v>1.4327814691954275E-2</v>
      </c>
      <c r="M20" s="121">
        <v>1.3239999990150939E-2</v>
      </c>
      <c r="N20" s="121">
        <v>1.3239999990150939E-2</v>
      </c>
      <c r="O20" s="172">
        <v>1.6865562938390855E-2</v>
      </c>
      <c r="P20" s="122">
        <v>1.7090000002208623E-2</v>
      </c>
      <c r="Q20" s="123">
        <v>1.1812930509482858E-2</v>
      </c>
      <c r="R20" s="123">
        <v>1.1812930509482858E-2</v>
      </c>
      <c r="S20" s="123">
        <v>1.1812930509482858E-2</v>
      </c>
      <c r="T20" s="123">
        <v>1.1812930509482858E-2</v>
      </c>
      <c r="U20" s="124">
        <v>1.3265000000000002E-2</v>
      </c>
      <c r="V20" s="125">
        <v>2.666E-2</v>
      </c>
      <c r="W20" s="125">
        <v>2.666E-2</v>
      </c>
      <c r="X20" s="125">
        <v>2.666E-2</v>
      </c>
      <c r="Y20" s="126">
        <v>1.2565000006912758E-2</v>
      </c>
      <c r="Z20" s="127">
        <v>1.8590000000000002E-2</v>
      </c>
      <c r="AA20" s="174">
        <v>1.8590000000000002E-2</v>
      </c>
      <c r="AB20" s="172">
        <v>1.4223841164532234E-2</v>
      </c>
      <c r="AC20" s="128">
        <v>1.5034999994052825E-2</v>
      </c>
      <c r="AD20" s="129">
        <v>1.2565000006912758E-2</v>
      </c>
      <c r="AE20" s="129">
        <v>1.2565000006912758E-2</v>
      </c>
      <c r="AF20" s="129">
        <v>1.2565000006912758E-2</v>
      </c>
      <c r="AG20" s="129">
        <v>1.2565000006912758E-2</v>
      </c>
      <c r="AH20" s="129">
        <v>1.2565000006912758E-2</v>
      </c>
      <c r="AI20" s="129">
        <v>1.2565000006912758E-2</v>
      </c>
      <c r="AJ20" s="129">
        <v>1.2565000006912758E-2</v>
      </c>
      <c r="AK20" s="129">
        <v>1.2565000006912758E-2</v>
      </c>
      <c r="AL20" s="129">
        <v>1.2565000006912758E-2</v>
      </c>
      <c r="AM20" s="129">
        <v>1.2565000006912758E-2</v>
      </c>
      <c r="AN20" s="130">
        <v>1.2565000006912758E-2</v>
      </c>
    </row>
    <row r="21" spans="1:40" ht="15">
      <c r="A21" s="117">
        <v>19</v>
      </c>
      <c r="B21" s="119">
        <v>18000000</v>
      </c>
      <c r="C21" s="119">
        <v>18999999</v>
      </c>
      <c r="D21" s="117"/>
      <c r="E21" s="120">
        <v>1.2637930509482854E-2</v>
      </c>
      <c r="F21" s="120">
        <v>1.2637930509482854E-2</v>
      </c>
      <c r="G21" s="172">
        <v>1.4663907345977136E-2</v>
      </c>
      <c r="H21" s="120">
        <v>1.2637930509482854E-2</v>
      </c>
      <c r="I21" s="120">
        <v>1.2637930509482854E-2</v>
      </c>
      <c r="J21" s="120">
        <v>1.2637930509482854E-2</v>
      </c>
      <c r="K21" s="172">
        <v>1.3207814691954279E-2</v>
      </c>
      <c r="L21" s="172">
        <v>1.4327814691954275E-2</v>
      </c>
      <c r="M21" s="121">
        <v>1.3239999990150939E-2</v>
      </c>
      <c r="N21" s="121">
        <v>1.3239999990150939E-2</v>
      </c>
      <c r="O21" s="172">
        <v>1.6865562938390855E-2</v>
      </c>
      <c r="P21" s="122">
        <v>1.7090000002208623E-2</v>
      </c>
      <c r="Q21" s="123">
        <v>1.1812930509482858E-2</v>
      </c>
      <c r="R21" s="123">
        <v>1.1812930509482858E-2</v>
      </c>
      <c r="S21" s="123">
        <v>1.1812930509482858E-2</v>
      </c>
      <c r="T21" s="123">
        <v>1.1812930509482858E-2</v>
      </c>
      <c r="U21" s="124">
        <v>1.3265000000000002E-2</v>
      </c>
      <c r="V21" s="125">
        <v>2.666E-2</v>
      </c>
      <c r="W21" s="125">
        <v>2.666E-2</v>
      </c>
      <c r="X21" s="125">
        <v>2.666E-2</v>
      </c>
      <c r="Y21" s="126">
        <v>1.2565000006912758E-2</v>
      </c>
      <c r="Z21" s="127">
        <v>1.8590000000000002E-2</v>
      </c>
      <c r="AA21" s="174">
        <v>1.8590000000000002E-2</v>
      </c>
      <c r="AB21" s="172">
        <v>1.4223841164532234E-2</v>
      </c>
      <c r="AC21" s="128">
        <v>1.5034999994052825E-2</v>
      </c>
      <c r="AD21" s="129">
        <v>1.2565000006912758E-2</v>
      </c>
      <c r="AE21" s="129">
        <v>1.2565000006912758E-2</v>
      </c>
      <c r="AF21" s="129">
        <v>1.2565000006912758E-2</v>
      </c>
      <c r="AG21" s="129">
        <v>1.2565000006912758E-2</v>
      </c>
      <c r="AH21" s="129">
        <v>1.2565000006912758E-2</v>
      </c>
      <c r="AI21" s="129">
        <v>1.2565000006912758E-2</v>
      </c>
      <c r="AJ21" s="129">
        <v>1.2565000006912758E-2</v>
      </c>
      <c r="AK21" s="129">
        <v>1.2565000006912758E-2</v>
      </c>
      <c r="AL21" s="129">
        <v>1.2565000006912758E-2</v>
      </c>
      <c r="AM21" s="129">
        <v>1.2565000006912758E-2</v>
      </c>
      <c r="AN21" s="130">
        <v>1.2565000006912758E-2</v>
      </c>
    </row>
    <row r="22" spans="1:40" ht="15">
      <c r="A22" s="117">
        <v>20</v>
      </c>
      <c r="B22" s="119">
        <v>19000000</v>
      </c>
      <c r="C22" s="119">
        <v>19999999</v>
      </c>
      <c r="D22" s="117"/>
      <c r="E22" s="120">
        <v>1.2637930509482854E-2</v>
      </c>
      <c r="F22" s="120">
        <v>1.2637930509482854E-2</v>
      </c>
      <c r="G22" s="172">
        <v>1.4663907345977136E-2</v>
      </c>
      <c r="H22" s="120">
        <v>1.2637930509482854E-2</v>
      </c>
      <c r="I22" s="120">
        <v>1.2637930509482854E-2</v>
      </c>
      <c r="J22" s="120">
        <v>1.2637930509482854E-2</v>
      </c>
      <c r="K22" s="172">
        <v>1.3207814691954279E-2</v>
      </c>
      <c r="L22" s="172">
        <v>1.4327814691954275E-2</v>
      </c>
      <c r="M22" s="121">
        <v>1.3239999990150939E-2</v>
      </c>
      <c r="N22" s="121">
        <v>1.3239999990150939E-2</v>
      </c>
      <c r="O22" s="172">
        <v>1.6865562938390855E-2</v>
      </c>
      <c r="P22" s="122">
        <v>1.7090000002208623E-2</v>
      </c>
      <c r="Q22" s="123">
        <v>1.1812930509482858E-2</v>
      </c>
      <c r="R22" s="123">
        <v>1.1812930509482858E-2</v>
      </c>
      <c r="S22" s="123">
        <v>1.1812930509482858E-2</v>
      </c>
      <c r="T22" s="123">
        <v>1.1812930509482858E-2</v>
      </c>
      <c r="U22" s="124">
        <v>1.3265000000000002E-2</v>
      </c>
      <c r="V22" s="125">
        <v>2.666E-2</v>
      </c>
      <c r="W22" s="125">
        <v>2.666E-2</v>
      </c>
      <c r="X22" s="125">
        <v>2.666E-2</v>
      </c>
      <c r="Y22" s="126">
        <v>1.2565000006912758E-2</v>
      </c>
      <c r="Z22" s="127">
        <v>1.8590000000000002E-2</v>
      </c>
      <c r="AA22" s="174">
        <v>1.8590000000000002E-2</v>
      </c>
      <c r="AB22" s="172">
        <v>1.4223841164532234E-2</v>
      </c>
      <c r="AC22" s="128">
        <v>1.5034999994052825E-2</v>
      </c>
      <c r="AD22" s="129">
        <v>1.2565000006912758E-2</v>
      </c>
      <c r="AE22" s="129">
        <v>1.2565000006912758E-2</v>
      </c>
      <c r="AF22" s="129">
        <v>1.2565000006912758E-2</v>
      </c>
      <c r="AG22" s="129">
        <v>1.2565000006912758E-2</v>
      </c>
      <c r="AH22" s="129">
        <v>1.2565000006912758E-2</v>
      </c>
      <c r="AI22" s="129">
        <v>1.2565000006912758E-2</v>
      </c>
      <c r="AJ22" s="129">
        <v>1.2565000006912758E-2</v>
      </c>
      <c r="AK22" s="129">
        <v>1.2565000006912758E-2</v>
      </c>
      <c r="AL22" s="129">
        <v>1.2565000006912758E-2</v>
      </c>
      <c r="AM22" s="129">
        <v>1.2565000006912758E-2</v>
      </c>
      <c r="AN22" s="130">
        <v>1.2565000006912758E-2</v>
      </c>
    </row>
    <row r="23" spans="1:40" ht="15">
      <c r="A23" s="117">
        <v>21</v>
      </c>
      <c r="B23" s="119">
        <v>20000000</v>
      </c>
      <c r="C23" s="119">
        <v>20999999</v>
      </c>
      <c r="D23" s="117"/>
      <c r="E23" s="120">
        <v>1.2637930509482854E-2</v>
      </c>
      <c r="F23" s="120">
        <v>1.2637930509482854E-2</v>
      </c>
      <c r="G23" s="172">
        <v>1.4663907345977136E-2</v>
      </c>
      <c r="H23" s="120">
        <v>1.2637930509482854E-2</v>
      </c>
      <c r="I23" s="120">
        <v>1.2637930509482854E-2</v>
      </c>
      <c r="J23" s="120">
        <v>1.2637930509482854E-2</v>
      </c>
      <c r="K23" s="172">
        <v>1.3207814691954279E-2</v>
      </c>
      <c r="L23" s="172">
        <v>1.4327814691954275E-2</v>
      </c>
      <c r="M23" s="121">
        <v>1.3239999990150939E-2</v>
      </c>
      <c r="N23" s="121">
        <v>1.3239999990150939E-2</v>
      </c>
      <c r="O23" s="172">
        <v>1.6865562938390855E-2</v>
      </c>
      <c r="P23" s="122">
        <v>1.7090000002208623E-2</v>
      </c>
      <c r="Q23" s="123">
        <v>1.1812930509482858E-2</v>
      </c>
      <c r="R23" s="123">
        <v>1.1812930509482858E-2</v>
      </c>
      <c r="S23" s="123">
        <v>1.1812930509482858E-2</v>
      </c>
      <c r="T23" s="123">
        <v>1.1812930509482858E-2</v>
      </c>
      <c r="U23" s="124">
        <v>1.3265000000000002E-2</v>
      </c>
      <c r="V23" s="125">
        <v>2.666E-2</v>
      </c>
      <c r="W23" s="125">
        <v>2.666E-2</v>
      </c>
      <c r="X23" s="125">
        <v>2.666E-2</v>
      </c>
      <c r="Y23" s="126">
        <v>1.2565000006912758E-2</v>
      </c>
      <c r="Z23" s="127">
        <v>1.8590000000000002E-2</v>
      </c>
      <c r="AA23" s="174">
        <v>1.8590000000000002E-2</v>
      </c>
      <c r="AB23" s="172">
        <v>1.4223841164532234E-2</v>
      </c>
      <c r="AC23" s="128">
        <v>1.5034999994052825E-2</v>
      </c>
      <c r="AD23" s="129">
        <v>1.2565000006912758E-2</v>
      </c>
      <c r="AE23" s="129">
        <v>1.2565000006912758E-2</v>
      </c>
      <c r="AF23" s="129">
        <v>1.2565000006912758E-2</v>
      </c>
      <c r="AG23" s="129">
        <v>1.2565000006912758E-2</v>
      </c>
      <c r="AH23" s="129">
        <v>1.2565000006912758E-2</v>
      </c>
      <c r="AI23" s="129">
        <v>1.2565000006912758E-2</v>
      </c>
      <c r="AJ23" s="129">
        <v>1.2565000006912758E-2</v>
      </c>
      <c r="AK23" s="129">
        <v>1.2565000006912758E-2</v>
      </c>
      <c r="AL23" s="129">
        <v>1.2565000006912758E-2</v>
      </c>
      <c r="AM23" s="129">
        <v>1.2565000006912758E-2</v>
      </c>
      <c r="AN23" s="130">
        <v>1.2565000006912758E-2</v>
      </c>
    </row>
    <row r="24" spans="1:40" ht="15">
      <c r="A24" s="117">
        <v>22</v>
      </c>
      <c r="B24" s="119">
        <v>21000000</v>
      </c>
      <c r="C24" s="119">
        <v>21999999</v>
      </c>
      <c r="D24" s="117"/>
      <c r="E24" s="120">
        <v>1.2637930509482854E-2</v>
      </c>
      <c r="F24" s="120">
        <v>1.2637930509482854E-2</v>
      </c>
      <c r="G24" s="172">
        <v>1.4663907345977136E-2</v>
      </c>
      <c r="H24" s="120">
        <v>1.2637930509482854E-2</v>
      </c>
      <c r="I24" s="120">
        <v>1.2637930509482854E-2</v>
      </c>
      <c r="J24" s="120">
        <v>1.2637930509482854E-2</v>
      </c>
      <c r="K24" s="172">
        <v>1.3207814691954279E-2</v>
      </c>
      <c r="L24" s="172">
        <v>1.4327814691954275E-2</v>
      </c>
      <c r="M24" s="121">
        <v>1.3239999990150939E-2</v>
      </c>
      <c r="N24" s="121">
        <v>1.3239999990150939E-2</v>
      </c>
      <c r="O24" s="172">
        <v>1.6865562938390855E-2</v>
      </c>
      <c r="P24" s="122">
        <v>1.7090000002208623E-2</v>
      </c>
      <c r="Q24" s="123">
        <v>1.1812930509482858E-2</v>
      </c>
      <c r="R24" s="123">
        <v>1.1812930509482858E-2</v>
      </c>
      <c r="S24" s="123">
        <v>1.1812930509482858E-2</v>
      </c>
      <c r="T24" s="123">
        <v>1.1812930509482858E-2</v>
      </c>
      <c r="U24" s="124">
        <v>1.3265000000000002E-2</v>
      </c>
      <c r="V24" s="125">
        <v>2.666E-2</v>
      </c>
      <c r="W24" s="125">
        <v>2.666E-2</v>
      </c>
      <c r="X24" s="125">
        <v>2.666E-2</v>
      </c>
      <c r="Y24" s="126">
        <v>1.2565000006912758E-2</v>
      </c>
      <c r="Z24" s="127">
        <v>1.8590000000000002E-2</v>
      </c>
      <c r="AA24" s="174">
        <v>1.8590000000000002E-2</v>
      </c>
      <c r="AB24" s="172">
        <v>1.4223841164532234E-2</v>
      </c>
      <c r="AC24" s="128">
        <v>1.5034999994052825E-2</v>
      </c>
      <c r="AD24" s="129">
        <v>1.2565000006912758E-2</v>
      </c>
      <c r="AE24" s="129">
        <v>1.2565000006912758E-2</v>
      </c>
      <c r="AF24" s="129">
        <v>1.2565000006912758E-2</v>
      </c>
      <c r="AG24" s="129">
        <v>1.2565000006912758E-2</v>
      </c>
      <c r="AH24" s="129">
        <v>1.2565000006912758E-2</v>
      </c>
      <c r="AI24" s="129">
        <v>1.2565000006912758E-2</v>
      </c>
      <c r="AJ24" s="129">
        <v>1.2565000006912758E-2</v>
      </c>
      <c r="AK24" s="129">
        <v>1.2565000006912758E-2</v>
      </c>
      <c r="AL24" s="129">
        <v>1.2565000006912758E-2</v>
      </c>
      <c r="AM24" s="129">
        <v>1.2565000006912758E-2</v>
      </c>
      <c r="AN24" s="130">
        <v>1.2565000006912758E-2</v>
      </c>
    </row>
    <row r="25" spans="1:40" ht="15">
      <c r="A25" s="117">
        <v>23</v>
      </c>
      <c r="B25" s="119">
        <v>22000000</v>
      </c>
      <c r="C25" s="119">
        <v>22999999</v>
      </c>
      <c r="D25" s="117"/>
      <c r="E25" s="120">
        <v>1.2637930509482854E-2</v>
      </c>
      <c r="F25" s="120">
        <v>1.2637930509482854E-2</v>
      </c>
      <c r="G25" s="172">
        <v>1.4663907345977136E-2</v>
      </c>
      <c r="H25" s="120">
        <v>1.2637930509482854E-2</v>
      </c>
      <c r="I25" s="120">
        <v>1.2637930509482854E-2</v>
      </c>
      <c r="J25" s="120">
        <v>1.2637930509482854E-2</v>
      </c>
      <c r="K25" s="172">
        <v>1.3207814691954279E-2</v>
      </c>
      <c r="L25" s="172">
        <v>1.4327814691954275E-2</v>
      </c>
      <c r="M25" s="121">
        <v>1.3239999990150939E-2</v>
      </c>
      <c r="N25" s="121">
        <v>1.3239999990150939E-2</v>
      </c>
      <c r="O25" s="172">
        <v>1.6865562938390855E-2</v>
      </c>
      <c r="P25" s="122">
        <v>1.7090000002208623E-2</v>
      </c>
      <c r="Q25" s="123">
        <v>1.1812930509482858E-2</v>
      </c>
      <c r="R25" s="123">
        <v>1.1812930509482858E-2</v>
      </c>
      <c r="S25" s="123">
        <v>1.1812930509482858E-2</v>
      </c>
      <c r="T25" s="123">
        <v>1.1812930509482858E-2</v>
      </c>
      <c r="U25" s="124">
        <v>1.3265000000000002E-2</v>
      </c>
      <c r="V25" s="125">
        <v>2.666E-2</v>
      </c>
      <c r="W25" s="125">
        <v>2.666E-2</v>
      </c>
      <c r="X25" s="125">
        <v>2.666E-2</v>
      </c>
      <c r="Y25" s="126">
        <v>1.2565000006912758E-2</v>
      </c>
      <c r="Z25" s="127">
        <v>1.8590000000000002E-2</v>
      </c>
      <c r="AA25" s="174">
        <v>1.8590000000000002E-2</v>
      </c>
      <c r="AB25" s="172">
        <v>1.4223841164532234E-2</v>
      </c>
      <c r="AC25" s="128">
        <v>1.5034999994052825E-2</v>
      </c>
      <c r="AD25" s="129">
        <v>1.2565000006912758E-2</v>
      </c>
      <c r="AE25" s="129">
        <v>1.2565000006912758E-2</v>
      </c>
      <c r="AF25" s="129">
        <v>1.2565000006912758E-2</v>
      </c>
      <c r="AG25" s="129">
        <v>1.2565000006912758E-2</v>
      </c>
      <c r="AH25" s="129">
        <v>1.2565000006912758E-2</v>
      </c>
      <c r="AI25" s="129">
        <v>1.2565000006912758E-2</v>
      </c>
      <c r="AJ25" s="129">
        <v>1.2565000006912758E-2</v>
      </c>
      <c r="AK25" s="129">
        <v>1.2565000006912758E-2</v>
      </c>
      <c r="AL25" s="129">
        <v>1.2565000006912758E-2</v>
      </c>
      <c r="AM25" s="129">
        <v>1.2565000006912758E-2</v>
      </c>
      <c r="AN25" s="130">
        <v>1.2565000006912758E-2</v>
      </c>
    </row>
    <row r="26" spans="1:40" ht="15">
      <c r="A26" s="117">
        <v>24</v>
      </c>
      <c r="B26" s="119">
        <v>23000000</v>
      </c>
      <c r="C26" s="119">
        <v>23999999</v>
      </c>
      <c r="D26" s="117"/>
      <c r="E26" s="120">
        <v>1.2637930509482854E-2</v>
      </c>
      <c r="F26" s="120">
        <v>1.2637930509482854E-2</v>
      </c>
      <c r="G26" s="172">
        <v>1.4663907345977136E-2</v>
      </c>
      <c r="H26" s="120">
        <v>1.2637930509482854E-2</v>
      </c>
      <c r="I26" s="120">
        <v>1.2637930509482854E-2</v>
      </c>
      <c r="J26" s="120">
        <v>1.2637930509482854E-2</v>
      </c>
      <c r="K26" s="172">
        <v>1.3207814691954279E-2</v>
      </c>
      <c r="L26" s="172">
        <v>1.4327814691954275E-2</v>
      </c>
      <c r="M26" s="121">
        <v>1.3239999990150939E-2</v>
      </c>
      <c r="N26" s="121">
        <v>1.3239999990150939E-2</v>
      </c>
      <c r="O26" s="172">
        <v>1.6865562938390855E-2</v>
      </c>
      <c r="P26" s="122">
        <v>1.7090000002208623E-2</v>
      </c>
      <c r="Q26" s="123">
        <v>1.1812930509482858E-2</v>
      </c>
      <c r="R26" s="123">
        <v>1.1812930509482858E-2</v>
      </c>
      <c r="S26" s="123">
        <v>1.1812930509482858E-2</v>
      </c>
      <c r="T26" s="123">
        <v>1.1812930509482858E-2</v>
      </c>
      <c r="U26" s="124">
        <v>1.3265000000000002E-2</v>
      </c>
      <c r="V26" s="125">
        <v>2.666E-2</v>
      </c>
      <c r="W26" s="125">
        <v>2.666E-2</v>
      </c>
      <c r="X26" s="125">
        <v>2.666E-2</v>
      </c>
      <c r="Y26" s="126">
        <v>1.2565000006912758E-2</v>
      </c>
      <c r="Z26" s="127">
        <v>1.8590000000000002E-2</v>
      </c>
      <c r="AA26" s="174">
        <v>1.8590000000000002E-2</v>
      </c>
      <c r="AB26" s="172">
        <v>1.4223841164532234E-2</v>
      </c>
      <c r="AC26" s="128">
        <v>1.5034999994052825E-2</v>
      </c>
      <c r="AD26" s="129">
        <v>1.2565000006912758E-2</v>
      </c>
      <c r="AE26" s="129">
        <v>1.2565000006912758E-2</v>
      </c>
      <c r="AF26" s="129">
        <v>1.2565000006912758E-2</v>
      </c>
      <c r="AG26" s="129">
        <v>1.2565000006912758E-2</v>
      </c>
      <c r="AH26" s="129">
        <v>1.2565000006912758E-2</v>
      </c>
      <c r="AI26" s="129">
        <v>1.2565000006912758E-2</v>
      </c>
      <c r="AJ26" s="129">
        <v>1.2565000006912758E-2</v>
      </c>
      <c r="AK26" s="129">
        <v>1.2565000006912758E-2</v>
      </c>
      <c r="AL26" s="129">
        <v>1.2565000006912758E-2</v>
      </c>
      <c r="AM26" s="129">
        <v>1.2565000006912758E-2</v>
      </c>
      <c r="AN26" s="130">
        <v>1.2565000006912758E-2</v>
      </c>
    </row>
    <row r="27" spans="1:40" ht="15">
      <c r="A27" s="117">
        <v>25</v>
      </c>
      <c r="B27" s="119">
        <v>24000000</v>
      </c>
      <c r="C27" s="119">
        <v>24999999</v>
      </c>
      <c r="D27" s="117"/>
      <c r="E27" s="120">
        <v>1.2637930509482854E-2</v>
      </c>
      <c r="F27" s="120">
        <v>1.2637930509482854E-2</v>
      </c>
      <c r="G27" s="172">
        <v>1.4663907345977136E-2</v>
      </c>
      <c r="H27" s="120">
        <v>1.2637930509482854E-2</v>
      </c>
      <c r="I27" s="120">
        <v>1.2637930509482854E-2</v>
      </c>
      <c r="J27" s="120">
        <v>1.2637930509482854E-2</v>
      </c>
      <c r="K27" s="172">
        <v>1.3207814691954279E-2</v>
      </c>
      <c r="L27" s="172">
        <v>1.4327814691954275E-2</v>
      </c>
      <c r="M27" s="121">
        <v>1.3239999990150939E-2</v>
      </c>
      <c r="N27" s="121">
        <v>1.3239999990150939E-2</v>
      </c>
      <c r="O27" s="172">
        <v>1.6865562938390855E-2</v>
      </c>
      <c r="P27" s="122">
        <v>1.7090000002208623E-2</v>
      </c>
      <c r="Q27" s="123">
        <v>1.1812930509482858E-2</v>
      </c>
      <c r="R27" s="123">
        <v>1.1812930509482858E-2</v>
      </c>
      <c r="S27" s="123">
        <v>1.1812930509482858E-2</v>
      </c>
      <c r="T27" s="123">
        <v>1.1812930509482858E-2</v>
      </c>
      <c r="U27" s="124">
        <v>1.3265000000000002E-2</v>
      </c>
      <c r="V27" s="125">
        <v>2.666E-2</v>
      </c>
      <c r="W27" s="125">
        <v>2.666E-2</v>
      </c>
      <c r="X27" s="125">
        <v>2.666E-2</v>
      </c>
      <c r="Y27" s="126">
        <v>1.2565000006912758E-2</v>
      </c>
      <c r="Z27" s="127">
        <v>1.8590000000000002E-2</v>
      </c>
      <c r="AA27" s="174">
        <v>1.8590000000000002E-2</v>
      </c>
      <c r="AB27" s="172">
        <v>1.4223841164532234E-2</v>
      </c>
      <c r="AC27" s="128">
        <v>1.5034999994052825E-2</v>
      </c>
      <c r="AD27" s="129">
        <v>1.2565000006912758E-2</v>
      </c>
      <c r="AE27" s="129">
        <v>1.2565000006912758E-2</v>
      </c>
      <c r="AF27" s="129">
        <v>1.2565000006912758E-2</v>
      </c>
      <c r="AG27" s="129">
        <v>1.2565000006912758E-2</v>
      </c>
      <c r="AH27" s="129">
        <v>1.2565000006912758E-2</v>
      </c>
      <c r="AI27" s="129">
        <v>1.2565000006912758E-2</v>
      </c>
      <c r="AJ27" s="129">
        <v>1.2565000006912758E-2</v>
      </c>
      <c r="AK27" s="129">
        <v>1.2565000006912758E-2</v>
      </c>
      <c r="AL27" s="129">
        <v>1.2565000006912758E-2</v>
      </c>
      <c r="AM27" s="129">
        <v>1.2565000006912758E-2</v>
      </c>
      <c r="AN27" s="130">
        <v>1.2565000006912758E-2</v>
      </c>
    </row>
    <row r="28" spans="1:40" ht="15">
      <c r="A28" s="117">
        <v>26</v>
      </c>
      <c r="B28" s="119">
        <v>25000000</v>
      </c>
      <c r="C28" s="119">
        <v>25999999</v>
      </c>
      <c r="D28" s="117"/>
      <c r="E28" s="120">
        <v>1.2637930509482854E-2</v>
      </c>
      <c r="F28" s="120">
        <v>1.2637930509482854E-2</v>
      </c>
      <c r="G28" s="172">
        <v>1.4663907345977136E-2</v>
      </c>
      <c r="H28" s="120">
        <v>1.2637930509482854E-2</v>
      </c>
      <c r="I28" s="120">
        <v>1.2637930509482854E-2</v>
      </c>
      <c r="J28" s="120">
        <v>1.2637930509482854E-2</v>
      </c>
      <c r="K28" s="172">
        <v>1.3207814691954279E-2</v>
      </c>
      <c r="L28" s="172">
        <v>1.4327814691954275E-2</v>
      </c>
      <c r="M28" s="121">
        <v>1.3239999990150939E-2</v>
      </c>
      <c r="N28" s="121">
        <v>1.3239999990150939E-2</v>
      </c>
      <c r="O28" s="172">
        <v>1.6865562938390855E-2</v>
      </c>
      <c r="P28" s="122">
        <v>1.7090000002208623E-2</v>
      </c>
      <c r="Q28" s="123">
        <v>1.1812930509482858E-2</v>
      </c>
      <c r="R28" s="123">
        <v>1.1812930509482858E-2</v>
      </c>
      <c r="S28" s="123">
        <v>1.1812930509482858E-2</v>
      </c>
      <c r="T28" s="123">
        <v>1.1812930509482858E-2</v>
      </c>
      <c r="U28" s="124">
        <v>1.3265000000000002E-2</v>
      </c>
      <c r="V28" s="125">
        <v>2.666E-2</v>
      </c>
      <c r="W28" s="125">
        <v>2.666E-2</v>
      </c>
      <c r="X28" s="125">
        <v>2.666E-2</v>
      </c>
      <c r="Y28" s="126">
        <v>1.2565000006912758E-2</v>
      </c>
      <c r="Z28" s="127">
        <v>1.8590000000000002E-2</v>
      </c>
      <c r="AA28" s="174">
        <v>1.8590000000000002E-2</v>
      </c>
      <c r="AB28" s="172">
        <v>1.4223841164532234E-2</v>
      </c>
      <c r="AC28" s="128">
        <v>1.5034999994052825E-2</v>
      </c>
      <c r="AD28" s="129">
        <v>1.2565000006912758E-2</v>
      </c>
      <c r="AE28" s="129">
        <v>1.2565000006912758E-2</v>
      </c>
      <c r="AF28" s="129">
        <v>1.2565000006912758E-2</v>
      </c>
      <c r="AG28" s="129">
        <v>1.2565000006912758E-2</v>
      </c>
      <c r="AH28" s="129">
        <v>1.2565000006912758E-2</v>
      </c>
      <c r="AI28" s="129">
        <v>1.2565000006912758E-2</v>
      </c>
      <c r="AJ28" s="129">
        <v>1.2565000006912758E-2</v>
      </c>
      <c r="AK28" s="129">
        <v>1.2565000006912758E-2</v>
      </c>
      <c r="AL28" s="129">
        <v>1.2565000006912758E-2</v>
      </c>
      <c r="AM28" s="129">
        <v>1.2565000006912758E-2</v>
      </c>
      <c r="AN28" s="130">
        <v>1.2565000006912758E-2</v>
      </c>
    </row>
    <row r="29" spans="1:40" ht="15">
      <c r="A29" s="117">
        <v>27</v>
      </c>
      <c r="B29" s="119">
        <v>26000000</v>
      </c>
      <c r="C29" s="119">
        <v>26999999</v>
      </c>
      <c r="D29" s="117"/>
      <c r="E29" s="120">
        <v>1.2637930509482854E-2</v>
      </c>
      <c r="F29" s="120">
        <v>1.2637930509482854E-2</v>
      </c>
      <c r="G29" s="172">
        <v>1.4663907345977136E-2</v>
      </c>
      <c r="H29" s="120">
        <v>1.2637930509482854E-2</v>
      </c>
      <c r="I29" s="120">
        <v>1.2637930509482854E-2</v>
      </c>
      <c r="J29" s="120">
        <v>1.2637930509482854E-2</v>
      </c>
      <c r="K29" s="172">
        <v>1.3207814691954279E-2</v>
      </c>
      <c r="L29" s="172">
        <v>1.4327814691954275E-2</v>
      </c>
      <c r="M29" s="121">
        <v>1.3239999990150939E-2</v>
      </c>
      <c r="N29" s="121">
        <v>1.3239999990150939E-2</v>
      </c>
      <c r="O29" s="172">
        <v>1.6865562938390855E-2</v>
      </c>
      <c r="P29" s="122">
        <v>1.7090000002208623E-2</v>
      </c>
      <c r="Q29" s="123">
        <v>1.1812930509482858E-2</v>
      </c>
      <c r="R29" s="123">
        <v>1.1812930509482858E-2</v>
      </c>
      <c r="S29" s="123">
        <v>1.1812930509482858E-2</v>
      </c>
      <c r="T29" s="123">
        <v>1.1812930509482858E-2</v>
      </c>
      <c r="U29" s="124">
        <v>1.3265000000000002E-2</v>
      </c>
      <c r="V29" s="125">
        <v>2.666E-2</v>
      </c>
      <c r="W29" s="125">
        <v>2.666E-2</v>
      </c>
      <c r="X29" s="125">
        <v>2.666E-2</v>
      </c>
      <c r="Y29" s="126">
        <v>1.2565000006912758E-2</v>
      </c>
      <c r="Z29" s="127">
        <v>1.8590000000000002E-2</v>
      </c>
      <c r="AA29" s="174">
        <v>1.8590000000000002E-2</v>
      </c>
      <c r="AB29" s="172">
        <v>1.4223841164532234E-2</v>
      </c>
      <c r="AC29" s="128">
        <v>1.5034999994052825E-2</v>
      </c>
      <c r="AD29" s="129">
        <v>1.2565000006912758E-2</v>
      </c>
      <c r="AE29" s="129">
        <v>1.2565000006912758E-2</v>
      </c>
      <c r="AF29" s="129">
        <v>1.2565000006912758E-2</v>
      </c>
      <c r="AG29" s="129">
        <v>1.2565000006912758E-2</v>
      </c>
      <c r="AH29" s="129">
        <v>1.2565000006912758E-2</v>
      </c>
      <c r="AI29" s="129">
        <v>1.2565000006912758E-2</v>
      </c>
      <c r="AJ29" s="129">
        <v>1.2565000006912758E-2</v>
      </c>
      <c r="AK29" s="129">
        <v>1.2565000006912758E-2</v>
      </c>
      <c r="AL29" s="129">
        <v>1.2565000006912758E-2</v>
      </c>
      <c r="AM29" s="129">
        <v>1.2565000006912758E-2</v>
      </c>
      <c r="AN29" s="130">
        <v>1.2565000006912758E-2</v>
      </c>
    </row>
    <row r="30" spans="1:40" ht="15">
      <c r="A30" s="117">
        <v>28</v>
      </c>
      <c r="B30" s="119">
        <v>27000000</v>
      </c>
      <c r="C30" s="119">
        <v>27999999</v>
      </c>
      <c r="D30" s="117"/>
      <c r="E30" s="120">
        <v>1.2637930509482854E-2</v>
      </c>
      <c r="F30" s="120">
        <v>1.2637930509482854E-2</v>
      </c>
      <c r="G30" s="172">
        <v>1.4663907345977136E-2</v>
      </c>
      <c r="H30" s="120">
        <v>1.2637930509482854E-2</v>
      </c>
      <c r="I30" s="120">
        <v>1.2637930509482854E-2</v>
      </c>
      <c r="J30" s="120">
        <v>1.2637930509482854E-2</v>
      </c>
      <c r="K30" s="172">
        <v>1.3207814691954279E-2</v>
      </c>
      <c r="L30" s="172">
        <v>1.4327814691954275E-2</v>
      </c>
      <c r="M30" s="121">
        <v>1.3239999990150939E-2</v>
      </c>
      <c r="N30" s="121">
        <v>1.3239999990150939E-2</v>
      </c>
      <c r="O30" s="172">
        <v>1.6865562938390855E-2</v>
      </c>
      <c r="P30" s="122">
        <v>1.7090000002208623E-2</v>
      </c>
      <c r="Q30" s="123">
        <v>1.1812930509482858E-2</v>
      </c>
      <c r="R30" s="123">
        <v>1.1812930509482858E-2</v>
      </c>
      <c r="S30" s="123">
        <v>1.1812930509482858E-2</v>
      </c>
      <c r="T30" s="123">
        <v>1.1812930509482858E-2</v>
      </c>
      <c r="U30" s="124">
        <v>1.3265000000000002E-2</v>
      </c>
      <c r="V30" s="125">
        <v>2.666E-2</v>
      </c>
      <c r="W30" s="125">
        <v>2.666E-2</v>
      </c>
      <c r="X30" s="125">
        <v>2.666E-2</v>
      </c>
      <c r="Y30" s="126">
        <v>1.2565000006912758E-2</v>
      </c>
      <c r="Z30" s="127">
        <v>1.8590000000000002E-2</v>
      </c>
      <c r="AA30" s="174">
        <v>1.8590000000000002E-2</v>
      </c>
      <c r="AB30" s="172">
        <v>1.4223841164532234E-2</v>
      </c>
      <c r="AC30" s="128">
        <v>1.5034999994052825E-2</v>
      </c>
      <c r="AD30" s="129">
        <v>1.2565000006912758E-2</v>
      </c>
      <c r="AE30" s="129">
        <v>1.2565000006912758E-2</v>
      </c>
      <c r="AF30" s="129">
        <v>1.2565000006912758E-2</v>
      </c>
      <c r="AG30" s="129">
        <v>1.2565000006912758E-2</v>
      </c>
      <c r="AH30" s="129">
        <v>1.2565000006912758E-2</v>
      </c>
      <c r="AI30" s="129">
        <v>1.2565000006912758E-2</v>
      </c>
      <c r="AJ30" s="129">
        <v>1.2565000006912758E-2</v>
      </c>
      <c r="AK30" s="129">
        <v>1.2565000006912758E-2</v>
      </c>
      <c r="AL30" s="129">
        <v>1.2565000006912758E-2</v>
      </c>
      <c r="AM30" s="129">
        <v>1.2565000006912758E-2</v>
      </c>
      <c r="AN30" s="130">
        <v>1.2565000006912758E-2</v>
      </c>
    </row>
    <row r="31" spans="1:40" ht="15">
      <c r="A31" s="117">
        <v>29</v>
      </c>
      <c r="B31" s="119">
        <v>28000000</v>
      </c>
      <c r="C31" s="119">
        <v>28999999</v>
      </c>
      <c r="D31" s="117"/>
      <c r="E31" s="120">
        <v>1.2637930509482854E-2</v>
      </c>
      <c r="F31" s="120">
        <v>1.2637930509482854E-2</v>
      </c>
      <c r="G31" s="172">
        <v>1.4663907345977136E-2</v>
      </c>
      <c r="H31" s="120">
        <v>1.2637930509482854E-2</v>
      </c>
      <c r="I31" s="120">
        <v>1.2637930509482854E-2</v>
      </c>
      <c r="J31" s="120">
        <v>1.2637930509482854E-2</v>
      </c>
      <c r="K31" s="172">
        <v>1.3207814691954279E-2</v>
      </c>
      <c r="L31" s="172">
        <v>1.4327814691954275E-2</v>
      </c>
      <c r="M31" s="121">
        <v>1.3239999990150939E-2</v>
      </c>
      <c r="N31" s="121">
        <v>1.3239999990150939E-2</v>
      </c>
      <c r="O31" s="172">
        <v>1.6865562938390855E-2</v>
      </c>
      <c r="P31" s="122">
        <v>1.7090000002208623E-2</v>
      </c>
      <c r="Q31" s="123">
        <v>1.1812930509482858E-2</v>
      </c>
      <c r="R31" s="123">
        <v>1.1812930509482858E-2</v>
      </c>
      <c r="S31" s="123">
        <v>1.1812930509482858E-2</v>
      </c>
      <c r="T31" s="123">
        <v>1.1812930509482858E-2</v>
      </c>
      <c r="U31" s="124">
        <v>1.3265000000000002E-2</v>
      </c>
      <c r="V31" s="125">
        <v>2.666E-2</v>
      </c>
      <c r="W31" s="125">
        <v>2.666E-2</v>
      </c>
      <c r="X31" s="125">
        <v>2.666E-2</v>
      </c>
      <c r="Y31" s="126">
        <v>1.2565000006912758E-2</v>
      </c>
      <c r="Z31" s="127">
        <v>1.8590000000000002E-2</v>
      </c>
      <c r="AA31" s="174">
        <v>1.8590000000000002E-2</v>
      </c>
      <c r="AB31" s="172">
        <v>1.4223841164532234E-2</v>
      </c>
      <c r="AC31" s="128">
        <v>1.5034999994052825E-2</v>
      </c>
      <c r="AD31" s="129">
        <v>1.2565000006912758E-2</v>
      </c>
      <c r="AE31" s="129">
        <v>1.2565000006912758E-2</v>
      </c>
      <c r="AF31" s="129">
        <v>1.2565000006912758E-2</v>
      </c>
      <c r="AG31" s="129">
        <v>1.2565000006912758E-2</v>
      </c>
      <c r="AH31" s="129">
        <v>1.2565000006912758E-2</v>
      </c>
      <c r="AI31" s="129">
        <v>1.2565000006912758E-2</v>
      </c>
      <c r="AJ31" s="129">
        <v>1.2565000006912758E-2</v>
      </c>
      <c r="AK31" s="129">
        <v>1.2565000006912758E-2</v>
      </c>
      <c r="AL31" s="129">
        <v>1.2565000006912758E-2</v>
      </c>
      <c r="AM31" s="129">
        <v>1.2565000006912758E-2</v>
      </c>
      <c r="AN31" s="130">
        <v>1.2565000006912758E-2</v>
      </c>
    </row>
    <row r="32" spans="1:40" ht="15">
      <c r="A32" s="117">
        <v>30</v>
      </c>
      <c r="B32" s="119">
        <v>29000000</v>
      </c>
      <c r="C32" s="119">
        <v>30000000</v>
      </c>
      <c r="D32" s="117"/>
      <c r="E32" s="120">
        <v>1.2637930509482854E-2</v>
      </c>
      <c r="F32" s="120">
        <v>1.2637930509482854E-2</v>
      </c>
      <c r="G32" s="172">
        <v>1.4663907345977136E-2</v>
      </c>
      <c r="H32" s="120">
        <v>1.2637930509482854E-2</v>
      </c>
      <c r="I32" s="120">
        <v>1.2637930509482854E-2</v>
      </c>
      <c r="J32" s="120">
        <v>1.2637930509482854E-2</v>
      </c>
      <c r="K32" s="172">
        <v>1.3207814691954279E-2</v>
      </c>
      <c r="L32" s="172">
        <v>1.4327814691954275E-2</v>
      </c>
      <c r="M32" s="121">
        <v>1.3239999990150939E-2</v>
      </c>
      <c r="N32" s="121">
        <v>1.3239999990150939E-2</v>
      </c>
      <c r="O32" s="172">
        <v>1.6865562938390855E-2</v>
      </c>
      <c r="P32" s="122">
        <v>1.7090000002208623E-2</v>
      </c>
      <c r="Q32" s="123">
        <v>1.1812930509482858E-2</v>
      </c>
      <c r="R32" s="123">
        <v>1.1812930509482858E-2</v>
      </c>
      <c r="S32" s="123">
        <v>1.1812930509482858E-2</v>
      </c>
      <c r="T32" s="123">
        <v>1.1812930509482858E-2</v>
      </c>
      <c r="U32" s="124">
        <v>1.3265000000000002E-2</v>
      </c>
      <c r="V32" s="125">
        <v>2.666E-2</v>
      </c>
      <c r="W32" s="125">
        <v>2.666E-2</v>
      </c>
      <c r="X32" s="125">
        <v>2.666E-2</v>
      </c>
      <c r="Y32" s="126">
        <v>1.2565000006912758E-2</v>
      </c>
      <c r="Z32" s="127">
        <v>1.8590000000000002E-2</v>
      </c>
      <c r="AA32" s="174">
        <v>1.8590000000000002E-2</v>
      </c>
      <c r="AB32" s="172">
        <v>1.4223841164532234E-2</v>
      </c>
      <c r="AC32" s="128">
        <v>1.5034999994052825E-2</v>
      </c>
      <c r="AD32" s="129">
        <v>1.2565000006912758E-2</v>
      </c>
      <c r="AE32" s="129">
        <v>1.2565000006912758E-2</v>
      </c>
      <c r="AF32" s="129">
        <v>1.2565000006912758E-2</v>
      </c>
      <c r="AG32" s="129">
        <v>1.2565000006912758E-2</v>
      </c>
      <c r="AH32" s="129">
        <v>1.2565000006912758E-2</v>
      </c>
      <c r="AI32" s="129">
        <v>1.2565000006912758E-2</v>
      </c>
      <c r="AJ32" s="129">
        <v>1.2565000006912758E-2</v>
      </c>
      <c r="AK32" s="129">
        <v>1.2565000006912758E-2</v>
      </c>
      <c r="AL32" s="129">
        <v>1.2565000006912758E-2</v>
      </c>
      <c r="AM32" s="129">
        <v>1.2565000006912758E-2</v>
      </c>
      <c r="AN32" s="130">
        <v>1.2565000006912758E-2</v>
      </c>
    </row>
    <row r="33" spans="2:3" ht="12.75"/>
    <row r="34" spans="2:3" ht="12.75"/>
    <row r="35" spans="2:3" ht="12.75">
      <c r="B35" s="116" t="s">
        <v>202</v>
      </c>
      <c r="C35" s="116" t="s">
        <v>179</v>
      </c>
    </row>
    <row r="36" spans="2:3" ht="14.25">
      <c r="B36" s="116" t="s">
        <v>200</v>
      </c>
      <c r="C36" s="119">
        <v>7000000</v>
      </c>
    </row>
    <row r="39" spans="2:3" ht="15.75" customHeight="1">
      <c r="B39" s="116" t="s">
        <v>201</v>
      </c>
      <c r="C39" s="131" t="e" cm="1">
        <f t="array" ref="C39">INDEX($E$3:$AL$32,TRUNC(LOOKUP(C36,B3:C32)/$B$4,0),MATCH(C35,E2:AL2,0))</f>
        <v>#N/A</v>
      </c>
    </row>
  </sheetData>
  <mergeCells count="1">
    <mergeCell ref="B2:C2"/>
  </mergeCells>
  <dataValidations count="1">
    <dataValidation type="list" allowBlank="1" showInputMessage="1" showErrorMessage="1" sqref="C35" xr:uid="{FF73BB45-6D58-431B-9D4B-D102AD8EB32E}">
      <formula1>$E$2:$AL$2</formula1>
    </dataValidation>
  </dataValidations>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42D2B-1F80-43BA-A27F-C2CDB38009EB}">
  <sheetPr>
    <tabColor rgb="FF6FA8DC"/>
    <outlinePr summaryBelow="0" summaryRight="0"/>
  </sheetPr>
  <dimension ref="A1:AN39"/>
  <sheetViews>
    <sheetView workbookViewId="0">
      <selection activeCell="C22" sqref="C22"/>
    </sheetView>
  </sheetViews>
  <sheetFormatPr defaultColWidth="0" defaultRowHeight="15.75" customHeight="1"/>
  <cols>
    <col min="1" max="1" width="3.5703125" style="116" customWidth="1"/>
    <col min="2" max="3" width="14.28515625" style="116" customWidth="1"/>
    <col min="4" max="4" width="3.5703125" style="116" customWidth="1"/>
    <col min="5" max="5" width="6.7109375" style="116" hidden="1" customWidth="1"/>
    <col min="6" max="13" width="6.85546875" style="116" hidden="1" customWidth="1"/>
    <col min="14" max="14" width="9.28515625" style="116" hidden="1" customWidth="1"/>
    <col min="15" max="15" width="7.140625" style="116" hidden="1" customWidth="1"/>
    <col min="16" max="16" width="6.85546875" style="116" hidden="1" customWidth="1"/>
    <col min="17" max="17" width="10.140625" style="116" hidden="1" customWidth="1"/>
    <col min="18" max="19" width="6.5703125" style="116" hidden="1" customWidth="1"/>
    <col min="20" max="20" width="6.85546875" style="116" hidden="1" customWidth="1"/>
    <col min="21" max="21" width="13.42578125" style="116" hidden="1" customWidth="1"/>
    <col min="22" max="22" width="15.42578125" style="116" hidden="1" customWidth="1"/>
    <col min="23" max="23" width="14.7109375" style="116" hidden="1" customWidth="1"/>
    <col min="24" max="24" width="13.42578125" style="116" hidden="1" customWidth="1"/>
    <col min="25" max="25" width="12" style="116" hidden="1" customWidth="1"/>
    <col min="26" max="26" width="8.7109375" style="116" hidden="1" customWidth="1"/>
    <col min="27" max="27" width="6.5703125" style="116" hidden="1" customWidth="1"/>
    <col min="28" max="28" width="9.28515625" style="116" hidden="1" customWidth="1"/>
    <col min="29" max="29" width="8.140625" style="116" hidden="1" customWidth="1"/>
    <col min="30" max="30" width="6.85546875" style="116" hidden="1" customWidth="1"/>
    <col min="31" max="31" width="6.5703125" style="116" hidden="1" customWidth="1"/>
    <col min="32" max="32" width="10.85546875" style="116" hidden="1" customWidth="1"/>
    <col min="33" max="33" width="6.5703125" style="116" hidden="1" customWidth="1"/>
    <col min="34" max="34" width="9.28515625" style="116" hidden="1" customWidth="1"/>
    <col min="35" max="35" width="7.85546875" style="116" hidden="1" customWidth="1"/>
    <col min="36" max="37" width="11.42578125" style="116" hidden="1" customWidth="1"/>
    <col min="38" max="38" width="8.5703125" style="116" hidden="1" customWidth="1"/>
    <col min="39" max="40" width="12.42578125" style="116" hidden="1" customWidth="1"/>
    <col min="41" max="16384" width="12.5703125" style="116" hidden="1"/>
  </cols>
  <sheetData>
    <row r="1" spans="1:40" ht="15.75" customHeight="1">
      <c r="B1" s="117">
        <f>LOOKUP(C36,B3:C32)</f>
        <v>7999999</v>
      </c>
      <c r="C1" s="117">
        <f>B1/1000000</f>
        <v>7.9999989999999999</v>
      </c>
      <c r="D1" s="117"/>
      <c r="E1" s="117">
        <f>INT(C1)</f>
        <v>7</v>
      </c>
    </row>
    <row r="2" spans="1:40" ht="26.1" customHeight="1">
      <c r="A2" s="115"/>
      <c r="B2" s="197" t="s">
        <v>277</v>
      </c>
      <c r="C2" s="198"/>
      <c r="D2" s="115"/>
      <c r="E2" s="160" t="s">
        <v>189</v>
      </c>
      <c r="F2" s="160" t="s">
        <v>190</v>
      </c>
      <c r="G2" s="161" t="s">
        <v>191</v>
      </c>
      <c r="H2" s="160" t="s">
        <v>192</v>
      </c>
      <c r="I2" s="160" t="s">
        <v>193</v>
      </c>
      <c r="J2" s="160" t="s">
        <v>194</v>
      </c>
      <c r="K2" s="161" t="s">
        <v>273</v>
      </c>
      <c r="L2" s="161" t="s">
        <v>195</v>
      </c>
      <c r="M2" s="162" t="s">
        <v>218</v>
      </c>
      <c r="N2" s="162" t="s">
        <v>219</v>
      </c>
      <c r="O2" s="161" t="s">
        <v>196</v>
      </c>
      <c r="P2" s="163" t="s">
        <v>197</v>
      </c>
      <c r="Q2" s="164" t="s">
        <v>216</v>
      </c>
      <c r="R2" s="164" t="s">
        <v>217</v>
      </c>
      <c r="S2" s="164" t="s">
        <v>220</v>
      </c>
      <c r="T2" s="164" t="s">
        <v>221</v>
      </c>
      <c r="U2" s="165" t="s">
        <v>222</v>
      </c>
      <c r="V2" s="166" t="s">
        <v>174</v>
      </c>
      <c r="W2" s="166" t="s">
        <v>175</v>
      </c>
      <c r="X2" s="166" t="s">
        <v>176</v>
      </c>
      <c r="Y2" s="167" t="s">
        <v>223</v>
      </c>
      <c r="Z2" s="168" t="s">
        <v>177</v>
      </c>
      <c r="AA2" s="168" t="s">
        <v>178</v>
      </c>
      <c r="AB2" s="161" t="s">
        <v>276</v>
      </c>
      <c r="AC2" s="169" t="s">
        <v>224</v>
      </c>
      <c r="AD2" s="170" t="s">
        <v>225</v>
      </c>
      <c r="AE2" s="170" t="s">
        <v>226</v>
      </c>
      <c r="AF2" s="170" t="s">
        <v>227</v>
      </c>
      <c r="AG2" s="170" t="s">
        <v>228</v>
      </c>
      <c r="AH2" s="170" t="s">
        <v>229</v>
      </c>
      <c r="AI2" s="170" t="s">
        <v>230</v>
      </c>
      <c r="AJ2" s="170" t="s">
        <v>231</v>
      </c>
      <c r="AK2" s="170" t="s">
        <v>232</v>
      </c>
      <c r="AL2" s="170" t="s">
        <v>233</v>
      </c>
      <c r="AM2" s="170" t="s">
        <v>234</v>
      </c>
      <c r="AN2" s="171" t="s">
        <v>235</v>
      </c>
    </row>
    <row r="3" spans="1:40" ht="15">
      <c r="A3" s="117">
        <v>1</v>
      </c>
      <c r="B3" s="118">
        <v>0</v>
      </c>
      <c r="C3" s="119">
        <v>999999</v>
      </c>
      <c r="D3" s="117"/>
      <c r="E3" s="120">
        <v>1.578503322275885E-2</v>
      </c>
      <c r="F3" s="120">
        <v>1.578503322275885E-2</v>
      </c>
      <c r="G3" s="172">
        <v>1.4663907345977136E-2</v>
      </c>
      <c r="H3" s="120">
        <v>1.578503322275885E-2</v>
      </c>
      <c r="I3" s="120">
        <v>1.578503322275885E-2</v>
      </c>
      <c r="J3" s="120">
        <v>1.578503322275885E-2</v>
      </c>
      <c r="K3" s="172">
        <v>1.3207814691954279E-2</v>
      </c>
      <c r="L3" s="172">
        <v>1.4327814691954275E-2</v>
      </c>
      <c r="M3" s="121">
        <v>1.7090000002208623E-2</v>
      </c>
      <c r="N3" s="121">
        <v>1.7090000002208623E-2</v>
      </c>
      <c r="O3" s="172">
        <v>1.6865562938390855E-2</v>
      </c>
      <c r="P3" s="122">
        <v>1.7090000002208623E-2</v>
      </c>
      <c r="Q3" s="123">
        <v>1.3960033222758851E-2</v>
      </c>
      <c r="R3" s="123">
        <v>1.3960033222758851E-2</v>
      </c>
      <c r="S3" s="123">
        <v>1.3960033222758851E-2</v>
      </c>
      <c r="T3" s="123">
        <v>1.3960033222758851E-2</v>
      </c>
      <c r="U3" s="124">
        <v>1.6065000000000003E-2</v>
      </c>
      <c r="V3" s="173">
        <v>2.666E-2</v>
      </c>
      <c r="W3" s="125">
        <v>2.666E-2</v>
      </c>
      <c r="X3" s="125">
        <v>2.666E-2</v>
      </c>
      <c r="Y3" s="126">
        <v>1.7090000002208623E-2</v>
      </c>
      <c r="Z3" s="174">
        <v>1.8590000000000002E-2</v>
      </c>
      <c r="AA3" s="174">
        <v>1.8590000000000002E-2</v>
      </c>
      <c r="AB3" s="172">
        <v>1.4223841164532234E-2</v>
      </c>
      <c r="AC3" s="128">
        <v>1.5034999994052825E-2</v>
      </c>
      <c r="AD3" s="129">
        <v>1.6065000003441198E-2</v>
      </c>
      <c r="AE3" s="129">
        <v>1.6065000003441198E-2</v>
      </c>
      <c r="AF3" s="129">
        <v>1.6065000003441198E-2</v>
      </c>
      <c r="AG3" s="129">
        <v>1.6065000003441198E-2</v>
      </c>
      <c r="AH3" s="129">
        <v>1.6065000003441198E-2</v>
      </c>
      <c r="AI3" s="129">
        <v>1.6065000003441198E-2</v>
      </c>
      <c r="AJ3" s="129">
        <v>1.6065000003441198E-2</v>
      </c>
      <c r="AK3" s="129">
        <v>1.6065000003441198E-2</v>
      </c>
      <c r="AL3" s="129">
        <v>1.6065000003441198E-2</v>
      </c>
      <c r="AM3" s="129">
        <v>1.6065000003441198E-2</v>
      </c>
      <c r="AN3" s="130">
        <v>1.6065000003441198E-2</v>
      </c>
    </row>
    <row r="4" spans="1:40" ht="15">
      <c r="A4" s="117">
        <v>2</v>
      </c>
      <c r="B4" s="119">
        <v>1000000</v>
      </c>
      <c r="C4" s="119">
        <v>1999999</v>
      </c>
      <c r="D4" s="117"/>
      <c r="E4" s="120">
        <v>1.578503322275885E-2</v>
      </c>
      <c r="F4" s="120">
        <v>1.578503322275885E-2</v>
      </c>
      <c r="G4" s="172">
        <v>1.4663907345977136E-2</v>
      </c>
      <c r="H4" s="120">
        <v>1.578503322275885E-2</v>
      </c>
      <c r="I4" s="120">
        <v>1.578503322275885E-2</v>
      </c>
      <c r="J4" s="120">
        <v>1.578503322275885E-2</v>
      </c>
      <c r="K4" s="172">
        <v>1.3207814691954279E-2</v>
      </c>
      <c r="L4" s="172">
        <v>1.4327814691954275E-2</v>
      </c>
      <c r="M4" s="121">
        <v>1.7090000002208623E-2</v>
      </c>
      <c r="N4" s="121">
        <v>1.7090000002208623E-2</v>
      </c>
      <c r="O4" s="172">
        <v>1.6865562938390855E-2</v>
      </c>
      <c r="P4" s="122">
        <v>1.7090000002208623E-2</v>
      </c>
      <c r="Q4" s="123">
        <v>1.3960033222758851E-2</v>
      </c>
      <c r="R4" s="123">
        <v>1.3960033222758851E-2</v>
      </c>
      <c r="S4" s="123">
        <v>1.3960033222758851E-2</v>
      </c>
      <c r="T4" s="123">
        <v>1.3960033222758851E-2</v>
      </c>
      <c r="U4" s="124">
        <v>1.6065000000000003E-2</v>
      </c>
      <c r="V4" s="173">
        <v>2.666E-2</v>
      </c>
      <c r="W4" s="125">
        <v>2.666E-2</v>
      </c>
      <c r="X4" s="125">
        <v>2.666E-2</v>
      </c>
      <c r="Y4" s="126">
        <v>1.7090000002208623E-2</v>
      </c>
      <c r="Z4" s="174">
        <v>1.8590000000000002E-2</v>
      </c>
      <c r="AA4" s="174">
        <v>1.8590000000000002E-2</v>
      </c>
      <c r="AB4" s="172">
        <v>1.4223841164532234E-2</v>
      </c>
      <c r="AC4" s="128">
        <v>1.5034999994052825E-2</v>
      </c>
      <c r="AD4" s="129">
        <v>1.6065000003441198E-2</v>
      </c>
      <c r="AE4" s="129">
        <v>1.6065000003441198E-2</v>
      </c>
      <c r="AF4" s="129">
        <v>1.6065000003441198E-2</v>
      </c>
      <c r="AG4" s="129">
        <v>1.6065000003441198E-2</v>
      </c>
      <c r="AH4" s="129">
        <v>1.6065000003441198E-2</v>
      </c>
      <c r="AI4" s="129">
        <v>1.6065000003441198E-2</v>
      </c>
      <c r="AJ4" s="129">
        <v>1.6065000003441198E-2</v>
      </c>
      <c r="AK4" s="129">
        <v>1.6065000003441198E-2</v>
      </c>
      <c r="AL4" s="129">
        <v>1.6065000003441198E-2</v>
      </c>
      <c r="AM4" s="129">
        <v>1.6065000003441198E-2</v>
      </c>
      <c r="AN4" s="130">
        <v>1.6065000003441198E-2</v>
      </c>
    </row>
    <row r="5" spans="1:40" ht="15">
      <c r="A5" s="117">
        <v>3</v>
      </c>
      <c r="B5" s="119">
        <v>2000000</v>
      </c>
      <c r="C5" s="119">
        <v>2999999</v>
      </c>
      <c r="D5" s="117"/>
      <c r="E5" s="120">
        <v>1.578503322275885E-2</v>
      </c>
      <c r="F5" s="120">
        <v>1.578503322275885E-2</v>
      </c>
      <c r="G5" s="172">
        <v>1.4663907345977136E-2</v>
      </c>
      <c r="H5" s="120">
        <v>1.578503322275885E-2</v>
      </c>
      <c r="I5" s="120">
        <v>1.578503322275885E-2</v>
      </c>
      <c r="J5" s="120">
        <v>1.578503322275885E-2</v>
      </c>
      <c r="K5" s="172">
        <v>1.3207814691954279E-2</v>
      </c>
      <c r="L5" s="172">
        <v>1.4327814691954275E-2</v>
      </c>
      <c r="M5" s="121">
        <v>1.7090000002208623E-2</v>
      </c>
      <c r="N5" s="121">
        <v>1.7090000002208623E-2</v>
      </c>
      <c r="O5" s="172">
        <v>1.6865562938390855E-2</v>
      </c>
      <c r="P5" s="122">
        <v>1.7090000002208623E-2</v>
      </c>
      <c r="Q5" s="123">
        <v>1.3960033222758851E-2</v>
      </c>
      <c r="R5" s="123">
        <v>1.3960033222758851E-2</v>
      </c>
      <c r="S5" s="123">
        <v>1.3960033222758851E-2</v>
      </c>
      <c r="T5" s="123">
        <v>1.3960033222758851E-2</v>
      </c>
      <c r="U5" s="124">
        <v>1.6065000000000003E-2</v>
      </c>
      <c r="V5" s="173">
        <v>2.666E-2</v>
      </c>
      <c r="W5" s="125">
        <v>2.666E-2</v>
      </c>
      <c r="X5" s="125">
        <v>2.666E-2</v>
      </c>
      <c r="Y5" s="126">
        <v>1.7090000002208623E-2</v>
      </c>
      <c r="Z5" s="174">
        <v>1.8590000000000002E-2</v>
      </c>
      <c r="AA5" s="174">
        <v>1.8590000000000002E-2</v>
      </c>
      <c r="AB5" s="172">
        <v>1.4223841164532234E-2</v>
      </c>
      <c r="AC5" s="128">
        <v>1.5034999994052825E-2</v>
      </c>
      <c r="AD5" s="129">
        <v>1.6065000003441198E-2</v>
      </c>
      <c r="AE5" s="129">
        <v>1.6065000003441198E-2</v>
      </c>
      <c r="AF5" s="129">
        <v>1.6065000003441198E-2</v>
      </c>
      <c r="AG5" s="129">
        <v>1.6065000003441198E-2</v>
      </c>
      <c r="AH5" s="129">
        <v>1.6065000003441198E-2</v>
      </c>
      <c r="AI5" s="129">
        <v>1.6065000003441198E-2</v>
      </c>
      <c r="AJ5" s="129">
        <v>1.6065000003441198E-2</v>
      </c>
      <c r="AK5" s="129">
        <v>1.6065000003441198E-2</v>
      </c>
      <c r="AL5" s="129">
        <v>1.6065000003441198E-2</v>
      </c>
      <c r="AM5" s="129">
        <v>1.6065000003441198E-2</v>
      </c>
      <c r="AN5" s="130">
        <v>1.6065000003441198E-2</v>
      </c>
    </row>
    <row r="6" spans="1:40" ht="15">
      <c r="A6" s="117">
        <v>4</v>
      </c>
      <c r="B6" s="119">
        <v>3000000</v>
      </c>
      <c r="C6" s="119">
        <v>3999999</v>
      </c>
      <c r="D6" s="117"/>
      <c r="E6" s="120">
        <v>1.578503322275885E-2</v>
      </c>
      <c r="F6" s="120">
        <v>1.578503322275885E-2</v>
      </c>
      <c r="G6" s="172">
        <v>1.4663907345977136E-2</v>
      </c>
      <c r="H6" s="120">
        <v>1.578503322275885E-2</v>
      </c>
      <c r="I6" s="120">
        <v>1.578503322275885E-2</v>
      </c>
      <c r="J6" s="120">
        <v>1.578503322275885E-2</v>
      </c>
      <c r="K6" s="172">
        <v>1.3207814691954279E-2</v>
      </c>
      <c r="L6" s="172">
        <v>1.4327814691954275E-2</v>
      </c>
      <c r="M6" s="121">
        <v>1.7090000002208623E-2</v>
      </c>
      <c r="N6" s="121">
        <v>1.7090000002208623E-2</v>
      </c>
      <c r="O6" s="172">
        <v>1.6865562938390855E-2</v>
      </c>
      <c r="P6" s="122">
        <v>1.7090000002208623E-2</v>
      </c>
      <c r="Q6" s="123">
        <v>1.3960033222758851E-2</v>
      </c>
      <c r="R6" s="123">
        <v>1.3960033222758851E-2</v>
      </c>
      <c r="S6" s="123">
        <v>1.3960033222758851E-2</v>
      </c>
      <c r="T6" s="123">
        <v>1.3960033222758851E-2</v>
      </c>
      <c r="U6" s="124">
        <v>1.6065000000000003E-2</v>
      </c>
      <c r="V6" s="173">
        <v>2.666E-2</v>
      </c>
      <c r="W6" s="125">
        <v>2.666E-2</v>
      </c>
      <c r="X6" s="125">
        <v>2.666E-2</v>
      </c>
      <c r="Y6" s="126">
        <v>1.7090000002208623E-2</v>
      </c>
      <c r="Z6" s="174">
        <v>1.8590000000000002E-2</v>
      </c>
      <c r="AA6" s="174">
        <v>1.8590000000000002E-2</v>
      </c>
      <c r="AB6" s="172">
        <v>1.4223841164532234E-2</v>
      </c>
      <c r="AC6" s="128">
        <v>1.5034999994052825E-2</v>
      </c>
      <c r="AD6" s="129">
        <v>1.6065000003441198E-2</v>
      </c>
      <c r="AE6" s="129">
        <v>1.6065000003441198E-2</v>
      </c>
      <c r="AF6" s="129">
        <v>1.6065000003441198E-2</v>
      </c>
      <c r="AG6" s="129">
        <v>1.6065000003441198E-2</v>
      </c>
      <c r="AH6" s="129">
        <v>1.6065000003441198E-2</v>
      </c>
      <c r="AI6" s="129">
        <v>1.6065000003441198E-2</v>
      </c>
      <c r="AJ6" s="129">
        <v>1.6065000003441198E-2</v>
      </c>
      <c r="AK6" s="129">
        <v>1.6065000003441198E-2</v>
      </c>
      <c r="AL6" s="129">
        <v>1.6065000003441198E-2</v>
      </c>
      <c r="AM6" s="129">
        <v>1.6065000003441198E-2</v>
      </c>
      <c r="AN6" s="130">
        <v>1.6065000003441198E-2</v>
      </c>
    </row>
    <row r="7" spans="1:40" ht="15">
      <c r="A7" s="117">
        <v>5</v>
      </c>
      <c r="B7" s="119">
        <v>4000000</v>
      </c>
      <c r="C7" s="119">
        <v>4999999</v>
      </c>
      <c r="D7" s="117"/>
      <c r="E7" s="120">
        <v>1.578503322275885E-2</v>
      </c>
      <c r="F7" s="120">
        <v>1.578503322275885E-2</v>
      </c>
      <c r="G7" s="172">
        <v>1.4663907345977136E-2</v>
      </c>
      <c r="H7" s="120">
        <v>1.578503322275885E-2</v>
      </c>
      <c r="I7" s="120">
        <v>1.578503322275885E-2</v>
      </c>
      <c r="J7" s="120">
        <v>1.578503322275885E-2</v>
      </c>
      <c r="K7" s="172">
        <v>1.3207814691954279E-2</v>
      </c>
      <c r="L7" s="172">
        <v>1.4327814691954275E-2</v>
      </c>
      <c r="M7" s="121">
        <v>1.7090000002208623E-2</v>
      </c>
      <c r="N7" s="121">
        <v>1.7090000002208623E-2</v>
      </c>
      <c r="O7" s="172">
        <v>1.6865562938390855E-2</v>
      </c>
      <c r="P7" s="122">
        <v>1.7090000002208623E-2</v>
      </c>
      <c r="Q7" s="123">
        <v>1.3960033222758851E-2</v>
      </c>
      <c r="R7" s="123">
        <v>1.3960033222758851E-2</v>
      </c>
      <c r="S7" s="123">
        <v>1.3960033222758851E-2</v>
      </c>
      <c r="T7" s="123">
        <v>1.3960033222758851E-2</v>
      </c>
      <c r="U7" s="124">
        <v>1.6065000000000003E-2</v>
      </c>
      <c r="V7" s="173">
        <v>2.666E-2</v>
      </c>
      <c r="W7" s="125">
        <v>2.666E-2</v>
      </c>
      <c r="X7" s="125">
        <v>2.666E-2</v>
      </c>
      <c r="Y7" s="126">
        <v>1.7090000002208623E-2</v>
      </c>
      <c r="Z7" s="174">
        <v>1.8590000000000002E-2</v>
      </c>
      <c r="AA7" s="174">
        <v>1.8590000000000002E-2</v>
      </c>
      <c r="AB7" s="172">
        <v>1.4223841164532234E-2</v>
      </c>
      <c r="AC7" s="128">
        <v>1.5034999994052825E-2</v>
      </c>
      <c r="AD7" s="129">
        <v>1.6065000003441198E-2</v>
      </c>
      <c r="AE7" s="129">
        <v>1.6065000003441198E-2</v>
      </c>
      <c r="AF7" s="129">
        <v>1.6065000003441198E-2</v>
      </c>
      <c r="AG7" s="129">
        <v>1.6065000003441198E-2</v>
      </c>
      <c r="AH7" s="129">
        <v>1.6065000003441198E-2</v>
      </c>
      <c r="AI7" s="129">
        <v>1.6065000003441198E-2</v>
      </c>
      <c r="AJ7" s="129">
        <v>1.6065000003441198E-2</v>
      </c>
      <c r="AK7" s="129">
        <v>1.6065000003441198E-2</v>
      </c>
      <c r="AL7" s="129">
        <v>1.6065000003441198E-2</v>
      </c>
      <c r="AM7" s="129">
        <v>1.6065000003441198E-2</v>
      </c>
      <c r="AN7" s="130">
        <v>1.6065000003441198E-2</v>
      </c>
    </row>
    <row r="8" spans="1:40" ht="15">
      <c r="A8" s="117">
        <v>6</v>
      </c>
      <c r="B8" s="119">
        <v>5000000</v>
      </c>
      <c r="C8" s="119">
        <v>5999999</v>
      </c>
      <c r="D8" s="117"/>
      <c r="E8" s="120">
        <v>1.5506026578207082E-2</v>
      </c>
      <c r="F8" s="120">
        <v>1.5506026578207082E-2</v>
      </c>
      <c r="G8" s="172">
        <v>1.4663907345977136E-2</v>
      </c>
      <c r="H8" s="120">
        <v>1.5506026578207082E-2</v>
      </c>
      <c r="I8" s="120">
        <v>1.5506026578207082E-2</v>
      </c>
      <c r="J8" s="120">
        <v>1.5506026578207082E-2</v>
      </c>
      <c r="K8" s="172">
        <v>1.3207814691954279E-2</v>
      </c>
      <c r="L8" s="172">
        <v>1.4327814691954275E-2</v>
      </c>
      <c r="M8" s="121">
        <v>1.6589999992242033E-2</v>
      </c>
      <c r="N8" s="121">
        <v>1.6589999992242033E-2</v>
      </c>
      <c r="O8" s="172">
        <v>1.6865562938390855E-2</v>
      </c>
      <c r="P8" s="122">
        <v>1.7090000002208623E-2</v>
      </c>
      <c r="Q8" s="123">
        <v>1.3881026578207088E-2</v>
      </c>
      <c r="R8" s="123">
        <v>1.3881026578207088E-2</v>
      </c>
      <c r="S8" s="123">
        <v>1.3881026578207088E-2</v>
      </c>
      <c r="T8" s="123">
        <v>1.3881026578207088E-2</v>
      </c>
      <c r="U8" s="124">
        <v>1.6065000000000003E-2</v>
      </c>
      <c r="V8" s="173">
        <v>2.666E-2</v>
      </c>
      <c r="W8" s="125">
        <v>2.666E-2</v>
      </c>
      <c r="X8" s="125">
        <v>2.666E-2</v>
      </c>
      <c r="Y8" s="126">
        <v>1.6589999992242033E-2</v>
      </c>
      <c r="Z8" s="174">
        <v>1.8590000000000002E-2</v>
      </c>
      <c r="AA8" s="174">
        <v>1.8590000000000002E-2</v>
      </c>
      <c r="AB8" s="172">
        <v>1.4223841164532234E-2</v>
      </c>
      <c r="AC8" s="128">
        <v>1.5034999994052825E-2</v>
      </c>
      <c r="AD8" s="129">
        <v>1.5565000000439639E-2</v>
      </c>
      <c r="AE8" s="129">
        <v>1.5565000000439639E-2</v>
      </c>
      <c r="AF8" s="129">
        <v>1.5565000000439639E-2</v>
      </c>
      <c r="AG8" s="129">
        <v>1.5565000000439639E-2</v>
      </c>
      <c r="AH8" s="129">
        <v>1.5565000000439639E-2</v>
      </c>
      <c r="AI8" s="129">
        <v>1.5565000000439639E-2</v>
      </c>
      <c r="AJ8" s="129">
        <v>1.5565000000439639E-2</v>
      </c>
      <c r="AK8" s="129">
        <v>1.5565000000439639E-2</v>
      </c>
      <c r="AL8" s="129">
        <v>1.5565000000439639E-2</v>
      </c>
      <c r="AM8" s="129">
        <v>1.5565000000439639E-2</v>
      </c>
      <c r="AN8" s="130">
        <v>1.5565000000439639E-2</v>
      </c>
    </row>
    <row r="9" spans="1:40" ht="15">
      <c r="A9" s="117">
        <v>7</v>
      </c>
      <c r="B9" s="119">
        <v>6000000</v>
      </c>
      <c r="C9" s="119">
        <v>6999999</v>
      </c>
      <c r="D9" s="117"/>
      <c r="E9" s="120">
        <v>1.5017814691954279E-2</v>
      </c>
      <c r="F9" s="120">
        <v>1.5017814691954279E-2</v>
      </c>
      <c r="G9" s="172">
        <v>1.4663907345977136E-2</v>
      </c>
      <c r="H9" s="120">
        <v>1.5017814691954279E-2</v>
      </c>
      <c r="I9" s="120">
        <v>1.5017814691954279E-2</v>
      </c>
      <c r="J9" s="120">
        <v>1.5017814691954279E-2</v>
      </c>
      <c r="K9" s="172">
        <v>1.3207814691954279E-2</v>
      </c>
      <c r="L9" s="172">
        <v>1.4327814691954275E-2</v>
      </c>
      <c r="M9" s="121">
        <v>1.6289999995260988E-2</v>
      </c>
      <c r="N9" s="121">
        <v>1.6289999995260988E-2</v>
      </c>
      <c r="O9" s="172">
        <v>1.6865562938390855E-2</v>
      </c>
      <c r="P9" s="122">
        <v>1.7090000002208623E-2</v>
      </c>
      <c r="Q9" s="123">
        <v>1.3492814691954277E-2</v>
      </c>
      <c r="R9" s="123">
        <v>1.3492814691954277E-2</v>
      </c>
      <c r="S9" s="123">
        <v>1.3492814691954277E-2</v>
      </c>
      <c r="T9" s="123">
        <v>1.3492814691954277E-2</v>
      </c>
      <c r="U9" s="124">
        <v>1.6065000000000003E-2</v>
      </c>
      <c r="V9" s="173">
        <v>2.666E-2</v>
      </c>
      <c r="W9" s="125">
        <v>2.666E-2</v>
      </c>
      <c r="X9" s="125">
        <v>2.666E-2</v>
      </c>
      <c r="Y9" s="126">
        <v>1.6289999995260988E-2</v>
      </c>
      <c r="Z9" s="174">
        <v>1.8590000000000002E-2</v>
      </c>
      <c r="AA9" s="174">
        <v>1.8590000000000002E-2</v>
      </c>
      <c r="AB9" s="172">
        <v>1.4223841164532234E-2</v>
      </c>
      <c r="AC9" s="128">
        <v>1.5034999994052825E-2</v>
      </c>
      <c r="AD9" s="129">
        <v>1.5265000001222556E-2</v>
      </c>
      <c r="AE9" s="129">
        <v>1.5265000001222556E-2</v>
      </c>
      <c r="AF9" s="129">
        <v>1.5265000001222556E-2</v>
      </c>
      <c r="AG9" s="129">
        <v>1.5265000001222556E-2</v>
      </c>
      <c r="AH9" s="129">
        <v>1.5265000001222556E-2</v>
      </c>
      <c r="AI9" s="129">
        <v>1.5265000001222556E-2</v>
      </c>
      <c r="AJ9" s="129">
        <v>1.5265000001222556E-2</v>
      </c>
      <c r="AK9" s="129">
        <v>1.5265000001222556E-2</v>
      </c>
      <c r="AL9" s="129">
        <v>1.5265000001222556E-2</v>
      </c>
      <c r="AM9" s="129">
        <v>1.5265000001222556E-2</v>
      </c>
      <c r="AN9" s="130">
        <v>1.5265000001222556E-2</v>
      </c>
    </row>
    <row r="10" spans="1:40" ht="15">
      <c r="A10" s="117">
        <v>8</v>
      </c>
      <c r="B10" s="119">
        <v>7000000</v>
      </c>
      <c r="C10" s="119">
        <v>7999999</v>
      </c>
      <c r="D10" s="117"/>
      <c r="E10" s="120">
        <v>1.4613841164532241E-2</v>
      </c>
      <c r="F10" s="120">
        <v>1.4613841164532241E-2</v>
      </c>
      <c r="G10" s="172">
        <v>1.4663907345977136E-2</v>
      </c>
      <c r="H10" s="120">
        <v>1.4613841164532241E-2</v>
      </c>
      <c r="I10" s="120">
        <v>1.4613841164532241E-2</v>
      </c>
      <c r="J10" s="120">
        <v>1.4613841164532241E-2</v>
      </c>
      <c r="K10" s="172">
        <v>1.3207814691954279E-2</v>
      </c>
      <c r="L10" s="172">
        <v>1.4327814691954275E-2</v>
      </c>
      <c r="M10" s="121">
        <v>1.5789999999396787E-2</v>
      </c>
      <c r="N10" s="121">
        <v>1.5789999999396787E-2</v>
      </c>
      <c r="O10" s="172">
        <v>1.6865562938390855E-2</v>
      </c>
      <c r="P10" s="122">
        <v>1.7090000002208623E-2</v>
      </c>
      <c r="Q10" s="123">
        <v>1.3388841164532241E-2</v>
      </c>
      <c r="R10" s="123">
        <v>1.3388841164532241E-2</v>
      </c>
      <c r="S10" s="123">
        <v>1.3388841164532241E-2</v>
      </c>
      <c r="T10" s="123">
        <v>1.3388841164532241E-2</v>
      </c>
      <c r="U10" s="124">
        <v>1.6065000000000003E-2</v>
      </c>
      <c r="V10" s="173">
        <v>2.666E-2</v>
      </c>
      <c r="W10" s="125">
        <v>2.666E-2</v>
      </c>
      <c r="X10" s="125">
        <v>2.666E-2</v>
      </c>
      <c r="Y10" s="126">
        <v>1.5789999999396787E-2</v>
      </c>
      <c r="Z10" s="174">
        <v>1.8590000000000002E-2</v>
      </c>
      <c r="AA10" s="174">
        <v>1.8590000000000002E-2</v>
      </c>
      <c r="AB10" s="172">
        <v>1.4223841164532234E-2</v>
      </c>
      <c r="AC10" s="128">
        <v>1.5034999994052825E-2</v>
      </c>
      <c r="AD10" s="129">
        <v>1.4764999995478135E-2</v>
      </c>
      <c r="AE10" s="129">
        <v>1.4764999995478135E-2</v>
      </c>
      <c r="AF10" s="129">
        <v>1.4764999995478135E-2</v>
      </c>
      <c r="AG10" s="129">
        <v>1.4764999995478135E-2</v>
      </c>
      <c r="AH10" s="129">
        <v>1.4764999995478135E-2</v>
      </c>
      <c r="AI10" s="129">
        <v>1.4764999995478135E-2</v>
      </c>
      <c r="AJ10" s="129">
        <v>1.4764999995478135E-2</v>
      </c>
      <c r="AK10" s="129">
        <v>1.4764999995478135E-2</v>
      </c>
      <c r="AL10" s="129">
        <v>1.4764999995478135E-2</v>
      </c>
      <c r="AM10" s="129">
        <v>1.4764999995478135E-2</v>
      </c>
      <c r="AN10" s="130">
        <v>1.4764999995478135E-2</v>
      </c>
    </row>
    <row r="11" spans="1:40" ht="15">
      <c r="A11" s="117">
        <v>9</v>
      </c>
      <c r="B11" s="119">
        <v>8000000</v>
      </c>
      <c r="C11" s="119">
        <v>8999999</v>
      </c>
      <c r="D11" s="117"/>
      <c r="E11" s="120">
        <v>1.4085861018965707E-2</v>
      </c>
      <c r="F11" s="120">
        <v>1.4085861018965707E-2</v>
      </c>
      <c r="G11" s="172">
        <v>1.4663907345977136E-2</v>
      </c>
      <c r="H11" s="120">
        <v>1.4085861018965707E-2</v>
      </c>
      <c r="I11" s="120">
        <v>1.4085861018965707E-2</v>
      </c>
      <c r="J11" s="120">
        <v>1.4085861018965707E-2</v>
      </c>
      <c r="K11" s="172">
        <v>1.3207814691954279E-2</v>
      </c>
      <c r="L11" s="172">
        <v>1.4327814691954275E-2</v>
      </c>
      <c r="M11" s="121">
        <v>1.5039999995718437E-2</v>
      </c>
      <c r="N11" s="121">
        <v>1.5039999995718437E-2</v>
      </c>
      <c r="O11" s="172">
        <v>1.6865562938390855E-2</v>
      </c>
      <c r="P11" s="122">
        <v>1.7090000002208623E-2</v>
      </c>
      <c r="Q11" s="123">
        <v>1.3260861018965711E-2</v>
      </c>
      <c r="R11" s="123">
        <v>1.3260861018965711E-2</v>
      </c>
      <c r="S11" s="123">
        <v>1.3260861018965711E-2</v>
      </c>
      <c r="T11" s="123">
        <v>1.3260861018965711E-2</v>
      </c>
      <c r="U11" s="124">
        <v>1.3265000000000002E-2</v>
      </c>
      <c r="V11" s="173">
        <v>2.666E-2</v>
      </c>
      <c r="W11" s="125">
        <v>2.666E-2</v>
      </c>
      <c r="X11" s="125">
        <v>2.666E-2</v>
      </c>
      <c r="Y11" s="126">
        <v>1.4364999994883136E-2</v>
      </c>
      <c r="Z11" s="174">
        <v>1.8590000000000002E-2</v>
      </c>
      <c r="AA11" s="174">
        <v>1.8590000000000002E-2</v>
      </c>
      <c r="AB11" s="172">
        <v>1.4223841164532234E-2</v>
      </c>
      <c r="AC11" s="128">
        <v>1.5034999994052825E-2</v>
      </c>
      <c r="AD11" s="129">
        <v>1.4364999994883136E-2</v>
      </c>
      <c r="AE11" s="129">
        <v>1.4364999994883136E-2</v>
      </c>
      <c r="AF11" s="129">
        <v>1.4364999994883136E-2</v>
      </c>
      <c r="AG11" s="129">
        <v>1.4364999994883136E-2</v>
      </c>
      <c r="AH11" s="129">
        <v>1.4364999994883136E-2</v>
      </c>
      <c r="AI11" s="129">
        <v>1.4364999994883136E-2</v>
      </c>
      <c r="AJ11" s="129">
        <v>1.4364999994883136E-2</v>
      </c>
      <c r="AK11" s="129">
        <v>1.4364999994883136E-2</v>
      </c>
      <c r="AL11" s="129">
        <v>1.4364999994883136E-2</v>
      </c>
      <c r="AM11" s="129">
        <v>1.4364999994883136E-2</v>
      </c>
      <c r="AN11" s="130">
        <v>1.4364999994883136E-2</v>
      </c>
    </row>
    <row r="12" spans="1:40" ht="15">
      <c r="A12" s="117">
        <v>10</v>
      </c>
      <c r="B12" s="119">
        <v>9000000</v>
      </c>
      <c r="C12" s="119">
        <v>9999999</v>
      </c>
      <c r="D12" s="117"/>
      <c r="E12" s="120">
        <v>1.3797064107433137E-2</v>
      </c>
      <c r="F12" s="120">
        <v>1.3797064107433137E-2</v>
      </c>
      <c r="G12" s="172">
        <v>1.4663907345977136E-2</v>
      </c>
      <c r="H12" s="120">
        <v>1.3797064107433137E-2</v>
      </c>
      <c r="I12" s="120">
        <v>1.3797064107433137E-2</v>
      </c>
      <c r="J12" s="120">
        <v>1.3797064107433137E-2</v>
      </c>
      <c r="K12" s="172">
        <v>1.3207814691954279E-2</v>
      </c>
      <c r="L12" s="172">
        <v>1.4327814691954275E-2</v>
      </c>
      <c r="M12" s="121">
        <v>1.4740000000281929E-2</v>
      </c>
      <c r="N12" s="121">
        <v>1.4740000000281929E-2</v>
      </c>
      <c r="O12" s="172">
        <v>1.6865562938390855E-2</v>
      </c>
      <c r="P12" s="122">
        <v>1.7090000002208623E-2</v>
      </c>
      <c r="Q12" s="123">
        <v>1.2972064107433135E-2</v>
      </c>
      <c r="R12" s="123">
        <v>1.2972064107433135E-2</v>
      </c>
      <c r="S12" s="123">
        <v>1.2972064107433135E-2</v>
      </c>
      <c r="T12" s="123">
        <v>1.2972064107433135E-2</v>
      </c>
      <c r="U12" s="124">
        <v>1.3265000000000002E-2</v>
      </c>
      <c r="V12" s="173">
        <v>2.666E-2</v>
      </c>
      <c r="W12" s="125">
        <v>2.666E-2</v>
      </c>
      <c r="X12" s="125">
        <v>2.666E-2</v>
      </c>
      <c r="Y12" s="126">
        <v>1.4065000008258041E-2</v>
      </c>
      <c r="Z12" s="174">
        <v>1.8590000000000002E-2</v>
      </c>
      <c r="AA12" s="174">
        <v>1.8590000000000002E-2</v>
      </c>
      <c r="AB12" s="172">
        <v>1.4223841164532234E-2</v>
      </c>
      <c r="AC12" s="128">
        <v>1.5034999994052825E-2</v>
      </c>
      <c r="AD12" s="129">
        <v>1.4065000008258041E-2</v>
      </c>
      <c r="AE12" s="129">
        <v>1.4065000008258041E-2</v>
      </c>
      <c r="AF12" s="129">
        <v>1.4065000008258041E-2</v>
      </c>
      <c r="AG12" s="129">
        <v>1.4065000008258041E-2</v>
      </c>
      <c r="AH12" s="129">
        <v>1.4065000008258041E-2</v>
      </c>
      <c r="AI12" s="129">
        <v>1.4065000008258041E-2</v>
      </c>
      <c r="AJ12" s="129">
        <v>1.4065000008258041E-2</v>
      </c>
      <c r="AK12" s="129">
        <v>1.4065000008258041E-2</v>
      </c>
      <c r="AL12" s="129">
        <v>1.4065000008258041E-2</v>
      </c>
      <c r="AM12" s="129">
        <v>1.4065000008258041E-2</v>
      </c>
      <c r="AN12" s="130">
        <v>1.4065000008258041E-2</v>
      </c>
    </row>
    <row r="13" spans="1:40" ht="15">
      <c r="A13" s="117">
        <v>11</v>
      </c>
      <c r="B13" s="119">
        <v>10000000</v>
      </c>
      <c r="C13" s="119">
        <v>10999999</v>
      </c>
      <c r="D13" s="117"/>
      <c r="E13" s="120">
        <v>1.378668881517257E-2</v>
      </c>
      <c r="F13" s="120">
        <v>1.378668881517257E-2</v>
      </c>
      <c r="G13" s="172">
        <v>1.4663907345977136E-2</v>
      </c>
      <c r="H13" s="120">
        <v>1.378668881517257E-2</v>
      </c>
      <c r="I13" s="120">
        <v>1.378668881517257E-2</v>
      </c>
      <c r="J13" s="120">
        <v>1.378668881517257E-2</v>
      </c>
      <c r="K13" s="172">
        <v>1.3207814691954279E-2</v>
      </c>
      <c r="L13" s="172">
        <v>1.4327814691954275E-2</v>
      </c>
      <c r="M13" s="121">
        <v>1.4639999997310827E-2</v>
      </c>
      <c r="N13" s="121">
        <v>1.4639999997310827E-2</v>
      </c>
      <c r="O13" s="172">
        <v>1.6865562938390855E-2</v>
      </c>
      <c r="P13" s="122">
        <v>1.7090000002208623E-2</v>
      </c>
      <c r="Q13" s="123">
        <v>1.2961688815172569E-2</v>
      </c>
      <c r="R13" s="123">
        <v>1.2961688815172569E-2</v>
      </c>
      <c r="S13" s="123">
        <v>1.2961688815172569E-2</v>
      </c>
      <c r="T13" s="123">
        <v>1.2961688815172569E-2</v>
      </c>
      <c r="U13" s="124">
        <v>1.3265000000000002E-2</v>
      </c>
      <c r="V13" s="125">
        <v>2.666E-2</v>
      </c>
      <c r="W13" s="125">
        <v>2.666E-2</v>
      </c>
      <c r="X13" s="125">
        <v>2.666E-2</v>
      </c>
      <c r="Y13" s="126">
        <v>1.3965000008324235E-2</v>
      </c>
      <c r="Z13" s="174">
        <v>1.8590000000000002E-2</v>
      </c>
      <c r="AA13" s="174">
        <v>1.8590000000000002E-2</v>
      </c>
      <c r="AB13" s="172">
        <v>1.4223841164532234E-2</v>
      </c>
      <c r="AC13" s="128">
        <v>1.5034999994052825E-2</v>
      </c>
      <c r="AD13" s="129">
        <v>1.3965000008324235E-2</v>
      </c>
      <c r="AE13" s="129">
        <v>1.3965000008324235E-2</v>
      </c>
      <c r="AF13" s="129">
        <v>1.3965000008324235E-2</v>
      </c>
      <c r="AG13" s="129">
        <v>1.3965000008324235E-2</v>
      </c>
      <c r="AH13" s="129">
        <v>1.3965000008324235E-2</v>
      </c>
      <c r="AI13" s="129">
        <v>1.3965000008324235E-2</v>
      </c>
      <c r="AJ13" s="129">
        <v>1.3965000008324235E-2</v>
      </c>
      <c r="AK13" s="129">
        <v>1.3965000008324235E-2</v>
      </c>
      <c r="AL13" s="129">
        <v>1.3965000008324235E-2</v>
      </c>
      <c r="AM13" s="129">
        <v>1.3965000008324235E-2</v>
      </c>
      <c r="AN13" s="130">
        <v>1.3965000008324235E-2</v>
      </c>
    </row>
    <row r="14" spans="1:40" ht="15">
      <c r="A14" s="117">
        <v>12</v>
      </c>
      <c r="B14" s="119">
        <v>11000000</v>
      </c>
      <c r="C14" s="119">
        <v>11999999</v>
      </c>
      <c r="D14" s="117"/>
      <c r="E14" s="120">
        <v>1.3450024162006443E-2</v>
      </c>
      <c r="F14" s="120">
        <v>1.3450024162006443E-2</v>
      </c>
      <c r="G14" s="172">
        <v>1.4663907345977136E-2</v>
      </c>
      <c r="H14" s="120">
        <v>1.3450024162006443E-2</v>
      </c>
      <c r="I14" s="120">
        <v>1.3450024162006443E-2</v>
      </c>
      <c r="J14" s="120">
        <v>1.3450024162006443E-2</v>
      </c>
      <c r="K14" s="172">
        <v>1.3207814691954279E-2</v>
      </c>
      <c r="L14" s="172">
        <v>1.4327814691954275E-2</v>
      </c>
      <c r="M14" s="121">
        <v>1.4339999993502899E-2</v>
      </c>
      <c r="N14" s="121">
        <v>1.4339999993502899E-2</v>
      </c>
      <c r="O14" s="172">
        <v>1.6865562938390855E-2</v>
      </c>
      <c r="P14" s="122">
        <v>1.7090000002208623E-2</v>
      </c>
      <c r="Q14" s="123">
        <v>1.2625024162006443E-2</v>
      </c>
      <c r="R14" s="123">
        <v>1.2625024162006443E-2</v>
      </c>
      <c r="S14" s="123">
        <v>1.2625024162006443E-2</v>
      </c>
      <c r="T14" s="123">
        <v>1.2625024162006443E-2</v>
      </c>
      <c r="U14" s="124">
        <v>1.3265000000000002E-2</v>
      </c>
      <c r="V14" s="125">
        <v>2.666E-2</v>
      </c>
      <c r="W14" s="125">
        <v>2.666E-2</v>
      </c>
      <c r="X14" s="125">
        <v>2.666E-2</v>
      </c>
      <c r="Y14" s="126">
        <v>1.3664999994539552E-2</v>
      </c>
      <c r="Z14" s="174">
        <v>1.8590000000000002E-2</v>
      </c>
      <c r="AA14" s="174">
        <v>1.8590000000000002E-2</v>
      </c>
      <c r="AB14" s="172">
        <v>1.4223841164532234E-2</v>
      </c>
      <c r="AC14" s="128">
        <v>1.5034999994052825E-2</v>
      </c>
      <c r="AD14" s="129">
        <v>1.3664999994539552E-2</v>
      </c>
      <c r="AE14" s="129">
        <v>1.3664999994539552E-2</v>
      </c>
      <c r="AF14" s="129">
        <v>1.3664999994539552E-2</v>
      </c>
      <c r="AG14" s="129">
        <v>1.3664999994539552E-2</v>
      </c>
      <c r="AH14" s="129">
        <v>1.3664999994539552E-2</v>
      </c>
      <c r="AI14" s="129">
        <v>1.3664999994539552E-2</v>
      </c>
      <c r="AJ14" s="129">
        <v>1.3664999994539552E-2</v>
      </c>
      <c r="AK14" s="129">
        <v>1.3664999994539552E-2</v>
      </c>
      <c r="AL14" s="129">
        <v>1.3664999994539552E-2</v>
      </c>
      <c r="AM14" s="129">
        <v>1.3664999994539552E-2</v>
      </c>
      <c r="AN14" s="130">
        <v>1.3664999994539552E-2</v>
      </c>
    </row>
    <row r="15" spans="1:40" ht="15">
      <c r="A15" s="117">
        <v>13</v>
      </c>
      <c r="B15" s="119">
        <v>12000000</v>
      </c>
      <c r="C15" s="119">
        <v>12999999</v>
      </c>
      <c r="D15" s="117"/>
      <c r="E15" s="120">
        <v>1.348668881517257E-2</v>
      </c>
      <c r="F15" s="120">
        <v>1.348668881517257E-2</v>
      </c>
      <c r="G15" s="172">
        <v>1.4663907345977136E-2</v>
      </c>
      <c r="H15" s="120">
        <v>1.348668881517257E-2</v>
      </c>
      <c r="I15" s="120">
        <v>1.348668881517257E-2</v>
      </c>
      <c r="J15" s="120">
        <v>1.348668881517257E-2</v>
      </c>
      <c r="K15" s="172">
        <v>1.3207814691954279E-2</v>
      </c>
      <c r="L15" s="172">
        <v>1.4327814691954275E-2</v>
      </c>
      <c r="M15" s="121">
        <v>1.4339999993502899E-2</v>
      </c>
      <c r="N15" s="121">
        <v>1.4339999993502899E-2</v>
      </c>
      <c r="O15" s="172">
        <v>1.6865562938390855E-2</v>
      </c>
      <c r="P15" s="122">
        <v>1.7090000002208623E-2</v>
      </c>
      <c r="Q15" s="123">
        <v>1.2661688815172573E-2</v>
      </c>
      <c r="R15" s="123">
        <v>1.2661688815172573E-2</v>
      </c>
      <c r="S15" s="123">
        <v>1.2661688815172573E-2</v>
      </c>
      <c r="T15" s="123">
        <v>1.2661688815172573E-2</v>
      </c>
      <c r="U15" s="124">
        <v>1.3265000000000002E-2</v>
      </c>
      <c r="V15" s="125">
        <v>2.666E-2</v>
      </c>
      <c r="W15" s="125">
        <v>2.666E-2</v>
      </c>
      <c r="X15" s="125">
        <v>2.666E-2</v>
      </c>
      <c r="Y15" s="126">
        <v>1.3664999994539552E-2</v>
      </c>
      <c r="Z15" s="174">
        <v>1.8590000000000002E-2</v>
      </c>
      <c r="AA15" s="174">
        <v>1.8590000000000002E-2</v>
      </c>
      <c r="AB15" s="172">
        <v>1.4223841164532234E-2</v>
      </c>
      <c r="AC15" s="128">
        <v>1.5034999994052825E-2</v>
      </c>
      <c r="AD15" s="129">
        <v>1.3664999994539552E-2</v>
      </c>
      <c r="AE15" s="129">
        <v>1.3664999994539552E-2</v>
      </c>
      <c r="AF15" s="129">
        <v>1.3664999994539552E-2</v>
      </c>
      <c r="AG15" s="129">
        <v>1.3664999994539552E-2</v>
      </c>
      <c r="AH15" s="129">
        <v>1.3664999994539552E-2</v>
      </c>
      <c r="AI15" s="129">
        <v>1.3664999994539552E-2</v>
      </c>
      <c r="AJ15" s="129">
        <v>1.3664999994539552E-2</v>
      </c>
      <c r="AK15" s="129">
        <v>1.3664999994539552E-2</v>
      </c>
      <c r="AL15" s="129">
        <v>1.3664999994539552E-2</v>
      </c>
      <c r="AM15" s="129">
        <v>1.3664999994539552E-2</v>
      </c>
      <c r="AN15" s="130">
        <v>1.3664999994539552E-2</v>
      </c>
    </row>
    <row r="16" spans="1:40" ht="15">
      <c r="A16" s="117">
        <v>14</v>
      </c>
      <c r="B16" s="119">
        <v>13000000</v>
      </c>
      <c r="C16" s="119">
        <v>13999999</v>
      </c>
      <c r="D16" s="117"/>
      <c r="E16" s="120">
        <v>1.3255664877878149E-2</v>
      </c>
      <c r="F16" s="120">
        <v>1.3255664877878149E-2</v>
      </c>
      <c r="G16" s="172">
        <v>1.4663907345977136E-2</v>
      </c>
      <c r="H16" s="120">
        <v>1.3255664877878149E-2</v>
      </c>
      <c r="I16" s="120">
        <v>1.3255664877878149E-2</v>
      </c>
      <c r="J16" s="120">
        <v>1.3255664877878149E-2</v>
      </c>
      <c r="K16" s="172">
        <v>1.3207814691954279E-2</v>
      </c>
      <c r="L16" s="172">
        <v>1.4327814691954275E-2</v>
      </c>
      <c r="M16" s="121">
        <v>1.4139999995446071E-2</v>
      </c>
      <c r="N16" s="121">
        <v>1.4139999995446071E-2</v>
      </c>
      <c r="O16" s="172">
        <v>1.6865562938390855E-2</v>
      </c>
      <c r="P16" s="122">
        <v>1.7090000002208623E-2</v>
      </c>
      <c r="Q16" s="123">
        <v>1.2430664877878153E-2</v>
      </c>
      <c r="R16" s="123">
        <v>1.2430664877878153E-2</v>
      </c>
      <c r="S16" s="123">
        <v>1.2430664877878153E-2</v>
      </c>
      <c r="T16" s="123">
        <v>1.2430664877878153E-2</v>
      </c>
      <c r="U16" s="124">
        <v>1.3265000000000002E-2</v>
      </c>
      <c r="V16" s="125">
        <v>2.666E-2</v>
      </c>
      <c r="W16" s="125">
        <v>2.666E-2</v>
      </c>
      <c r="X16" s="125">
        <v>2.666E-2</v>
      </c>
      <c r="Y16" s="126">
        <v>1.3465000002704192E-2</v>
      </c>
      <c r="Z16" s="127">
        <v>1.8590000000000002E-2</v>
      </c>
      <c r="AA16" s="174">
        <v>1.8590000000000002E-2</v>
      </c>
      <c r="AB16" s="172">
        <v>1.4223841164532234E-2</v>
      </c>
      <c r="AC16" s="128">
        <v>1.5034999994052825E-2</v>
      </c>
      <c r="AD16" s="129">
        <v>1.3465000002704192E-2</v>
      </c>
      <c r="AE16" s="129">
        <v>1.3465000002704192E-2</v>
      </c>
      <c r="AF16" s="129">
        <v>1.3465000002704192E-2</v>
      </c>
      <c r="AG16" s="129">
        <v>1.3465000002704192E-2</v>
      </c>
      <c r="AH16" s="129">
        <v>1.3465000002704192E-2</v>
      </c>
      <c r="AI16" s="129">
        <v>1.3465000002704192E-2</v>
      </c>
      <c r="AJ16" s="129">
        <v>1.3465000002704192E-2</v>
      </c>
      <c r="AK16" s="129">
        <v>1.3465000002704192E-2</v>
      </c>
      <c r="AL16" s="129">
        <v>1.3465000002704192E-2</v>
      </c>
      <c r="AM16" s="129">
        <v>1.3465000002704192E-2</v>
      </c>
      <c r="AN16" s="130">
        <v>1.3465000002704192E-2</v>
      </c>
    </row>
    <row r="17" spans="1:40" ht="15">
      <c r="A17" s="117">
        <v>15</v>
      </c>
      <c r="B17" s="119">
        <v>14000000</v>
      </c>
      <c r="C17" s="119">
        <v>14999999</v>
      </c>
      <c r="D17" s="117"/>
      <c r="E17" s="120">
        <v>1.3086688815172566E-2</v>
      </c>
      <c r="F17" s="120">
        <v>1.3086688815172566E-2</v>
      </c>
      <c r="G17" s="172">
        <v>1.4663907345977136E-2</v>
      </c>
      <c r="H17" s="120">
        <v>1.3086688815172566E-2</v>
      </c>
      <c r="I17" s="120">
        <v>1.3086688815172566E-2</v>
      </c>
      <c r="J17" s="120">
        <v>1.3086688815172566E-2</v>
      </c>
      <c r="K17" s="172">
        <v>1.3207814691954279E-2</v>
      </c>
      <c r="L17" s="172">
        <v>1.4327814691954275E-2</v>
      </c>
      <c r="M17" s="121">
        <v>1.3940000001202218E-2</v>
      </c>
      <c r="N17" s="121">
        <v>1.3940000001202218E-2</v>
      </c>
      <c r="O17" s="172">
        <v>1.6865562938390855E-2</v>
      </c>
      <c r="P17" s="122">
        <v>1.7090000002208623E-2</v>
      </c>
      <c r="Q17" s="123">
        <v>1.2261688815172566E-2</v>
      </c>
      <c r="R17" s="123">
        <v>1.2261688815172566E-2</v>
      </c>
      <c r="S17" s="123">
        <v>1.2261688815172566E-2</v>
      </c>
      <c r="T17" s="123">
        <v>1.2261688815172566E-2</v>
      </c>
      <c r="U17" s="124">
        <v>1.3265000000000002E-2</v>
      </c>
      <c r="V17" s="125">
        <v>2.666E-2</v>
      </c>
      <c r="W17" s="125">
        <v>2.666E-2</v>
      </c>
      <c r="X17" s="125">
        <v>2.666E-2</v>
      </c>
      <c r="Y17" s="126">
        <v>1.3264999994796097E-2</v>
      </c>
      <c r="Z17" s="127">
        <v>1.8590000000000002E-2</v>
      </c>
      <c r="AA17" s="174">
        <v>1.8590000000000002E-2</v>
      </c>
      <c r="AB17" s="172">
        <v>1.4223841164532234E-2</v>
      </c>
      <c r="AC17" s="128">
        <v>1.5034999994052825E-2</v>
      </c>
      <c r="AD17" s="129">
        <v>1.3264999994796097E-2</v>
      </c>
      <c r="AE17" s="129">
        <v>1.3264999994796097E-2</v>
      </c>
      <c r="AF17" s="129">
        <v>1.3264999994796097E-2</v>
      </c>
      <c r="AG17" s="129">
        <v>1.3264999994796097E-2</v>
      </c>
      <c r="AH17" s="129">
        <v>1.3264999994796097E-2</v>
      </c>
      <c r="AI17" s="129">
        <v>1.3264999994796097E-2</v>
      </c>
      <c r="AJ17" s="129">
        <v>1.3264999994796097E-2</v>
      </c>
      <c r="AK17" s="129">
        <v>1.3264999994796097E-2</v>
      </c>
      <c r="AL17" s="129">
        <v>1.3264999994796097E-2</v>
      </c>
      <c r="AM17" s="129">
        <v>1.3264999994796097E-2</v>
      </c>
      <c r="AN17" s="130">
        <v>1.3264999994796097E-2</v>
      </c>
    </row>
    <row r="18" spans="1:40" ht="15">
      <c r="A18" s="117">
        <v>16</v>
      </c>
      <c r="B18" s="119">
        <v>15000000</v>
      </c>
      <c r="C18" s="119">
        <v>15999999</v>
      </c>
      <c r="D18" s="117"/>
      <c r="E18" s="120">
        <v>1.3113576227494395E-2</v>
      </c>
      <c r="F18" s="120">
        <v>1.3113576227494395E-2</v>
      </c>
      <c r="G18" s="172">
        <v>1.4663907345977136E-2</v>
      </c>
      <c r="H18" s="120">
        <v>1.3113576227494395E-2</v>
      </c>
      <c r="I18" s="120">
        <v>1.3113576227494395E-2</v>
      </c>
      <c r="J18" s="120">
        <v>1.3113576227494395E-2</v>
      </c>
      <c r="K18" s="172">
        <v>1.3207814691954279E-2</v>
      </c>
      <c r="L18" s="172">
        <v>1.4327814691954275E-2</v>
      </c>
      <c r="M18" s="121">
        <v>1.3940000001202218E-2</v>
      </c>
      <c r="N18" s="121">
        <v>1.3940000001202218E-2</v>
      </c>
      <c r="O18" s="172">
        <v>1.6865562938390855E-2</v>
      </c>
      <c r="P18" s="122">
        <v>1.7090000002208623E-2</v>
      </c>
      <c r="Q18" s="123">
        <v>1.2288576227494396E-2</v>
      </c>
      <c r="R18" s="123">
        <v>1.2288576227494396E-2</v>
      </c>
      <c r="S18" s="123">
        <v>1.2288576227494396E-2</v>
      </c>
      <c r="T18" s="123">
        <v>1.2288576227494396E-2</v>
      </c>
      <c r="U18" s="124">
        <v>1.3265000000000002E-2</v>
      </c>
      <c r="V18" s="125">
        <v>2.666E-2</v>
      </c>
      <c r="W18" s="125">
        <v>2.666E-2</v>
      </c>
      <c r="X18" s="125">
        <v>2.666E-2</v>
      </c>
      <c r="Y18" s="126">
        <v>1.3264999994796097E-2</v>
      </c>
      <c r="Z18" s="127">
        <v>1.8590000000000002E-2</v>
      </c>
      <c r="AA18" s="174">
        <v>1.8590000000000002E-2</v>
      </c>
      <c r="AB18" s="172">
        <v>1.4223841164532234E-2</v>
      </c>
      <c r="AC18" s="128">
        <v>1.5034999994052825E-2</v>
      </c>
      <c r="AD18" s="129">
        <v>1.3264999994796097E-2</v>
      </c>
      <c r="AE18" s="129">
        <v>1.3264999994796097E-2</v>
      </c>
      <c r="AF18" s="129">
        <v>1.3264999994796097E-2</v>
      </c>
      <c r="AG18" s="129">
        <v>1.3264999994796097E-2</v>
      </c>
      <c r="AH18" s="129">
        <v>1.3264999994796097E-2</v>
      </c>
      <c r="AI18" s="129">
        <v>1.3264999994796097E-2</v>
      </c>
      <c r="AJ18" s="129">
        <v>1.3264999994796097E-2</v>
      </c>
      <c r="AK18" s="129">
        <v>1.3264999994796097E-2</v>
      </c>
      <c r="AL18" s="129">
        <v>1.3264999994796097E-2</v>
      </c>
      <c r="AM18" s="129">
        <v>1.3264999994796097E-2</v>
      </c>
      <c r="AN18" s="130">
        <v>1.3264999994796097E-2</v>
      </c>
    </row>
    <row r="19" spans="1:40" ht="15">
      <c r="A19" s="117">
        <v>17</v>
      </c>
      <c r="B19" s="119">
        <v>16000000</v>
      </c>
      <c r="C19" s="119">
        <v>16999999</v>
      </c>
      <c r="D19" s="117"/>
      <c r="E19" s="120">
        <v>1.2637930509482854E-2</v>
      </c>
      <c r="F19" s="120">
        <v>1.2637930509482854E-2</v>
      </c>
      <c r="G19" s="172">
        <v>1.4663907345977136E-2</v>
      </c>
      <c r="H19" s="120">
        <v>1.2637930509482854E-2</v>
      </c>
      <c r="I19" s="120">
        <v>1.2637930509482854E-2</v>
      </c>
      <c r="J19" s="120">
        <v>1.2637930509482854E-2</v>
      </c>
      <c r="K19" s="172">
        <v>1.3207814691954279E-2</v>
      </c>
      <c r="L19" s="172">
        <v>1.4327814691954275E-2</v>
      </c>
      <c r="M19" s="121">
        <v>1.3239999990150939E-2</v>
      </c>
      <c r="N19" s="121">
        <v>1.3239999990150939E-2</v>
      </c>
      <c r="O19" s="172">
        <v>1.6865562938390855E-2</v>
      </c>
      <c r="P19" s="122">
        <v>1.7090000002208623E-2</v>
      </c>
      <c r="Q19" s="123">
        <v>1.1812930509482858E-2</v>
      </c>
      <c r="R19" s="123">
        <v>1.1812930509482858E-2</v>
      </c>
      <c r="S19" s="123">
        <v>1.1812930509482858E-2</v>
      </c>
      <c r="T19" s="123">
        <v>1.1812930509482858E-2</v>
      </c>
      <c r="U19" s="124">
        <v>1.3265000000000002E-2</v>
      </c>
      <c r="V19" s="125">
        <v>2.666E-2</v>
      </c>
      <c r="W19" s="125">
        <v>2.666E-2</v>
      </c>
      <c r="X19" s="125">
        <v>2.666E-2</v>
      </c>
      <c r="Y19" s="126">
        <v>1.2565000006912758E-2</v>
      </c>
      <c r="Z19" s="127">
        <v>1.8590000000000002E-2</v>
      </c>
      <c r="AA19" s="174">
        <v>1.8590000000000002E-2</v>
      </c>
      <c r="AB19" s="172">
        <v>1.4223841164532234E-2</v>
      </c>
      <c r="AC19" s="128">
        <v>1.5034999994052825E-2</v>
      </c>
      <c r="AD19" s="129">
        <v>1.2565000006912758E-2</v>
      </c>
      <c r="AE19" s="129">
        <v>1.2565000006912758E-2</v>
      </c>
      <c r="AF19" s="129">
        <v>1.2565000006912758E-2</v>
      </c>
      <c r="AG19" s="129">
        <v>1.2565000006912758E-2</v>
      </c>
      <c r="AH19" s="129">
        <v>1.2565000006912758E-2</v>
      </c>
      <c r="AI19" s="129">
        <v>1.2565000006912758E-2</v>
      </c>
      <c r="AJ19" s="129">
        <v>1.2565000006912758E-2</v>
      </c>
      <c r="AK19" s="129">
        <v>1.2565000006912758E-2</v>
      </c>
      <c r="AL19" s="129">
        <v>1.2565000006912758E-2</v>
      </c>
      <c r="AM19" s="129">
        <v>1.2565000006912758E-2</v>
      </c>
      <c r="AN19" s="130">
        <v>1.2565000006912758E-2</v>
      </c>
    </row>
    <row r="20" spans="1:40" ht="15">
      <c r="A20" s="117">
        <v>18</v>
      </c>
      <c r="B20" s="119">
        <v>17000000</v>
      </c>
      <c r="C20" s="119">
        <v>17999999</v>
      </c>
      <c r="D20" s="117"/>
      <c r="E20" s="120">
        <v>1.2637930509482854E-2</v>
      </c>
      <c r="F20" s="120">
        <v>1.2637930509482854E-2</v>
      </c>
      <c r="G20" s="172">
        <v>1.4663907345977136E-2</v>
      </c>
      <c r="H20" s="120">
        <v>1.2637930509482854E-2</v>
      </c>
      <c r="I20" s="120">
        <v>1.2637930509482854E-2</v>
      </c>
      <c r="J20" s="120">
        <v>1.2637930509482854E-2</v>
      </c>
      <c r="K20" s="172">
        <v>1.3207814691954279E-2</v>
      </c>
      <c r="L20" s="172">
        <v>1.4327814691954275E-2</v>
      </c>
      <c r="M20" s="121">
        <v>1.3239999990150939E-2</v>
      </c>
      <c r="N20" s="121">
        <v>1.3239999990150939E-2</v>
      </c>
      <c r="O20" s="172">
        <v>1.6865562938390855E-2</v>
      </c>
      <c r="P20" s="122">
        <v>1.7090000002208623E-2</v>
      </c>
      <c r="Q20" s="123">
        <v>1.1812930509482858E-2</v>
      </c>
      <c r="R20" s="123">
        <v>1.1812930509482858E-2</v>
      </c>
      <c r="S20" s="123">
        <v>1.1812930509482858E-2</v>
      </c>
      <c r="T20" s="123">
        <v>1.1812930509482858E-2</v>
      </c>
      <c r="U20" s="124">
        <v>1.3265000000000002E-2</v>
      </c>
      <c r="V20" s="125">
        <v>2.666E-2</v>
      </c>
      <c r="W20" s="125">
        <v>2.666E-2</v>
      </c>
      <c r="X20" s="125">
        <v>2.666E-2</v>
      </c>
      <c r="Y20" s="126">
        <v>1.2565000006912758E-2</v>
      </c>
      <c r="Z20" s="127">
        <v>1.8590000000000002E-2</v>
      </c>
      <c r="AA20" s="174">
        <v>1.8590000000000002E-2</v>
      </c>
      <c r="AB20" s="172">
        <v>1.4223841164532234E-2</v>
      </c>
      <c r="AC20" s="128">
        <v>1.5034999994052825E-2</v>
      </c>
      <c r="AD20" s="129">
        <v>1.2565000006912758E-2</v>
      </c>
      <c r="AE20" s="129">
        <v>1.2565000006912758E-2</v>
      </c>
      <c r="AF20" s="129">
        <v>1.2565000006912758E-2</v>
      </c>
      <c r="AG20" s="129">
        <v>1.2565000006912758E-2</v>
      </c>
      <c r="AH20" s="129">
        <v>1.2565000006912758E-2</v>
      </c>
      <c r="AI20" s="129">
        <v>1.2565000006912758E-2</v>
      </c>
      <c r="AJ20" s="129">
        <v>1.2565000006912758E-2</v>
      </c>
      <c r="AK20" s="129">
        <v>1.2565000006912758E-2</v>
      </c>
      <c r="AL20" s="129">
        <v>1.2565000006912758E-2</v>
      </c>
      <c r="AM20" s="129">
        <v>1.2565000006912758E-2</v>
      </c>
      <c r="AN20" s="130">
        <v>1.2565000006912758E-2</v>
      </c>
    </row>
    <row r="21" spans="1:40" ht="15">
      <c r="A21" s="117">
        <v>19</v>
      </c>
      <c r="B21" s="119">
        <v>18000000</v>
      </c>
      <c r="C21" s="119">
        <v>18999999</v>
      </c>
      <c r="D21" s="117"/>
      <c r="E21" s="120">
        <v>1.2637930509482854E-2</v>
      </c>
      <c r="F21" s="120">
        <v>1.2637930509482854E-2</v>
      </c>
      <c r="G21" s="172">
        <v>1.4663907345977136E-2</v>
      </c>
      <c r="H21" s="120">
        <v>1.2637930509482854E-2</v>
      </c>
      <c r="I21" s="120">
        <v>1.2637930509482854E-2</v>
      </c>
      <c r="J21" s="120">
        <v>1.2637930509482854E-2</v>
      </c>
      <c r="K21" s="172">
        <v>1.3207814691954279E-2</v>
      </c>
      <c r="L21" s="172">
        <v>1.4327814691954275E-2</v>
      </c>
      <c r="M21" s="121">
        <v>1.3239999990150939E-2</v>
      </c>
      <c r="N21" s="121">
        <v>1.3239999990150939E-2</v>
      </c>
      <c r="O21" s="172">
        <v>1.6865562938390855E-2</v>
      </c>
      <c r="P21" s="122">
        <v>1.7090000002208623E-2</v>
      </c>
      <c r="Q21" s="123">
        <v>1.1812930509482858E-2</v>
      </c>
      <c r="R21" s="123">
        <v>1.1812930509482858E-2</v>
      </c>
      <c r="S21" s="123">
        <v>1.1812930509482858E-2</v>
      </c>
      <c r="T21" s="123">
        <v>1.1812930509482858E-2</v>
      </c>
      <c r="U21" s="124">
        <v>1.3265000000000002E-2</v>
      </c>
      <c r="V21" s="125">
        <v>2.666E-2</v>
      </c>
      <c r="W21" s="125">
        <v>2.666E-2</v>
      </c>
      <c r="X21" s="125">
        <v>2.666E-2</v>
      </c>
      <c r="Y21" s="126">
        <v>1.2565000006912758E-2</v>
      </c>
      <c r="Z21" s="127">
        <v>1.8590000000000002E-2</v>
      </c>
      <c r="AA21" s="174">
        <v>1.8590000000000002E-2</v>
      </c>
      <c r="AB21" s="172">
        <v>1.4223841164532234E-2</v>
      </c>
      <c r="AC21" s="128">
        <v>1.5034999994052825E-2</v>
      </c>
      <c r="AD21" s="129">
        <v>1.2565000006912758E-2</v>
      </c>
      <c r="AE21" s="129">
        <v>1.2565000006912758E-2</v>
      </c>
      <c r="AF21" s="129">
        <v>1.2565000006912758E-2</v>
      </c>
      <c r="AG21" s="129">
        <v>1.2565000006912758E-2</v>
      </c>
      <c r="AH21" s="129">
        <v>1.2565000006912758E-2</v>
      </c>
      <c r="AI21" s="129">
        <v>1.2565000006912758E-2</v>
      </c>
      <c r="AJ21" s="129">
        <v>1.2565000006912758E-2</v>
      </c>
      <c r="AK21" s="129">
        <v>1.2565000006912758E-2</v>
      </c>
      <c r="AL21" s="129">
        <v>1.2565000006912758E-2</v>
      </c>
      <c r="AM21" s="129">
        <v>1.2565000006912758E-2</v>
      </c>
      <c r="AN21" s="130">
        <v>1.2565000006912758E-2</v>
      </c>
    </row>
    <row r="22" spans="1:40" ht="15">
      <c r="A22" s="117">
        <v>20</v>
      </c>
      <c r="B22" s="119">
        <v>19000000</v>
      </c>
      <c r="C22" s="119">
        <v>19999999</v>
      </c>
      <c r="D22" s="117"/>
      <c r="E22" s="120">
        <v>1.2637930509482854E-2</v>
      </c>
      <c r="F22" s="120">
        <v>1.2637930509482854E-2</v>
      </c>
      <c r="G22" s="172">
        <v>1.4663907345977136E-2</v>
      </c>
      <c r="H22" s="120">
        <v>1.2637930509482854E-2</v>
      </c>
      <c r="I22" s="120">
        <v>1.2637930509482854E-2</v>
      </c>
      <c r="J22" s="120">
        <v>1.2637930509482854E-2</v>
      </c>
      <c r="K22" s="172">
        <v>1.3207814691954279E-2</v>
      </c>
      <c r="L22" s="172">
        <v>1.4327814691954275E-2</v>
      </c>
      <c r="M22" s="121">
        <v>1.3239999990150939E-2</v>
      </c>
      <c r="N22" s="121">
        <v>1.3239999990150939E-2</v>
      </c>
      <c r="O22" s="172">
        <v>1.6865562938390855E-2</v>
      </c>
      <c r="P22" s="122">
        <v>1.7090000002208623E-2</v>
      </c>
      <c r="Q22" s="123">
        <v>1.1812930509482858E-2</v>
      </c>
      <c r="R22" s="123">
        <v>1.1812930509482858E-2</v>
      </c>
      <c r="S22" s="123">
        <v>1.1812930509482858E-2</v>
      </c>
      <c r="T22" s="123">
        <v>1.1812930509482858E-2</v>
      </c>
      <c r="U22" s="124">
        <v>1.3265000000000002E-2</v>
      </c>
      <c r="V22" s="125">
        <v>2.666E-2</v>
      </c>
      <c r="W22" s="125">
        <v>2.666E-2</v>
      </c>
      <c r="X22" s="125">
        <v>2.666E-2</v>
      </c>
      <c r="Y22" s="126">
        <v>1.2565000006912758E-2</v>
      </c>
      <c r="Z22" s="127">
        <v>1.8590000000000002E-2</v>
      </c>
      <c r="AA22" s="174">
        <v>1.8590000000000002E-2</v>
      </c>
      <c r="AB22" s="172">
        <v>1.4223841164532234E-2</v>
      </c>
      <c r="AC22" s="128">
        <v>1.5034999994052825E-2</v>
      </c>
      <c r="AD22" s="129">
        <v>1.2565000006912758E-2</v>
      </c>
      <c r="AE22" s="129">
        <v>1.2565000006912758E-2</v>
      </c>
      <c r="AF22" s="129">
        <v>1.2565000006912758E-2</v>
      </c>
      <c r="AG22" s="129">
        <v>1.2565000006912758E-2</v>
      </c>
      <c r="AH22" s="129">
        <v>1.2565000006912758E-2</v>
      </c>
      <c r="AI22" s="129">
        <v>1.2565000006912758E-2</v>
      </c>
      <c r="AJ22" s="129">
        <v>1.2565000006912758E-2</v>
      </c>
      <c r="AK22" s="129">
        <v>1.2565000006912758E-2</v>
      </c>
      <c r="AL22" s="129">
        <v>1.2565000006912758E-2</v>
      </c>
      <c r="AM22" s="129">
        <v>1.2565000006912758E-2</v>
      </c>
      <c r="AN22" s="130">
        <v>1.2565000006912758E-2</v>
      </c>
    </row>
    <row r="23" spans="1:40" ht="15">
      <c r="A23" s="117">
        <v>21</v>
      </c>
      <c r="B23" s="119">
        <v>20000000</v>
      </c>
      <c r="C23" s="119">
        <v>20999999</v>
      </c>
      <c r="D23" s="117"/>
      <c r="E23" s="120">
        <v>1.2637930509482854E-2</v>
      </c>
      <c r="F23" s="120">
        <v>1.2637930509482854E-2</v>
      </c>
      <c r="G23" s="172">
        <v>1.4663907345977136E-2</v>
      </c>
      <c r="H23" s="120">
        <v>1.2637930509482854E-2</v>
      </c>
      <c r="I23" s="120">
        <v>1.2637930509482854E-2</v>
      </c>
      <c r="J23" s="120">
        <v>1.2637930509482854E-2</v>
      </c>
      <c r="K23" s="172">
        <v>1.3207814691954279E-2</v>
      </c>
      <c r="L23" s="172">
        <v>1.4327814691954275E-2</v>
      </c>
      <c r="M23" s="121">
        <v>1.3239999990150939E-2</v>
      </c>
      <c r="N23" s="121">
        <v>1.3239999990150939E-2</v>
      </c>
      <c r="O23" s="172">
        <v>1.6865562938390855E-2</v>
      </c>
      <c r="P23" s="122">
        <v>1.7090000002208623E-2</v>
      </c>
      <c r="Q23" s="123">
        <v>1.1812930509482858E-2</v>
      </c>
      <c r="R23" s="123">
        <v>1.1812930509482858E-2</v>
      </c>
      <c r="S23" s="123">
        <v>1.1812930509482858E-2</v>
      </c>
      <c r="T23" s="123">
        <v>1.1812930509482858E-2</v>
      </c>
      <c r="U23" s="124">
        <v>1.3265000000000002E-2</v>
      </c>
      <c r="V23" s="125">
        <v>2.666E-2</v>
      </c>
      <c r="W23" s="125">
        <v>2.666E-2</v>
      </c>
      <c r="X23" s="125">
        <v>2.666E-2</v>
      </c>
      <c r="Y23" s="126">
        <v>1.2565000006912758E-2</v>
      </c>
      <c r="Z23" s="127">
        <v>1.8590000000000002E-2</v>
      </c>
      <c r="AA23" s="174">
        <v>1.8590000000000002E-2</v>
      </c>
      <c r="AB23" s="172">
        <v>1.4223841164532234E-2</v>
      </c>
      <c r="AC23" s="128">
        <v>1.5034999994052825E-2</v>
      </c>
      <c r="AD23" s="129">
        <v>1.2565000006912758E-2</v>
      </c>
      <c r="AE23" s="129">
        <v>1.2565000006912758E-2</v>
      </c>
      <c r="AF23" s="129">
        <v>1.2565000006912758E-2</v>
      </c>
      <c r="AG23" s="129">
        <v>1.2565000006912758E-2</v>
      </c>
      <c r="AH23" s="129">
        <v>1.2565000006912758E-2</v>
      </c>
      <c r="AI23" s="129">
        <v>1.2565000006912758E-2</v>
      </c>
      <c r="AJ23" s="129">
        <v>1.2565000006912758E-2</v>
      </c>
      <c r="AK23" s="129">
        <v>1.2565000006912758E-2</v>
      </c>
      <c r="AL23" s="129">
        <v>1.2565000006912758E-2</v>
      </c>
      <c r="AM23" s="129">
        <v>1.2565000006912758E-2</v>
      </c>
      <c r="AN23" s="130">
        <v>1.2565000006912758E-2</v>
      </c>
    </row>
    <row r="24" spans="1:40" ht="15">
      <c r="A24" s="117">
        <v>22</v>
      </c>
      <c r="B24" s="119">
        <v>21000000</v>
      </c>
      <c r="C24" s="119">
        <v>21999999</v>
      </c>
      <c r="D24" s="117"/>
      <c r="E24" s="120">
        <v>1.2637930509482854E-2</v>
      </c>
      <c r="F24" s="120">
        <v>1.2637930509482854E-2</v>
      </c>
      <c r="G24" s="172">
        <v>1.4663907345977136E-2</v>
      </c>
      <c r="H24" s="120">
        <v>1.2637930509482854E-2</v>
      </c>
      <c r="I24" s="120">
        <v>1.2637930509482854E-2</v>
      </c>
      <c r="J24" s="120">
        <v>1.2637930509482854E-2</v>
      </c>
      <c r="K24" s="172">
        <v>1.3207814691954279E-2</v>
      </c>
      <c r="L24" s="172">
        <v>1.4327814691954275E-2</v>
      </c>
      <c r="M24" s="121">
        <v>1.3239999990150939E-2</v>
      </c>
      <c r="N24" s="121">
        <v>1.3239999990150939E-2</v>
      </c>
      <c r="O24" s="172">
        <v>1.6865562938390855E-2</v>
      </c>
      <c r="P24" s="122">
        <v>1.7090000002208623E-2</v>
      </c>
      <c r="Q24" s="123">
        <v>1.1812930509482858E-2</v>
      </c>
      <c r="R24" s="123">
        <v>1.1812930509482858E-2</v>
      </c>
      <c r="S24" s="123">
        <v>1.1812930509482858E-2</v>
      </c>
      <c r="T24" s="123">
        <v>1.1812930509482858E-2</v>
      </c>
      <c r="U24" s="124">
        <v>1.3265000000000002E-2</v>
      </c>
      <c r="V24" s="125">
        <v>2.666E-2</v>
      </c>
      <c r="W24" s="125">
        <v>2.666E-2</v>
      </c>
      <c r="X24" s="125">
        <v>2.666E-2</v>
      </c>
      <c r="Y24" s="126">
        <v>1.2565000006912758E-2</v>
      </c>
      <c r="Z24" s="127">
        <v>1.8590000000000002E-2</v>
      </c>
      <c r="AA24" s="174">
        <v>1.8590000000000002E-2</v>
      </c>
      <c r="AB24" s="172">
        <v>1.4223841164532234E-2</v>
      </c>
      <c r="AC24" s="128">
        <v>1.5034999994052825E-2</v>
      </c>
      <c r="AD24" s="129">
        <v>1.2565000006912758E-2</v>
      </c>
      <c r="AE24" s="129">
        <v>1.2565000006912758E-2</v>
      </c>
      <c r="AF24" s="129">
        <v>1.2565000006912758E-2</v>
      </c>
      <c r="AG24" s="129">
        <v>1.2565000006912758E-2</v>
      </c>
      <c r="AH24" s="129">
        <v>1.2565000006912758E-2</v>
      </c>
      <c r="AI24" s="129">
        <v>1.2565000006912758E-2</v>
      </c>
      <c r="AJ24" s="129">
        <v>1.2565000006912758E-2</v>
      </c>
      <c r="AK24" s="129">
        <v>1.2565000006912758E-2</v>
      </c>
      <c r="AL24" s="129">
        <v>1.2565000006912758E-2</v>
      </c>
      <c r="AM24" s="129">
        <v>1.2565000006912758E-2</v>
      </c>
      <c r="AN24" s="130">
        <v>1.2565000006912758E-2</v>
      </c>
    </row>
    <row r="25" spans="1:40" ht="15">
      <c r="A25" s="117">
        <v>23</v>
      </c>
      <c r="B25" s="119">
        <v>22000000</v>
      </c>
      <c r="C25" s="119">
        <v>22999999</v>
      </c>
      <c r="D25" s="117"/>
      <c r="E25" s="120">
        <v>1.2637930509482854E-2</v>
      </c>
      <c r="F25" s="120">
        <v>1.2637930509482854E-2</v>
      </c>
      <c r="G25" s="172">
        <v>1.4663907345977136E-2</v>
      </c>
      <c r="H25" s="120">
        <v>1.2637930509482854E-2</v>
      </c>
      <c r="I25" s="120">
        <v>1.2637930509482854E-2</v>
      </c>
      <c r="J25" s="120">
        <v>1.2637930509482854E-2</v>
      </c>
      <c r="K25" s="172">
        <v>1.3207814691954279E-2</v>
      </c>
      <c r="L25" s="172">
        <v>1.4327814691954275E-2</v>
      </c>
      <c r="M25" s="121">
        <v>1.3239999990150939E-2</v>
      </c>
      <c r="N25" s="121">
        <v>1.3239999990150939E-2</v>
      </c>
      <c r="O25" s="172">
        <v>1.6865562938390855E-2</v>
      </c>
      <c r="P25" s="122">
        <v>1.7090000002208623E-2</v>
      </c>
      <c r="Q25" s="123">
        <v>1.1812930509482858E-2</v>
      </c>
      <c r="R25" s="123">
        <v>1.1812930509482858E-2</v>
      </c>
      <c r="S25" s="123">
        <v>1.1812930509482858E-2</v>
      </c>
      <c r="T25" s="123">
        <v>1.1812930509482858E-2</v>
      </c>
      <c r="U25" s="124">
        <v>1.3265000000000002E-2</v>
      </c>
      <c r="V25" s="125">
        <v>2.666E-2</v>
      </c>
      <c r="W25" s="125">
        <v>2.666E-2</v>
      </c>
      <c r="X25" s="125">
        <v>2.666E-2</v>
      </c>
      <c r="Y25" s="126">
        <v>1.2565000006912758E-2</v>
      </c>
      <c r="Z25" s="127">
        <v>1.8590000000000002E-2</v>
      </c>
      <c r="AA25" s="174">
        <v>1.8590000000000002E-2</v>
      </c>
      <c r="AB25" s="172">
        <v>1.4223841164532234E-2</v>
      </c>
      <c r="AC25" s="128">
        <v>1.5034999994052825E-2</v>
      </c>
      <c r="AD25" s="129">
        <v>1.2565000006912758E-2</v>
      </c>
      <c r="AE25" s="129">
        <v>1.2565000006912758E-2</v>
      </c>
      <c r="AF25" s="129">
        <v>1.2565000006912758E-2</v>
      </c>
      <c r="AG25" s="129">
        <v>1.2565000006912758E-2</v>
      </c>
      <c r="AH25" s="129">
        <v>1.2565000006912758E-2</v>
      </c>
      <c r="AI25" s="129">
        <v>1.2565000006912758E-2</v>
      </c>
      <c r="AJ25" s="129">
        <v>1.2565000006912758E-2</v>
      </c>
      <c r="AK25" s="129">
        <v>1.2565000006912758E-2</v>
      </c>
      <c r="AL25" s="129">
        <v>1.2565000006912758E-2</v>
      </c>
      <c r="AM25" s="129">
        <v>1.2565000006912758E-2</v>
      </c>
      <c r="AN25" s="130">
        <v>1.2565000006912758E-2</v>
      </c>
    </row>
    <row r="26" spans="1:40" ht="15">
      <c r="A26" s="117">
        <v>24</v>
      </c>
      <c r="B26" s="119">
        <v>23000000</v>
      </c>
      <c r="C26" s="119">
        <v>23999999</v>
      </c>
      <c r="D26" s="117"/>
      <c r="E26" s="120">
        <v>1.2637930509482854E-2</v>
      </c>
      <c r="F26" s="120">
        <v>1.2637930509482854E-2</v>
      </c>
      <c r="G26" s="172">
        <v>1.4663907345977136E-2</v>
      </c>
      <c r="H26" s="120">
        <v>1.2637930509482854E-2</v>
      </c>
      <c r="I26" s="120">
        <v>1.2637930509482854E-2</v>
      </c>
      <c r="J26" s="120">
        <v>1.2637930509482854E-2</v>
      </c>
      <c r="K26" s="172">
        <v>1.3207814691954279E-2</v>
      </c>
      <c r="L26" s="172">
        <v>1.4327814691954275E-2</v>
      </c>
      <c r="M26" s="121">
        <v>1.3239999990150939E-2</v>
      </c>
      <c r="N26" s="121">
        <v>1.3239999990150939E-2</v>
      </c>
      <c r="O26" s="172">
        <v>1.6865562938390855E-2</v>
      </c>
      <c r="P26" s="122">
        <v>1.7090000002208623E-2</v>
      </c>
      <c r="Q26" s="123">
        <v>1.1812930509482858E-2</v>
      </c>
      <c r="R26" s="123">
        <v>1.1812930509482858E-2</v>
      </c>
      <c r="S26" s="123">
        <v>1.1812930509482858E-2</v>
      </c>
      <c r="T26" s="123">
        <v>1.1812930509482858E-2</v>
      </c>
      <c r="U26" s="124">
        <v>1.3265000000000002E-2</v>
      </c>
      <c r="V26" s="125">
        <v>2.666E-2</v>
      </c>
      <c r="W26" s="125">
        <v>2.666E-2</v>
      </c>
      <c r="X26" s="125">
        <v>2.666E-2</v>
      </c>
      <c r="Y26" s="126">
        <v>1.2565000006912758E-2</v>
      </c>
      <c r="Z26" s="127">
        <v>1.8590000000000002E-2</v>
      </c>
      <c r="AA26" s="174">
        <v>1.8590000000000002E-2</v>
      </c>
      <c r="AB26" s="172">
        <v>1.4223841164532234E-2</v>
      </c>
      <c r="AC26" s="128">
        <v>1.5034999994052825E-2</v>
      </c>
      <c r="AD26" s="129">
        <v>1.2565000006912758E-2</v>
      </c>
      <c r="AE26" s="129">
        <v>1.2565000006912758E-2</v>
      </c>
      <c r="AF26" s="129">
        <v>1.2565000006912758E-2</v>
      </c>
      <c r="AG26" s="129">
        <v>1.2565000006912758E-2</v>
      </c>
      <c r="AH26" s="129">
        <v>1.2565000006912758E-2</v>
      </c>
      <c r="AI26" s="129">
        <v>1.2565000006912758E-2</v>
      </c>
      <c r="AJ26" s="129">
        <v>1.2565000006912758E-2</v>
      </c>
      <c r="AK26" s="129">
        <v>1.2565000006912758E-2</v>
      </c>
      <c r="AL26" s="129">
        <v>1.2565000006912758E-2</v>
      </c>
      <c r="AM26" s="129">
        <v>1.2565000006912758E-2</v>
      </c>
      <c r="AN26" s="130">
        <v>1.2565000006912758E-2</v>
      </c>
    </row>
    <row r="27" spans="1:40" ht="15">
      <c r="A27" s="117">
        <v>25</v>
      </c>
      <c r="B27" s="119">
        <v>24000000</v>
      </c>
      <c r="C27" s="119">
        <v>24999999</v>
      </c>
      <c r="D27" s="117"/>
      <c r="E27" s="120">
        <v>1.2637930509482854E-2</v>
      </c>
      <c r="F27" s="120">
        <v>1.2637930509482854E-2</v>
      </c>
      <c r="G27" s="172">
        <v>1.4663907345977136E-2</v>
      </c>
      <c r="H27" s="120">
        <v>1.2637930509482854E-2</v>
      </c>
      <c r="I27" s="120">
        <v>1.2637930509482854E-2</v>
      </c>
      <c r="J27" s="120">
        <v>1.2637930509482854E-2</v>
      </c>
      <c r="K27" s="172">
        <v>1.3207814691954279E-2</v>
      </c>
      <c r="L27" s="172">
        <v>1.4327814691954275E-2</v>
      </c>
      <c r="M27" s="121">
        <v>1.3239999990150939E-2</v>
      </c>
      <c r="N27" s="121">
        <v>1.3239999990150939E-2</v>
      </c>
      <c r="O27" s="172">
        <v>1.6865562938390855E-2</v>
      </c>
      <c r="P27" s="122">
        <v>1.7090000002208623E-2</v>
      </c>
      <c r="Q27" s="123">
        <v>1.1812930509482858E-2</v>
      </c>
      <c r="R27" s="123">
        <v>1.1812930509482858E-2</v>
      </c>
      <c r="S27" s="123">
        <v>1.1812930509482858E-2</v>
      </c>
      <c r="T27" s="123">
        <v>1.1812930509482858E-2</v>
      </c>
      <c r="U27" s="124">
        <v>1.3265000000000002E-2</v>
      </c>
      <c r="V27" s="125">
        <v>2.666E-2</v>
      </c>
      <c r="W27" s="125">
        <v>2.666E-2</v>
      </c>
      <c r="X27" s="125">
        <v>2.666E-2</v>
      </c>
      <c r="Y27" s="126">
        <v>1.2565000006912758E-2</v>
      </c>
      <c r="Z27" s="127">
        <v>1.8590000000000002E-2</v>
      </c>
      <c r="AA27" s="174">
        <v>1.8590000000000002E-2</v>
      </c>
      <c r="AB27" s="172">
        <v>1.4223841164532234E-2</v>
      </c>
      <c r="AC27" s="128">
        <v>1.5034999994052825E-2</v>
      </c>
      <c r="AD27" s="129">
        <v>1.2565000006912758E-2</v>
      </c>
      <c r="AE27" s="129">
        <v>1.2565000006912758E-2</v>
      </c>
      <c r="AF27" s="129">
        <v>1.2565000006912758E-2</v>
      </c>
      <c r="AG27" s="129">
        <v>1.2565000006912758E-2</v>
      </c>
      <c r="AH27" s="129">
        <v>1.2565000006912758E-2</v>
      </c>
      <c r="AI27" s="129">
        <v>1.2565000006912758E-2</v>
      </c>
      <c r="AJ27" s="129">
        <v>1.2565000006912758E-2</v>
      </c>
      <c r="AK27" s="129">
        <v>1.2565000006912758E-2</v>
      </c>
      <c r="AL27" s="129">
        <v>1.2565000006912758E-2</v>
      </c>
      <c r="AM27" s="129">
        <v>1.2565000006912758E-2</v>
      </c>
      <c r="AN27" s="130">
        <v>1.2565000006912758E-2</v>
      </c>
    </row>
    <row r="28" spans="1:40" ht="15">
      <c r="A28" s="117">
        <v>26</v>
      </c>
      <c r="B28" s="119">
        <v>25000000</v>
      </c>
      <c r="C28" s="119">
        <v>25999999</v>
      </c>
      <c r="D28" s="117"/>
      <c r="E28" s="120">
        <v>1.2637930509482854E-2</v>
      </c>
      <c r="F28" s="120">
        <v>1.2637930509482854E-2</v>
      </c>
      <c r="G28" s="172">
        <v>1.4663907345977136E-2</v>
      </c>
      <c r="H28" s="120">
        <v>1.2637930509482854E-2</v>
      </c>
      <c r="I28" s="120">
        <v>1.2637930509482854E-2</v>
      </c>
      <c r="J28" s="120">
        <v>1.2637930509482854E-2</v>
      </c>
      <c r="K28" s="172">
        <v>1.3207814691954279E-2</v>
      </c>
      <c r="L28" s="172">
        <v>1.4327814691954275E-2</v>
      </c>
      <c r="M28" s="121">
        <v>1.3239999990150939E-2</v>
      </c>
      <c r="N28" s="121">
        <v>1.3239999990150939E-2</v>
      </c>
      <c r="O28" s="172">
        <v>1.6865562938390855E-2</v>
      </c>
      <c r="P28" s="122">
        <v>1.7090000002208623E-2</v>
      </c>
      <c r="Q28" s="123">
        <v>1.1812930509482858E-2</v>
      </c>
      <c r="R28" s="123">
        <v>1.1812930509482858E-2</v>
      </c>
      <c r="S28" s="123">
        <v>1.1812930509482858E-2</v>
      </c>
      <c r="T28" s="123">
        <v>1.1812930509482858E-2</v>
      </c>
      <c r="U28" s="124">
        <v>1.3265000000000002E-2</v>
      </c>
      <c r="V28" s="125">
        <v>2.666E-2</v>
      </c>
      <c r="W28" s="125">
        <v>2.666E-2</v>
      </c>
      <c r="X28" s="125">
        <v>2.666E-2</v>
      </c>
      <c r="Y28" s="126">
        <v>1.2565000006912758E-2</v>
      </c>
      <c r="Z28" s="127">
        <v>1.8590000000000002E-2</v>
      </c>
      <c r="AA28" s="174">
        <v>1.8590000000000002E-2</v>
      </c>
      <c r="AB28" s="172">
        <v>1.4223841164532234E-2</v>
      </c>
      <c r="AC28" s="128">
        <v>1.5034999994052825E-2</v>
      </c>
      <c r="AD28" s="129">
        <v>1.2565000006912758E-2</v>
      </c>
      <c r="AE28" s="129">
        <v>1.2565000006912758E-2</v>
      </c>
      <c r="AF28" s="129">
        <v>1.2565000006912758E-2</v>
      </c>
      <c r="AG28" s="129">
        <v>1.2565000006912758E-2</v>
      </c>
      <c r="AH28" s="129">
        <v>1.2565000006912758E-2</v>
      </c>
      <c r="AI28" s="129">
        <v>1.2565000006912758E-2</v>
      </c>
      <c r="AJ28" s="129">
        <v>1.2565000006912758E-2</v>
      </c>
      <c r="AK28" s="129">
        <v>1.2565000006912758E-2</v>
      </c>
      <c r="AL28" s="129">
        <v>1.2565000006912758E-2</v>
      </c>
      <c r="AM28" s="129">
        <v>1.2565000006912758E-2</v>
      </c>
      <c r="AN28" s="130">
        <v>1.2565000006912758E-2</v>
      </c>
    </row>
    <row r="29" spans="1:40" ht="15">
      <c r="A29" s="117">
        <v>27</v>
      </c>
      <c r="B29" s="119">
        <v>26000000</v>
      </c>
      <c r="C29" s="119">
        <v>26999999</v>
      </c>
      <c r="D29" s="117"/>
      <c r="E29" s="120">
        <v>1.2637930509482854E-2</v>
      </c>
      <c r="F29" s="120">
        <v>1.2637930509482854E-2</v>
      </c>
      <c r="G29" s="172">
        <v>1.4663907345977136E-2</v>
      </c>
      <c r="H29" s="120">
        <v>1.2637930509482854E-2</v>
      </c>
      <c r="I29" s="120">
        <v>1.2637930509482854E-2</v>
      </c>
      <c r="J29" s="120">
        <v>1.2637930509482854E-2</v>
      </c>
      <c r="K29" s="172">
        <v>1.3207814691954279E-2</v>
      </c>
      <c r="L29" s="172">
        <v>1.4327814691954275E-2</v>
      </c>
      <c r="M29" s="121">
        <v>1.3239999990150939E-2</v>
      </c>
      <c r="N29" s="121">
        <v>1.3239999990150939E-2</v>
      </c>
      <c r="O29" s="172">
        <v>1.6865562938390855E-2</v>
      </c>
      <c r="P29" s="122">
        <v>1.7090000002208623E-2</v>
      </c>
      <c r="Q29" s="123">
        <v>1.1812930509482858E-2</v>
      </c>
      <c r="R29" s="123">
        <v>1.1812930509482858E-2</v>
      </c>
      <c r="S29" s="123">
        <v>1.1812930509482858E-2</v>
      </c>
      <c r="T29" s="123">
        <v>1.1812930509482858E-2</v>
      </c>
      <c r="U29" s="124">
        <v>1.3265000000000002E-2</v>
      </c>
      <c r="V29" s="125">
        <v>2.666E-2</v>
      </c>
      <c r="W29" s="125">
        <v>2.666E-2</v>
      </c>
      <c r="X29" s="125">
        <v>2.666E-2</v>
      </c>
      <c r="Y29" s="126">
        <v>1.2565000006912758E-2</v>
      </c>
      <c r="Z29" s="127">
        <v>1.8590000000000002E-2</v>
      </c>
      <c r="AA29" s="174">
        <v>1.8590000000000002E-2</v>
      </c>
      <c r="AB29" s="172">
        <v>1.4223841164532234E-2</v>
      </c>
      <c r="AC29" s="128">
        <v>1.5034999994052825E-2</v>
      </c>
      <c r="AD29" s="129">
        <v>1.2565000006912758E-2</v>
      </c>
      <c r="AE29" s="129">
        <v>1.2565000006912758E-2</v>
      </c>
      <c r="AF29" s="129">
        <v>1.2565000006912758E-2</v>
      </c>
      <c r="AG29" s="129">
        <v>1.2565000006912758E-2</v>
      </c>
      <c r="AH29" s="129">
        <v>1.2565000006912758E-2</v>
      </c>
      <c r="AI29" s="129">
        <v>1.2565000006912758E-2</v>
      </c>
      <c r="AJ29" s="129">
        <v>1.2565000006912758E-2</v>
      </c>
      <c r="AK29" s="129">
        <v>1.2565000006912758E-2</v>
      </c>
      <c r="AL29" s="129">
        <v>1.2565000006912758E-2</v>
      </c>
      <c r="AM29" s="129">
        <v>1.2565000006912758E-2</v>
      </c>
      <c r="AN29" s="130">
        <v>1.2565000006912758E-2</v>
      </c>
    </row>
    <row r="30" spans="1:40" ht="15">
      <c r="A30" s="117">
        <v>28</v>
      </c>
      <c r="B30" s="119">
        <v>27000000</v>
      </c>
      <c r="C30" s="119">
        <v>27999999</v>
      </c>
      <c r="D30" s="117"/>
      <c r="E30" s="120">
        <v>1.2637930509482854E-2</v>
      </c>
      <c r="F30" s="120">
        <v>1.2637930509482854E-2</v>
      </c>
      <c r="G30" s="172">
        <v>1.4663907345977136E-2</v>
      </c>
      <c r="H30" s="120">
        <v>1.2637930509482854E-2</v>
      </c>
      <c r="I30" s="120">
        <v>1.2637930509482854E-2</v>
      </c>
      <c r="J30" s="120">
        <v>1.2637930509482854E-2</v>
      </c>
      <c r="K30" s="172">
        <v>1.3207814691954279E-2</v>
      </c>
      <c r="L30" s="172">
        <v>1.4327814691954275E-2</v>
      </c>
      <c r="M30" s="121">
        <v>1.3239999990150939E-2</v>
      </c>
      <c r="N30" s="121">
        <v>1.3239999990150939E-2</v>
      </c>
      <c r="O30" s="172">
        <v>1.6865562938390855E-2</v>
      </c>
      <c r="P30" s="122">
        <v>1.7090000002208623E-2</v>
      </c>
      <c r="Q30" s="123">
        <v>1.1812930509482858E-2</v>
      </c>
      <c r="R30" s="123">
        <v>1.1812930509482858E-2</v>
      </c>
      <c r="S30" s="123">
        <v>1.1812930509482858E-2</v>
      </c>
      <c r="T30" s="123">
        <v>1.1812930509482858E-2</v>
      </c>
      <c r="U30" s="124">
        <v>1.3265000000000002E-2</v>
      </c>
      <c r="V30" s="125">
        <v>2.666E-2</v>
      </c>
      <c r="W30" s="125">
        <v>2.666E-2</v>
      </c>
      <c r="X30" s="125">
        <v>2.666E-2</v>
      </c>
      <c r="Y30" s="126">
        <v>1.2565000006912758E-2</v>
      </c>
      <c r="Z30" s="127">
        <v>1.8590000000000002E-2</v>
      </c>
      <c r="AA30" s="174">
        <v>1.8590000000000002E-2</v>
      </c>
      <c r="AB30" s="172">
        <v>1.4223841164532234E-2</v>
      </c>
      <c r="AC30" s="128">
        <v>1.5034999994052825E-2</v>
      </c>
      <c r="AD30" s="129">
        <v>1.2565000006912758E-2</v>
      </c>
      <c r="AE30" s="129">
        <v>1.2565000006912758E-2</v>
      </c>
      <c r="AF30" s="129">
        <v>1.2565000006912758E-2</v>
      </c>
      <c r="AG30" s="129">
        <v>1.2565000006912758E-2</v>
      </c>
      <c r="AH30" s="129">
        <v>1.2565000006912758E-2</v>
      </c>
      <c r="AI30" s="129">
        <v>1.2565000006912758E-2</v>
      </c>
      <c r="AJ30" s="129">
        <v>1.2565000006912758E-2</v>
      </c>
      <c r="AK30" s="129">
        <v>1.2565000006912758E-2</v>
      </c>
      <c r="AL30" s="129">
        <v>1.2565000006912758E-2</v>
      </c>
      <c r="AM30" s="129">
        <v>1.2565000006912758E-2</v>
      </c>
      <c r="AN30" s="130">
        <v>1.2565000006912758E-2</v>
      </c>
    </row>
    <row r="31" spans="1:40" ht="15">
      <c r="A31" s="117">
        <v>29</v>
      </c>
      <c r="B31" s="119">
        <v>28000000</v>
      </c>
      <c r="C31" s="119">
        <v>28999999</v>
      </c>
      <c r="D31" s="117"/>
      <c r="E31" s="120">
        <v>1.2637930509482854E-2</v>
      </c>
      <c r="F31" s="120">
        <v>1.2637930509482854E-2</v>
      </c>
      <c r="G31" s="172">
        <v>1.4663907345977136E-2</v>
      </c>
      <c r="H31" s="120">
        <v>1.2637930509482854E-2</v>
      </c>
      <c r="I31" s="120">
        <v>1.2637930509482854E-2</v>
      </c>
      <c r="J31" s="120">
        <v>1.2637930509482854E-2</v>
      </c>
      <c r="K31" s="172">
        <v>1.3207814691954279E-2</v>
      </c>
      <c r="L31" s="172">
        <v>1.4327814691954275E-2</v>
      </c>
      <c r="M31" s="121">
        <v>1.3239999990150939E-2</v>
      </c>
      <c r="N31" s="121">
        <v>1.3239999990150939E-2</v>
      </c>
      <c r="O31" s="172">
        <v>1.6865562938390855E-2</v>
      </c>
      <c r="P31" s="122">
        <v>1.7090000002208623E-2</v>
      </c>
      <c r="Q31" s="123">
        <v>1.1812930509482858E-2</v>
      </c>
      <c r="R31" s="123">
        <v>1.1812930509482858E-2</v>
      </c>
      <c r="S31" s="123">
        <v>1.1812930509482858E-2</v>
      </c>
      <c r="T31" s="123">
        <v>1.1812930509482858E-2</v>
      </c>
      <c r="U31" s="124">
        <v>1.3265000000000002E-2</v>
      </c>
      <c r="V31" s="125">
        <v>2.666E-2</v>
      </c>
      <c r="W31" s="125">
        <v>2.666E-2</v>
      </c>
      <c r="X31" s="125">
        <v>2.666E-2</v>
      </c>
      <c r="Y31" s="126">
        <v>1.2565000006912758E-2</v>
      </c>
      <c r="Z31" s="127">
        <v>1.8590000000000002E-2</v>
      </c>
      <c r="AA31" s="174">
        <v>1.8590000000000002E-2</v>
      </c>
      <c r="AB31" s="172">
        <v>1.4223841164532234E-2</v>
      </c>
      <c r="AC31" s="128">
        <v>1.5034999994052825E-2</v>
      </c>
      <c r="AD31" s="129">
        <v>1.2565000006912758E-2</v>
      </c>
      <c r="AE31" s="129">
        <v>1.2565000006912758E-2</v>
      </c>
      <c r="AF31" s="129">
        <v>1.2565000006912758E-2</v>
      </c>
      <c r="AG31" s="129">
        <v>1.2565000006912758E-2</v>
      </c>
      <c r="AH31" s="129">
        <v>1.2565000006912758E-2</v>
      </c>
      <c r="AI31" s="129">
        <v>1.2565000006912758E-2</v>
      </c>
      <c r="AJ31" s="129">
        <v>1.2565000006912758E-2</v>
      </c>
      <c r="AK31" s="129">
        <v>1.2565000006912758E-2</v>
      </c>
      <c r="AL31" s="129">
        <v>1.2565000006912758E-2</v>
      </c>
      <c r="AM31" s="129">
        <v>1.2565000006912758E-2</v>
      </c>
      <c r="AN31" s="130">
        <v>1.2565000006912758E-2</v>
      </c>
    </row>
    <row r="32" spans="1:40" ht="15">
      <c r="A32" s="117">
        <v>30</v>
      </c>
      <c r="B32" s="119">
        <v>29000000</v>
      </c>
      <c r="C32" s="119">
        <v>30000000</v>
      </c>
      <c r="D32" s="117"/>
      <c r="E32" s="120">
        <v>1.2637930509482854E-2</v>
      </c>
      <c r="F32" s="120">
        <v>1.2637930509482854E-2</v>
      </c>
      <c r="G32" s="172">
        <v>1.4663907345977136E-2</v>
      </c>
      <c r="H32" s="120">
        <v>1.2637930509482854E-2</v>
      </c>
      <c r="I32" s="120">
        <v>1.2637930509482854E-2</v>
      </c>
      <c r="J32" s="120">
        <v>1.2637930509482854E-2</v>
      </c>
      <c r="K32" s="172">
        <v>1.3207814691954279E-2</v>
      </c>
      <c r="L32" s="172">
        <v>1.4327814691954275E-2</v>
      </c>
      <c r="M32" s="121">
        <v>1.3239999990150939E-2</v>
      </c>
      <c r="N32" s="121">
        <v>1.3239999990150939E-2</v>
      </c>
      <c r="O32" s="172">
        <v>1.6865562938390855E-2</v>
      </c>
      <c r="P32" s="122">
        <v>1.7090000002208623E-2</v>
      </c>
      <c r="Q32" s="123">
        <v>1.1812930509482858E-2</v>
      </c>
      <c r="R32" s="123">
        <v>1.1812930509482858E-2</v>
      </c>
      <c r="S32" s="123">
        <v>1.1812930509482858E-2</v>
      </c>
      <c r="T32" s="123">
        <v>1.1812930509482858E-2</v>
      </c>
      <c r="U32" s="124">
        <v>1.3265000000000002E-2</v>
      </c>
      <c r="V32" s="125">
        <v>2.666E-2</v>
      </c>
      <c r="W32" s="125">
        <v>2.666E-2</v>
      </c>
      <c r="X32" s="125">
        <v>2.666E-2</v>
      </c>
      <c r="Y32" s="126">
        <v>1.2565000006912758E-2</v>
      </c>
      <c r="Z32" s="127">
        <v>1.8590000000000002E-2</v>
      </c>
      <c r="AA32" s="174">
        <v>1.8590000000000002E-2</v>
      </c>
      <c r="AB32" s="172">
        <v>1.4223841164532234E-2</v>
      </c>
      <c r="AC32" s="128">
        <v>1.5034999994052825E-2</v>
      </c>
      <c r="AD32" s="129">
        <v>1.2565000006912758E-2</v>
      </c>
      <c r="AE32" s="129">
        <v>1.2565000006912758E-2</v>
      </c>
      <c r="AF32" s="129">
        <v>1.2565000006912758E-2</v>
      </c>
      <c r="AG32" s="129">
        <v>1.2565000006912758E-2</v>
      </c>
      <c r="AH32" s="129">
        <v>1.2565000006912758E-2</v>
      </c>
      <c r="AI32" s="129">
        <v>1.2565000006912758E-2</v>
      </c>
      <c r="AJ32" s="129">
        <v>1.2565000006912758E-2</v>
      </c>
      <c r="AK32" s="129">
        <v>1.2565000006912758E-2</v>
      </c>
      <c r="AL32" s="129">
        <v>1.2565000006912758E-2</v>
      </c>
      <c r="AM32" s="129">
        <v>1.2565000006912758E-2</v>
      </c>
      <c r="AN32" s="130">
        <v>1.2565000006912758E-2</v>
      </c>
    </row>
    <row r="33" spans="2:3" ht="12.75"/>
    <row r="34" spans="2:3" ht="12.75"/>
    <row r="35" spans="2:3" ht="12.75">
      <c r="B35" s="116" t="s">
        <v>202</v>
      </c>
      <c r="C35" s="116" t="s">
        <v>179</v>
      </c>
    </row>
    <row r="36" spans="2:3" ht="14.25">
      <c r="B36" s="116" t="s">
        <v>200</v>
      </c>
      <c r="C36" s="119">
        <v>7000000</v>
      </c>
    </row>
    <row r="39" spans="2:3" ht="15.75" customHeight="1">
      <c r="B39" s="116" t="s">
        <v>201</v>
      </c>
      <c r="C39" s="131" t="e" cm="1">
        <f t="array" ref="C39">INDEX($E$3:$AL$32,TRUNC(LOOKUP(C36,B3:C32)/$B$4,0),MATCH(C35,E2:AL2,0))</f>
        <v>#N/A</v>
      </c>
    </row>
  </sheetData>
  <mergeCells count="1">
    <mergeCell ref="B2:C2"/>
  </mergeCells>
  <dataValidations count="1">
    <dataValidation type="list" allowBlank="1" showInputMessage="1" showErrorMessage="1" sqref="C35" xr:uid="{CA9DCE5C-01E3-475E-94D0-6C05F53A66B5}">
      <formula1>$E$2:$AL$2</formula1>
    </dataValidation>
  </dataValidations>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291A7-A6AE-4481-88CC-D9813138FFAE}">
  <sheetPr>
    <tabColor rgb="FF6FA8DC"/>
    <outlinePr summaryBelow="0" summaryRight="0"/>
  </sheetPr>
  <dimension ref="A1:AN39"/>
  <sheetViews>
    <sheetView workbookViewId="0">
      <selection activeCell="C22" sqref="C22"/>
    </sheetView>
  </sheetViews>
  <sheetFormatPr defaultColWidth="0" defaultRowHeight="15.75" customHeight="1"/>
  <cols>
    <col min="1" max="1" width="3.5703125" style="116" customWidth="1"/>
    <col min="2" max="3" width="14.28515625" style="116" customWidth="1"/>
    <col min="4" max="4" width="3.5703125" style="116" customWidth="1"/>
    <col min="5" max="5" width="6.7109375" style="116" hidden="1" customWidth="1"/>
    <col min="6" max="13" width="6.85546875" style="116" hidden="1" customWidth="1"/>
    <col min="14" max="14" width="9.28515625" style="116" hidden="1" customWidth="1"/>
    <col min="15" max="15" width="7.140625" style="116" hidden="1" customWidth="1"/>
    <col min="16" max="16" width="6.85546875" style="116" hidden="1" customWidth="1"/>
    <col min="17" max="17" width="10.140625" style="116" hidden="1" customWidth="1"/>
    <col min="18" max="19" width="6.5703125" style="116" hidden="1" customWidth="1"/>
    <col min="20" max="20" width="6.85546875" style="116" hidden="1" customWidth="1"/>
    <col min="21" max="21" width="13.42578125" style="116" hidden="1" customWidth="1"/>
    <col min="22" max="22" width="15.42578125" style="116" hidden="1" customWidth="1"/>
    <col min="23" max="23" width="14.7109375" style="116" hidden="1" customWidth="1"/>
    <col min="24" max="24" width="13.42578125" style="116" hidden="1" customWidth="1"/>
    <col min="25" max="25" width="12" style="116" hidden="1" customWidth="1"/>
    <col min="26" max="26" width="8.7109375" style="116" hidden="1" customWidth="1"/>
    <col min="27" max="27" width="6.5703125" style="116" hidden="1" customWidth="1"/>
    <col min="28" max="28" width="9.28515625" style="116" hidden="1" customWidth="1"/>
    <col min="29" max="29" width="8.140625" style="116" hidden="1" customWidth="1"/>
    <col min="30" max="30" width="6.85546875" style="116" hidden="1" customWidth="1"/>
    <col min="31" max="31" width="6.5703125" style="116" hidden="1" customWidth="1"/>
    <col min="32" max="32" width="10.85546875" style="116" hidden="1" customWidth="1"/>
    <col min="33" max="33" width="6.5703125" style="116" hidden="1" customWidth="1"/>
    <col min="34" max="34" width="9.28515625" style="116" hidden="1" customWidth="1"/>
    <col min="35" max="35" width="7.85546875" style="116" hidden="1" customWidth="1"/>
    <col min="36" max="37" width="11.42578125" style="116" hidden="1" customWidth="1"/>
    <col min="38" max="38" width="8.5703125" style="116" hidden="1" customWidth="1"/>
    <col min="39" max="40" width="12.42578125" style="116" hidden="1" customWidth="1"/>
    <col min="41" max="16384" width="12.5703125" style="116" hidden="1"/>
  </cols>
  <sheetData>
    <row r="1" spans="1:40" ht="15.75" customHeight="1">
      <c r="B1" s="117">
        <f>LOOKUP(C36,B3:C32)</f>
        <v>7999999</v>
      </c>
      <c r="C1" s="117">
        <f>B1/1000000</f>
        <v>7.9999989999999999</v>
      </c>
      <c r="D1" s="117"/>
      <c r="E1" s="117">
        <f>INT(C1)</f>
        <v>7</v>
      </c>
    </row>
    <row r="2" spans="1:40" ht="26.1" customHeight="1">
      <c r="A2" s="115"/>
      <c r="B2" s="197" t="s">
        <v>277</v>
      </c>
      <c r="C2" s="198"/>
      <c r="D2" s="115"/>
      <c r="E2" s="160" t="s">
        <v>189</v>
      </c>
      <c r="F2" s="160" t="s">
        <v>190</v>
      </c>
      <c r="G2" s="161" t="s">
        <v>191</v>
      </c>
      <c r="H2" s="160" t="s">
        <v>192</v>
      </c>
      <c r="I2" s="160" t="s">
        <v>193</v>
      </c>
      <c r="J2" s="160" t="s">
        <v>194</v>
      </c>
      <c r="K2" s="161" t="s">
        <v>273</v>
      </c>
      <c r="L2" s="161" t="s">
        <v>195</v>
      </c>
      <c r="M2" s="162" t="s">
        <v>218</v>
      </c>
      <c r="N2" s="162" t="s">
        <v>219</v>
      </c>
      <c r="O2" s="161" t="s">
        <v>196</v>
      </c>
      <c r="P2" s="163" t="s">
        <v>197</v>
      </c>
      <c r="Q2" s="164" t="s">
        <v>216</v>
      </c>
      <c r="R2" s="164" t="s">
        <v>217</v>
      </c>
      <c r="S2" s="164" t="s">
        <v>220</v>
      </c>
      <c r="T2" s="164" t="s">
        <v>221</v>
      </c>
      <c r="U2" s="165" t="s">
        <v>222</v>
      </c>
      <c r="V2" s="166" t="s">
        <v>174</v>
      </c>
      <c r="W2" s="166" t="s">
        <v>175</v>
      </c>
      <c r="X2" s="166" t="s">
        <v>176</v>
      </c>
      <c r="Y2" s="167" t="s">
        <v>223</v>
      </c>
      <c r="Z2" s="168" t="s">
        <v>177</v>
      </c>
      <c r="AA2" s="168" t="s">
        <v>178</v>
      </c>
      <c r="AB2" s="161" t="s">
        <v>276</v>
      </c>
      <c r="AC2" s="169" t="s">
        <v>224</v>
      </c>
      <c r="AD2" s="170" t="s">
        <v>225</v>
      </c>
      <c r="AE2" s="170" t="s">
        <v>226</v>
      </c>
      <c r="AF2" s="170" t="s">
        <v>227</v>
      </c>
      <c r="AG2" s="170" t="s">
        <v>228</v>
      </c>
      <c r="AH2" s="170" t="s">
        <v>229</v>
      </c>
      <c r="AI2" s="170" t="s">
        <v>230</v>
      </c>
      <c r="AJ2" s="170" t="s">
        <v>231</v>
      </c>
      <c r="AK2" s="170" t="s">
        <v>232</v>
      </c>
      <c r="AL2" s="170" t="s">
        <v>233</v>
      </c>
      <c r="AM2" s="170" t="s">
        <v>234</v>
      </c>
      <c r="AN2" s="171" t="s">
        <v>235</v>
      </c>
    </row>
    <row r="3" spans="1:40" ht="15">
      <c r="A3" s="117">
        <v>1</v>
      </c>
      <c r="B3" s="118">
        <v>0</v>
      </c>
      <c r="C3" s="119">
        <v>999999</v>
      </c>
      <c r="D3" s="117"/>
      <c r="E3" s="120">
        <v>1.578503322275885E-2</v>
      </c>
      <c r="F3" s="120">
        <v>1.578503322275885E-2</v>
      </c>
      <c r="G3" s="172">
        <v>1.4663907345977136E-2</v>
      </c>
      <c r="H3" s="120">
        <v>1.578503322275885E-2</v>
      </c>
      <c r="I3" s="120">
        <v>1.578503322275885E-2</v>
      </c>
      <c r="J3" s="120">
        <v>1.578503322275885E-2</v>
      </c>
      <c r="K3" s="172">
        <v>1.3207814691954279E-2</v>
      </c>
      <c r="L3" s="172">
        <v>1.4327814691954275E-2</v>
      </c>
      <c r="M3" s="121">
        <v>1.7090000002208623E-2</v>
      </c>
      <c r="N3" s="121">
        <v>1.7090000002208623E-2</v>
      </c>
      <c r="O3" s="172">
        <v>1.6865562938390855E-2</v>
      </c>
      <c r="P3" s="122">
        <v>1.7090000002208623E-2</v>
      </c>
      <c r="Q3" s="123">
        <v>1.3960033222758851E-2</v>
      </c>
      <c r="R3" s="123">
        <v>1.3960033222758851E-2</v>
      </c>
      <c r="S3" s="123">
        <v>1.3960033222758851E-2</v>
      </c>
      <c r="T3" s="123">
        <v>1.3960033222758851E-2</v>
      </c>
      <c r="U3" s="124">
        <v>1.6065000000000003E-2</v>
      </c>
      <c r="V3" s="173">
        <v>2.666E-2</v>
      </c>
      <c r="W3" s="125">
        <v>2.666E-2</v>
      </c>
      <c r="X3" s="125">
        <v>2.666E-2</v>
      </c>
      <c r="Y3" s="126">
        <v>1.7090000002208623E-2</v>
      </c>
      <c r="Z3" s="174">
        <v>1.8590000000000002E-2</v>
      </c>
      <c r="AA3" s="174">
        <v>1.8590000000000002E-2</v>
      </c>
      <c r="AB3" s="172">
        <v>1.4223841164532234E-2</v>
      </c>
      <c r="AC3" s="128">
        <v>1.5034999994052825E-2</v>
      </c>
      <c r="AD3" s="129">
        <v>1.6065000003441198E-2</v>
      </c>
      <c r="AE3" s="129">
        <v>1.6065000003441198E-2</v>
      </c>
      <c r="AF3" s="129">
        <v>1.6065000003441198E-2</v>
      </c>
      <c r="AG3" s="129">
        <v>1.6065000003441198E-2</v>
      </c>
      <c r="AH3" s="129">
        <v>1.6065000003441198E-2</v>
      </c>
      <c r="AI3" s="129">
        <v>1.6065000003441198E-2</v>
      </c>
      <c r="AJ3" s="129">
        <v>1.6065000003441198E-2</v>
      </c>
      <c r="AK3" s="129">
        <v>1.6065000003441198E-2</v>
      </c>
      <c r="AL3" s="129">
        <v>1.6065000003441198E-2</v>
      </c>
      <c r="AM3" s="129">
        <v>1.6065000003441198E-2</v>
      </c>
      <c r="AN3" s="130">
        <v>1.6065000003441198E-2</v>
      </c>
    </row>
    <row r="4" spans="1:40" ht="15">
      <c r="A4" s="117">
        <v>2</v>
      </c>
      <c r="B4" s="119">
        <v>1000000</v>
      </c>
      <c r="C4" s="119">
        <v>1999999</v>
      </c>
      <c r="D4" s="117"/>
      <c r="E4" s="120">
        <v>1.578503322275885E-2</v>
      </c>
      <c r="F4" s="120">
        <v>1.578503322275885E-2</v>
      </c>
      <c r="G4" s="172">
        <v>1.4663907345977136E-2</v>
      </c>
      <c r="H4" s="120">
        <v>1.578503322275885E-2</v>
      </c>
      <c r="I4" s="120">
        <v>1.578503322275885E-2</v>
      </c>
      <c r="J4" s="120">
        <v>1.578503322275885E-2</v>
      </c>
      <c r="K4" s="172">
        <v>1.3207814691954279E-2</v>
      </c>
      <c r="L4" s="172">
        <v>1.4327814691954275E-2</v>
      </c>
      <c r="M4" s="121">
        <v>1.7090000002208623E-2</v>
      </c>
      <c r="N4" s="121">
        <v>1.7090000002208623E-2</v>
      </c>
      <c r="O4" s="172">
        <v>1.6865562938390855E-2</v>
      </c>
      <c r="P4" s="122">
        <v>1.7090000002208623E-2</v>
      </c>
      <c r="Q4" s="123">
        <v>1.3960033222758851E-2</v>
      </c>
      <c r="R4" s="123">
        <v>1.3960033222758851E-2</v>
      </c>
      <c r="S4" s="123">
        <v>1.3960033222758851E-2</v>
      </c>
      <c r="T4" s="123">
        <v>1.3960033222758851E-2</v>
      </c>
      <c r="U4" s="124">
        <v>1.6065000000000003E-2</v>
      </c>
      <c r="V4" s="173">
        <v>2.666E-2</v>
      </c>
      <c r="W4" s="125">
        <v>2.666E-2</v>
      </c>
      <c r="X4" s="125">
        <v>2.666E-2</v>
      </c>
      <c r="Y4" s="126">
        <v>1.7090000002208623E-2</v>
      </c>
      <c r="Z4" s="174">
        <v>1.8590000000000002E-2</v>
      </c>
      <c r="AA4" s="174">
        <v>1.8590000000000002E-2</v>
      </c>
      <c r="AB4" s="172">
        <v>1.4223841164532234E-2</v>
      </c>
      <c r="AC4" s="128">
        <v>1.5034999994052825E-2</v>
      </c>
      <c r="AD4" s="129">
        <v>1.6065000003441198E-2</v>
      </c>
      <c r="AE4" s="129">
        <v>1.6065000003441198E-2</v>
      </c>
      <c r="AF4" s="129">
        <v>1.6065000003441198E-2</v>
      </c>
      <c r="AG4" s="129">
        <v>1.6065000003441198E-2</v>
      </c>
      <c r="AH4" s="129">
        <v>1.6065000003441198E-2</v>
      </c>
      <c r="AI4" s="129">
        <v>1.6065000003441198E-2</v>
      </c>
      <c r="AJ4" s="129">
        <v>1.6065000003441198E-2</v>
      </c>
      <c r="AK4" s="129">
        <v>1.6065000003441198E-2</v>
      </c>
      <c r="AL4" s="129">
        <v>1.6065000003441198E-2</v>
      </c>
      <c r="AM4" s="129">
        <v>1.6065000003441198E-2</v>
      </c>
      <c r="AN4" s="130">
        <v>1.6065000003441198E-2</v>
      </c>
    </row>
    <row r="5" spans="1:40" ht="15">
      <c r="A5" s="117">
        <v>3</v>
      </c>
      <c r="B5" s="119">
        <v>2000000</v>
      </c>
      <c r="C5" s="119">
        <v>2999999</v>
      </c>
      <c r="D5" s="117"/>
      <c r="E5" s="120">
        <v>1.578503322275885E-2</v>
      </c>
      <c r="F5" s="120">
        <v>1.578503322275885E-2</v>
      </c>
      <c r="G5" s="172">
        <v>1.4663907345977136E-2</v>
      </c>
      <c r="H5" s="120">
        <v>1.578503322275885E-2</v>
      </c>
      <c r="I5" s="120">
        <v>1.578503322275885E-2</v>
      </c>
      <c r="J5" s="120">
        <v>1.578503322275885E-2</v>
      </c>
      <c r="K5" s="172">
        <v>1.3207814691954279E-2</v>
      </c>
      <c r="L5" s="172">
        <v>1.4327814691954275E-2</v>
      </c>
      <c r="M5" s="121">
        <v>1.7090000002208623E-2</v>
      </c>
      <c r="N5" s="121">
        <v>1.7090000002208623E-2</v>
      </c>
      <c r="O5" s="172">
        <v>1.6865562938390855E-2</v>
      </c>
      <c r="P5" s="122">
        <v>1.7090000002208623E-2</v>
      </c>
      <c r="Q5" s="123">
        <v>1.3960033222758851E-2</v>
      </c>
      <c r="R5" s="123">
        <v>1.3960033222758851E-2</v>
      </c>
      <c r="S5" s="123">
        <v>1.3960033222758851E-2</v>
      </c>
      <c r="T5" s="123">
        <v>1.3960033222758851E-2</v>
      </c>
      <c r="U5" s="124">
        <v>1.6065000000000003E-2</v>
      </c>
      <c r="V5" s="173">
        <v>2.666E-2</v>
      </c>
      <c r="W5" s="125">
        <v>2.666E-2</v>
      </c>
      <c r="X5" s="125">
        <v>2.666E-2</v>
      </c>
      <c r="Y5" s="126">
        <v>1.7090000002208623E-2</v>
      </c>
      <c r="Z5" s="174">
        <v>1.8590000000000002E-2</v>
      </c>
      <c r="AA5" s="174">
        <v>1.8590000000000002E-2</v>
      </c>
      <c r="AB5" s="172">
        <v>1.4223841164532234E-2</v>
      </c>
      <c r="AC5" s="128">
        <v>1.5034999994052825E-2</v>
      </c>
      <c r="AD5" s="129">
        <v>1.6065000003441198E-2</v>
      </c>
      <c r="AE5" s="129">
        <v>1.6065000003441198E-2</v>
      </c>
      <c r="AF5" s="129">
        <v>1.6065000003441198E-2</v>
      </c>
      <c r="AG5" s="129">
        <v>1.6065000003441198E-2</v>
      </c>
      <c r="AH5" s="129">
        <v>1.6065000003441198E-2</v>
      </c>
      <c r="AI5" s="129">
        <v>1.6065000003441198E-2</v>
      </c>
      <c r="AJ5" s="129">
        <v>1.6065000003441198E-2</v>
      </c>
      <c r="AK5" s="129">
        <v>1.6065000003441198E-2</v>
      </c>
      <c r="AL5" s="129">
        <v>1.6065000003441198E-2</v>
      </c>
      <c r="AM5" s="129">
        <v>1.6065000003441198E-2</v>
      </c>
      <c r="AN5" s="130">
        <v>1.6065000003441198E-2</v>
      </c>
    </row>
    <row r="6" spans="1:40" ht="15">
      <c r="A6" s="117">
        <v>4</v>
      </c>
      <c r="B6" s="119">
        <v>3000000</v>
      </c>
      <c r="C6" s="119">
        <v>3999999</v>
      </c>
      <c r="D6" s="117"/>
      <c r="E6" s="120">
        <v>1.578503322275885E-2</v>
      </c>
      <c r="F6" s="120">
        <v>1.578503322275885E-2</v>
      </c>
      <c r="G6" s="172">
        <v>1.4663907345977136E-2</v>
      </c>
      <c r="H6" s="120">
        <v>1.578503322275885E-2</v>
      </c>
      <c r="I6" s="120">
        <v>1.578503322275885E-2</v>
      </c>
      <c r="J6" s="120">
        <v>1.578503322275885E-2</v>
      </c>
      <c r="K6" s="172">
        <v>1.3207814691954279E-2</v>
      </c>
      <c r="L6" s="172">
        <v>1.4327814691954275E-2</v>
      </c>
      <c r="M6" s="121">
        <v>1.7090000002208623E-2</v>
      </c>
      <c r="N6" s="121">
        <v>1.7090000002208623E-2</v>
      </c>
      <c r="O6" s="172">
        <v>1.6865562938390855E-2</v>
      </c>
      <c r="P6" s="122">
        <v>1.7090000002208623E-2</v>
      </c>
      <c r="Q6" s="123">
        <v>1.3960033222758851E-2</v>
      </c>
      <c r="R6" s="123">
        <v>1.3960033222758851E-2</v>
      </c>
      <c r="S6" s="123">
        <v>1.3960033222758851E-2</v>
      </c>
      <c r="T6" s="123">
        <v>1.3960033222758851E-2</v>
      </c>
      <c r="U6" s="124">
        <v>1.6065000000000003E-2</v>
      </c>
      <c r="V6" s="173">
        <v>2.666E-2</v>
      </c>
      <c r="W6" s="125">
        <v>2.666E-2</v>
      </c>
      <c r="X6" s="125">
        <v>2.666E-2</v>
      </c>
      <c r="Y6" s="126">
        <v>1.7090000002208623E-2</v>
      </c>
      <c r="Z6" s="174">
        <v>1.8590000000000002E-2</v>
      </c>
      <c r="AA6" s="174">
        <v>1.8590000000000002E-2</v>
      </c>
      <c r="AB6" s="172">
        <v>1.4223841164532234E-2</v>
      </c>
      <c r="AC6" s="128">
        <v>1.5034999994052825E-2</v>
      </c>
      <c r="AD6" s="129">
        <v>1.6065000003441198E-2</v>
      </c>
      <c r="AE6" s="129">
        <v>1.6065000003441198E-2</v>
      </c>
      <c r="AF6" s="129">
        <v>1.6065000003441198E-2</v>
      </c>
      <c r="AG6" s="129">
        <v>1.6065000003441198E-2</v>
      </c>
      <c r="AH6" s="129">
        <v>1.6065000003441198E-2</v>
      </c>
      <c r="AI6" s="129">
        <v>1.6065000003441198E-2</v>
      </c>
      <c r="AJ6" s="129">
        <v>1.6065000003441198E-2</v>
      </c>
      <c r="AK6" s="129">
        <v>1.6065000003441198E-2</v>
      </c>
      <c r="AL6" s="129">
        <v>1.6065000003441198E-2</v>
      </c>
      <c r="AM6" s="129">
        <v>1.6065000003441198E-2</v>
      </c>
      <c r="AN6" s="130">
        <v>1.6065000003441198E-2</v>
      </c>
    </row>
    <row r="7" spans="1:40" ht="15">
      <c r="A7" s="117">
        <v>5</v>
      </c>
      <c r="B7" s="119">
        <v>4000000</v>
      </c>
      <c r="C7" s="119">
        <v>4999999</v>
      </c>
      <c r="D7" s="117"/>
      <c r="E7" s="120">
        <v>1.578503322275885E-2</v>
      </c>
      <c r="F7" s="120">
        <v>1.578503322275885E-2</v>
      </c>
      <c r="G7" s="172">
        <v>1.4663907345977136E-2</v>
      </c>
      <c r="H7" s="120">
        <v>1.578503322275885E-2</v>
      </c>
      <c r="I7" s="120">
        <v>1.578503322275885E-2</v>
      </c>
      <c r="J7" s="120">
        <v>1.578503322275885E-2</v>
      </c>
      <c r="K7" s="172">
        <v>1.3207814691954279E-2</v>
      </c>
      <c r="L7" s="172">
        <v>1.4327814691954275E-2</v>
      </c>
      <c r="M7" s="121">
        <v>1.7090000002208623E-2</v>
      </c>
      <c r="N7" s="121">
        <v>1.7090000002208623E-2</v>
      </c>
      <c r="O7" s="172">
        <v>1.6865562938390855E-2</v>
      </c>
      <c r="P7" s="122">
        <v>1.7090000002208623E-2</v>
      </c>
      <c r="Q7" s="123">
        <v>1.3960033222758851E-2</v>
      </c>
      <c r="R7" s="123">
        <v>1.3960033222758851E-2</v>
      </c>
      <c r="S7" s="123">
        <v>1.3960033222758851E-2</v>
      </c>
      <c r="T7" s="123">
        <v>1.3960033222758851E-2</v>
      </c>
      <c r="U7" s="124">
        <v>1.6065000000000003E-2</v>
      </c>
      <c r="V7" s="173">
        <v>2.666E-2</v>
      </c>
      <c r="W7" s="125">
        <v>2.666E-2</v>
      </c>
      <c r="X7" s="125">
        <v>2.666E-2</v>
      </c>
      <c r="Y7" s="126">
        <v>1.7090000002208623E-2</v>
      </c>
      <c r="Z7" s="174">
        <v>1.8590000000000002E-2</v>
      </c>
      <c r="AA7" s="174">
        <v>1.8590000000000002E-2</v>
      </c>
      <c r="AB7" s="172">
        <v>1.4223841164532234E-2</v>
      </c>
      <c r="AC7" s="128">
        <v>1.5034999994052825E-2</v>
      </c>
      <c r="AD7" s="129">
        <v>1.6065000003441198E-2</v>
      </c>
      <c r="AE7" s="129">
        <v>1.6065000003441198E-2</v>
      </c>
      <c r="AF7" s="129">
        <v>1.6065000003441198E-2</v>
      </c>
      <c r="AG7" s="129">
        <v>1.6065000003441198E-2</v>
      </c>
      <c r="AH7" s="129">
        <v>1.6065000003441198E-2</v>
      </c>
      <c r="AI7" s="129">
        <v>1.6065000003441198E-2</v>
      </c>
      <c r="AJ7" s="129">
        <v>1.6065000003441198E-2</v>
      </c>
      <c r="AK7" s="129">
        <v>1.6065000003441198E-2</v>
      </c>
      <c r="AL7" s="129">
        <v>1.6065000003441198E-2</v>
      </c>
      <c r="AM7" s="129">
        <v>1.6065000003441198E-2</v>
      </c>
      <c r="AN7" s="130">
        <v>1.6065000003441198E-2</v>
      </c>
    </row>
    <row r="8" spans="1:40" ht="15">
      <c r="A8" s="117">
        <v>6</v>
      </c>
      <c r="B8" s="119">
        <v>5000000</v>
      </c>
      <c r="C8" s="119">
        <v>5999999</v>
      </c>
      <c r="D8" s="117"/>
      <c r="E8" s="120">
        <v>1.5506026578207082E-2</v>
      </c>
      <c r="F8" s="120">
        <v>1.5506026578207082E-2</v>
      </c>
      <c r="G8" s="172">
        <v>1.4663907345977136E-2</v>
      </c>
      <c r="H8" s="120">
        <v>1.5506026578207082E-2</v>
      </c>
      <c r="I8" s="120">
        <v>1.5506026578207082E-2</v>
      </c>
      <c r="J8" s="120">
        <v>1.5506026578207082E-2</v>
      </c>
      <c r="K8" s="172">
        <v>1.3207814691954279E-2</v>
      </c>
      <c r="L8" s="172">
        <v>1.4327814691954275E-2</v>
      </c>
      <c r="M8" s="121">
        <v>1.6589999992242033E-2</v>
      </c>
      <c r="N8" s="121">
        <v>1.6589999992242033E-2</v>
      </c>
      <c r="O8" s="172">
        <v>1.6865562938390855E-2</v>
      </c>
      <c r="P8" s="122">
        <v>1.7090000002208623E-2</v>
      </c>
      <c r="Q8" s="123">
        <v>1.3881026578207088E-2</v>
      </c>
      <c r="R8" s="123">
        <v>1.3881026578207088E-2</v>
      </c>
      <c r="S8" s="123">
        <v>1.3881026578207088E-2</v>
      </c>
      <c r="T8" s="123">
        <v>1.3881026578207088E-2</v>
      </c>
      <c r="U8" s="124">
        <v>1.6065000000000003E-2</v>
      </c>
      <c r="V8" s="173">
        <v>2.666E-2</v>
      </c>
      <c r="W8" s="125">
        <v>2.666E-2</v>
      </c>
      <c r="X8" s="125">
        <v>2.666E-2</v>
      </c>
      <c r="Y8" s="126">
        <v>1.6589999992242033E-2</v>
      </c>
      <c r="Z8" s="174">
        <v>1.8590000000000002E-2</v>
      </c>
      <c r="AA8" s="174">
        <v>1.8590000000000002E-2</v>
      </c>
      <c r="AB8" s="172">
        <v>1.4223841164532234E-2</v>
      </c>
      <c r="AC8" s="128">
        <v>1.5034999994052825E-2</v>
      </c>
      <c r="AD8" s="129">
        <v>1.5565000000439639E-2</v>
      </c>
      <c r="AE8" s="129">
        <v>1.5565000000439639E-2</v>
      </c>
      <c r="AF8" s="129">
        <v>1.5565000000439639E-2</v>
      </c>
      <c r="AG8" s="129">
        <v>1.5565000000439639E-2</v>
      </c>
      <c r="AH8" s="129">
        <v>1.5565000000439639E-2</v>
      </c>
      <c r="AI8" s="129">
        <v>1.5565000000439639E-2</v>
      </c>
      <c r="AJ8" s="129">
        <v>1.5565000000439639E-2</v>
      </c>
      <c r="AK8" s="129">
        <v>1.5565000000439639E-2</v>
      </c>
      <c r="AL8" s="129">
        <v>1.5565000000439639E-2</v>
      </c>
      <c r="AM8" s="129">
        <v>1.5565000000439639E-2</v>
      </c>
      <c r="AN8" s="130">
        <v>1.5565000000439639E-2</v>
      </c>
    </row>
    <row r="9" spans="1:40" ht="15">
      <c r="A9" s="117">
        <v>7</v>
      </c>
      <c r="B9" s="119">
        <v>6000000</v>
      </c>
      <c r="C9" s="119">
        <v>6999999</v>
      </c>
      <c r="D9" s="117"/>
      <c r="E9" s="120">
        <v>1.5017814691954279E-2</v>
      </c>
      <c r="F9" s="120">
        <v>1.5017814691954279E-2</v>
      </c>
      <c r="G9" s="172">
        <v>1.4663907345977136E-2</v>
      </c>
      <c r="H9" s="120">
        <v>1.5017814691954279E-2</v>
      </c>
      <c r="I9" s="120">
        <v>1.5017814691954279E-2</v>
      </c>
      <c r="J9" s="120">
        <v>1.5017814691954279E-2</v>
      </c>
      <c r="K9" s="172">
        <v>1.3207814691954279E-2</v>
      </c>
      <c r="L9" s="172">
        <v>1.4327814691954275E-2</v>
      </c>
      <c r="M9" s="121">
        <v>1.6289999995260988E-2</v>
      </c>
      <c r="N9" s="121">
        <v>1.6289999995260988E-2</v>
      </c>
      <c r="O9" s="172">
        <v>1.6865562938390855E-2</v>
      </c>
      <c r="P9" s="122">
        <v>1.7090000002208623E-2</v>
      </c>
      <c r="Q9" s="123">
        <v>1.3492814691954277E-2</v>
      </c>
      <c r="R9" s="123">
        <v>1.3492814691954277E-2</v>
      </c>
      <c r="S9" s="123">
        <v>1.3492814691954277E-2</v>
      </c>
      <c r="T9" s="123">
        <v>1.3492814691954277E-2</v>
      </c>
      <c r="U9" s="124">
        <v>1.6065000000000003E-2</v>
      </c>
      <c r="V9" s="173">
        <v>2.666E-2</v>
      </c>
      <c r="W9" s="125">
        <v>2.666E-2</v>
      </c>
      <c r="X9" s="125">
        <v>2.666E-2</v>
      </c>
      <c r="Y9" s="126">
        <v>1.6289999995260988E-2</v>
      </c>
      <c r="Z9" s="174">
        <v>1.8590000000000002E-2</v>
      </c>
      <c r="AA9" s="174">
        <v>1.8590000000000002E-2</v>
      </c>
      <c r="AB9" s="172">
        <v>1.4223841164532234E-2</v>
      </c>
      <c r="AC9" s="128">
        <v>1.5034999994052825E-2</v>
      </c>
      <c r="AD9" s="129">
        <v>1.5265000001222556E-2</v>
      </c>
      <c r="AE9" s="129">
        <v>1.5265000001222556E-2</v>
      </c>
      <c r="AF9" s="129">
        <v>1.5265000001222556E-2</v>
      </c>
      <c r="AG9" s="129">
        <v>1.5265000001222556E-2</v>
      </c>
      <c r="AH9" s="129">
        <v>1.5265000001222556E-2</v>
      </c>
      <c r="AI9" s="129">
        <v>1.5265000001222556E-2</v>
      </c>
      <c r="AJ9" s="129">
        <v>1.5265000001222556E-2</v>
      </c>
      <c r="AK9" s="129">
        <v>1.5265000001222556E-2</v>
      </c>
      <c r="AL9" s="129">
        <v>1.5265000001222556E-2</v>
      </c>
      <c r="AM9" s="129">
        <v>1.5265000001222556E-2</v>
      </c>
      <c r="AN9" s="130">
        <v>1.5265000001222556E-2</v>
      </c>
    </row>
    <row r="10" spans="1:40" ht="15">
      <c r="A10" s="117">
        <v>8</v>
      </c>
      <c r="B10" s="119">
        <v>7000000</v>
      </c>
      <c r="C10" s="119">
        <v>7999999</v>
      </c>
      <c r="D10" s="117"/>
      <c r="E10" s="120">
        <v>1.4613841164532241E-2</v>
      </c>
      <c r="F10" s="120">
        <v>1.4613841164532241E-2</v>
      </c>
      <c r="G10" s="172">
        <v>1.4663907345977136E-2</v>
      </c>
      <c r="H10" s="120">
        <v>1.4613841164532241E-2</v>
      </c>
      <c r="I10" s="120">
        <v>1.4613841164532241E-2</v>
      </c>
      <c r="J10" s="120">
        <v>1.4613841164532241E-2</v>
      </c>
      <c r="K10" s="172">
        <v>1.3207814691954279E-2</v>
      </c>
      <c r="L10" s="172">
        <v>1.4327814691954275E-2</v>
      </c>
      <c r="M10" s="121">
        <v>1.5789999999396787E-2</v>
      </c>
      <c r="N10" s="121">
        <v>1.5789999999396787E-2</v>
      </c>
      <c r="O10" s="172">
        <v>1.6865562938390855E-2</v>
      </c>
      <c r="P10" s="122">
        <v>1.7090000002208623E-2</v>
      </c>
      <c r="Q10" s="123">
        <v>1.3388841164532241E-2</v>
      </c>
      <c r="R10" s="123">
        <v>1.3388841164532241E-2</v>
      </c>
      <c r="S10" s="123">
        <v>1.3388841164532241E-2</v>
      </c>
      <c r="T10" s="123">
        <v>1.3388841164532241E-2</v>
      </c>
      <c r="U10" s="124">
        <v>1.6065000000000003E-2</v>
      </c>
      <c r="V10" s="173">
        <v>2.666E-2</v>
      </c>
      <c r="W10" s="125">
        <v>2.666E-2</v>
      </c>
      <c r="X10" s="125">
        <v>2.666E-2</v>
      </c>
      <c r="Y10" s="126">
        <v>1.5789999999396787E-2</v>
      </c>
      <c r="Z10" s="174">
        <v>1.8590000000000002E-2</v>
      </c>
      <c r="AA10" s="174">
        <v>1.8590000000000002E-2</v>
      </c>
      <c r="AB10" s="172">
        <v>1.4223841164532234E-2</v>
      </c>
      <c r="AC10" s="128">
        <v>1.5034999994052825E-2</v>
      </c>
      <c r="AD10" s="129">
        <v>1.4764999995478135E-2</v>
      </c>
      <c r="AE10" s="129">
        <v>1.4764999995478135E-2</v>
      </c>
      <c r="AF10" s="129">
        <v>1.4764999995478135E-2</v>
      </c>
      <c r="AG10" s="129">
        <v>1.4764999995478135E-2</v>
      </c>
      <c r="AH10" s="129">
        <v>1.4764999995478135E-2</v>
      </c>
      <c r="AI10" s="129">
        <v>1.4764999995478135E-2</v>
      </c>
      <c r="AJ10" s="129">
        <v>1.4764999995478135E-2</v>
      </c>
      <c r="AK10" s="129">
        <v>1.4764999995478135E-2</v>
      </c>
      <c r="AL10" s="129">
        <v>1.4764999995478135E-2</v>
      </c>
      <c r="AM10" s="129">
        <v>1.4764999995478135E-2</v>
      </c>
      <c r="AN10" s="130">
        <v>1.4764999995478135E-2</v>
      </c>
    </row>
    <row r="11" spans="1:40" ht="15">
      <c r="A11" s="117">
        <v>9</v>
      </c>
      <c r="B11" s="119">
        <v>8000000</v>
      </c>
      <c r="C11" s="119">
        <v>8999999</v>
      </c>
      <c r="D11" s="117"/>
      <c r="E11" s="120">
        <v>1.4085861018965707E-2</v>
      </c>
      <c r="F11" s="120">
        <v>1.4085861018965707E-2</v>
      </c>
      <c r="G11" s="172">
        <v>1.4663907345977136E-2</v>
      </c>
      <c r="H11" s="120">
        <v>1.4085861018965707E-2</v>
      </c>
      <c r="I11" s="120">
        <v>1.4085861018965707E-2</v>
      </c>
      <c r="J11" s="120">
        <v>1.4085861018965707E-2</v>
      </c>
      <c r="K11" s="172">
        <v>1.3207814691954279E-2</v>
      </c>
      <c r="L11" s="172">
        <v>1.4327814691954275E-2</v>
      </c>
      <c r="M11" s="121">
        <v>1.5039999995718437E-2</v>
      </c>
      <c r="N11" s="121">
        <v>1.5039999995718437E-2</v>
      </c>
      <c r="O11" s="172">
        <v>1.6865562938390855E-2</v>
      </c>
      <c r="P11" s="122">
        <v>1.7090000002208623E-2</v>
      </c>
      <c r="Q11" s="123">
        <v>1.3260861018965711E-2</v>
      </c>
      <c r="R11" s="123">
        <v>1.3260861018965711E-2</v>
      </c>
      <c r="S11" s="123">
        <v>1.3260861018965711E-2</v>
      </c>
      <c r="T11" s="123">
        <v>1.3260861018965711E-2</v>
      </c>
      <c r="U11" s="124">
        <v>1.3265000000000002E-2</v>
      </c>
      <c r="V11" s="173">
        <v>2.666E-2</v>
      </c>
      <c r="W11" s="125">
        <v>2.666E-2</v>
      </c>
      <c r="X11" s="125">
        <v>2.666E-2</v>
      </c>
      <c r="Y11" s="126">
        <v>1.4364999994883136E-2</v>
      </c>
      <c r="Z11" s="174">
        <v>1.8590000000000002E-2</v>
      </c>
      <c r="AA11" s="174">
        <v>1.8590000000000002E-2</v>
      </c>
      <c r="AB11" s="172">
        <v>1.4223841164532234E-2</v>
      </c>
      <c r="AC11" s="128">
        <v>1.5034999994052825E-2</v>
      </c>
      <c r="AD11" s="129">
        <v>1.4364999994883136E-2</v>
      </c>
      <c r="AE11" s="129">
        <v>1.4364999994883136E-2</v>
      </c>
      <c r="AF11" s="129">
        <v>1.4364999994883136E-2</v>
      </c>
      <c r="AG11" s="129">
        <v>1.4364999994883136E-2</v>
      </c>
      <c r="AH11" s="129">
        <v>1.4364999994883136E-2</v>
      </c>
      <c r="AI11" s="129">
        <v>1.4364999994883136E-2</v>
      </c>
      <c r="AJ11" s="129">
        <v>1.4364999994883136E-2</v>
      </c>
      <c r="AK11" s="129">
        <v>1.4364999994883136E-2</v>
      </c>
      <c r="AL11" s="129">
        <v>1.4364999994883136E-2</v>
      </c>
      <c r="AM11" s="129">
        <v>1.4364999994883136E-2</v>
      </c>
      <c r="AN11" s="130">
        <v>1.4364999994883136E-2</v>
      </c>
    </row>
    <row r="12" spans="1:40" ht="15">
      <c r="A12" s="117">
        <v>10</v>
      </c>
      <c r="B12" s="119">
        <v>9000000</v>
      </c>
      <c r="C12" s="119">
        <v>9999999</v>
      </c>
      <c r="D12" s="117"/>
      <c r="E12" s="120">
        <v>1.3797064107433137E-2</v>
      </c>
      <c r="F12" s="120">
        <v>1.3797064107433137E-2</v>
      </c>
      <c r="G12" s="172">
        <v>1.4663907345977136E-2</v>
      </c>
      <c r="H12" s="120">
        <v>1.3797064107433137E-2</v>
      </c>
      <c r="I12" s="120">
        <v>1.3797064107433137E-2</v>
      </c>
      <c r="J12" s="120">
        <v>1.3797064107433137E-2</v>
      </c>
      <c r="K12" s="172">
        <v>1.3207814691954279E-2</v>
      </c>
      <c r="L12" s="172">
        <v>1.4327814691954275E-2</v>
      </c>
      <c r="M12" s="121">
        <v>1.4740000000281929E-2</v>
      </c>
      <c r="N12" s="121">
        <v>1.4740000000281929E-2</v>
      </c>
      <c r="O12" s="172">
        <v>1.6865562938390855E-2</v>
      </c>
      <c r="P12" s="122">
        <v>1.7090000002208623E-2</v>
      </c>
      <c r="Q12" s="123">
        <v>1.2972064107433135E-2</v>
      </c>
      <c r="R12" s="123">
        <v>1.2972064107433135E-2</v>
      </c>
      <c r="S12" s="123">
        <v>1.2972064107433135E-2</v>
      </c>
      <c r="T12" s="123">
        <v>1.2972064107433135E-2</v>
      </c>
      <c r="U12" s="124">
        <v>1.3265000000000002E-2</v>
      </c>
      <c r="V12" s="173">
        <v>2.666E-2</v>
      </c>
      <c r="W12" s="125">
        <v>2.666E-2</v>
      </c>
      <c r="X12" s="125">
        <v>2.666E-2</v>
      </c>
      <c r="Y12" s="126">
        <v>1.4065000008258041E-2</v>
      </c>
      <c r="Z12" s="174">
        <v>1.8590000000000002E-2</v>
      </c>
      <c r="AA12" s="174">
        <v>1.8590000000000002E-2</v>
      </c>
      <c r="AB12" s="172">
        <v>1.4223841164532234E-2</v>
      </c>
      <c r="AC12" s="128">
        <v>1.5034999994052825E-2</v>
      </c>
      <c r="AD12" s="129">
        <v>1.4065000008258041E-2</v>
      </c>
      <c r="AE12" s="129">
        <v>1.4065000008258041E-2</v>
      </c>
      <c r="AF12" s="129">
        <v>1.4065000008258041E-2</v>
      </c>
      <c r="AG12" s="129">
        <v>1.4065000008258041E-2</v>
      </c>
      <c r="AH12" s="129">
        <v>1.4065000008258041E-2</v>
      </c>
      <c r="AI12" s="129">
        <v>1.4065000008258041E-2</v>
      </c>
      <c r="AJ12" s="129">
        <v>1.4065000008258041E-2</v>
      </c>
      <c r="AK12" s="129">
        <v>1.4065000008258041E-2</v>
      </c>
      <c r="AL12" s="129">
        <v>1.4065000008258041E-2</v>
      </c>
      <c r="AM12" s="129">
        <v>1.4065000008258041E-2</v>
      </c>
      <c r="AN12" s="130">
        <v>1.4065000008258041E-2</v>
      </c>
    </row>
    <row r="13" spans="1:40" ht="15">
      <c r="A13" s="117">
        <v>11</v>
      </c>
      <c r="B13" s="119">
        <v>10000000</v>
      </c>
      <c r="C13" s="119">
        <v>10999999</v>
      </c>
      <c r="D13" s="117"/>
      <c r="E13" s="120">
        <v>1.378668881517257E-2</v>
      </c>
      <c r="F13" s="120">
        <v>1.378668881517257E-2</v>
      </c>
      <c r="G13" s="172">
        <v>1.4663907345977136E-2</v>
      </c>
      <c r="H13" s="120">
        <v>1.378668881517257E-2</v>
      </c>
      <c r="I13" s="120">
        <v>1.378668881517257E-2</v>
      </c>
      <c r="J13" s="120">
        <v>1.378668881517257E-2</v>
      </c>
      <c r="K13" s="172">
        <v>1.3207814691954279E-2</v>
      </c>
      <c r="L13" s="172">
        <v>1.4327814691954275E-2</v>
      </c>
      <c r="M13" s="121">
        <v>1.4639999997310827E-2</v>
      </c>
      <c r="N13" s="121">
        <v>1.4639999997310827E-2</v>
      </c>
      <c r="O13" s="172">
        <v>1.6865562938390855E-2</v>
      </c>
      <c r="P13" s="122">
        <v>1.7090000002208623E-2</v>
      </c>
      <c r="Q13" s="123">
        <v>1.2961688815172569E-2</v>
      </c>
      <c r="R13" s="123">
        <v>1.2961688815172569E-2</v>
      </c>
      <c r="S13" s="123">
        <v>1.2961688815172569E-2</v>
      </c>
      <c r="T13" s="123">
        <v>1.2961688815172569E-2</v>
      </c>
      <c r="U13" s="124">
        <v>1.3265000000000002E-2</v>
      </c>
      <c r="V13" s="125">
        <v>2.666E-2</v>
      </c>
      <c r="W13" s="125">
        <v>2.666E-2</v>
      </c>
      <c r="X13" s="125">
        <v>2.666E-2</v>
      </c>
      <c r="Y13" s="126">
        <v>1.3965000008324235E-2</v>
      </c>
      <c r="Z13" s="174">
        <v>1.8590000000000002E-2</v>
      </c>
      <c r="AA13" s="174">
        <v>1.8590000000000002E-2</v>
      </c>
      <c r="AB13" s="172">
        <v>1.4223841164532234E-2</v>
      </c>
      <c r="AC13" s="128">
        <v>1.5034999994052825E-2</v>
      </c>
      <c r="AD13" s="129">
        <v>1.3965000008324235E-2</v>
      </c>
      <c r="AE13" s="129">
        <v>1.3965000008324235E-2</v>
      </c>
      <c r="AF13" s="129">
        <v>1.3965000008324235E-2</v>
      </c>
      <c r="AG13" s="129">
        <v>1.3965000008324235E-2</v>
      </c>
      <c r="AH13" s="129">
        <v>1.3965000008324235E-2</v>
      </c>
      <c r="AI13" s="129">
        <v>1.3965000008324235E-2</v>
      </c>
      <c r="AJ13" s="129">
        <v>1.3965000008324235E-2</v>
      </c>
      <c r="AK13" s="129">
        <v>1.3965000008324235E-2</v>
      </c>
      <c r="AL13" s="129">
        <v>1.3965000008324235E-2</v>
      </c>
      <c r="AM13" s="129">
        <v>1.3965000008324235E-2</v>
      </c>
      <c r="AN13" s="130">
        <v>1.3965000008324235E-2</v>
      </c>
    </row>
    <row r="14" spans="1:40" ht="15">
      <c r="A14" s="117">
        <v>12</v>
      </c>
      <c r="B14" s="119">
        <v>11000000</v>
      </c>
      <c r="C14" s="119">
        <v>11999999</v>
      </c>
      <c r="D14" s="117"/>
      <c r="E14" s="120">
        <v>1.3450024162006443E-2</v>
      </c>
      <c r="F14" s="120">
        <v>1.3450024162006443E-2</v>
      </c>
      <c r="G14" s="172">
        <v>1.4663907345977136E-2</v>
      </c>
      <c r="H14" s="120">
        <v>1.3450024162006443E-2</v>
      </c>
      <c r="I14" s="120">
        <v>1.3450024162006443E-2</v>
      </c>
      <c r="J14" s="120">
        <v>1.3450024162006443E-2</v>
      </c>
      <c r="K14" s="172">
        <v>1.3207814691954279E-2</v>
      </c>
      <c r="L14" s="172">
        <v>1.4327814691954275E-2</v>
      </c>
      <c r="M14" s="121">
        <v>1.4339999993502899E-2</v>
      </c>
      <c r="N14" s="121">
        <v>1.4339999993502899E-2</v>
      </c>
      <c r="O14" s="172">
        <v>1.6865562938390855E-2</v>
      </c>
      <c r="P14" s="122">
        <v>1.7090000002208623E-2</v>
      </c>
      <c r="Q14" s="123">
        <v>1.2625024162006443E-2</v>
      </c>
      <c r="R14" s="123">
        <v>1.2625024162006443E-2</v>
      </c>
      <c r="S14" s="123">
        <v>1.2625024162006443E-2</v>
      </c>
      <c r="T14" s="123">
        <v>1.2625024162006443E-2</v>
      </c>
      <c r="U14" s="124">
        <v>1.3265000000000002E-2</v>
      </c>
      <c r="V14" s="125">
        <v>2.666E-2</v>
      </c>
      <c r="W14" s="125">
        <v>2.666E-2</v>
      </c>
      <c r="X14" s="125">
        <v>2.666E-2</v>
      </c>
      <c r="Y14" s="126">
        <v>1.3664999994539552E-2</v>
      </c>
      <c r="Z14" s="174">
        <v>1.8590000000000002E-2</v>
      </c>
      <c r="AA14" s="174">
        <v>1.8590000000000002E-2</v>
      </c>
      <c r="AB14" s="172">
        <v>1.4223841164532234E-2</v>
      </c>
      <c r="AC14" s="128">
        <v>1.5034999994052825E-2</v>
      </c>
      <c r="AD14" s="129">
        <v>1.3664999994539552E-2</v>
      </c>
      <c r="AE14" s="129">
        <v>1.3664999994539552E-2</v>
      </c>
      <c r="AF14" s="129">
        <v>1.3664999994539552E-2</v>
      </c>
      <c r="AG14" s="129">
        <v>1.3664999994539552E-2</v>
      </c>
      <c r="AH14" s="129">
        <v>1.3664999994539552E-2</v>
      </c>
      <c r="AI14" s="129">
        <v>1.3664999994539552E-2</v>
      </c>
      <c r="AJ14" s="129">
        <v>1.3664999994539552E-2</v>
      </c>
      <c r="AK14" s="129">
        <v>1.3664999994539552E-2</v>
      </c>
      <c r="AL14" s="129">
        <v>1.3664999994539552E-2</v>
      </c>
      <c r="AM14" s="129">
        <v>1.3664999994539552E-2</v>
      </c>
      <c r="AN14" s="130">
        <v>1.3664999994539552E-2</v>
      </c>
    </row>
    <row r="15" spans="1:40" ht="15">
      <c r="A15" s="117">
        <v>13</v>
      </c>
      <c r="B15" s="119">
        <v>12000000</v>
      </c>
      <c r="C15" s="119">
        <v>12999999</v>
      </c>
      <c r="D15" s="117"/>
      <c r="E15" s="120">
        <v>1.348668881517257E-2</v>
      </c>
      <c r="F15" s="120">
        <v>1.348668881517257E-2</v>
      </c>
      <c r="G15" s="172">
        <v>1.4663907345977136E-2</v>
      </c>
      <c r="H15" s="120">
        <v>1.348668881517257E-2</v>
      </c>
      <c r="I15" s="120">
        <v>1.348668881517257E-2</v>
      </c>
      <c r="J15" s="120">
        <v>1.348668881517257E-2</v>
      </c>
      <c r="K15" s="172">
        <v>1.3207814691954279E-2</v>
      </c>
      <c r="L15" s="172">
        <v>1.4327814691954275E-2</v>
      </c>
      <c r="M15" s="121">
        <v>1.4339999993502899E-2</v>
      </c>
      <c r="N15" s="121">
        <v>1.4339999993502899E-2</v>
      </c>
      <c r="O15" s="172">
        <v>1.6865562938390855E-2</v>
      </c>
      <c r="P15" s="122">
        <v>1.7090000002208623E-2</v>
      </c>
      <c r="Q15" s="123">
        <v>1.2661688815172573E-2</v>
      </c>
      <c r="R15" s="123">
        <v>1.2661688815172573E-2</v>
      </c>
      <c r="S15" s="123">
        <v>1.2661688815172573E-2</v>
      </c>
      <c r="T15" s="123">
        <v>1.2661688815172573E-2</v>
      </c>
      <c r="U15" s="124">
        <v>1.3265000000000002E-2</v>
      </c>
      <c r="V15" s="125">
        <v>2.666E-2</v>
      </c>
      <c r="W15" s="125">
        <v>2.666E-2</v>
      </c>
      <c r="X15" s="125">
        <v>2.666E-2</v>
      </c>
      <c r="Y15" s="126">
        <v>1.3664999994539552E-2</v>
      </c>
      <c r="Z15" s="174">
        <v>1.8590000000000002E-2</v>
      </c>
      <c r="AA15" s="174">
        <v>1.8590000000000002E-2</v>
      </c>
      <c r="AB15" s="172">
        <v>1.4223841164532234E-2</v>
      </c>
      <c r="AC15" s="128">
        <v>1.5034999994052825E-2</v>
      </c>
      <c r="AD15" s="129">
        <v>1.3664999994539552E-2</v>
      </c>
      <c r="AE15" s="129">
        <v>1.3664999994539552E-2</v>
      </c>
      <c r="AF15" s="129">
        <v>1.3664999994539552E-2</v>
      </c>
      <c r="AG15" s="129">
        <v>1.3664999994539552E-2</v>
      </c>
      <c r="AH15" s="129">
        <v>1.3664999994539552E-2</v>
      </c>
      <c r="AI15" s="129">
        <v>1.3664999994539552E-2</v>
      </c>
      <c r="AJ15" s="129">
        <v>1.3664999994539552E-2</v>
      </c>
      <c r="AK15" s="129">
        <v>1.3664999994539552E-2</v>
      </c>
      <c r="AL15" s="129">
        <v>1.3664999994539552E-2</v>
      </c>
      <c r="AM15" s="129">
        <v>1.3664999994539552E-2</v>
      </c>
      <c r="AN15" s="130">
        <v>1.3664999994539552E-2</v>
      </c>
    </row>
    <row r="16" spans="1:40" ht="15">
      <c r="A16" s="117">
        <v>14</v>
      </c>
      <c r="B16" s="119">
        <v>13000000</v>
      </c>
      <c r="C16" s="119">
        <v>13999999</v>
      </c>
      <c r="D16" s="117"/>
      <c r="E16" s="120">
        <v>1.3255664877878149E-2</v>
      </c>
      <c r="F16" s="120">
        <v>1.3255664877878149E-2</v>
      </c>
      <c r="G16" s="172">
        <v>1.4663907345977136E-2</v>
      </c>
      <c r="H16" s="120">
        <v>1.3255664877878149E-2</v>
      </c>
      <c r="I16" s="120">
        <v>1.3255664877878149E-2</v>
      </c>
      <c r="J16" s="120">
        <v>1.3255664877878149E-2</v>
      </c>
      <c r="K16" s="172">
        <v>1.3207814691954279E-2</v>
      </c>
      <c r="L16" s="172">
        <v>1.4327814691954275E-2</v>
      </c>
      <c r="M16" s="121">
        <v>1.4139999995446071E-2</v>
      </c>
      <c r="N16" s="121">
        <v>1.4139999995446071E-2</v>
      </c>
      <c r="O16" s="172">
        <v>1.6865562938390855E-2</v>
      </c>
      <c r="P16" s="122">
        <v>1.7090000002208623E-2</v>
      </c>
      <c r="Q16" s="123">
        <v>1.2430664877878153E-2</v>
      </c>
      <c r="R16" s="123">
        <v>1.2430664877878153E-2</v>
      </c>
      <c r="S16" s="123">
        <v>1.2430664877878153E-2</v>
      </c>
      <c r="T16" s="123">
        <v>1.2430664877878153E-2</v>
      </c>
      <c r="U16" s="124">
        <v>1.3265000000000002E-2</v>
      </c>
      <c r="V16" s="125">
        <v>2.666E-2</v>
      </c>
      <c r="W16" s="125">
        <v>2.666E-2</v>
      </c>
      <c r="X16" s="125">
        <v>2.666E-2</v>
      </c>
      <c r="Y16" s="126">
        <v>1.3465000002704192E-2</v>
      </c>
      <c r="Z16" s="127">
        <v>1.8590000000000002E-2</v>
      </c>
      <c r="AA16" s="174">
        <v>1.8590000000000002E-2</v>
      </c>
      <c r="AB16" s="172">
        <v>1.4223841164532234E-2</v>
      </c>
      <c r="AC16" s="128">
        <v>1.5034999994052825E-2</v>
      </c>
      <c r="AD16" s="129">
        <v>1.3465000002704192E-2</v>
      </c>
      <c r="AE16" s="129">
        <v>1.3465000002704192E-2</v>
      </c>
      <c r="AF16" s="129">
        <v>1.3465000002704192E-2</v>
      </c>
      <c r="AG16" s="129">
        <v>1.3465000002704192E-2</v>
      </c>
      <c r="AH16" s="129">
        <v>1.3465000002704192E-2</v>
      </c>
      <c r="AI16" s="129">
        <v>1.3465000002704192E-2</v>
      </c>
      <c r="AJ16" s="129">
        <v>1.3465000002704192E-2</v>
      </c>
      <c r="AK16" s="129">
        <v>1.3465000002704192E-2</v>
      </c>
      <c r="AL16" s="129">
        <v>1.3465000002704192E-2</v>
      </c>
      <c r="AM16" s="129">
        <v>1.3465000002704192E-2</v>
      </c>
      <c r="AN16" s="130">
        <v>1.3465000002704192E-2</v>
      </c>
    </row>
    <row r="17" spans="1:40" ht="15">
      <c r="A17" s="117">
        <v>15</v>
      </c>
      <c r="B17" s="119">
        <v>14000000</v>
      </c>
      <c r="C17" s="119">
        <v>14999999</v>
      </c>
      <c r="D17" s="117"/>
      <c r="E17" s="120">
        <v>1.3086688815172566E-2</v>
      </c>
      <c r="F17" s="120">
        <v>1.3086688815172566E-2</v>
      </c>
      <c r="G17" s="172">
        <v>1.4663907345977136E-2</v>
      </c>
      <c r="H17" s="120">
        <v>1.3086688815172566E-2</v>
      </c>
      <c r="I17" s="120">
        <v>1.3086688815172566E-2</v>
      </c>
      <c r="J17" s="120">
        <v>1.3086688815172566E-2</v>
      </c>
      <c r="K17" s="172">
        <v>1.3207814691954279E-2</v>
      </c>
      <c r="L17" s="172">
        <v>1.4327814691954275E-2</v>
      </c>
      <c r="M17" s="121">
        <v>1.3940000001202218E-2</v>
      </c>
      <c r="N17" s="121">
        <v>1.3940000001202218E-2</v>
      </c>
      <c r="O17" s="172">
        <v>1.6865562938390855E-2</v>
      </c>
      <c r="P17" s="122">
        <v>1.7090000002208623E-2</v>
      </c>
      <c r="Q17" s="123">
        <v>1.2261688815172566E-2</v>
      </c>
      <c r="R17" s="123">
        <v>1.2261688815172566E-2</v>
      </c>
      <c r="S17" s="123">
        <v>1.2261688815172566E-2</v>
      </c>
      <c r="T17" s="123">
        <v>1.2261688815172566E-2</v>
      </c>
      <c r="U17" s="124">
        <v>1.3265000000000002E-2</v>
      </c>
      <c r="V17" s="125">
        <v>2.666E-2</v>
      </c>
      <c r="W17" s="125">
        <v>2.666E-2</v>
      </c>
      <c r="X17" s="125">
        <v>2.666E-2</v>
      </c>
      <c r="Y17" s="126">
        <v>1.3264999994796097E-2</v>
      </c>
      <c r="Z17" s="127">
        <v>1.8590000000000002E-2</v>
      </c>
      <c r="AA17" s="174">
        <v>1.8590000000000002E-2</v>
      </c>
      <c r="AB17" s="172">
        <v>1.4223841164532234E-2</v>
      </c>
      <c r="AC17" s="128">
        <v>1.5034999994052825E-2</v>
      </c>
      <c r="AD17" s="129">
        <v>1.3264999994796097E-2</v>
      </c>
      <c r="AE17" s="129">
        <v>1.3264999994796097E-2</v>
      </c>
      <c r="AF17" s="129">
        <v>1.3264999994796097E-2</v>
      </c>
      <c r="AG17" s="129">
        <v>1.3264999994796097E-2</v>
      </c>
      <c r="AH17" s="129">
        <v>1.3264999994796097E-2</v>
      </c>
      <c r="AI17" s="129">
        <v>1.3264999994796097E-2</v>
      </c>
      <c r="AJ17" s="129">
        <v>1.3264999994796097E-2</v>
      </c>
      <c r="AK17" s="129">
        <v>1.3264999994796097E-2</v>
      </c>
      <c r="AL17" s="129">
        <v>1.3264999994796097E-2</v>
      </c>
      <c r="AM17" s="129">
        <v>1.3264999994796097E-2</v>
      </c>
      <c r="AN17" s="130">
        <v>1.3264999994796097E-2</v>
      </c>
    </row>
    <row r="18" spans="1:40" ht="15">
      <c r="A18" s="117">
        <v>16</v>
      </c>
      <c r="B18" s="119">
        <v>15000000</v>
      </c>
      <c r="C18" s="119">
        <v>15999999</v>
      </c>
      <c r="D18" s="117"/>
      <c r="E18" s="120">
        <v>1.3113576227494395E-2</v>
      </c>
      <c r="F18" s="120">
        <v>1.3113576227494395E-2</v>
      </c>
      <c r="G18" s="172">
        <v>1.4663907345977136E-2</v>
      </c>
      <c r="H18" s="120">
        <v>1.3113576227494395E-2</v>
      </c>
      <c r="I18" s="120">
        <v>1.3113576227494395E-2</v>
      </c>
      <c r="J18" s="120">
        <v>1.3113576227494395E-2</v>
      </c>
      <c r="K18" s="172">
        <v>1.3207814691954279E-2</v>
      </c>
      <c r="L18" s="172">
        <v>1.4327814691954275E-2</v>
      </c>
      <c r="M18" s="121">
        <v>1.3940000001202218E-2</v>
      </c>
      <c r="N18" s="121">
        <v>1.3940000001202218E-2</v>
      </c>
      <c r="O18" s="172">
        <v>1.6865562938390855E-2</v>
      </c>
      <c r="P18" s="122">
        <v>1.7090000002208623E-2</v>
      </c>
      <c r="Q18" s="123">
        <v>1.2288576227494396E-2</v>
      </c>
      <c r="R18" s="123">
        <v>1.2288576227494396E-2</v>
      </c>
      <c r="S18" s="123">
        <v>1.2288576227494396E-2</v>
      </c>
      <c r="T18" s="123">
        <v>1.2288576227494396E-2</v>
      </c>
      <c r="U18" s="124">
        <v>1.3265000000000002E-2</v>
      </c>
      <c r="V18" s="125">
        <v>2.666E-2</v>
      </c>
      <c r="W18" s="125">
        <v>2.666E-2</v>
      </c>
      <c r="X18" s="125">
        <v>2.666E-2</v>
      </c>
      <c r="Y18" s="126">
        <v>1.3264999994796097E-2</v>
      </c>
      <c r="Z18" s="127">
        <v>1.8590000000000002E-2</v>
      </c>
      <c r="AA18" s="174">
        <v>1.8590000000000002E-2</v>
      </c>
      <c r="AB18" s="172">
        <v>1.4223841164532234E-2</v>
      </c>
      <c r="AC18" s="128">
        <v>1.5034999994052825E-2</v>
      </c>
      <c r="AD18" s="129">
        <v>1.3264999994796097E-2</v>
      </c>
      <c r="AE18" s="129">
        <v>1.3264999994796097E-2</v>
      </c>
      <c r="AF18" s="129">
        <v>1.3264999994796097E-2</v>
      </c>
      <c r="AG18" s="129">
        <v>1.3264999994796097E-2</v>
      </c>
      <c r="AH18" s="129">
        <v>1.3264999994796097E-2</v>
      </c>
      <c r="AI18" s="129">
        <v>1.3264999994796097E-2</v>
      </c>
      <c r="AJ18" s="129">
        <v>1.3264999994796097E-2</v>
      </c>
      <c r="AK18" s="129">
        <v>1.3264999994796097E-2</v>
      </c>
      <c r="AL18" s="129">
        <v>1.3264999994796097E-2</v>
      </c>
      <c r="AM18" s="129">
        <v>1.3264999994796097E-2</v>
      </c>
      <c r="AN18" s="130">
        <v>1.3264999994796097E-2</v>
      </c>
    </row>
    <row r="19" spans="1:40" ht="15">
      <c r="A19" s="117">
        <v>17</v>
      </c>
      <c r="B19" s="119">
        <v>16000000</v>
      </c>
      <c r="C19" s="119">
        <v>16999999</v>
      </c>
      <c r="D19" s="117"/>
      <c r="E19" s="120">
        <v>1.2637930509482854E-2</v>
      </c>
      <c r="F19" s="120">
        <v>1.2637930509482854E-2</v>
      </c>
      <c r="G19" s="172">
        <v>1.4663907345977136E-2</v>
      </c>
      <c r="H19" s="120">
        <v>1.2637930509482854E-2</v>
      </c>
      <c r="I19" s="120">
        <v>1.2637930509482854E-2</v>
      </c>
      <c r="J19" s="120">
        <v>1.2637930509482854E-2</v>
      </c>
      <c r="K19" s="172">
        <v>1.3207814691954279E-2</v>
      </c>
      <c r="L19" s="172">
        <v>1.4327814691954275E-2</v>
      </c>
      <c r="M19" s="121">
        <v>1.3239999990150939E-2</v>
      </c>
      <c r="N19" s="121">
        <v>1.3239999990150939E-2</v>
      </c>
      <c r="O19" s="172">
        <v>1.6865562938390855E-2</v>
      </c>
      <c r="P19" s="122">
        <v>1.7090000002208623E-2</v>
      </c>
      <c r="Q19" s="123">
        <v>1.1812930509482858E-2</v>
      </c>
      <c r="R19" s="123">
        <v>1.1812930509482858E-2</v>
      </c>
      <c r="S19" s="123">
        <v>1.1812930509482858E-2</v>
      </c>
      <c r="T19" s="123">
        <v>1.1812930509482858E-2</v>
      </c>
      <c r="U19" s="124">
        <v>1.3265000000000002E-2</v>
      </c>
      <c r="V19" s="125">
        <v>2.666E-2</v>
      </c>
      <c r="W19" s="125">
        <v>2.666E-2</v>
      </c>
      <c r="X19" s="125">
        <v>2.666E-2</v>
      </c>
      <c r="Y19" s="126">
        <v>1.2565000006912758E-2</v>
      </c>
      <c r="Z19" s="127">
        <v>1.8590000000000002E-2</v>
      </c>
      <c r="AA19" s="174">
        <v>1.8590000000000002E-2</v>
      </c>
      <c r="AB19" s="172">
        <v>1.4223841164532234E-2</v>
      </c>
      <c r="AC19" s="128">
        <v>1.5034999994052825E-2</v>
      </c>
      <c r="AD19" s="129">
        <v>1.2565000006912758E-2</v>
      </c>
      <c r="AE19" s="129">
        <v>1.2565000006912758E-2</v>
      </c>
      <c r="AF19" s="129">
        <v>1.2565000006912758E-2</v>
      </c>
      <c r="AG19" s="129">
        <v>1.2565000006912758E-2</v>
      </c>
      <c r="AH19" s="129">
        <v>1.2565000006912758E-2</v>
      </c>
      <c r="AI19" s="129">
        <v>1.2565000006912758E-2</v>
      </c>
      <c r="AJ19" s="129">
        <v>1.2565000006912758E-2</v>
      </c>
      <c r="AK19" s="129">
        <v>1.2565000006912758E-2</v>
      </c>
      <c r="AL19" s="129">
        <v>1.2565000006912758E-2</v>
      </c>
      <c r="AM19" s="129">
        <v>1.2565000006912758E-2</v>
      </c>
      <c r="AN19" s="130">
        <v>1.2565000006912758E-2</v>
      </c>
    </row>
    <row r="20" spans="1:40" ht="15">
      <c r="A20" s="117">
        <v>18</v>
      </c>
      <c r="B20" s="119">
        <v>17000000</v>
      </c>
      <c r="C20" s="119">
        <v>17999999</v>
      </c>
      <c r="D20" s="117"/>
      <c r="E20" s="120">
        <v>1.2637930509482854E-2</v>
      </c>
      <c r="F20" s="120">
        <v>1.2637930509482854E-2</v>
      </c>
      <c r="G20" s="172">
        <v>1.4663907345977136E-2</v>
      </c>
      <c r="H20" s="120">
        <v>1.2637930509482854E-2</v>
      </c>
      <c r="I20" s="120">
        <v>1.2637930509482854E-2</v>
      </c>
      <c r="J20" s="120">
        <v>1.2637930509482854E-2</v>
      </c>
      <c r="K20" s="172">
        <v>1.3207814691954279E-2</v>
      </c>
      <c r="L20" s="172">
        <v>1.4327814691954275E-2</v>
      </c>
      <c r="M20" s="121">
        <v>1.3239999990150939E-2</v>
      </c>
      <c r="N20" s="121">
        <v>1.3239999990150939E-2</v>
      </c>
      <c r="O20" s="172">
        <v>1.6865562938390855E-2</v>
      </c>
      <c r="P20" s="122">
        <v>1.7090000002208623E-2</v>
      </c>
      <c r="Q20" s="123">
        <v>1.1812930509482858E-2</v>
      </c>
      <c r="R20" s="123">
        <v>1.1812930509482858E-2</v>
      </c>
      <c r="S20" s="123">
        <v>1.1812930509482858E-2</v>
      </c>
      <c r="T20" s="123">
        <v>1.1812930509482858E-2</v>
      </c>
      <c r="U20" s="124">
        <v>1.3265000000000002E-2</v>
      </c>
      <c r="V20" s="125">
        <v>2.666E-2</v>
      </c>
      <c r="W20" s="125">
        <v>2.666E-2</v>
      </c>
      <c r="X20" s="125">
        <v>2.666E-2</v>
      </c>
      <c r="Y20" s="126">
        <v>1.2565000006912758E-2</v>
      </c>
      <c r="Z20" s="127">
        <v>1.8590000000000002E-2</v>
      </c>
      <c r="AA20" s="174">
        <v>1.8590000000000002E-2</v>
      </c>
      <c r="AB20" s="172">
        <v>1.4223841164532234E-2</v>
      </c>
      <c r="AC20" s="128">
        <v>1.5034999994052825E-2</v>
      </c>
      <c r="AD20" s="129">
        <v>1.2565000006912758E-2</v>
      </c>
      <c r="AE20" s="129">
        <v>1.2565000006912758E-2</v>
      </c>
      <c r="AF20" s="129">
        <v>1.2565000006912758E-2</v>
      </c>
      <c r="AG20" s="129">
        <v>1.2565000006912758E-2</v>
      </c>
      <c r="AH20" s="129">
        <v>1.2565000006912758E-2</v>
      </c>
      <c r="AI20" s="129">
        <v>1.2565000006912758E-2</v>
      </c>
      <c r="AJ20" s="129">
        <v>1.2565000006912758E-2</v>
      </c>
      <c r="AK20" s="129">
        <v>1.2565000006912758E-2</v>
      </c>
      <c r="AL20" s="129">
        <v>1.2565000006912758E-2</v>
      </c>
      <c r="AM20" s="129">
        <v>1.2565000006912758E-2</v>
      </c>
      <c r="AN20" s="130">
        <v>1.2565000006912758E-2</v>
      </c>
    </row>
    <row r="21" spans="1:40" ht="15">
      <c r="A21" s="117">
        <v>19</v>
      </c>
      <c r="B21" s="119">
        <v>18000000</v>
      </c>
      <c r="C21" s="119">
        <v>18999999</v>
      </c>
      <c r="D21" s="117"/>
      <c r="E21" s="120">
        <v>1.2637930509482854E-2</v>
      </c>
      <c r="F21" s="120">
        <v>1.2637930509482854E-2</v>
      </c>
      <c r="G21" s="172">
        <v>1.4663907345977136E-2</v>
      </c>
      <c r="H21" s="120">
        <v>1.2637930509482854E-2</v>
      </c>
      <c r="I21" s="120">
        <v>1.2637930509482854E-2</v>
      </c>
      <c r="J21" s="120">
        <v>1.2637930509482854E-2</v>
      </c>
      <c r="K21" s="172">
        <v>1.3207814691954279E-2</v>
      </c>
      <c r="L21" s="172">
        <v>1.4327814691954275E-2</v>
      </c>
      <c r="M21" s="121">
        <v>1.3239999990150939E-2</v>
      </c>
      <c r="N21" s="121">
        <v>1.3239999990150939E-2</v>
      </c>
      <c r="O21" s="172">
        <v>1.6865562938390855E-2</v>
      </c>
      <c r="P21" s="122">
        <v>1.7090000002208623E-2</v>
      </c>
      <c r="Q21" s="123">
        <v>1.1812930509482858E-2</v>
      </c>
      <c r="R21" s="123">
        <v>1.1812930509482858E-2</v>
      </c>
      <c r="S21" s="123">
        <v>1.1812930509482858E-2</v>
      </c>
      <c r="T21" s="123">
        <v>1.1812930509482858E-2</v>
      </c>
      <c r="U21" s="124">
        <v>1.3265000000000002E-2</v>
      </c>
      <c r="V21" s="125">
        <v>2.666E-2</v>
      </c>
      <c r="W21" s="125">
        <v>2.666E-2</v>
      </c>
      <c r="X21" s="125">
        <v>2.666E-2</v>
      </c>
      <c r="Y21" s="126">
        <v>1.2565000006912758E-2</v>
      </c>
      <c r="Z21" s="127">
        <v>1.8590000000000002E-2</v>
      </c>
      <c r="AA21" s="174">
        <v>1.8590000000000002E-2</v>
      </c>
      <c r="AB21" s="172">
        <v>1.4223841164532234E-2</v>
      </c>
      <c r="AC21" s="128">
        <v>1.5034999994052825E-2</v>
      </c>
      <c r="AD21" s="129">
        <v>1.2565000006912758E-2</v>
      </c>
      <c r="AE21" s="129">
        <v>1.2565000006912758E-2</v>
      </c>
      <c r="AF21" s="129">
        <v>1.2565000006912758E-2</v>
      </c>
      <c r="AG21" s="129">
        <v>1.2565000006912758E-2</v>
      </c>
      <c r="AH21" s="129">
        <v>1.2565000006912758E-2</v>
      </c>
      <c r="AI21" s="129">
        <v>1.2565000006912758E-2</v>
      </c>
      <c r="AJ21" s="129">
        <v>1.2565000006912758E-2</v>
      </c>
      <c r="AK21" s="129">
        <v>1.2565000006912758E-2</v>
      </c>
      <c r="AL21" s="129">
        <v>1.2565000006912758E-2</v>
      </c>
      <c r="AM21" s="129">
        <v>1.2565000006912758E-2</v>
      </c>
      <c r="AN21" s="130">
        <v>1.2565000006912758E-2</v>
      </c>
    </row>
    <row r="22" spans="1:40" ht="15">
      <c r="A22" s="117">
        <v>20</v>
      </c>
      <c r="B22" s="119">
        <v>19000000</v>
      </c>
      <c r="C22" s="119">
        <v>19999999</v>
      </c>
      <c r="D22" s="117"/>
      <c r="E22" s="120">
        <v>1.2637930509482854E-2</v>
      </c>
      <c r="F22" s="120">
        <v>1.2637930509482854E-2</v>
      </c>
      <c r="G22" s="172">
        <v>1.4663907345977136E-2</v>
      </c>
      <c r="H22" s="120">
        <v>1.2637930509482854E-2</v>
      </c>
      <c r="I22" s="120">
        <v>1.2637930509482854E-2</v>
      </c>
      <c r="J22" s="120">
        <v>1.2637930509482854E-2</v>
      </c>
      <c r="K22" s="172">
        <v>1.3207814691954279E-2</v>
      </c>
      <c r="L22" s="172">
        <v>1.4327814691954275E-2</v>
      </c>
      <c r="M22" s="121">
        <v>1.3239999990150939E-2</v>
      </c>
      <c r="N22" s="121">
        <v>1.3239999990150939E-2</v>
      </c>
      <c r="O22" s="172">
        <v>1.6865562938390855E-2</v>
      </c>
      <c r="P22" s="122">
        <v>1.7090000002208623E-2</v>
      </c>
      <c r="Q22" s="123">
        <v>1.1812930509482858E-2</v>
      </c>
      <c r="R22" s="123">
        <v>1.1812930509482858E-2</v>
      </c>
      <c r="S22" s="123">
        <v>1.1812930509482858E-2</v>
      </c>
      <c r="T22" s="123">
        <v>1.1812930509482858E-2</v>
      </c>
      <c r="U22" s="124">
        <v>1.3265000000000002E-2</v>
      </c>
      <c r="V22" s="125">
        <v>2.666E-2</v>
      </c>
      <c r="W22" s="125">
        <v>2.666E-2</v>
      </c>
      <c r="X22" s="125">
        <v>2.666E-2</v>
      </c>
      <c r="Y22" s="126">
        <v>1.2565000006912758E-2</v>
      </c>
      <c r="Z22" s="127">
        <v>1.8590000000000002E-2</v>
      </c>
      <c r="AA22" s="174">
        <v>1.8590000000000002E-2</v>
      </c>
      <c r="AB22" s="172">
        <v>1.4223841164532234E-2</v>
      </c>
      <c r="AC22" s="128">
        <v>1.5034999994052825E-2</v>
      </c>
      <c r="AD22" s="129">
        <v>1.2565000006912758E-2</v>
      </c>
      <c r="AE22" s="129">
        <v>1.2565000006912758E-2</v>
      </c>
      <c r="AF22" s="129">
        <v>1.2565000006912758E-2</v>
      </c>
      <c r="AG22" s="129">
        <v>1.2565000006912758E-2</v>
      </c>
      <c r="AH22" s="129">
        <v>1.2565000006912758E-2</v>
      </c>
      <c r="AI22" s="129">
        <v>1.2565000006912758E-2</v>
      </c>
      <c r="AJ22" s="129">
        <v>1.2565000006912758E-2</v>
      </c>
      <c r="AK22" s="129">
        <v>1.2565000006912758E-2</v>
      </c>
      <c r="AL22" s="129">
        <v>1.2565000006912758E-2</v>
      </c>
      <c r="AM22" s="129">
        <v>1.2565000006912758E-2</v>
      </c>
      <c r="AN22" s="130">
        <v>1.2565000006912758E-2</v>
      </c>
    </row>
    <row r="23" spans="1:40" ht="15">
      <c r="A23" s="117">
        <v>21</v>
      </c>
      <c r="B23" s="119">
        <v>20000000</v>
      </c>
      <c r="C23" s="119">
        <v>20999999</v>
      </c>
      <c r="D23" s="117"/>
      <c r="E23" s="120">
        <v>1.2637930509482854E-2</v>
      </c>
      <c r="F23" s="120">
        <v>1.2637930509482854E-2</v>
      </c>
      <c r="G23" s="172">
        <v>1.4663907345977136E-2</v>
      </c>
      <c r="H23" s="120">
        <v>1.2637930509482854E-2</v>
      </c>
      <c r="I23" s="120">
        <v>1.2637930509482854E-2</v>
      </c>
      <c r="J23" s="120">
        <v>1.2637930509482854E-2</v>
      </c>
      <c r="K23" s="172">
        <v>1.3207814691954279E-2</v>
      </c>
      <c r="L23" s="172">
        <v>1.4327814691954275E-2</v>
      </c>
      <c r="M23" s="121">
        <v>1.3239999990150939E-2</v>
      </c>
      <c r="N23" s="121">
        <v>1.3239999990150939E-2</v>
      </c>
      <c r="O23" s="172">
        <v>1.6865562938390855E-2</v>
      </c>
      <c r="P23" s="122">
        <v>1.7090000002208623E-2</v>
      </c>
      <c r="Q23" s="123">
        <v>1.1812930509482858E-2</v>
      </c>
      <c r="R23" s="123">
        <v>1.1812930509482858E-2</v>
      </c>
      <c r="S23" s="123">
        <v>1.1812930509482858E-2</v>
      </c>
      <c r="T23" s="123">
        <v>1.1812930509482858E-2</v>
      </c>
      <c r="U23" s="124">
        <v>1.3265000000000002E-2</v>
      </c>
      <c r="V23" s="125">
        <v>2.666E-2</v>
      </c>
      <c r="W23" s="125">
        <v>2.666E-2</v>
      </c>
      <c r="X23" s="125">
        <v>2.666E-2</v>
      </c>
      <c r="Y23" s="126">
        <v>1.2565000006912758E-2</v>
      </c>
      <c r="Z23" s="127">
        <v>1.8590000000000002E-2</v>
      </c>
      <c r="AA23" s="174">
        <v>1.8590000000000002E-2</v>
      </c>
      <c r="AB23" s="172">
        <v>1.4223841164532234E-2</v>
      </c>
      <c r="AC23" s="128">
        <v>1.5034999994052825E-2</v>
      </c>
      <c r="AD23" s="129">
        <v>1.2565000006912758E-2</v>
      </c>
      <c r="AE23" s="129">
        <v>1.2565000006912758E-2</v>
      </c>
      <c r="AF23" s="129">
        <v>1.2565000006912758E-2</v>
      </c>
      <c r="AG23" s="129">
        <v>1.2565000006912758E-2</v>
      </c>
      <c r="AH23" s="129">
        <v>1.2565000006912758E-2</v>
      </c>
      <c r="AI23" s="129">
        <v>1.2565000006912758E-2</v>
      </c>
      <c r="AJ23" s="129">
        <v>1.2565000006912758E-2</v>
      </c>
      <c r="AK23" s="129">
        <v>1.2565000006912758E-2</v>
      </c>
      <c r="AL23" s="129">
        <v>1.2565000006912758E-2</v>
      </c>
      <c r="AM23" s="129">
        <v>1.2565000006912758E-2</v>
      </c>
      <c r="AN23" s="130">
        <v>1.2565000006912758E-2</v>
      </c>
    </row>
    <row r="24" spans="1:40" ht="15">
      <c r="A24" s="117">
        <v>22</v>
      </c>
      <c r="B24" s="119">
        <v>21000000</v>
      </c>
      <c r="C24" s="119">
        <v>21999999</v>
      </c>
      <c r="D24" s="117"/>
      <c r="E24" s="120">
        <v>1.2637930509482854E-2</v>
      </c>
      <c r="F24" s="120">
        <v>1.2637930509482854E-2</v>
      </c>
      <c r="G24" s="172">
        <v>1.4663907345977136E-2</v>
      </c>
      <c r="H24" s="120">
        <v>1.2637930509482854E-2</v>
      </c>
      <c r="I24" s="120">
        <v>1.2637930509482854E-2</v>
      </c>
      <c r="J24" s="120">
        <v>1.2637930509482854E-2</v>
      </c>
      <c r="K24" s="172">
        <v>1.3207814691954279E-2</v>
      </c>
      <c r="L24" s="172">
        <v>1.4327814691954275E-2</v>
      </c>
      <c r="M24" s="121">
        <v>1.3239999990150939E-2</v>
      </c>
      <c r="N24" s="121">
        <v>1.3239999990150939E-2</v>
      </c>
      <c r="O24" s="172">
        <v>1.6865562938390855E-2</v>
      </c>
      <c r="P24" s="122">
        <v>1.7090000002208623E-2</v>
      </c>
      <c r="Q24" s="123">
        <v>1.1812930509482858E-2</v>
      </c>
      <c r="R24" s="123">
        <v>1.1812930509482858E-2</v>
      </c>
      <c r="S24" s="123">
        <v>1.1812930509482858E-2</v>
      </c>
      <c r="T24" s="123">
        <v>1.1812930509482858E-2</v>
      </c>
      <c r="U24" s="124">
        <v>1.3265000000000002E-2</v>
      </c>
      <c r="V24" s="125">
        <v>2.666E-2</v>
      </c>
      <c r="W24" s="125">
        <v>2.666E-2</v>
      </c>
      <c r="X24" s="125">
        <v>2.666E-2</v>
      </c>
      <c r="Y24" s="126">
        <v>1.2565000006912758E-2</v>
      </c>
      <c r="Z24" s="127">
        <v>1.8590000000000002E-2</v>
      </c>
      <c r="AA24" s="174">
        <v>1.8590000000000002E-2</v>
      </c>
      <c r="AB24" s="172">
        <v>1.4223841164532234E-2</v>
      </c>
      <c r="AC24" s="128">
        <v>1.5034999994052825E-2</v>
      </c>
      <c r="AD24" s="129">
        <v>1.2565000006912758E-2</v>
      </c>
      <c r="AE24" s="129">
        <v>1.2565000006912758E-2</v>
      </c>
      <c r="AF24" s="129">
        <v>1.2565000006912758E-2</v>
      </c>
      <c r="AG24" s="129">
        <v>1.2565000006912758E-2</v>
      </c>
      <c r="AH24" s="129">
        <v>1.2565000006912758E-2</v>
      </c>
      <c r="AI24" s="129">
        <v>1.2565000006912758E-2</v>
      </c>
      <c r="AJ24" s="129">
        <v>1.2565000006912758E-2</v>
      </c>
      <c r="AK24" s="129">
        <v>1.2565000006912758E-2</v>
      </c>
      <c r="AL24" s="129">
        <v>1.2565000006912758E-2</v>
      </c>
      <c r="AM24" s="129">
        <v>1.2565000006912758E-2</v>
      </c>
      <c r="AN24" s="130">
        <v>1.2565000006912758E-2</v>
      </c>
    </row>
    <row r="25" spans="1:40" ht="15">
      <c r="A25" s="117">
        <v>23</v>
      </c>
      <c r="B25" s="119">
        <v>22000000</v>
      </c>
      <c r="C25" s="119">
        <v>22999999</v>
      </c>
      <c r="D25" s="117"/>
      <c r="E25" s="120">
        <v>1.2637930509482854E-2</v>
      </c>
      <c r="F25" s="120">
        <v>1.2637930509482854E-2</v>
      </c>
      <c r="G25" s="172">
        <v>1.4663907345977136E-2</v>
      </c>
      <c r="H25" s="120">
        <v>1.2637930509482854E-2</v>
      </c>
      <c r="I25" s="120">
        <v>1.2637930509482854E-2</v>
      </c>
      <c r="J25" s="120">
        <v>1.2637930509482854E-2</v>
      </c>
      <c r="K25" s="172">
        <v>1.3207814691954279E-2</v>
      </c>
      <c r="L25" s="172">
        <v>1.4327814691954275E-2</v>
      </c>
      <c r="M25" s="121">
        <v>1.3239999990150939E-2</v>
      </c>
      <c r="N25" s="121">
        <v>1.3239999990150939E-2</v>
      </c>
      <c r="O25" s="172">
        <v>1.6865562938390855E-2</v>
      </c>
      <c r="P25" s="122">
        <v>1.7090000002208623E-2</v>
      </c>
      <c r="Q25" s="123">
        <v>1.1812930509482858E-2</v>
      </c>
      <c r="R25" s="123">
        <v>1.1812930509482858E-2</v>
      </c>
      <c r="S25" s="123">
        <v>1.1812930509482858E-2</v>
      </c>
      <c r="T25" s="123">
        <v>1.1812930509482858E-2</v>
      </c>
      <c r="U25" s="124">
        <v>1.3265000000000002E-2</v>
      </c>
      <c r="V25" s="125">
        <v>2.666E-2</v>
      </c>
      <c r="W25" s="125">
        <v>2.666E-2</v>
      </c>
      <c r="X25" s="125">
        <v>2.666E-2</v>
      </c>
      <c r="Y25" s="126">
        <v>1.2565000006912758E-2</v>
      </c>
      <c r="Z25" s="127">
        <v>1.8590000000000002E-2</v>
      </c>
      <c r="AA25" s="174">
        <v>1.8590000000000002E-2</v>
      </c>
      <c r="AB25" s="172">
        <v>1.4223841164532234E-2</v>
      </c>
      <c r="AC25" s="128">
        <v>1.5034999994052825E-2</v>
      </c>
      <c r="AD25" s="129">
        <v>1.2565000006912758E-2</v>
      </c>
      <c r="AE25" s="129">
        <v>1.2565000006912758E-2</v>
      </c>
      <c r="AF25" s="129">
        <v>1.2565000006912758E-2</v>
      </c>
      <c r="AG25" s="129">
        <v>1.2565000006912758E-2</v>
      </c>
      <c r="AH25" s="129">
        <v>1.2565000006912758E-2</v>
      </c>
      <c r="AI25" s="129">
        <v>1.2565000006912758E-2</v>
      </c>
      <c r="AJ25" s="129">
        <v>1.2565000006912758E-2</v>
      </c>
      <c r="AK25" s="129">
        <v>1.2565000006912758E-2</v>
      </c>
      <c r="AL25" s="129">
        <v>1.2565000006912758E-2</v>
      </c>
      <c r="AM25" s="129">
        <v>1.2565000006912758E-2</v>
      </c>
      <c r="AN25" s="130">
        <v>1.2565000006912758E-2</v>
      </c>
    </row>
    <row r="26" spans="1:40" ht="15">
      <c r="A26" s="117">
        <v>24</v>
      </c>
      <c r="B26" s="119">
        <v>23000000</v>
      </c>
      <c r="C26" s="119">
        <v>23999999</v>
      </c>
      <c r="D26" s="117"/>
      <c r="E26" s="120">
        <v>1.2637930509482854E-2</v>
      </c>
      <c r="F26" s="120">
        <v>1.2637930509482854E-2</v>
      </c>
      <c r="G26" s="172">
        <v>1.4663907345977136E-2</v>
      </c>
      <c r="H26" s="120">
        <v>1.2637930509482854E-2</v>
      </c>
      <c r="I26" s="120">
        <v>1.2637930509482854E-2</v>
      </c>
      <c r="J26" s="120">
        <v>1.2637930509482854E-2</v>
      </c>
      <c r="K26" s="172">
        <v>1.3207814691954279E-2</v>
      </c>
      <c r="L26" s="172">
        <v>1.4327814691954275E-2</v>
      </c>
      <c r="M26" s="121">
        <v>1.3239999990150939E-2</v>
      </c>
      <c r="N26" s="121">
        <v>1.3239999990150939E-2</v>
      </c>
      <c r="O26" s="172">
        <v>1.6865562938390855E-2</v>
      </c>
      <c r="P26" s="122">
        <v>1.7090000002208623E-2</v>
      </c>
      <c r="Q26" s="123">
        <v>1.1812930509482858E-2</v>
      </c>
      <c r="R26" s="123">
        <v>1.1812930509482858E-2</v>
      </c>
      <c r="S26" s="123">
        <v>1.1812930509482858E-2</v>
      </c>
      <c r="T26" s="123">
        <v>1.1812930509482858E-2</v>
      </c>
      <c r="U26" s="124">
        <v>1.3265000000000002E-2</v>
      </c>
      <c r="V26" s="125">
        <v>2.666E-2</v>
      </c>
      <c r="W26" s="125">
        <v>2.666E-2</v>
      </c>
      <c r="X26" s="125">
        <v>2.666E-2</v>
      </c>
      <c r="Y26" s="126">
        <v>1.2565000006912758E-2</v>
      </c>
      <c r="Z26" s="127">
        <v>1.8590000000000002E-2</v>
      </c>
      <c r="AA26" s="174">
        <v>1.8590000000000002E-2</v>
      </c>
      <c r="AB26" s="172">
        <v>1.4223841164532234E-2</v>
      </c>
      <c r="AC26" s="128">
        <v>1.5034999994052825E-2</v>
      </c>
      <c r="AD26" s="129">
        <v>1.2565000006912758E-2</v>
      </c>
      <c r="AE26" s="129">
        <v>1.2565000006912758E-2</v>
      </c>
      <c r="AF26" s="129">
        <v>1.2565000006912758E-2</v>
      </c>
      <c r="AG26" s="129">
        <v>1.2565000006912758E-2</v>
      </c>
      <c r="AH26" s="129">
        <v>1.2565000006912758E-2</v>
      </c>
      <c r="AI26" s="129">
        <v>1.2565000006912758E-2</v>
      </c>
      <c r="AJ26" s="129">
        <v>1.2565000006912758E-2</v>
      </c>
      <c r="AK26" s="129">
        <v>1.2565000006912758E-2</v>
      </c>
      <c r="AL26" s="129">
        <v>1.2565000006912758E-2</v>
      </c>
      <c r="AM26" s="129">
        <v>1.2565000006912758E-2</v>
      </c>
      <c r="AN26" s="130">
        <v>1.2565000006912758E-2</v>
      </c>
    </row>
    <row r="27" spans="1:40" ht="15">
      <c r="A27" s="117">
        <v>25</v>
      </c>
      <c r="B27" s="119">
        <v>24000000</v>
      </c>
      <c r="C27" s="119">
        <v>24999999</v>
      </c>
      <c r="D27" s="117"/>
      <c r="E27" s="120">
        <v>1.2637930509482854E-2</v>
      </c>
      <c r="F27" s="120">
        <v>1.2637930509482854E-2</v>
      </c>
      <c r="G27" s="172">
        <v>1.4663907345977136E-2</v>
      </c>
      <c r="H27" s="120">
        <v>1.2637930509482854E-2</v>
      </c>
      <c r="I27" s="120">
        <v>1.2637930509482854E-2</v>
      </c>
      <c r="J27" s="120">
        <v>1.2637930509482854E-2</v>
      </c>
      <c r="K27" s="172">
        <v>1.3207814691954279E-2</v>
      </c>
      <c r="L27" s="172">
        <v>1.4327814691954275E-2</v>
      </c>
      <c r="M27" s="121">
        <v>1.3239999990150939E-2</v>
      </c>
      <c r="N27" s="121">
        <v>1.3239999990150939E-2</v>
      </c>
      <c r="O27" s="172">
        <v>1.6865562938390855E-2</v>
      </c>
      <c r="P27" s="122">
        <v>1.7090000002208623E-2</v>
      </c>
      <c r="Q27" s="123">
        <v>1.1812930509482858E-2</v>
      </c>
      <c r="R27" s="123">
        <v>1.1812930509482858E-2</v>
      </c>
      <c r="S27" s="123">
        <v>1.1812930509482858E-2</v>
      </c>
      <c r="T27" s="123">
        <v>1.1812930509482858E-2</v>
      </c>
      <c r="U27" s="124">
        <v>1.3265000000000002E-2</v>
      </c>
      <c r="V27" s="125">
        <v>2.666E-2</v>
      </c>
      <c r="W27" s="125">
        <v>2.666E-2</v>
      </c>
      <c r="X27" s="125">
        <v>2.666E-2</v>
      </c>
      <c r="Y27" s="126">
        <v>1.2565000006912758E-2</v>
      </c>
      <c r="Z27" s="127">
        <v>1.8590000000000002E-2</v>
      </c>
      <c r="AA27" s="174">
        <v>1.8590000000000002E-2</v>
      </c>
      <c r="AB27" s="172">
        <v>1.4223841164532234E-2</v>
      </c>
      <c r="AC27" s="128">
        <v>1.5034999994052825E-2</v>
      </c>
      <c r="AD27" s="129">
        <v>1.2565000006912758E-2</v>
      </c>
      <c r="AE27" s="129">
        <v>1.2565000006912758E-2</v>
      </c>
      <c r="AF27" s="129">
        <v>1.2565000006912758E-2</v>
      </c>
      <c r="AG27" s="129">
        <v>1.2565000006912758E-2</v>
      </c>
      <c r="AH27" s="129">
        <v>1.2565000006912758E-2</v>
      </c>
      <c r="AI27" s="129">
        <v>1.2565000006912758E-2</v>
      </c>
      <c r="AJ27" s="129">
        <v>1.2565000006912758E-2</v>
      </c>
      <c r="AK27" s="129">
        <v>1.2565000006912758E-2</v>
      </c>
      <c r="AL27" s="129">
        <v>1.2565000006912758E-2</v>
      </c>
      <c r="AM27" s="129">
        <v>1.2565000006912758E-2</v>
      </c>
      <c r="AN27" s="130">
        <v>1.2565000006912758E-2</v>
      </c>
    </row>
    <row r="28" spans="1:40" ht="15">
      <c r="A28" s="117">
        <v>26</v>
      </c>
      <c r="B28" s="119">
        <v>25000000</v>
      </c>
      <c r="C28" s="119">
        <v>25999999</v>
      </c>
      <c r="D28" s="117"/>
      <c r="E28" s="120">
        <v>1.2637930509482854E-2</v>
      </c>
      <c r="F28" s="120">
        <v>1.2637930509482854E-2</v>
      </c>
      <c r="G28" s="172">
        <v>1.4663907345977136E-2</v>
      </c>
      <c r="H28" s="120">
        <v>1.2637930509482854E-2</v>
      </c>
      <c r="I28" s="120">
        <v>1.2637930509482854E-2</v>
      </c>
      <c r="J28" s="120">
        <v>1.2637930509482854E-2</v>
      </c>
      <c r="K28" s="172">
        <v>1.3207814691954279E-2</v>
      </c>
      <c r="L28" s="172">
        <v>1.4327814691954275E-2</v>
      </c>
      <c r="M28" s="121">
        <v>1.3239999990150939E-2</v>
      </c>
      <c r="N28" s="121">
        <v>1.3239999990150939E-2</v>
      </c>
      <c r="O28" s="172">
        <v>1.6865562938390855E-2</v>
      </c>
      <c r="P28" s="122">
        <v>1.7090000002208623E-2</v>
      </c>
      <c r="Q28" s="123">
        <v>1.1812930509482858E-2</v>
      </c>
      <c r="R28" s="123">
        <v>1.1812930509482858E-2</v>
      </c>
      <c r="S28" s="123">
        <v>1.1812930509482858E-2</v>
      </c>
      <c r="T28" s="123">
        <v>1.1812930509482858E-2</v>
      </c>
      <c r="U28" s="124">
        <v>1.3265000000000002E-2</v>
      </c>
      <c r="V28" s="125">
        <v>2.666E-2</v>
      </c>
      <c r="W28" s="125">
        <v>2.666E-2</v>
      </c>
      <c r="X28" s="125">
        <v>2.666E-2</v>
      </c>
      <c r="Y28" s="126">
        <v>1.2565000006912758E-2</v>
      </c>
      <c r="Z28" s="127">
        <v>1.8590000000000002E-2</v>
      </c>
      <c r="AA28" s="174">
        <v>1.8590000000000002E-2</v>
      </c>
      <c r="AB28" s="172">
        <v>1.4223841164532234E-2</v>
      </c>
      <c r="AC28" s="128">
        <v>1.5034999994052825E-2</v>
      </c>
      <c r="AD28" s="129">
        <v>1.2565000006912758E-2</v>
      </c>
      <c r="AE28" s="129">
        <v>1.2565000006912758E-2</v>
      </c>
      <c r="AF28" s="129">
        <v>1.2565000006912758E-2</v>
      </c>
      <c r="AG28" s="129">
        <v>1.2565000006912758E-2</v>
      </c>
      <c r="AH28" s="129">
        <v>1.2565000006912758E-2</v>
      </c>
      <c r="AI28" s="129">
        <v>1.2565000006912758E-2</v>
      </c>
      <c r="AJ28" s="129">
        <v>1.2565000006912758E-2</v>
      </c>
      <c r="AK28" s="129">
        <v>1.2565000006912758E-2</v>
      </c>
      <c r="AL28" s="129">
        <v>1.2565000006912758E-2</v>
      </c>
      <c r="AM28" s="129">
        <v>1.2565000006912758E-2</v>
      </c>
      <c r="AN28" s="130">
        <v>1.2565000006912758E-2</v>
      </c>
    </row>
    <row r="29" spans="1:40" ht="15">
      <c r="A29" s="117">
        <v>27</v>
      </c>
      <c r="B29" s="119">
        <v>26000000</v>
      </c>
      <c r="C29" s="119">
        <v>26999999</v>
      </c>
      <c r="D29" s="117"/>
      <c r="E29" s="120">
        <v>1.2637930509482854E-2</v>
      </c>
      <c r="F29" s="120">
        <v>1.2637930509482854E-2</v>
      </c>
      <c r="G29" s="172">
        <v>1.4663907345977136E-2</v>
      </c>
      <c r="H29" s="120">
        <v>1.2637930509482854E-2</v>
      </c>
      <c r="I29" s="120">
        <v>1.2637930509482854E-2</v>
      </c>
      <c r="J29" s="120">
        <v>1.2637930509482854E-2</v>
      </c>
      <c r="K29" s="172">
        <v>1.3207814691954279E-2</v>
      </c>
      <c r="L29" s="172">
        <v>1.4327814691954275E-2</v>
      </c>
      <c r="M29" s="121">
        <v>1.3239999990150939E-2</v>
      </c>
      <c r="N29" s="121">
        <v>1.3239999990150939E-2</v>
      </c>
      <c r="O29" s="172">
        <v>1.6865562938390855E-2</v>
      </c>
      <c r="P29" s="122">
        <v>1.7090000002208623E-2</v>
      </c>
      <c r="Q29" s="123">
        <v>1.1812930509482858E-2</v>
      </c>
      <c r="R29" s="123">
        <v>1.1812930509482858E-2</v>
      </c>
      <c r="S29" s="123">
        <v>1.1812930509482858E-2</v>
      </c>
      <c r="T29" s="123">
        <v>1.1812930509482858E-2</v>
      </c>
      <c r="U29" s="124">
        <v>1.3265000000000002E-2</v>
      </c>
      <c r="V29" s="125">
        <v>2.666E-2</v>
      </c>
      <c r="W29" s="125">
        <v>2.666E-2</v>
      </c>
      <c r="X29" s="125">
        <v>2.666E-2</v>
      </c>
      <c r="Y29" s="126">
        <v>1.2565000006912758E-2</v>
      </c>
      <c r="Z29" s="127">
        <v>1.8590000000000002E-2</v>
      </c>
      <c r="AA29" s="174">
        <v>1.8590000000000002E-2</v>
      </c>
      <c r="AB29" s="172">
        <v>1.4223841164532234E-2</v>
      </c>
      <c r="AC29" s="128">
        <v>1.5034999994052825E-2</v>
      </c>
      <c r="AD29" s="129">
        <v>1.2565000006912758E-2</v>
      </c>
      <c r="AE29" s="129">
        <v>1.2565000006912758E-2</v>
      </c>
      <c r="AF29" s="129">
        <v>1.2565000006912758E-2</v>
      </c>
      <c r="AG29" s="129">
        <v>1.2565000006912758E-2</v>
      </c>
      <c r="AH29" s="129">
        <v>1.2565000006912758E-2</v>
      </c>
      <c r="AI29" s="129">
        <v>1.2565000006912758E-2</v>
      </c>
      <c r="AJ29" s="129">
        <v>1.2565000006912758E-2</v>
      </c>
      <c r="AK29" s="129">
        <v>1.2565000006912758E-2</v>
      </c>
      <c r="AL29" s="129">
        <v>1.2565000006912758E-2</v>
      </c>
      <c r="AM29" s="129">
        <v>1.2565000006912758E-2</v>
      </c>
      <c r="AN29" s="130">
        <v>1.2565000006912758E-2</v>
      </c>
    </row>
    <row r="30" spans="1:40" ht="15">
      <c r="A30" s="117">
        <v>28</v>
      </c>
      <c r="B30" s="119">
        <v>27000000</v>
      </c>
      <c r="C30" s="119">
        <v>27999999</v>
      </c>
      <c r="D30" s="117"/>
      <c r="E30" s="120">
        <v>1.2637930509482854E-2</v>
      </c>
      <c r="F30" s="120">
        <v>1.2637930509482854E-2</v>
      </c>
      <c r="G30" s="172">
        <v>1.4663907345977136E-2</v>
      </c>
      <c r="H30" s="120">
        <v>1.2637930509482854E-2</v>
      </c>
      <c r="I30" s="120">
        <v>1.2637930509482854E-2</v>
      </c>
      <c r="J30" s="120">
        <v>1.2637930509482854E-2</v>
      </c>
      <c r="K30" s="172">
        <v>1.3207814691954279E-2</v>
      </c>
      <c r="L30" s="172">
        <v>1.4327814691954275E-2</v>
      </c>
      <c r="M30" s="121">
        <v>1.3239999990150939E-2</v>
      </c>
      <c r="N30" s="121">
        <v>1.3239999990150939E-2</v>
      </c>
      <c r="O30" s="172">
        <v>1.6865562938390855E-2</v>
      </c>
      <c r="P30" s="122">
        <v>1.7090000002208623E-2</v>
      </c>
      <c r="Q30" s="123">
        <v>1.1812930509482858E-2</v>
      </c>
      <c r="R30" s="123">
        <v>1.1812930509482858E-2</v>
      </c>
      <c r="S30" s="123">
        <v>1.1812930509482858E-2</v>
      </c>
      <c r="T30" s="123">
        <v>1.1812930509482858E-2</v>
      </c>
      <c r="U30" s="124">
        <v>1.3265000000000002E-2</v>
      </c>
      <c r="V30" s="125">
        <v>2.666E-2</v>
      </c>
      <c r="W30" s="125">
        <v>2.666E-2</v>
      </c>
      <c r="X30" s="125">
        <v>2.666E-2</v>
      </c>
      <c r="Y30" s="126">
        <v>1.2565000006912758E-2</v>
      </c>
      <c r="Z30" s="127">
        <v>1.8590000000000002E-2</v>
      </c>
      <c r="AA30" s="174">
        <v>1.8590000000000002E-2</v>
      </c>
      <c r="AB30" s="172">
        <v>1.4223841164532234E-2</v>
      </c>
      <c r="AC30" s="128">
        <v>1.5034999994052825E-2</v>
      </c>
      <c r="AD30" s="129">
        <v>1.2565000006912758E-2</v>
      </c>
      <c r="AE30" s="129">
        <v>1.2565000006912758E-2</v>
      </c>
      <c r="AF30" s="129">
        <v>1.2565000006912758E-2</v>
      </c>
      <c r="AG30" s="129">
        <v>1.2565000006912758E-2</v>
      </c>
      <c r="AH30" s="129">
        <v>1.2565000006912758E-2</v>
      </c>
      <c r="AI30" s="129">
        <v>1.2565000006912758E-2</v>
      </c>
      <c r="AJ30" s="129">
        <v>1.2565000006912758E-2</v>
      </c>
      <c r="AK30" s="129">
        <v>1.2565000006912758E-2</v>
      </c>
      <c r="AL30" s="129">
        <v>1.2565000006912758E-2</v>
      </c>
      <c r="AM30" s="129">
        <v>1.2565000006912758E-2</v>
      </c>
      <c r="AN30" s="130">
        <v>1.2565000006912758E-2</v>
      </c>
    </row>
    <row r="31" spans="1:40" ht="15">
      <c r="A31" s="117">
        <v>29</v>
      </c>
      <c r="B31" s="119">
        <v>28000000</v>
      </c>
      <c r="C31" s="119">
        <v>28999999</v>
      </c>
      <c r="D31" s="117"/>
      <c r="E31" s="120">
        <v>1.2637930509482854E-2</v>
      </c>
      <c r="F31" s="120">
        <v>1.2637930509482854E-2</v>
      </c>
      <c r="G31" s="172">
        <v>1.4663907345977136E-2</v>
      </c>
      <c r="H31" s="120">
        <v>1.2637930509482854E-2</v>
      </c>
      <c r="I31" s="120">
        <v>1.2637930509482854E-2</v>
      </c>
      <c r="J31" s="120">
        <v>1.2637930509482854E-2</v>
      </c>
      <c r="K31" s="172">
        <v>1.3207814691954279E-2</v>
      </c>
      <c r="L31" s="172">
        <v>1.4327814691954275E-2</v>
      </c>
      <c r="M31" s="121">
        <v>1.3239999990150939E-2</v>
      </c>
      <c r="N31" s="121">
        <v>1.3239999990150939E-2</v>
      </c>
      <c r="O31" s="172">
        <v>1.6865562938390855E-2</v>
      </c>
      <c r="P31" s="122">
        <v>1.7090000002208623E-2</v>
      </c>
      <c r="Q31" s="123">
        <v>1.1812930509482858E-2</v>
      </c>
      <c r="R31" s="123">
        <v>1.1812930509482858E-2</v>
      </c>
      <c r="S31" s="123">
        <v>1.1812930509482858E-2</v>
      </c>
      <c r="T31" s="123">
        <v>1.1812930509482858E-2</v>
      </c>
      <c r="U31" s="124">
        <v>1.3265000000000002E-2</v>
      </c>
      <c r="V31" s="125">
        <v>2.666E-2</v>
      </c>
      <c r="W31" s="125">
        <v>2.666E-2</v>
      </c>
      <c r="X31" s="125">
        <v>2.666E-2</v>
      </c>
      <c r="Y31" s="126">
        <v>1.2565000006912758E-2</v>
      </c>
      <c r="Z31" s="127">
        <v>1.8590000000000002E-2</v>
      </c>
      <c r="AA31" s="174">
        <v>1.8590000000000002E-2</v>
      </c>
      <c r="AB31" s="172">
        <v>1.4223841164532234E-2</v>
      </c>
      <c r="AC31" s="128">
        <v>1.5034999994052825E-2</v>
      </c>
      <c r="AD31" s="129">
        <v>1.2565000006912758E-2</v>
      </c>
      <c r="AE31" s="129">
        <v>1.2565000006912758E-2</v>
      </c>
      <c r="AF31" s="129">
        <v>1.2565000006912758E-2</v>
      </c>
      <c r="AG31" s="129">
        <v>1.2565000006912758E-2</v>
      </c>
      <c r="AH31" s="129">
        <v>1.2565000006912758E-2</v>
      </c>
      <c r="AI31" s="129">
        <v>1.2565000006912758E-2</v>
      </c>
      <c r="AJ31" s="129">
        <v>1.2565000006912758E-2</v>
      </c>
      <c r="AK31" s="129">
        <v>1.2565000006912758E-2</v>
      </c>
      <c r="AL31" s="129">
        <v>1.2565000006912758E-2</v>
      </c>
      <c r="AM31" s="129">
        <v>1.2565000006912758E-2</v>
      </c>
      <c r="AN31" s="130">
        <v>1.2565000006912758E-2</v>
      </c>
    </row>
    <row r="32" spans="1:40" ht="15">
      <c r="A32" s="117">
        <v>30</v>
      </c>
      <c r="B32" s="119">
        <v>29000000</v>
      </c>
      <c r="C32" s="119">
        <v>30000000</v>
      </c>
      <c r="D32" s="117"/>
      <c r="E32" s="120">
        <v>1.2637930509482854E-2</v>
      </c>
      <c r="F32" s="120">
        <v>1.2637930509482854E-2</v>
      </c>
      <c r="G32" s="172">
        <v>1.4663907345977136E-2</v>
      </c>
      <c r="H32" s="120">
        <v>1.2637930509482854E-2</v>
      </c>
      <c r="I32" s="120">
        <v>1.2637930509482854E-2</v>
      </c>
      <c r="J32" s="120">
        <v>1.2637930509482854E-2</v>
      </c>
      <c r="K32" s="172">
        <v>1.3207814691954279E-2</v>
      </c>
      <c r="L32" s="172">
        <v>1.4327814691954275E-2</v>
      </c>
      <c r="M32" s="121">
        <v>1.3239999990150939E-2</v>
      </c>
      <c r="N32" s="121">
        <v>1.3239999990150939E-2</v>
      </c>
      <c r="O32" s="172">
        <v>1.6865562938390855E-2</v>
      </c>
      <c r="P32" s="122">
        <v>1.7090000002208623E-2</v>
      </c>
      <c r="Q32" s="123">
        <v>1.1812930509482858E-2</v>
      </c>
      <c r="R32" s="123">
        <v>1.1812930509482858E-2</v>
      </c>
      <c r="S32" s="123">
        <v>1.1812930509482858E-2</v>
      </c>
      <c r="T32" s="123">
        <v>1.1812930509482858E-2</v>
      </c>
      <c r="U32" s="124">
        <v>1.3265000000000002E-2</v>
      </c>
      <c r="V32" s="125">
        <v>2.666E-2</v>
      </c>
      <c r="W32" s="125">
        <v>2.666E-2</v>
      </c>
      <c r="X32" s="125">
        <v>2.666E-2</v>
      </c>
      <c r="Y32" s="126">
        <v>1.2565000006912758E-2</v>
      </c>
      <c r="Z32" s="127">
        <v>1.8590000000000002E-2</v>
      </c>
      <c r="AA32" s="174">
        <v>1.8590000000000002E-2</v>
      </c>
      <c r="AB32" s="172">
        <v>1.4223841164532234E-2</v>
      </c>
      <c r="AC32" s="128">
        <v>1.5034999994052825E-2</v>
      </c>
      <c r="AD32" s="129">
        <v>1.2565000006912758E-2</v>
      </c>
      <c r="AE32" s="129">
        <v>1.2565000006912758E-2</v>
      </c>
      <c r="AF32" s="129">
        <v>1.2565000006912758E-2</v>
      </c>
      <c r="AG32" s="129">
        <v>1.2565000006912758E-2</v>
      </c>
      <c r="AH32" s="129">
        <v>1.2565000006912758E-2</v>
      </c>
      <c r="AI32" s="129">
        <v>1.2565000006912758E-2</v>
      </c>
      <c r="AJ32" s="129">
        <v>1.2565000006912758E-2</v>
      </c>
      <c r="AK32" s="129">
        <v>1.2565000006912758E-2</v>
      </c>
      <c r="AL32" s="129">
        <v>1.2565000006912758E-2</v>
      </c>
      <c r="AM32" s="129">
        <v>1.2565000006912758E-2</v>
      </c>
      <c r="AN32" s="130">
        <v>1.2565000006912758E-2</v>
      </c>
    </row>
    <row r="33" spans="2:3" ht="12.75"/>
    <row r="34" spans="2:3" ht="12.75"/>
    <row r="35" spans="2:3" ht="12.75">
      <c r="B35" s="116" t="s">
        <v>202</v>
      </c>
      <c r="C35" s="116" t="s">
        <v>179</v>
      </c>
    </row>
    <row r="36" spans="2:3" ht="14.25">
      <c r="B36" s="116" t="s">
        <v>200</v>
      </c>
      <c r="C36" s="119">
        <v>7000000</v>
      </c>
    </row>
    <row r="39" spans="2:3" ht="15.75" customHeight="1">
      <c r="B39" s="116" t="s">
        <v>201</v>
      </c>
      <c r="C39" s="131" t="e" cm="1">
        <f t="array" ref="C39">INDEX($E$3:$AL$32,TRUNC(LOOKUP(C36,B3:C32)/$B$4,0),MATCH(C35,E2:AL2,0))</f>
        <v>#N/A</v>
      </c>
    </row>
  </sheetData>
  <mergeCells count="1">
    <mergeCell ref="B2:C2"/>
  </mergeCells>
  <dataValidations count="1">
    <dataValidation type="list" allowBlank="1" showInputMessage="1" showErrorMessage="1" sqref="C35" xr:uid="{957354CE-CF9F-4D3C-BF32-E0A179270FE3}">
      <formula1>$E$2:$AL$2</formula1>
    </dataValidation>
  </dataValidations>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EC654-B5E1-44A5-A14F-0079710A1BCE}">
  <sheetPr>
    <tabColor rgb="FF6FA8DC"/>
    <outlinePr summaryBelow="0" summaryRight="0"/>
  </sheetPr>
  <dimension ref="A1:AN39"/>
  <sheetViews>
    <sheetView workbookViewId="0">
      <selection activeCell="C22" sqref="C22"/>
    </sheetView>
  </sheetViews>
  <sheetFormatPr defaultColWidth="0" defaultRowHeight="15.75" customHeight="1"/>
  <cols>
    <col min="1" max="1" width="3.5703125" style="116" customWidth="1"/>
    <col min="2" max="3" width="14.28515625" style="116" customWidth="1"/>
    <col min="4" max="4" width="3.5703125" style="116" customWidth="1"/>
    <col min="5" max="5" width="6.7109375" style="116" hidden="1" customWidth="1"/>
    <col min="6" max="13" width="6.85546875" style="116" hidden="1" customWidth="1"/>
    <col min="14" max="14" width="9.28515625" style="116" hidden="1" customWidth="1"/>
    <col min="15" max="15" width="7.140625" style="116" hidden="1" customWidth="1"/>
    <col min="16" max="16" width="6.85546875" style="116" hidden="1" customWidth="1"/>
    <col min="17" max="17" width="10.140625" style="116" hidden="1" customWidth="1"/>
    <col min="18" max="19" width="6.5703125" style="116" hidden="1" customWidth="1"/>
    <col min="20" max="20" width="6.85546875" style="116" hidden="1" customWidth="1"/>
    <col min="21" max="21" width="13.42578125" style="116" hidden="1" customWidth="1"/>
    <col min="22" max="22" width="15.42578125" style="116" hidden="1" customWidth="1"/>
    <col min="23" max="23" width="14.7109375" style="116" hidden="1" customWidth="1"/>
    <col min="24" max="24" width="13.42578125" style="116" hidden="1" customWidth="1"/>
    <col min="25" max="25" width="12" style="116" hidden="1" customWidth="1"/>
    <col min="26" max="26" width="8.7109375" style="116" hidden="1" customWidth="1"/>
    <col min="27" max="27" width="6.5703125" style="116" hidden="1" customWidth="1"/>
    <col min="28" max="28" width="9.28515625" style="116" hidden="1" customWidth="1"/>
    <col min="29" max="29" width="8.140625" style="116" hidden="1" customWidth="1"/>
    <col min="30" max="30" width="6.85546875" style="116" hidden="1" customWidth="1"/>
    <col min="31" max="31" width="6.5703125" style="116" hidden="1" customWidth="1"/>
    <col min="32" max="32" width="10.85546875" style="116" hidden="1" customWidth="1"/>
    <col min="33" max="33" width="6.5703125" style="116" hidden="1" customWidth="1"/>
    <col min="34" max="34" width="9.28515625" style="116" hidden="1" customWidth="1"/>
    <col min="35" max="35" width="7.85546875" style="116" hidden="1" customWidth="1"/>
    <col min="36" max="37" width="11.42578125" style="116" hidden="1" customWidth="1"/>
    <col min="38" max="38" width="8.5703125" style="116" hidden="1" customWidth="1"/>
    <col min="39" max="40" width="12.42578125" style="116" hidden="1" customWidth="1"/>
    <col min="41" max="16384" width="12.5703125" style="116" hidden="1"/>
  </cols>
  <sheetData>
    <row r="1" spans="1:40" ht="15.75" customHeight="1">
      <c r="B1" s="117">
        <f>LOOKUP(C36,B3:C32)</f>
        <v>7999999</v>
      </c>
      <c r="C1" s="117">
        <f>B1/1000000</f>
        <v>7.9999989999999999</v>
      </c>
      <c r="D1" s="117"/>
      <c r="E1" s="117">
        <f>INT(C1)</f>
        <v>7</v>
      </c>
    </row>
    <row r="2" spans="1:40" ht="26.1" customHeight="1">
      <c r="A2" s="115"/>
      <c r="B2" s="197" t="s">
        <v>277</v>
      </c>
      <c r="C2" s="198"/>
      <c r="D2" s="115"/>
      <c r="E2" s="160" t="s">
        <v>189</v>
      </c>
      <c r="F2" s="160" t="s">
        <v>190</v>
      </c>
      <c r="G2" s="161" t="s">
        <v>191</v>
      </c>
      <c r="H2" s="160" t="s">
        <v>192</v>
      </c>
      <c r="I2" s="160" t="s">
        <v>193</v>
      </c>
      <c r="J2" s="160" t="s">
        <v>194</v>
      </c>
      <c r="K2" s="161" t="s">
        <v>273</v>
      </c>
      <c r="L2" s="161" t="s">
        <v>195</v>
      </c>
      <c r="M2" s="162" t="s">
        <v>218</v>
      </c>
      <c r="N2" s="162" t="s">
        <v>219</v>
      </c>
      <c r="O2" s="161" t="s">
        <v>196</v>
      </c>
      <c r="P2" s="163" t="s">
        <v>197</v>
      </c>
      <c r="Q2" s="164" t="s">
        <v>216</v>
      </c>
      <c r="R2" s="164" t="s">
        <v>217</v>
      </c>
      <c r="S2" s="164" t="s">
        <v>220</v>
      </c>
      <c r="T2" s="164" t="s">
        <v>221</v>
      </c>
      <c r="U2" s="165" t="s">
        <v>222</v>
      </c>
      <c r="V2" s="166" t="s">
        <v>174</v>
      </c>
      <c r="W2" s="166" t="s">
        <v>175</v>
      </c>
      <c r="X2" s="166" t="s">
        <v>176</v>
      </c>
      <c r="Y2" s="167" t="s">
        <v>223</v>
      </c>
      <c r="Z2" s="168" t="s">
        <v>177</v>
      </c>
      <c r="AA2" s="168" t="s">
        <v>178</v>
      </c>
      <c r="AB2" s="161" t="s">
        <v>276</v>
      </c>
      <c r="AC2" s="169" t="s">
        <v>224</v>
      </c>
      <c r="AD2" s="170" t="s">
        <v>225</v>
      </c>
      <c r="AE2" s="170" t="s">
        <v>226</v>
      </c>
      <c r="AF2" s="170" t="s">
        <v>227</v>
      </c>
      <c r="AG2" s="170" t="s">
        <v>228</v>
      </c>
      <c r="AH2" s="170" t="s">
        <v>229</v>
      </c>
      <c r="AI2" s="170" t="s">
        <v>230</v>
      </c>
      <c r="AJ2" s="170" t="s">
        <v>231</v>
      </c>
      <c r="AK2" s="170" t="s">
        <v>232</v>
      </c>
      <c r="AL2" s="170" t="s">
        <v>233</v>
      </c>
      <c r="AM2" s="170" t="s">
        <v>234</v>
      </c>
      <c r="AN2" s="171" t="s">
        <v>235</v>
      </c>
    </row>
    <row r="3" spans="1:40" ht="15">
      <c r="A3" s="117">
        <v>1</v>
      </c>
      <c r="B3" s="118">
        <v>0</v>
      </c>
      <c r="C3" s="119">
        <v>999999</v>
      </c>
      <c r="D3" s="117"/>
      <c r="E3" s="120">
        <v>1.578503322275885E-2</v>
      </c>
      <c r="F3" s="120">
        <v>1.578503322275885E-2</v>
      </c>
      <c r="G3" s="172">
        <v>1.4663907345977136E-2</v>
      </c>
      <c r="H3" s="120">
        <v>1.578503322275885E-2</v>
      </c>
      <c r="I3" s="120">
        <v>1.578503322275885E-2</v>
      </c>
      <c r="J3" s="120">
        <v>1.578503322275885E-2</v>
      </c>
      <c r="K3" s="172">
        <v>1.3207814691954279E-2</v>
      </c>
      <c r="L3" s="172">
        <v>1.4327814691954275E-2</v>
      </c>
      <c r="M3" s="121">
        <v>1.7090000002208623E-2</v>
      </c>
      <c r="N3" s="121">
        <v>1.7090000002208623E-2</v>
      </c>
      <c r="O3" s="172">
        <v>1.6865562938390855E-2</v>
      </c>
      <c r="P3" s="122">
        <v>1.7090000002208623E-2</v>
      </c>
      <c r="Q3" s="123">
        <v>1.3960033222758851E-2</v>
      </c>
      <c r="R3" s="123">
        <v>1.3960033222758851E-2</v>
      </c>
      <c r="S3" s="123">
        <v>1.3960033222758851E-2</v>
      </c>
      <c r="T3" s="123">
        <v>1.3960033222758851E-2</v>
      </c>
      <c r="U3" s="124">
        <v>1.6065000000000003E-2</v>
      </c>
      <c r="V3" s="173">
        <v>2.666E-2</v>
      </c>
      <c r="W3" s="125">
        <v>2.666E-2</v>
      </c>
      <c r="X3" s="125">
        <v>2.666E-2</v>
      </c>
      <c r="Y3" s="126">
        <v>1.7090000002208623E-2</v>
      </c>
      <c r="Z3" s="174">
        <v>1.8590000000000002E-2</v>
      </c>
      <c r="AA3" s="174">
        <v>1.8590000000000002E-2</v>
      </c>
      <c r="AB3" s="172">
        <v>1.4223841164532234E-2</v>
      </c>
      <c r="AC3" s="128">
        <v>1.5034999994052825E-2</v>
      </c>
      <c r="AD3" s="129">
        <v>1.6065000003441198E-2</v>
      </c>
      <c r="AE3" s="129">
        <v>1.6065000003441198E-2</v>
      </c>
      <c r="AF3" s="129">
        <v>1.6065000003441198E-2</v>
      </c>
      <c r="AG3" s="129">
        <v>1.6065000003441198E-2</v>
      </c>
      <c r="AH3" s="129">
        <v>1.6065000003441198E-2</v>
      </c>
      <c r="AI3" s="129">
        <v>1.6065000003441198E-2</v>
      </c>
      <c r="AJ3" s="129">
        <v>1.6065000003441198E-2</v>
      </c>
      <c r="AK3" s="129">
        <v>1.6065000003441198E-2</v>
      </c>
      <c r="AL3" s="129">
        <v>1.6065000003441198E-2</v>
      </c>
      <c r="AM3" s="129">
        <v>1.6065000003441198E-2</v>
      </c>
      <c r="AN3" s="130">
        <v>1.6065000003441198E-2</v>
      </c>
    </row>
    <row r="4" spans="1:40" ht="15">
      <c r="A4" s="117">
        <v>2</v>
      </c>
      <c r="B4" s="119">
        <v>1000000</v>
      </c>
      <c r="C4" s="119">
        <v>1999999</v>
      </c>
      <c r="D4" s="117"/>
      <c r="E4" s="120">
        <v>1.578503322275885E-2</v>
      </c>
      <c r="F4" s="120">
        <v>1.578503322275885E-2</v>
      </c>
      <c r="G4" s="172">
        <v>1.4663907345977136E-2</v>
      </c>
      <c r="H4" s="120">
        <v>1.578503322275885E-2</v>
      </c>
      <c r="I4" s="120">
        <v>1.578503322275885E-2</v>
      </c>
      <c r="J4" s="120">
        <v>1.578503322275885E-2</v>
      </c>
      <c r="K4" s="172">
        <v>1.3207814691954279E-2</v>
      </c>
      <c r="L4" s="172">
        <v>1.4327814691954275E-2</v>
      </c>
      <c r="M4" s="121">
        <v>1.7090000002208623E-2</v>
      </c>
      <c r="N4" s="121">
        <v>1.7090000002208623E-2</v>
      </c>
      <c r="O4" s="172">
        <v>1.6865562938390855E-2</v>
      </c>
      <c r="P4" s="122">
        <v>1.7090000002208623E-2</v>
      </c>
      <c r="Q4" s="123">
        <v>1.3960033222758851E-2</v>
      </c>
      <c r="R4" s="123">
        <v>1.3960033222758851E-2</v>
      </c>
      <c r="S4" s="123">
        <v>1.3960033222758851E-2</v>
      </c>
      <c r="T4" s="123">
        <v>1.3960033222758851E-2</v>
      </c>
      <c r="U4" s="124">
        <v>1.6065000000000003E-2</v>
      </c>
      <c r="V4" s="173">
        <v>2.666E-2</v>
      </c>
      <c r="W4" s="125">
        <v>2.666E-2</v>
      </c>
      <c r="X4" s="125">
        <v>2.666E-2</v>
      </c>
      <c r="Y4" s="126">
        <v>1.7090000002208623E-2</v>
      </c>
      <c r="Z4" s="174">
        <v>1.8590000000000002E-2</v>
      </c>
      <c r="AA4" s="174">
        <v>1.8590000000000002E-2</v>
      </c>
      <c r="AB4" s="172">
        <v>1.4223841164532234E-2</v>
      </c>
      <c r="AC4" s="128">
        <v>1.5034999994052825E-2</v>
      </c>
      <c r="AD4" s="129">
        <v>1.6065000003441198E-2</v>
      </c>
      <c r="AE4" s="129">
        <v>1.6065000003441198E-2</v>
      </c>
      <c r="AF4" s="129">
        <v>1.6065000003441198E-2</v>
      </c>
      <c r="AG4" s="129">
        <v>1.6065000003441198E-2</v>
      </c>
      <c r="AH4" s="129">
        <v>1.6065000003441198E-2</v>
      </c>
      <c r="AI4" s="129">
        <v>1.6065000003441198E-2</v>
      </c>
      <c r="AJ4" s="129">
        <v>1.6065000003441198E-2</v>
      </c>
      <c r="AK4" s="129">
        <v>1.6065000003441198E-2</v>
      </c>
      <c r="AL4" s="129">
        <v>1.6065000003441198E-2</v>
      </c>
      <c r="AM4" s="129">
        <v>1.6065000003441198E-2</v>
      </c>
      <c r="AN4" s="130">
        <v>1.6065000003441198E-2</v>
      </c>
    </row>
    <row r="5" spans="1:40" ht="15">
      <c r="A5" s="117">
        <v>3</v>
      </c>
      <c r="B5" s="119">
        <v>2000000</v>
      </c>
      <c r="C5" s="119">
        <v>2999999</v>
      </c>
      <c r="D5" s="117"/>
      <c r="E5" s="120">
        <v>1.578503322275885E-2</v>
      </c>
      <c r="F5" s="120">
        <v>1.578503322275885E-2</v>
      </c>
      <c r="G5" s="172">
        <v>1.4663907345977136E-2</v>
      </c>
      <c r="H5" s="120">
        <v>1.578503322275885E-2</v>
      </c>
      <c r="I5" s="120">
        <v>1.578503322275885E-2</v>
      </c>
      <c r="J5" s="120">
        <v>1.578503322275885E-2</v>
      </c>
      <c r="K5" s="172">
        <v>1.3207814691954279E-2</v>
      </c>
      <c r="L5" s="172">
        <v>1.4327814691954275E-2</v>
      </c>
      <c r="M5" s="121">
        <v>1.7090000002208623E-2</v>
      </c>
      <c r="N5" s="121">
        <v>1.7090000002208623E-2</v>
      </c>
      <c r="O5" s="172">
        <v>1.6865562938390855E-2</v>
      </c>
      <c r="P5" s="122">
        <v>1.7090000002208623E-2</v>
      </c>
      <c r="Q5" s="123">
        <v>1.3960033222758851E-2</v>
      </c>
      <c r="R5" s="123">
        <v>1.3960033222758851E-2</v>
      </c>
      <c r="S5" s="123">
        <v>1.3960033222758851E-2</v>
      </c>
      <c r="T5" s="123">
        <v>1.3960033222758851E-2</v>
      </c>
      <c r="U5" s="124">
        <v>1.6065000000000003E-2</v>
      </c>
      <c r="V5" s="173">
        <v>2.666E-2</v>
      </c>
      <c r="W5" s="125">
        <v>2.666E-2</v>
      </c>
      <c r="X5" s="125">
        <v>2.666E-2</v>
      </c>
      <c r="Y5" s="126">
        <v>1.7090000002208623E-2</v>
      </c>
      <c r="Z5" s="174">
        <v>1.8590000000000002E-2</v>
      </c>
      <c r="AA5" s="174">
        <v>1.8590000000000002E-2</v>
      </c>
      <c r="AB5" s="172">
        <v>1.4223841164532234E-2</v>
      </c>
      <c r="AC5" s="128">
        <v>1.5034999994052825E-2</v>
      </c>
      <c r="AD5" s="129">
        <v>1.6065000003441198E-2</v>
      </c>
      <c r="AE5" s="129">
        <v>1.6065000003441198E-2</v>
      </c>
      <c r="AF5" s="129">
        <v>1.6065000003441198E-2</v>
      </c>
      <c r="AG5" s="129">
        <v>1.6065000003441198E-2</v>
      </c>
      <c r="AH5" s="129">
        <v>1.6065000003441198E-2</v>
      </c>
      <c r="AI5" s="129">
        <v>1.6065000003441198E-2</v>
      </c>
      <c r="AJ5" s="129">
        <v>1.6065000003441198E-2</v>
      </c>
      <c r="AK5" s="129">
        <v>1.6065000003441198E-2</v>
      </c>
      <c r="AL5" s="129">
        <v>1.6065000003441198E-2</v>
      </c>
      <c r="AM5" s="129">
        <v>1.6065000003441198E-2</v>
      </c>
      <c r="AN5" s="130">
        <v>1.6065000003441198E-2</v>
      </c>
    </row>
    <row r="6" spans="1:40" ht="15">
      <c r="A6" s="117">
        <v>4</v>
      </c>
      <c r="B6" s="119">
        <v>3000000</v>
      </c>
      <c r="C6" s="119">
        <v>3999999</v>
      </c>
      <c r="D6" s="117"/>
      <c r="E6" s="120">
        <v>1.578503322275885E-2</v>
      </c>
      <c r="F6" s="120">
        <v>1.578503322275885E-2</v>
      </c>
      <c r="G6" s="172">
        <v>1.4663907345977136E-2</v>
      </c>
      <c r="H6" s="120">
        <v>1.578503322275885E-2</v>
      </c>
      <c r="I6" s="120">
        <v>1.578503322275885E-2</v>
      </c>
      <c r="J6" s="120">
        <v>1.578503322275885E-2</v>
      </c>
      <c r="K6" s="172">
        <v>1.3207814691954279E-2</v>
      </c>
      <c r="L6" s="172">
        <v>1.4327814691954275E-2</v>
      </c>
      <c r="M6" s="121">
        <v>1.7090000002208623E-2</v>
      </c>
      <c r="N6" s="121">
        <v>1.7090000002208623E-2</v>
      </c>
      <c r="O6" s="172">
        <v>1.6865562938390855E-2</v>
      </c>
      <c r="P6" s="122">
        <v>1.7090000002208623E-2</v>
      </c>
      <c r="Q6" s="123">
        <v>1.3960033222758851E-2</v>
      </c>
      <c r="R6" s="123">
        <v>1.3960033222758851E-2</v>
      </c>
      <c r="S6" s="123">
        <v>1.3960033222758851E-2</v>
      </c>
      <c r="T6" s="123">
        <v>1.3960033222758851E-2</v>
      </c>
      <c r="U6" s="124">
        <v>1.6065000000000003E-2</v>
      </c>
      <c r="V6" s="173">
        <v>2.666E-2</v>
      </c>
      <c r="W6" s="125">
        <v>2.666E-2</v>
      </c>
      <c r="X6" s="125">
        <v>2.666E-2</v>
      </c>
      <c r="Y6" s="126">
        <v>1.7090000002208623E-2</v>
      </c>
      <c r="Z6" s="174">
        <v>1.8590000000000002E-2</v>
      </c>
      <c r="AA6" s="174">
        <v>1.8590000000000002E-2</v>
      </c>
      <c r="AB6" s="172">
        <v>1.4223841164532234E-2</v>
      </c>
      <c r="AC6" s="128">
        <v>1.5034999994052825E-2</v>
      </c>
      <c r="AD6" s="129">
        <v>1.6065000003441198E-2</v>
      </c>
      <c r="AE6" s="129">
        <v>1.6065000003441198E-2</v>
      </c>
      <c r="AF6" s="129">
        <v>1.6065000003441198E-2</v>
      </c>
      <c r="AG6" s="129">
        <v>1.6065000003441198E-2</v>
      </c>
      <c r="AH6" s="129">
        <v>1.6065000003441198E-2</v>
      </c>
      <c r="AI6" s="129">
        <v>1.6065000003441198E-2</v>
      </c>
      <c r="AJ6" s="129">
        <v>1.6065000003441198E-2</v>
      </c>
      <c r="AK6" s="129">
        <v>1.6065000003441198E-2</v>
      </c>
      <c r="AL6" s="129">
        <v>1.6065000003441198E-2</v>
      </c>
      <c r="AM6" s="129">
        <v>1.6065000003441198E-2</v>
      </c>
      <c r="AN6" s="130">
        <v>1.6065000003441198E-2</v>
      </c>
    </row>
    <row r="7" spans="1:40" ht="15">
      <c r="A7" s="117">
        <v>5</v>
      </c>
      <c r="B7" s="119">
        <v>4000000</v>
      </c>
      <c r="C7" s="119">
        <v>4999999</v>
      </c>
      <c r="D7" s="117"/>
      <c r="E7" s="120">
        <v>1.578503322275885E-2</v>
      </c>
      <c r="F7" s="120">
        <v>1.578503322275885E-2</v>
      </c>
      <c r="G7" s="172">
        <v>1.4663907345977136E-2</v>
      </c>
      <c r="H7" s="120">
        <v>1.578503322275885E-2</v>
      </c>
      <c r="I7" s="120">
        <v>1.578503322275885E-2</v>
      </c>
      <c r="J7" s="120">
        <v>1.578503322275885E-2</v>
      </c>
      <c r="K7" s="172">
        <v>1.3207814691954279E-2</v>
      </c>
      <c r="L7" s="172">
        <v>1.4327814691954275E-2</v>
      </c>
      <c r="M7" s="121">
        <v>1.7090000002208623E-2</v>
      </c>
      <c r="N7" s="121">
        <v>1.7090000002208623E-2</v>
      </c>
      <c r="O7" s="172">
        <v>1.6865562938390855E-2</v>
      </c>
      <c r="P7" s="122">
        <v>1.7090000002208623E-2</v>
      </c>
      <c r="Q7" s="123">
        <v>1.3960033222758851E-2</v>
      </c>
      <c r="R7" s="123">
        <v>1.3960033222758851E-2</v>
      </c>
      <c r="S7" s="123">
        <v>1.3960033222758851E-2</v>
      </c>
      <c r="T7" s="123">
        <v>1.3960033222758851E-2</v>
      </c>
      <c r="U7" s="124">
        <v>1.6065000000000003E-2</v>
      </c>
      <c r="V7" s="173">
        <v>2.666E-2</v>
      </c>
      <c r="W7" s="125">
        <v>2.666E-2</v>
      </c>
      <c r="X7" s="125">
        <v>2.666E-2</v>
      </c>
      <c r="Y7" s="126">
        <v>1.7090000002208623E-2</v>
      </c>
      <c r="Z7" s="174">
        <v>1.8590000000000002E-2</v>
      </c>
      <c r="AA7" s="174">
        <v>1.8590000000000002E-2</v>
      </c>
      <c r="AB7" s="172">
        <v>1.4223841164532234E-2</v>
      </c>
      <c r="AC7" s="128">
        <v>1.5034999994052825E-2</v>
      </c>
      <c r="AD7" s="129">
        <v>1.6065000003441198E-2</v>
      </c>
      <c r="AE7" s="129">
        <v>1.6065000003441198E-2</v>
      </c>
      <c r="AF7" s="129">
        <v>1.6065000003441198E-2</v>
      </c>
      <c r="AG7" s="129">
        <v>1.6065000003441198E-2</v>
      </c>
      <c r="AH7" s="129">
        <v>1.6065000003441198E-2</v>
      </c>
      <c r="AI7" s="129">
        <v>1.6065000003441198E-2</v>
      </c>
      <c r="AJ7" s="129">
        <v>1.6065000003441198E-2</v>
      </c>
      <c r="AK7" s="129">
        <v>1.6065000003441198E-2</v>
      </c>
      <c r="AL7" s="129">
        <v>1.6065000003441198E-2</v>
      </c>
      <c r="AM7" s="129">
        <v>1.6065000003441198E-2</v>
      </c>
      <c r="AN7" s="130">
        <v>1.6065000003441198E-2</v>
      </c>
    </row>
    <row r="8" spans="1:40" ht="15">
      <c r="A8" s="117">
        <v>6</v>
      </c>
      <c r="B8" s="119">
        <v>5000000</v>
      </c>
      <c r="C8" s="119">
        <v>5999999</v>
      </c>
      <c r="D8" s="117"/>
      <c r="E8" s="120">
        <v>1.5506026578207082E-2</v>
      </c>
      <c r="F8" s="120">
        <v>1.5506026578207082E-2</v>
      </c>
      <c r="G8" s="172">
        <v>1.4663907345977136E-2</v>
      </c>
      <c r="H8" s="120">
        <v>1.5506026578207082E-2</v>
      </c>
      <c r="I8" s="120">
        <v>1.5506026578207082E-2</v>
      </c>
      <c r="J8" s="120">
        <v>1.5506026578207082E-2</v>
      </c>
      <c r="K8" s="172">
        <v>1.3207814691954279E-2</v>
      </c>
      <c r="L8" s="172">
        <v>1.4327814691954275E-2</v>
      </c>
      <c r="M8" s="121">
        <v>1.6589999992242033E-2</v>
      </c>
      <c r="N8" s="121">
        <v>1.6589999992242033E-2</v>
      </c>
      <c r="O8" s="172">
        <v>1.6865562938390855E-2</v>
      </c>
      <c r="P8" s="122">
        <v>1.7090000002208623E-2</v>
      </c>
      <c r="Q8" s="123">
        <v>1.3881026578207088E-2</v>
      </c>
      <c r="R8" s="123">
        <v>1.3881026578207088E-2</v>
      </c>
      <c r="S8" s="123">
        <v>1.3881026578207088E-2</v>
      </c>
      <c r="T8" s="123">
        <v>1.3881026578207088E-2</v>
      </c>
      <c r="U8" s="124">
        <v>1.6065000000000003E-2</v>
      </c>
      <c r="V8" s="173">
        <v>2.666E-2</v>
      </c>
      <c r="W8" s="125">
        <v>2.666E-2</v>
      </c>
      <c r="X8" s="125">
        <v>2.666E-2</v>
      </c>
      <c r="Y8" s="126">
        <v>1.6589999992242033E-2</v>
      </c>
      <c r="Z8" s="174">
        <v>1.8590000000000002E-2</v>
      </c>
      <c r="AA8" s="174">
        <v>1.8590000000000002E-2</v>
      </c>
      <c r="AB8" s="172">
        <v>1.4223841164532234E-2</v>
      </c>
      <c r="AC8" s="128">
        <v>1.5034999994052825E-2</v>
      </c>
      <c r="AD8" s="129">
        <v>1.5565000000439639E-2</v>
      </c>
      <c r="AE8" s="129">
        <v>1.5565000000439639E-2</v>
      </c>
      <c r="AF8" s="129">
        <v>1.5565000000439639E-2</v>
      </c>
      <c r="AG8" s="129">
        <v>1.5565000000439639E-2</v>
      </c>
      <c r="AH8" s="129">
        <v>1.5565000000439639E-2</v>
      </c>
      <c r="AI8" s="129">
        <v>1.5565000000439639E-2</v>
      </c>
      <c r="AJ8" s="129">
        <v>1.5565000000439639E-2</v>
      </c>
      <c r="AK8" s="129">
        <v>1.5565000000439639E-2</v>
      </c>
      <c r="AL8" s="129">
        <v>1.5565000000439639E-2</v>
      </c>
      <c r="AM8" s="129">
        <v>1.5565000000439639E-2</v>
      </c>
      <c r="AN8" s="130">
        <v>1.5565000000439639E-2</v>
      </c>
    </row>
    <row r="9" spans="1:40" ht="15">
      <c r="A9" s="117">
        <v>7</v>
      </c>
      <c r="B9" s="119">
        <v>6000000</v>
      </c>
      <c r="C9" s="119">
        <v>6999999</v>
      </c>
      <c r="D9" s="117"/>
      <c r="E9" s="120">
        <v>1.5017814691954279E-2</v>
      </c>
      <c r="F9" s="120">
        <v>1.5017814691954279E-2</v>
      </c>
      <c r="G9" s="172">
        <v>1.4663907345977136E-2</v>
      </c>
      <c r="H9" s="120">
        <v>1.5017814691954279E-2</v>
      </c>
      <c r="I9" s="120">
        <v>1.5017814691954279E-2</v>
      </c>
      <c r="J9" s="120">
        <v>1.5017814691954279E-2</v>
      </c>
      <c r="K9" s="172">
        <v>1.3207814691954279E-2</v>
      </c>
      <c r="L9" s="172">
        <v>1.4327814691954275E-2</v>
      </c>
      <c r="M9" s="121">
        <v>1.6289999995260988E-2</v>
      </c>
      <c r="N9" s="121">
        <v>1.6289999995260988E-2</v>
      </c>
      <c r="O9" s="172">
        <v>1.6865562938390855E-2</v>
      </c>
      <c r="P9" s="122">
        <v>1.7090000002208623E-2</v>
      </c>
      <c r="Q9" s="123">
        <v>1.3492814691954277E-2</v>
      </c>
      <c r="R9" s="123">
        <v>1.3492814691954277E-2</v>
      </c>
      <c r="S9" s="123">
        <v>1.3492814691954277E-2</v>
      </c>
      <c r="T9" s="123">
        <v>1.3492814691954277E-2</v>
      </c>
      <c r="U9" s="124">
        <v>1.6065000000000003E-2</v>
      </c>
      <c r="V9" s="173">
        <v>2.666E-2</v>
      </c>
      <c r="W9" s="125">
        <v>2.666E-2</v>
      </c>
      <c r="X9" s="125">
        <v>2.666E-2</v>
      </c>
      <c r="Y9" s="126">
        <v>1.6289999995260988E-2</v>
      </c>
      <c r="Z9" s="174">
        <v>1.8590000000000002E-2</v>
      </c>
      <c r="AA9" s="174">
        <v>1.8590000000000002E-2</v>
      </c>
      <c r="AB9" s="172">
        <v>1.4223841164532234E-2</v>
      </c>
      <c r="AC9" s="128">
        <v>1.5034999994052825E-2</v>
      </c>
      <c r="AD9" s="129">
        <v>1.5265000001222556E-2</v>
      </c>
      <c r="AE9" s="129">
        <v>1.5265000001222556E-2</v>
      </c>
      <c r="AF9" s="129">
        <v>1.5265000001222556E-2</v>
      </c>
      <c r="AG9" s="129">
        <v>1.5265000001222556E-2</v>
      </c>
      <c r="AH9" s="129">
        <v>1.5265000001222556E-2</v>
      </c>
      <c r="AI9" s="129">
        <v>1.5265000001222556E-2</v>
      </c>
      <c r="AJ9" s="129">
        <v>1.5265000001222556E-2</v>
      </c>
      <c r="AK9" s="129">
        <v>1.5265000001222556E-2</v>
      </c>
      <c r="AL9" s="129">
        <v>1.5265000001222556E-2</v>
      </c>
      <c r="AM9" s="129">
        <v>1.5265000001222556E-2</v>
      </c>
      <c r="AN9" s="130">
        <v>1.5265000001222556E-2</v>
      </c>
    </row>
    <row r="10" spans="1:40" ht="15">
      <c r="A10" s="117">
        <v>8</v>
      </c>
      <c r="B10" s="119">
        <v>7000000</v>
      </c>
      <c r="C10" s="119">
        <v>7999999</v>
      </c>
      <c r="D10" s="117"/>
      <c r="E10" s="120">
        <v>1.4613841164532241E-2</v>
      </c>
      <c r="F10" s="120">
        <v>1.4613841164532241E-2</v>
      </c>
      <c r="G10" s="172">
        <v>1.4663907345977136E-2</v>
      </c>
      <c r="H10" s="120">
        <v>1.4613841164532241E-2</v>
      </c>
      <c r="I10" s="120">
        <v>1.4613841164532241E-2</v>
      </c>
      <c r="J10" s="120">
        <v>1.4613841164532241E-2</v>
      </c>
      <c r="K10" s="172">
        <v>1.3207814691954279E-2</v>
      </c>
      <c r="L10" s="172">
        <v>1.4327814691954275E-2</v>
      </c>
      <c r="M10" s="121">
        <v>1.5789999999396787E-2</v>
      </c>
      <c r="N10" s="121">
        <v>1.5789999999396787E-2</v>
      </c>
      <c r="O10" s="172">
        <v>1.6865562938390855E-2</v>
      </c>
      <c r="P10" s="122">
        <v>1.7090000002208623E-2</v>
      </c>
      <c r="Q10" s="123">
        <v>1.3388841164532241E-2</v>
      </c>
      <c r="R10" s="123">
        <v>1.3388841164532241E-2</v>
      </c>
      <c r="S10" s="123">
        <v>1.3388841164532241E-2</v>
      </c>
      <c r="T10" s="123">
        <v>1.3388841164532241E-2</v>
      </c>
      <c r="U10" s="124">
        <v>1.6065000000000003E-2</v>
      </c>
      <c r="V10" s="173">
        <v>2.666E-2</v>
      </c>
      <c r="W10" s="125">
        <v>2.666E-2</v>
      </c>
      <c r="X10" s="125">
        <v>2.666E-2</v>
      </c>
      <c r="Y10" s="126">
        <v>1.5789999999396787E-2</v>
      </c>
      <c r="Z10" s="174">
        <v>1.8590000000000002E-2</v>
      </c>
      <c r="AA10" s="174">
        <v>1.8590000000000002E-2</v>
      </c>
      <c r="AB10" s="172">
        <v>1.4223841164532234E-2</v>
      </c>
      <c r="AC10" s="128">
        <v>1.5034999994052825E-2</v>
      </c>
      <c r="AD10" s="129">
        <v>1.4764999995478135E-2</v>
      </c>
      <c r="AE10" s="129">
        <v>1.4764999995478135E-2</v>
      </c>
      <c r="AF10" s="129">
        <v>1.4764999995478135E-2</v>
      </c>
      <c r="AG10" s="129">
        <v>1.4764999995478135E-2</v>
      </c>
      <c r="AH10" s="129">
        <v>1.4764999995478135E-2</v>
      </c>
      <c r="AI10" s="129">
        <v>1.4764999995478135E-2</v>
      </c>
      <c r="AJ10" s="129">
        <v>1.4764999995478135E-2</v>
      </c>
      <c r="AK10" s="129">
        <v>1.4764999995478135E-2</v>
      </c>
      <c r="AL10" s="129">
        <v>1.4764999995478135E-2</v>
      </c>
      <c r="AM10" s="129">
        <v>1.4764999995478135E-2</v>
      </c>
      <c r="AN10" s="130">
        <v>1.4764999995478135E-2</v>
      </c>
    </row>
    <row r="11" spans="1:40" ht="15">
      <c r="A11" s="117">
        <v>9</v>
      </c>
      <c r="B11" s="119">
        <v>8000000</v>
      </c>
      <c r="C11" s="119">
        <v>8999999</v>
      </c>
      <c r="D11" s="117"/>
      <c r="E11" s="120">
        <v>1.4085861018965707E-2</v>
      </c>
      <c r="F11" s="120">
        <v>1.4085861018965707E-2</v>
      </c>
      <c r="G11" s="172">
        <v>1.4663907345977136E-2</v>
      </c>
      <c r="H11" s="120">
        <v>1.4085861018965707E-2</v>
      </c>
      <c r="I11" s="120">
        <v>1.4085861018965707E-2</v>
      </c>
      <c r="J11" s="120">
        <v>1.4085861018965707E-2</v>
      </c>
      <c r="K11" s="172">
        <v>1.3207814691954279E-2</v>
      </c>
      <c r="L11" s="172">
        <v>1.4327814691954275E-2</v>
      </c>
      <c r="M11" s="121">
        <v>1.5039999995718437E-2</v>
      </c>
      <c r="N11" s="121">
        <v>1.5039999995718437E-2</v>
      </c>
      <c r="O11" s="172">
        <v>1.6865562938390855E-2</v>
      </c>
      <c r="P11" s="122">
        <v>1.7090000002208623E-2</v>
      </c>
      <c r="Q11" s="123">
        <v>1.3260861018965711E-2</v>
      </c>
      <c r="R11" s="123">
        <v>1.3260861018965711E-2</v>
      </c>
      <c r="S11" s="123">
        <v>1.3260861018965711E-2</v>
      </c>
      <c r="T11" s="123">
        <v>1.3260861018965711E-2</v>
      </c>
      <c r="U11" s="124">
        <v>1.3265000000000002E-2</v>
      </c>
      <c r="V11" s="173">
        <v>2.666E-2</v>
      </c>
      <c r="W11" s="125">
        <v>2.666E-2</v>
      </c>
      <c r="X11" s="125">
        <v>2.666E-2</v>
      </c>
      <c r="Y11" s="126">
        <v>1.4364999994883136E-2</v>
      </c>
      <c r="Z11" s="174">
        <v>1.8590000000000002E-2</v>
      </c>
      <c r="AA11" s="174">
        <v>1.8590000000000002E-2</v>
      </c>
      <c r="AB11" s="172">
        <v>1.4223841164532234E-2</v>
      </c>
      <c r="AC11" s="128">
        <v>1.5034999994052825E-2</v>
      </c>
      <c r="AD11" s="129">
        <v>1.4364999994883136E-2</v>
      </c>
      <c r="AE11" s="129">
        <v>1.4364999994883136E-2</v>
      </c>
      <c r="AF11" s="129">
        <v>1.4364999994883136E-2</v>
      </c>
      <c r="AG11" s="129">
        <v>1.4364999994883136E-2</v>
      </c>
      <c r="AH11" s="129">
        <v>1.4364999994883136E-2</v>
      </c>
      <c r="AI11" s="129">
        <v>1.4364999994883136E-2</v>
      </c>
      <c r="AJ11" s="129">
        <v>1.4364999994883136E-2</v>
      </c>
      <c r="AK11" s="129">
        <v>1.4364999994883136E-2</v>
      </c>
      <c r="AL11" s="129">
        <v>1.4364999994883136E-2</v>
      </c>
      <c r="AM11" s="129">
        <v>1.4364999994883136E-2</v>
      </c>
      <c r="AN11" s="130">
        <v>1.4364999994883136E-2</v>
      </c>
    </row>
    <row r="12" spans="1:40" ht="15">
      <c r="A12" s="117">
        <v>10</v>
      </c>
      <c r="B12" s="119">
        <v>9000000</v>
      </c>
      <c r="C12" s="119">
        <v>9999999</v>
      </c>
      <c r="D12" s="117"/>
      <c r="E12" s="120">
        <v>1.3797064107433137E-2</v>
      </c>
      <c r="F12" s="120">
        <v>1.3797064107433137E-2</v>
      </c>
      <c r="G12" s="172">
        <v>1.4663907345977136E-2</v>
      </c>
      <c r="H12" s="120">
        <v>1.3797064107433137E-2</v>
      </c>
      <c r="I12" s="120">
        <v>1.3797064107433137E-2</v>
      </c>
      <c r="J12" s="120">
        <v>1.3797064107433137E-2</v>
      </c>
      <c r="K12" s="172">
        <v>1.3207814691954279E-2</v>
      </c>
      <c r="L12" s="172">
        <v>1.4327814691954275E-2</v>
      </c>
      <c r="M12" s="121">
        <v>1.4740000000281929E-2</v>
      </c>
      <c r="N12" s="121">
        <v>1.4740000000281929E-2</v>
      </c>
      <c r="O12" s="172">
        <v>1.6865562938390855E-2</v>
      </c>
      <c r="P12" s="122">
        <v>1.7090000002208623E-2</v>
      </c>
      <c r="Q12" s="123">
        <v>1.2972064107433135E-2</v>
      </c>
      <c r="R12" s="123">
        <v>1.2972064107433135E-2</v>
      </c>
      <c r="S12" s="123">
        <v>1.2972064107433135E-2</v>
      </c>
      <c r="T12" s="123">
        <v>1.2972064107433135E-2</v>
      </c>
      <c r="U12" s="124">
        <v>1.3265000000000002E-2</v>
      </c>
      <c r="V12" s="173">
        <v>2.666E-2</v>
      </c>
      <c r="W12" s="125">
        <v>2.666E-2</v>
      </c>
      <c r="X12" s="125">
        <v>2.666E-2</v>
      </c>
      <c r="Y12" s="126">
        <v>1.4065000008258041E-2</v>
      </c>
      <c r="Z12" s="174">
        <v>1.8590000000000002E-2</v>
      </c>
      <c r="AA12" s="174">
        <v>1.8590000000000002E-2</v>
      </c>
      <c r="AB12" s="172">
        <v>1.4223841164532234E-2</v>
      </c>
      <c r="AC12" s="128">
        <v>1.5034999994052825E-2</v>
      </c>
      <c r="AD12" s="129">
        <v>1.4065000008258041E-2</v>
      </c>
      <c r="AE12" s="129">
        <v>1.4065000008258041E-2</v>
      </c>
      <c r="AF12" s="129">
        <v>1.4065000008258041E-2</v>
      </c>
      <c r="AG12" s="129">
        <v>1.4065000008258041E-2</v>
      </c>
      <c r="AH12" s="129">
        <v>1.4065000008258041E-2</v>
      </c>
      <c r="AI12" s="129">
        <v>1.4065000008258041E-2</v>
      </c>
      <c r="AJ12" s="129">
        <v>1.4065000008258041E-2</v>
      </c>
      <c r="AK12" s="129">
        <v>1.4065000008258041E-2</v>
      </c>
      <c r="AL12" s="129">
        <v>1.4065000008258041E-2</v>
      </c>
      <c r="AM12" s="129">
        <v>1.4065000008258041E-2</v>
      </c>
      <c r="AN12" s="130">
        <v>1.4065000008258041E-2</v>
      </c>
    </row>
    <row r="13" spans="1:40" ht="15">
      <c r="A13" s="117">
        <v>11</v>
      </c>
      <c r="B13" s="119">
        <v>10000000</v>
      </c>
      <c r="C13" s="119">
        <v>10999999</v>
      </c>
      <c r="D13" s="117"/>
      <c r="E13" s="120">
        <v>1.378668881517257E-2</v>
      </c>
      <c r="F13" s="120">
        <v>1.378668881517257E-2</v>
      </c>
      <c r="G13" s="172">
        <v>1.4663907345977136E-2</v>
      </c>
      <c r="H13" s="120">
        <v>1.378668881517257E-2</v>
      </c>
      <c r="I13" s="120">
        <v>1.378668881517257E-2</v>
      </c>
      <c r="J13" s="120">
        <v>1.378668881517257E-2</v>
      </c>
      <c r="K13" s="172">
        <v>1.3207814691954279E-2</v>
      </c>
      <c r="L13" s="172">
        <v>1.4327814691954275E-2</v>
      </c>
      <c r="M13" s="121">
        <v>1.4639999997310827E-2</v>
      </c>
      <c r="N13" s="121">
        <v>1.4639999997310827E-2</v>
      </c>
      <c r="O13" s="172">
        <v>1.6865562938390855E-2</v>
      </c>
      <c r="P13" s="122">
        <v>1.7090000002208623E-2</v>
      </c>
      <c r="Q13" s="123">
        <v>1.2961688815172569E-2</v>
      </c>
      <c r="R13" s="123">
        <v>1.2961688815172569E-2</v>
      </c>
      <c r="S13" s="123">
        <v>1.2961688815172569E-2</v>
      </c>
      <c r="T13" s="123">
        <v>1.2961688815172569E-2</v>
      </c>
      <c r="U13" s="124">
        <v>1.3265000000000002E-2</v>
      </c>
      <c r="V13" s="125">
        <v>2.666E-2</v>
      </c>
      <c r="W13" s="125">
        <v>2.666E-2</v>
      </c>
      <c r="X13" s="125">
        <v>2.666E-2</v>
      </c>
      <c r="Y13" s="126">
        <v>1.3965000008324235E-2</v>
      </c>
      <c r="Z13" s="174">
        <v>1.8590000000000002E-2</v>
      </c>
      <c r="AA13" s="174">
        <v>1.8590000000000002E-2</v>
      </c>
      <c r="AB13" s="172">
        <v>1.4223841164532234E-2</v>
      </c>
      <c r="AC13" s="128">
        <v>1.5034999994052825E-2</v>
      </c>
      <c r="AD13" s="129">
        <v>1.3965000008324235E-2</v>
      </c>
      <c r="AE13" s="129">
        <v>1.3965000008324235E-2</v>
      </c>
      <c r="AF13" s="129">
        <v>1.3965000008324235E-2</v>
      </c>
      <c r="AG13" s="129">
        <v>1.3965000008324235E-2</v>
      </c>
      <c r="AH13" s="129">
        <v>1.3965000008324235E-2</v>
      </c>
      <c r="AI13" s="129">
        <v>1.3965000008324235E-2</v>
      </c>
      <c r="AJ13" s="129">
        <v>1.3965000008324235E-2</v>
      </c>
      <c r="AK13" s="129">
        <v>1.3965000008324235E-2</v>
      </c>
      <c r="AL13" s="129">
        <v>1.3965000008324235E-2</v>
      </c>
      <c r="AM13" s="129">
        <v>1.3965000008324235E-2</v>
      </c>
      <c r="AN13" s="130">
        <v>1.3965000008324235E-2</v>
      </c>
    </row>
    <row r="14" spans="1:40" ht="15">
      <c r="A14" s="117">
        <v>12</v>
      </c>
      <c r="B14" s="119">
        <v>11000000</v>
      </c>
      <c r="C14" s="119">
        <v>11999999</v>
      </c>
      <c r="D14" s="117"/>
      <c r="E14" s="120">
        <v>1.3450024162006443E-2</v>
      </c>
      <c r="F14" s="120">
        <v>1.3450024162006443E-2</v>
      </c>
      <c r="G14" s="172">
        <v>1.4663907345977136E-2</v>
      </c>
      <c r="H14" s="120">
        <v>1.3450024162006443E-2</v>
      </c>
      <c r="I14" s="120">
        <v>1.3450024162006443E-2</v>
      </c>
      <c r="J14" s="120">
        <v>1.3450024162006443E-2</v>
      </c>
      <c r="K14" s="172">
        <v>1.3207814691954279E-2</v>
      </c>
      <c r="L14" s="172">
        <v>1.4327814691954275E-2</v>
      </c>
      <c r="M14" s="121">
        <v>1.4339999993502899E-2</v>
      </c>
      <c r="N14" s="121">
        <v>1.4339999993502899E-2</v>
      </c>
      <c r="O14" s="172">
        <v>1.6865562938390855E-2</v>
      </c>
      <c r="P14" s="122">
        <v>1.7090000002208623E-2</v>
      </c>
      <c r="Q14" s="123">
        <v>1.2625024162006443E-2</v>
      </c>
      <c r="R14" s="123">
        <v>1.2625024162006443E-2</v>
      </c>
      <c r="S14" s="123">
        <v>1.2625024162006443E-2</v>
      </c>
      <c r="T14" s="123">
        <v>1.2625024162006443E-2</v>
      </c>
      <c r="U14" s="124">
        <v>1.3265000000000002E-2</v>
      </c>
      <c r="V14" s="125">
        <v>2.666E-2</v>
      </c>
      <c r="W14" s="125">
        <v>2.666E-2</v>
      </c>
      <c r="X14" s="125">
        <v>2.666E-2</v>
      </c>
      <c r="Y14" s="126">
        <v>1.3664999994539552E-2</v>
      </c>
      <c r="Z14" s="174">
        <v>1.8590000000000002E-2</v>
      </c>
      <c r="AA14" s="174">
        <v>1.8590000000000002E-2</v>
      </c>
      <c r="AB14" s="172">
        <v>1.4223841164532234E-2</v>
      </c>
      <c r="AC14" s="128">
        <v>1.5034999994052825E-2</v>
      </c>
      <c r="AD14" s="129">
        <v>1.3664999994539552E-2</v>
      </c>
      <c r="AE14" s="129">
        <v>1.3664999994539552E-2</v>
      </c>
      <c r="AF14" s="129">
        <v>1.3664999994539552E-2</v>
      </c>
      <c r="AG14" s="129">
        <v>1.3664999994539552E-2</v>
      </c>
      <c r="AH14" s="129">
        <v>1.3664999994539552E-2</v>
      </c>
      <c r="AI14" s="129">
        <v>1.3664999994539552E-2</v>
      </c>
      <c r="AJ14" s="129">
        <v>1.3664999994539552E-2</v>
      </c>
      <c r="AK14" s="129">
        <v>1.3664999994539552E-2</v>
      </c>
      <c r="AL14" s="129">
        <v>1.3664999994539552E-2</v>
      </c>
      <c r="AM14" s="129">
        <v>1.3664999994539552E-2</v>
      </c>
      <c r="AN14" s="130">
        <v>1.3664999994539552E-2</v>
      </c>
    </row>
    <row r="15" spans="1:40" ht="15">
      <c r="A15" s="117">
        <v>13</v>
      </c>
      <c r="B15" s="119">
        <v>12000000</v>
      </c>
      <c r="C15" s="119">
        <v>12999999</v>
      </c>
      <c r="D15" s="117"/>
      <c r="E15" s="120">
        <v>1.348668881517257E-2</v>
      </c>
      <c r="F15" s="120">
        <v>1.348668881517257E-2</v>
      </c>
      <c r="G15" s="172">
        <v>1.4663907345977136E-2</v>
      </c>
      <c r="H15" s="120">
        <v>1.348668881517257E-2</v>
      </c>
      <c r="I15" s="120">
        <v>1.348668881517257E-2</v>
      </c>
      <c r="J15" s="120">
        <v>1.348668881517257E-2</v>
      </c>
      <c r="K15" s="172">
        <v>1.3207814691954279E-2</v>
      </c>
      <c r="L15" s="172">
        <v>1.4327814691954275E-2</v>
      </c>
      <c r="M15" s="121">
        <v>1.4339999993502899E-2</v>
      </c>
      <c r="N15" s="121">
        <v>1.4339999993502899E-2</v>
      </c>
      <c r="O15" s="172">
        <v>1.6865562938390855E-2</v>
      </c>
      <c r="P15" s="122">
        <v>1.7090000002208623E-2</v>
      </c>
      <c r="Q15" s="123">
        <v>1.2661688815172573E-2</v>
      </c>
      <c r="R15" s="123">
        <v>1.2661688815172573E-2</v>
      </c>
      <c r="S15" s="123">
        <v>1.2661688815172573E-2</v>
      </c>
      <c r="T15" s="123">
        <v>1.2661688815172573E-2</v>
      </c>
      <c r="U15" s="124">
        <v>1.3265000000000002E-2</v>
      </c>
      <c r="V15" s="125">
        <v>2.666E-2</v>
      </c>
      <c r="W15" s="125">
        <v>2.666E-2</v>
      </c>
      <c r="X15" s="125">
        <v>2.666E-2</v>
      </c>
      <c r="Y15" s="126">
        <v>1.3664999994539552E-2</v>
      </c>
      <c r="Z15" s="174">
        <v>1.8590000000000002E-2</v>
      </c>
      <c r="AA15" s="174">
        <v>1.8590000000000002E-2</v>
      </c>
      <c r="AB15" s="172">
        <v>1.4223841164532234E-2</v>
      </c>
      <c r="AC15" s="128">
        <v>1.5034999994052825E-2</v>
      </c>
      <c r="AD15" s="129">
        <v>1.3664999994539552E-2</v>
      </c>
      <c r="AE15" s="129">
        <v>1.3664999994539552E-2</v>
      </c>
      <c r="AF15" s="129">
        <v>1.3664999994539552E-2</v>
      </c>
      <c r="AG15" s="129">
        <v>1.3664999994539552E-2</v>
      </c>
      <c r="AH15" s="129">
        <v>1.3664999994539552E-2</v>
      </c>
      <c r="AI15" s="129">
        <v>1.3664999994539552E-2</v>
      </c>
      <c r="AJ15" s="129">
        <v>1.3664999994539552E-2</v>
      </c>
      <c r="AK15" s="129">
        <v>1.3664999994539552E-2</v>
      </c>
      <c r="AL15" s="129">
        <v>1.3664999994539552E-2</v>
      </c>
      <c r="AM15" s="129">
        <v>1.3664999994539552E-2</v>
      </c>
      <c r="AN15" s="130">
        <v>1.3664999994539552E-2</v>
      </c>
    </row>
    <row r="16" spans="1:40" ht="15">
      <c r="A16" s="117">
        <v>14</v>
      </c>
      <c r="B16" s="119">
        <v>13000000</v>
      </c>
      <c r="C16" s="119">
        <v>13999999</v>
      </c>
      <c r="D16" s="117"/>
      <c r="E16" s="120">
        <v>1.3255664877878149E-2</v>
      </c>
      <c r="F16" s="120">
        <v>1.3255664877878149E-2</v>
      </c>
      <c r="G16" s="172">
        <v>1.4663907345977136E-2</v>
      </c>
      <c r="H16" s="120">
        <v>1.3255664877878149E-2</v>
      </c>
      <c r="I16" s="120">
        <v>1.3255664877878149E-2</v>
      </c>
      <c r="J16" s="120">
        <v>1.3255664877878149E-2</v>
      </c>
      <c r="K16" s="172">
        <v>1.3207814691954279E-2</v>
      </c>
      <c r="L16" s="172">
        <v>1.4327814691954275E-2</v>
      </c>
      <c r="M16" s="121">
        <v>1.4139999995446071E-2</v>
      </c>
      <c r="N16" s="121">
        <v>1.4139999995446071E-2</v>
      </c>
      <c r="O16" s="172">
        <v>1.6865562938390855E-2</v>
      </c>
      <c r="P16" s="122">
        <v>1.7090000002208623E-2</v>
      </c>
      <c r="Q16" s="123">
        <v>1.2430664877878153E-2</v>
      </c>
      <c r="R16" s="123">
        <v>1.2430664877878153E-2</v>
      </c>
      <c r="S16" s="123">
        <v>1.2430664877878153E-2</v>
      </c>
      <c r="T16" s="123">
        <v>1.2430664877878153E-2</v>
      </c>
      <c r="U16" s="124">
        <v>1.3265000000000002E-2</v>
      </c>
      <c r="V16" s="125">
        <v>2.666E-2</v>
      </c>
      <c r="W16" s="125">
        <v>2.666E-2</v>
      </c>
      <c r="X16" s="125">
        <v>2.666E-2</v>
      </c>
      <c r="Y16" s="126">
        <v>1.3465000002704192E-2</v>
      </c>
      <c r="Z16" s="127">
        <v>1.8590000000000002E-2</v>
      </c>
      <c r="AA16" s="174">
        <v>1.8590000000000002E-2</v>
      </c>
      <c r="AB16" s="172">
        <v>1.4223841164532234E-2</v>
      </c>
      <c r="AC16" s="128">
        <v>1.5034999994052825E-2</v>
      </c>
      <c r="AD16" s="129">
        <v>1.3465000002704192E-2</v>
      </c>
      <c r="AE16" s="129">
        <v>1.3465000002704192E-2</v>
      </c>
      <c r="AF16" s="129">
        <v>1.3465000002704192E-2</v>
      </c>
      <c r="AG16" s="129">
        <v>1.3465000002704192E-2</v>
      </c>
      <c r="AH16" s="129">
        <v>1.3465000002704192E-2</v>
      </c>
      <c r="AI16" s="129">
        <v>1.3465000002704192E-2</v>
      </c>
      <c r="AJ16" s="129">
        <v>1.3465000002704192E-2</v>
      </c>
      <c r="AK16" s="129">
        <v>1.3465000002704192E-2</v>
      </c>
      <c r="AL16" s="129">
        <v>1.3465000002704192E-2</v>
      </c>
      <c r="AM16" s="129">
        <v>1.3465000002704192E-2</v>
      </c>
      <c r="AN16" s="130">
        <v>1.3465000002704192E-2</v>
      </c>
    </row>
    <row r="17" spans="1:40" ht="15">
      <c r="A17" s="117">
        <v>15</v>
      </c>
      <c r="B17" s="119">
        <v>14000000</v>
      </c>
      <c r="C17" s="119">
        <v>14999999</v>
      </c>
      <c r="D17" s="117"/>
      <c r="E17" s="120">
        <v>1.3086688815172566E-2</v>
      </c>
      <c r="F17" s="120">
        <v>1.3086688815172566E-2</v>
      </c>
      <c r="G17" s="172">
        <v>1.4663907345977136E-2</v>
      </c>
      <c r="H17" s="120">
        <v>1.3086688815172566E-2</v>
      </c>
      <c r="I17" s="120">
        <v>1.3086688815172566E-2</v>
      </c>
      <c r="J17" s="120">
        <v>1.3086688815172566E-2</v>
      </c>
      <c r="K17" s="172">
        <v>1.3207814691954279E-2</v>
      </c>
      <c r="L17" s="172">
        <v>1.4327814691954275E-2</v>
      </c>
      <c r="M17" s="121">
        <v>1.3940000001202218E-2</v>
      </c>
      <c r="N17" s="121">
        <v>1.3940000001202218E-2</v>
      </c>
      <c r="O17" s="172">
        <v>1.6865562938390855E-2</v>
      </c>
      <c r="P17" s="122">
        <v>1.7090000002208623E-2</v>
      </c>
      <c r="Q17" s="123">
        <v>1.2261688815172566E-2</v>
      </c>
      <c r="R17" s="123">
        <v>1.2261688815172566E-2</v>
      </c>
      <c r="S17" s="123">
        <v>1.2261688815172566E-2</v>
      </c>
      <c r="T17" s="123">
        <v>1.2261688815172566E-2</v>
      </c>
      <c r="U17" s="124">
        <v>1.3265000000000002E-2</v>
      </c>
      <c r="V17" s="125">
        <v>2.666E-2</v>
      </c>
      <c r="W17" s="125">
        <v>2.666E-2</v>
      </c>
      <c r="X17" s="125">
        <v>2.666E-2</v>
      </c>
      <c r="Y17" s="126">
        <v>1.3264999994796097E-2</v>
      </c>
      <c r="Z17" s="127">
        <v>1.8590000000000002E-2</v>
      </c>
      <c r="AA17" s="174">
        <v>1.8590000000000002E-2</v>
      </c>
      <c r="AB17" s="172">
        <v>1.4223841164532234E-2</v>
      </c>
      <c r="AC17" s="128">
        <v>1.5034999994052825E-2</v>
      </c>
      <c r="AD17" s="129">
        <v>1.3264999994796097E-2</v>
      </c>
      <c r="AE17" s="129">
        <v>1.3264999994796097E-2</v>
      </c>
      <c r="AF17" s="129">
        <v>1.3264999994796097E-2</v>
      </c>
      <c r="AG17" s="129">
        <v>1.3264999994796097E-2</v>
      </c>
      <c r="AH17" s="129">
        <v>1.3264999994796097E-2</v>
      </c>
      <c r="AI17" s="129">
        <v>1.3264999994796097E-2</v>
      </c>
      <c r="AJ17" s="129">
        <v>1.3264999994796097E-2</v>
      </c>
      <c r="AK17" s="129">
        <v>1.3264999994796097E-2</v>
      </c>
      <c r="AL17" s="129">
        <v>1.3264999994796097E-2</v>
      </c>
      <c r="AM17" s="129">
        <v>1.3264999994796097E-2</v>
      </c>
      <c r="AN17" s="130">
        <v>1.3264999994796097E-2</v>
      </c>
    </row>
    <row r="18" spans="1:40" ht="15">
      <c r="A18" s="117">
        <v>16</v>
      </c>
      <c r="B18" s="119">
        <v>15000000</v>
      </c>
      <c r="C18" s="119">
        <v>15999999</v>
      </c>
      <c r="D18" s="117"/>
      <c r="E18" s="120">
        <v>1.3113576227494395E-2</v>
      </c>
      <c r="F18" s="120">
        <v>1.3113576227494395E-2</v>
      </c>
      <c r="G18" s="172">
        <v>1.4663907345977136E-2</v>
      </c>
      <c r="H18" s="120">
        <v>1.3113576227494395E-2</v>
      </c>
      <c r="I18" s="120">
        <v>1.3113576227494395E-2</v>
      </c>
      <c r="J18" s="120">
        <v>1.3113576227494395E-2</v>
      </c>
      <c r="K18" s="172">
        <v>1.3207814691954279E-2</v>
      </c>
      <c r="L18" s="172">
        <v>1.4327814691954275E-2</v>
      </c>
      <c r="M18" s="121">
        <v>1.3940000001202218E-2</v>
      </c>
      <c r="N18" s="121">
        <v>1.3940000001202218E-2</v>
      </c>
      <c r="O18" s="172">
        <v>1.6865562938390855E-2</v>
      </c>
      <c r="P18" s="122">
        <v>1.7090000002208623E-2</v>
      </c>
      <c r="Q18" s="123">
        <v>1.2288576227494396E-2</v>
      </c>
      <c r="R18" s="123">
        <v>1.2288576227494396E-2</v>
      </c>
      <c r="S18" s="123">
        <v>1.2288576227494396E-2</v>
      </c>
      <c r="T18" s="123">
        <v>1.2288576227494396E-2</v>
      </c>
      <c r="U18" s="124">
        <v>1.3265000000000002E-2</v>
      </c>
      <c r="V18" s="125">
        <v>2.666E-2</v>
      </c>
      <c r="W18" s="125">
        <v>2.666E-2</v>
      </c>
      <c r="X18" s="125">
        <v>2.666E-2</v>
      </c>
      <c r="Y18" s="126">
        <v>1.3264999994796097E-2</v>
      </c>
      <c r="Z18" s="127">
        <v>1.8590000000000002E-2</v>
      </c>
      <c r="AA18" s="174">
        <v>1.8590000000000002E-2</v>
      </c>
      <c r="AB18" s="172">
        <v>1.4223841164532234E-2</v>
      </c>
      <c r="AC18" s="128">
        <v>1.5034999994052825E-2</v>
      </c>
      <c r="AD18" s="129">
        <v>1.3264999994796097E-2</v>
      </c>
      <c r="AE18" s="129">
        <v>1.3264999994796097E-2</v>
      </c>
      <c r="AF18" s="129">
        <v>1.3264999994796097E-2</v>
      </c>
      <c r="AG18" s="129">
        <v>1.3264999994796097E-2</v>
      </c>
      <c r="AH18" s="129">
        <v>1.3264999994796097E-2</v>
      </c>
      <c r="AI18" s="129">
        <v>1.3264999994796097E-2</v>
      </c>
      <c r="AJ18" s="129">
        <v>1.3264999994796097E-2</v>
      </c>
      <c r="AK18" s="129">
        <v>1.3264999994796097E-2</v>
      </c>
      <c r="AL18" s="129">
        <v>1.3264999994796097E-2</v>
      </c>
      <c r="AM18" s="129">
        <v>1.3264999994796097E-2</v>
      </c>
      <c r="AN18" s="130">
        <v>1.3264999994796097E-2</v>
      </c>
    </row>
    <row r="19" spans="1:40" ht="15">
      <c r="A19" s="117">
        <v>17</v>
      </c>
      <c r="B19" s="119">
        <v>16000000</v>
      </c>
      <c r="C19" s="119">
        <v>16999999</v>
      </c>
      <c r="D19" s="117"/>
      <c r="E19" s="120">
        <v>1.2637930509482854E-2</v>
      </c>
      <c r="F19" s="120">
        <v>1.2637930509482854E-2</v>
      </c>
      <c r="G19" s="172">
        <v>1.4663907345977136E-2</v>
      </c>
      <c r="H19" s="120">
        <v>1.2637930509482854E-2</v>
      </c>
      <c r="I19" s="120">
        <v>1.2637930509482854E-2</v>
      </c>
      <c r="J19" s="120">
        <v>1.2637930509482854E-2</v>
      </c>
      <c r="K19" s="172">
        <v>1.3207814691954279E-2</v>
      </c>
      <c r="L19" s="172">
        <v>1.4327814691954275E-2</v>
      </c>
      <c r="M19" s="121">
        <v>1.3239999990150939E-2</v>
      </c>
      <c r="N19" s="121">
        <v>1.3239999990150939E-2</v>
      </c>
      <c r="O19" s="172">
        <v>1.6865562938390855E-2</v>
      </c>
      <c r="P19" s="122">
        <v>1.7090000002208623E-2</v>
      </c>
      <c r="Q19" s="123">
        <v>1.1812930509482858E-2</v>
      </c>
      <c r="R19" s="123">
        <v>1.1812930509482858E-2</v>
      </c>
      <c r="S19" s="123">
        <v>1.1812930509482858E-2</v>
      </c>
      <c r="T19" s="123">
        <v>1.1812930509482858E-2</v>
      </c>
      <c r="U19" s="124">
        <v>1.3265000000000002E-2</v>
      </c>
      <c r="V19" s="125">
        <v>2.666E-2</v>
      </c>
      <c r="W19" s="125">
        <v>2.666E-2</v>
      </c>
      <c r="X19" s="125">
        <v>2.666E-2</v>
      </c>
      <c r="Y19" s="126">
        <v>1.2565000006912758E-2</v>
      </c>
      <c r="Z19" s="127">
        <v>1.8590000000000002E-2</v>
      </c>
      <c r="AA19" s="174">
        <v>1.8590000000000002E-2</v>
      </c>
      <c r="AB19" s="172">
        <v>1.4223841164532234E-2</v>
      </c>
      <c r="AC19" s="128">
        <v>1.5034999994052825E-2</v>
      </c>
      <c r="AD19" s="129">
        <v>1.2565000006912758E-2</v>
      </c>
      <c r="AE19" s="129">
        <v>1.2565000006912758E-2</v>
      </c>
      <c r="AF19" s="129">
        <v>1.2565000006912758E-2</v>
      </c>
      <c r="AG19" s="129">
        <v>1.2565000006912758E-2</v>
      </c>
      <c r="AH19" s="129">
        <v>1.2565000006912758E-2</v>
      </c>
      <c r="AI19" s="129">
        <v>1.2565000006912758E-2</v>
      </c>
      <c r="AJ19" s="129">
        <v>1.2565000006912758E-2</v>
      </c>
      <c r="AK19" s="129">
        <v>1.2565000006912758E-2</v>
      </c>
      <c r="AL19" s="129">
        <v>1.2565000006912758E-2</v>
      </c>
      <c r="AM19" s="129">
        <v>1.2565000006912758E-2</v>
      </c>
      <c r="AN19" s="130">
        <v>1.2565000006912758E-2</v>
      </c>
    </row>
    <row r="20" spans="1:40" ht="15">
      <c r="A20" s="117">
        <v>18</v>
      </c>
      <c r="B20" s="119">
        <v>17000000</v>
      </c>
      <c r="C20" s="119">
        <v>17999999</v>
      </c>
      <c r="D20" s="117"/>
      <c r="E20" s="120">
        <v>1.2637930509482854E-2</v>
      </c>
      <c r="F20" s="120">
        <v>1.2637930509482854E-2</v>
      </c>
      <c r="G20" s="172">
        <v>1.4663907345977136E-2</v>
      </c>
      <c r="H20" s="120">
        <v>1.2637930509482854E-2</v>
      </c>
      <c r="I20" s="120">
        <v>1.2637930509482854E-2</v>
      </c>
      <c r="J20" s="120">
        <v>1.2637930509482854E-2</v>
      </c>
      <c r="K20" s="172">
        <v>1.3207814691954279E-2</v>
      </c>
      <c r="L20" s="172">
        <v>1.4327814691954275E-2</v>
      </c>
      <c r="M20" s="121">
        <v>1.3239999990150939E-2</v>
      </c>
      <c r="N20" s="121">
        <v>1.3239999990150939E-2</v>
      </c>
      <c r="O20" s="172">
        <v>1.6865562938390855E-2</v>
      </c>
      <c r="P20" s="122">
        <v>1.7090000002208623E-2</v>
      </c>
      <c r="Q20" s="123">
        <v>1.1812930509482858E-2</v>
      </c>
      <c r="R20" s="123">
        <v>1.1812930509482858E-2</v>
      </c>
      <c r="S20" s="123">
        <v>1.1812930509482858E-2</v>
      </c>
      <c r="T20" s="123">
        <v>1.1812930509482858E-2</v>
      </c>
      <c r="U20" s="124">
        <v>1.3265000000000002E-2</v>
      </c>
      <c r="V20" s="125">
        <v>2.666E-2</v>
      </c>
      <c r="W20" s="125">
        <v>2.666E-2</v>
      </c>
      <c r="X20" s="125">
        <v>2.666E-2</v>
      </c>
      <c r="Y20" s="126">
        <v>1.2565000006912758E-2</v>
      </c>
      <c r="Z20" s="127">
        <v>1.8590000000000002E-2</v>
      </c>
      <c r="AA20" s="174">
        <v>1.8590000000000002E-2</v>
      </c>
      <c r="AB20" s="172">
        <v>1.4223841164532234E-2</v>
      </c>
      <c r="AC20" s="128">
        <v>1.5034999994052825E-2</v>
      </c>
      <c r="AD20" s="129">
        <v>1.2565000006912758E-2</v>
      </c>
      <c r="AE20" s="129">
        <v>1.2565000006912758E-2</v>
      </c>
      <c r="AF20" s="129">
        <v>1.2565000006912758E-2</v>
      </c>
      <c r="AG20" s="129">
        <v>1.2565000006912758E-2</v>
      </c>
      <c r="AH20" s="129">
        <v>1.2565000006912758E-2</v>
      </c>
      <c r="AI20" s="129">
        <v>1.2565000006912758E-2</v>
      </c>
      <c r="AJ20" s="129">
        <v>1.2565000006912758E-2</v>
      </c>
      <c r="AK20" s="129">
        <v>1.2565000006912758E-2</v>
      </c>
      <c r="AL20" s="129">
        <v>1.2565000006912758E-2</v>
      </c>
      <c r="AM20" s="129">
        <v>1.2565000006912758E-2</v>
      </c>
      <c r="AN20" s="130">
        <v>1.2565000006912758E-2</v>
      </c>
    </row>
    <row r="21" spans="1:40" ht="15">
      <c r="A21" s="117">
        <v>19</v>
      </c>
      <c r="B21" s="119">
        <v>18000000</v>
      </c>
      <c r="C21" s="119">
        <v>18999999</v>
      </c>
      <c r="D21" s="117"/>
      <c r="E21" s="120">
        <v>1.2637930509482854E-2</v>
      </c>
      <c r="F21" s="120">
        <v>1.2637930509482854E-2</v>
      </c>
      <c r="G21" s="172">
        <v>1.4663907345977136E-2</v>
      </c>
      <c r="H21" s="120">
        <v>1.2637930509482854E-2</v>
      </c>
      <c r="I21" s="120">
        <v>1.2637930509482854E-2</v>
      </c>
      <c r="J21" s="120">
        <v>1.2637930509482854E-2</v>
      </c>
      <c r="K21" s="172">
        <v>1.3207814691954279E-2</v>
      </c>
      <c r="L21" s="172">
        <v>1.4327814691954275E-2</v>
      </c>
      <c r="M21" s="121">
        <v>1.3239999990150939E-2</v>
      </c>
      <c r="N21" s="121">
        <v>1.3239999990150939E-2</v>
      </c>
      <c r="O21" s="172">
        <v>1.6865562938390855E-2</v>
      </c>
      <c r="P21" s="122">
        <v>1.7090000002208623E-2</v>
      </c>
      <c r="Q21" s="123">
        <v>1.1812930509482858E-2</v>
      </c>
      <c r="R21" s="123">
        <v>1.1812930509482858E-2</v>
      </c>
      <c r="S21" s="123">
        <v>1.1812930509482858E-2</v>
      </c>
      <c r="T21" s="123">
        <v>1.1812930509482858E-2</v>
      </c>
      <c r="U21" s="124">
        <v>1.3265000000000002E-2</v>
      </c>
      <c r="V21" s="125">
        <v>2.666E-2</v>
      </c>
      <c r="W21" s="125">
        <v>2.666E-2</v>
      </c>
      <c r="X21" s="125">
        <v>2.666E-2</v>
      </c>
      <c r="Y21" s="126">
        <v>1.2565000006912758E-2</v>
      </c>
      <c r="Z21" s="127">
        <v>1.8590000000000002E-2</v>
      </c>
      <c r="AA21" s="174">
        <v>1.8590000000000002E-2</v>
      </c>
      <c r="AB21" s="172">
        <v>1.4223841164532234E-2</v>
      </c>
      <c r="AC21" s="128">
        <v>1.5034999994052825E-2</v>
      </c>
      <c r="AD21" s="129">
        <v>1.2565000006912758E-2</v>
      </c>
      <c r="AE21" s="129">
        <v>1.2565000006912758E-2</v>
      </c>
      <c r="AF21" s="129">
        <v>1.2565000006912758E-2</v>
      </c>
      <c r="AG21" s="129">
        <v>1.2565000006912758E-2</v>
      </c>
      <c r="AH21" s="129">
        <v>1.2565000006912758E-2</v>
      </c>
      <c r="AI21" s="129">
        <v>1.2565000006912758E-2</v>
      </c>
      <c r="AJ21" s="129">
        <v>1.2565000006912758E-2</v>
      </c>
      <c r="AK21" s="129">
        <v>1.2565000006912758E-2</v>
      </c>
      <c r="AL21" s="129">
        <v>1.2565000006912758E-2</v>
      </c>
      <c r="AM21" s="129">
        <v>1.2565000006912758E-2</v>
      </c>
      <c r="AN21" s="130">
        <v>1.2565000006912758E-2</v>
      </c>
    </row>
    <row r="22" spans="1:40" ht="15">
      <c r="A22" s="117">
        <v>20</v>
      </c>
      <c r="B22" s="119">
        <v>19000000</v>
      </c>
      <c r="C22" s="119">
        <v>19999999</v>
      </c>
      <c r="D22" s="117"/>
      <c r="E22" s="120">
        <v>1.2637930509482854E-2</v>
      </c>
      <c r="F22" s="120">
        <v>1.2637930509482854E-2</v>
      </c>
      <c r="G22" s="172">
        <v>1.4663907345977136E-2</v>
      </c>
      <c r="H22" s="120">
        <v>1.2637930509482854E-2</v>
      </c>
      <c r="I22" s="120">
        <v>1.2637930509482854E-2</v>
      </c>
      <c r="J22" s="120">
        <v>1.2637930509482854E-2</v>
      </c>
      <c r="K22" s="172">
        <v>1.3207814691954279E-2</v>
      </c>
      <c r="L22" s="172">
        <v>1.4327814691954275E-2</v>
      </c>
      <c r="M22" s="121">
        <v>1.3239999990150939E-2</v>
      </c>
      <c r="N22" s="121">
        <v>1.3239999990150939E-2</v>
      </c>
      <c r="O22" s="172">
        <v>1.6865562938390855E-2</v>
      </c>
      <c r="P22" s="122">
        <v>1.7090000002208623E-2</v>
      </c>
      <c r="Q22" s="123">
        <v>1.1812930509482858E-2</v>
      </c>
      <c r="R22" s="123">
        <v>1.1812930509482858E-2</v>
      </c>
      <c r="S22" s="123">
        <v>1.1812930509482858E-2</v>
      </c>
      <c r="T22" s="123">
        <v>1.1812930509482858E-2</v>
      </c>
      <c r="U22" s="124">
        <v>1.3265000000000002E-2</v>
      </c>
      <c r="V22" s="125">
        <v>2.666E-2</v>
      </c>
      <c r="W22" s="125">
        <v>2.666E-2</v>
      </c>
      <c r="X22" s="125">
        <v>2.666E-2</v>
      </c>
      <c r="Y22" s="126">
        <v>1.2565000006912758E-2</v>
      </c>
      <c r="Z22" s="127">
        <v>1.8590000000000002E-2</v>
      </c>
      <c r="AA22" s="174">
        <v>1.8590000000000002E-2</v>
      </c>
      <c r="AB22" s="172">
        <v>1.4223841164532234E-2</v>
      </c>
      <c r="AC22" s="128">
        <v>1.5034999994052825E-2</v>
      </c>
      <c r="AD22" s="129">
        <v>1.2565000006912758E-2</v>
      </c>
      <c r="AE22" s="129">
        <v>1.2565000006912758E-2</v>
      </c>
      <c r="AF22" s="129">
        <v>1.2565000006912758E-2</v>
      </c>
      <c r="AG22" s="129">
        <v>1.2565000006912758E-2</v>
      </c>
      <c r="AH22" s="129">
        <v>1.2565000006912758E-2</v>
      </c>
      <c r="AI22" s="129">
        <v>1.2565000006912758E-2</v>
      </c>
      <c r="AJ22" s="129">
        <v>1.2565000006912758E-2</v>
      </c>
      <c r="AK22" s="129">
        <v>1.2565000006912758E-2</v>
      </c>
      <c r="AL22" s="129">
        <v>1.2565000006912758E-2</v>
      </c>
      <c r="AM22" s="129">
        <v>1.2565000006912758E-2</v>
      </c>
      <c r="AN22" s="130">
        <v>1.2565000006912758E-2</v>
      </c>
    </row>
    <row r="23" spans="1:40" ht="15">
      <c r="A23" s="117">
        <v>21</v>
      </c>
      <c r="B23" s="119">
        <v>20000000</v>
      </c>
      <c r="C23" s="119">
        <v>20999999</v>
      </c>
      <c r="D23" s="117"/>
      <c r="E23" s="120">
        <v>1.2637930509482854E-2</v>
      </c>
      <c r="F23" s="120">
        <v>1.2637930509482854E-2</v>
      </c>
      <c r="G23" s="172">
        <v>1.4663907345977136E-2</v>
      </c>
      <c r="H23" s="120">
        <v>1.2637930509482854E-2</v>
      </c>
      <c r="I23" s="120">
        <v>1.2637930509482854E-2</v>
      </c>
      <c r="J23" s="120">
        <v>1.2637930509482854E-2</v>
      </c>
      <c r="K23" s="172">
        <v>1.3207814691954279E-2</v>
      </c>
      <c r="L23" s="172">
        <v>1.4327814691954275E-2</v>
      </c>
      <c r="M23" s="121">
        <v>1.3239999990150939E-2</v>
      </c>
      <c r="N23" s="121">
        <v>1.3239999990150939E-2</v>
      </c>
      <c r="O23" s="172">
        <v>1.6865562938390855E-2</v>
      </c>
      <c r="P23" s="122">
        <v>1.7090000002208623E-2</v>
      </c>
      <c r="Q23" s="123">
        <v>1.1812930509482858E-2</v>
      </c>
      <c r="R23" s="123">
        <v>1.1812930509482858E-2</v>
      </c>
      <c r="S23" s="123">
        <v>1.1812930509482858E-2</v>
      </c>
      <c r="T23" s="123">
        <v>1.1812930509482858E-2</v>
      </c>
      <c r="U23" s="124">
        <v>1.3265000000000002E-2</v>
      </c>
      <c r="V23" s="125">
        <v>2.666E-2</v>
      </c>
      <c r="W23" s="125">
        <v>2.666E-2</v>
      </c>
      <c r="X23" s="125">
        <v>2.666E-2</v>
      </c>
      <c r="Y23" s="126">
        <v>1.2565000006912758E-2</v>
      </c>
      <c r="Z23" s="127">
        <v>1.8590000000000002E-2</v>
      </c>
      <c r="AA23" s="174">
        <v>1.8590000000000002E-2</v>
      </c>
      <c r="AB23" s="172">
        <v>1.4223841164532234E-2</v>
      </c>
      <c r="AC23" s="128">
        <v>1.5034999994052825E-2</v>
      </c>
      <c r="AD23" s="129">
        <v>1.2565000006912758E-2</v>
      </c>
      <c r="AE23" s="129">
        <v>1.2565000006912758E-2</v>
      </c>
      <c r="AF23" s="129">
        <v>1.2565000006912758E-2</v>
      </c>
      <c r="AG23" s="129">
        <v>1.2565000006912758E-2</v>
      </c>
      <c r="AH23" s="129">
        <v>1.2565000006912758E-2</v>
      </c>
      <c r="AI23" s="129">
        <v>1.2565000006912758E-2</v>
      </c>
      <c r="AJ23" s="129">
        <v>1.2565000006912758E-2</v>
      </c>
      <c r="AK23" s="129">
        <v>1.2565000006912758E-2</v>
      </c>
      <c r="AL23" s="129">
        <v>1.2565000006912758E-2</v>
      </c>
      <c r="AM23" s="129">
        <v>1.2565000006912758E-2</v>
      </c>
      <c r="AN23" s="130">
        <v>1.2565000006912758E-2</v>
      </c>
    </row>
    <row r="24" spans="1:40" ht="15">
      <c r="A24" s="117">
        <v>22</v>
      </c>
      <c r="B24" s="119">
        <v>21000000</v>
      </c>
      <c r="C24" s="119">
        <v>21999999</v>
      </c>
      <c r="D24" s="117"/>
      <c r="E24" s="120">
        <v>1.2637930509482854E-2</v>
      </c>
      <c r="F24" s="120">
        <v>1.2637930509482854E-2</v>
      </c>
      <c r="G24" s="172">
        <v>1.4663907345977136E-2</v>
      </c>
      <c r="H24" s="120">
        <v>1.2637930509482854E-2</v>
      </c>
      <c r="I24" s="120">
        <v>1.2637930509482854E-2</v>
      </c>
      <c r="J24" s="120">
        <v>1.2637930509482854E-2</v>
      </c>
      <c r="K24" s="172">
        <v>1.3207814691954279E-2</v>
      </c>
      <c r="L24" s="172">
        <v>1.4327814691954275E-2</v>
      </c>
      <c r="M24" s="121">
        <v>1.3239999990150939E-2</v>
      </c>
      <c r="N24" s="121">
        <v>1.3239999990150939E-2</v>
      </c>
      <c r="O24" s="172">
        <v>1.6865562938390855E-2</v>
      </c>
      <c r="P24" s="122">
        <v>1.7090000002208623E-2</v>
      </c>
      <c r="Q24" s="123">
        <v>1.1812930509482858E-2</v>
      </c>
      <c r="R24" s="123">
        <v>1.1812930509482858E-2</v>
      </c>
      <c r="S24" s="123">
        <v>1.1812930509482858E-2</v>
      </c>
      <c r="T24" s="123">
        <v>1.1812930509482858E-2</v>
      </c>
      <c r="U24" s="124">
        <v>1.3265000000000002E-2</v>
      </c>
      <c r="V24" s="125">
        <v>2.666E-2</v>
      </c>
      <c r="W24" s="125">
        <v>2.666E-2</v>
      </c>
      <c r="X24" s="125">
        <v>2.666E-2</v>
      </c>
      <c r="Y24" s="126">
        <v>1.2565000006912758E-2</v>
      </c>
      <c r="Z24" s="127">
        <v>1.8590000000000002E-2</v>
      </c>
      <c r="AA24" s="174">
        <v>1.8590000000000002E-2</v>
      </c>
      <c r="AB24" s="172">
        <v>1.4223841164532234E-2</v>
      </c>
      <c r="AC24" s="128">
        <v>1.5034999994052825E-2</v>
      </c>
      <c r="AD24" s="129">
        <v>1.2565000006912758E-2</v>
      </c>
      <c r="AE24" s="129">
        <v>1.2565000006912758E-2</v>
      </c>
      <c r="AF24" s="129">
        <v>1.2565000006912758E-2</v>
      </c>
      <c r="AG24" s="129">
        <v>1.2565000006912758E-2</v>
      </c>
      <c r="AH24" s="129">
        <v>1.2565000006912758E-2</v>
      </c>
      <c r="AI24" s="129">
        <v>1.2565000006912758E-2</v>
      </c>
      <c r="AJ24" s="129">
        <v>1.2565000006912758E-2</v>
      </c>
      <c r="AK24" s="129">
        <v>1.2565000006912758E-2</v>
      </c>
      <c r="AL24" s="129">
        <v>1.2565000006912758E-2</v>
      </c>
      <c r="AM24" s="129">
        <v>1.2565000006912758E-2</v>
      </c>
      <c r="AN24" s="130">
        <v>1.2565000006912758E-2</v>
      </c>
    </row>
    <row r="25" spans="1:40" ht="15">
      <c r="A25" s="117">
        <v>23</v>
      </c>
      <c r="B25" s="119">
        <v>22000000</v>
      </c>
      <c r="C25" s="119">
        <v>22999999</v>
      </c>
      <c r="D25" s="117"/>
      <c r="E25" s="120">
        <v>1.2637930509482854E-2</v>
      </c>
      <c r="F25" s="120">
        <v>1.2637930509482854E-2</v>
      </c>
      <c r="G25" s="172">
        <v>1.4663907345977136E-2</v>
      </c>
      <c r="H25" s="120">
        <v>1.2637930509482854E-2</v>
      </c>
      <c r="I25" s="120">
        <v>1.2637930509482854E-2</v>
      </c>
      <c r="J25" s="120">
        <v>1.2637930509482854E-2</v>
      </c>
      <c r="K25" s="172">
        <v>1.3207814691954279E-2</v>
      </c>
      <c r="L25" s="172">
        <v>1.4327814691954275E-2</v>
      </c>
      <c r="M25" s="121">
        <v>1.3239999990150939E-2</v>
      </c>
      <c r="N25" s="121">
        <v>1.3239999990150939E-2</v>
      </c>
      <c r="O25" s="172">
        <v>1.6865562938390855E-2</v>
      </c>
      <c r="P25" s="122">
        <v>1.7090000002208623E-2</v>
      </c>
      <c r="Q25" s="123">
        <v>1.1812930509482858E-2</v>
      </c>
      <c r="R25" s="123">
        <v>1.1812930509482858E-2</v>
      </c>
      <c r="S25" s="123">
        <v>1.1812930509482858E-2</v>
      </c>
      <c r="T25" s="123">
        <v>1.1812930509482858E-2</v>
      </c>
      <c r="U25" s="124">
        <v>1.3265000000000002E-2</v>
      </c>
      <c r="V25" s="125">
        <v>2.666E-2</v>
      </c>
      <c r="W25" s="125">
        <v>2.666E-2</v>
      </c>
      <c r="X25" s="125">
        <v>2.666E-2</v>
      </c>
      <c r="Y25" s="126">
        <v>1.2565000006912758E-2</v>
      </c>
      <c r="Z25" s="127">
        <v>1.8590000000000002E-2</v>
      </c>
      <c r="AA25" s="174">
        <v>1.8590000000000002E-2</v>
      </c>
      <c r="AB25" s="172">
        <v>1.4223841164532234E-2</v>
      </c>
      <c r="AC25" s="128">
        <v>1.5034999994052825E-2</v>
      </c>
      <c r="AD25" s="129">
        <v>1.2565000006912758E-2</v>
      </c>
      <c r="AE25" s="129">
        <v>1.2565000006912758E-2</v>
      </c>
      <c r="AF25" s="129">
        <v>1.2565000006912758E-2</v>
      </c>
      <c r="AG25" s="129">
        <v>1.2565000006912758E-2</v>
      </c>
      <c r="AH25" s="129">
        <v>1.2565000006912758E-2</v>
      </c>
      <c r="AI25" s="129">
        <v>1.2565000006912758E-2</v>
      </c>
      <c r="AJ25" s="129">
        <v>1.2565000006912758E-2</v>
      </c>
      <c r="AK25" s="129">
        <v>1.2565000006912758E-2</v>
      </c>
      <c r="AL25" s="129">
        <v>1.2565000006912758E-2</v>
      </c>
      <c r="AM25" s="129">
        <v>1.2565000006912758E-2</v>
      </c>
      <c r="AN25" s="130">
        <v>1.2565000006912758E-2</v>
      </c>
    </row>
    <row r="26" spans="1:40" ht="15">
      <c r="A26" s="117">
        <v>24</v>
      </c>
      <c r="B26" s="119">
        <v>23000000</v>
      </c>
      <c r="C26" s="119">
        <v>23999999</v>
      </c>
      <c r="D26" s="117"/>
      <c r="E26" s="120">
        <v>1.2637930509482854E-2</v>
      </c>
      <c r="F26" s="120">
        <v>1.2637930509482854E-2</v>
      </c>
      <c r="G26" s="172">
        <v>1.4663907345977136E-2</v>
      </c>
      <c r="H26" s="120">
        <v>1.2637930509482854E-2</v>
      </c>
      <c r="I26" s="120">
        <v>1.2637930509482854E-2</v>
      </c>
      <c r="J26" s="120">
        <v>1.2637930509482854E-2</v>
      </c>
      <c r="K26" s="172">
        <v>1.3207814691954279E-2</v>
      </c>
      <c r="L26" s="172">
        <v>1.4327814691954275E-2</v>
      </c>
      <c r="M26" s="121">
        <v>1.3239999990150939E-2</v>
      </c>
      <c r="N26" s="121">
        <v>1.3239999990150939E-2</v>
      </c>
      <c r="O26" s="172">
        <v>1.6865562938390855E-2</v>
      </c>
      <c r="P26" s="122">
        <v>1.7090000002208623E-2</v>
      </c>
      <c r="Q26" s="123">
        <v>1.1812930509482858E-2</v>
      </c>
      <c r="R26" s="123">
        <v>1.1812930509482858E-2</v>
      </c>
      <c r="S26" s="123">
        <v>1.1812930509482858E-2</v>
      </c>
      <c r="T26" s="123">
        <v>1.1812930509482858E-2</v>
      </c>
      <c r="U26" s="124">
        <v>1.3265000000000002E-2</v>
      </c>
      <c r="V26" s="125">
        <v>2.666E-2</v>
      </c>
      <c r="W26" s="125">
        <v>2.666E-2</v>
      </c>
      <c r="X26" s="125">
        <v>2.666E-2</v>
      </c>
      <c r="Y26" s="126">
        <v>1.2565000006912758E-2</v>
      </c>
      <c r="Z26" s="127">
        <v>1.8590000000000002E-2</v>
      </c>
      <c r="AA26" s="174">
        <v>1.8590000000000002E-2</v>
      </c>
      <c r="AB26" s="172">
        <v>1.4223841164532234E-2</v>
      </c>
      <c r="AC26" s="128">
        <v>1.5034999994052825E-2</v>
      </c>
      <c r="AD26" s="129">
        <v>1.2565000006912758E-2</v>
      </c>
      <c r="AE26" s="129">
        <v>1.2565000006912758E-2</v>
      </c>
      <c r="AF26" s="129">
        <v>1.2565000006912758E-2</v>
      </c>
      <c r="AG26" s="129">
        <v>1.2565000006912758E-2</v>
      </c>
      <c r="AH26" s="129">
        <v>1.2565000006912758E-2</v>
      </c>
      <c r="AI26" s="129">
        <v>1.2565000006912758E-2</v>
      </c>
      <c r="AJ26" s="129">
        <v>1.2565000006912758E-2</v>
      </c>
      <c r="AK26" s="129">
        <v>1.2565000006912758E-2</v>
      </c>
      <c r="AL26" s="129">
        <v>1.2565000006912758E-2</v>
      </c>
      <c r="AM26" s="129">
        <v>1.2565000006912758E-2</v>
      </c>
      <c r="AN26" s="130">
        <v>1.2565000006912758E-2</v>
      </c>
    </row>
    <row r="27" spans="1:40" ht="15">
      <c r="A27" s="117">
        <v>25</v>
      </c>
      <c r="B27" s="119">
        <v>24000000</v>
      </c>
      <c r="C27" s="119">
        <v>24999999</v>
      </c>
      <c r="D27" s="117"/>
      <c r="E27" s="120">
        <v>1.2637930509482854E-2</v>
      </c>
      <c r="F27" s="120">
        <v>1.2637930509482854E-2</v>
      </c>
      <c r="G27" s="172">
        <v>1.4663907345977136E-2</v>
      </c>
      <c r="H27" s="120">
        <v>1.2637930509482854E-2</v>
      </c>
      <c r="I27" s="120">
        <v>1.2637930509482854E-2</v>
      </c>
      <c r="J27" s="120">
        <v>1.2637930509482854E-2</v>
      </c>
      <c r="K27" s="172">
        <v>1.3207814691954279E-2</v>
      </c>
      <c r="L27" s="172">
        <v>1.4327814691954275E-2</v>
      </c>
      <c r="M27" s="121">
        <v>1.3239999990150939E-2</v>
      </c>
      <c r="N27" s="121">
        <v>1.3239999990150939E-2</v>
      </c>
      <c r="O27" s="172">
        <v>1.6865562938390855E-2</v>
      </c>
      <c r="P27" s="122">
        <v>1.7090000002208623E-2</v>
      </c>
      <c r="Q27" s="123">
        <v>1.1812930509482858E-2</v>
      </c>
      <c r="R27" s="123">
        <v>1.1812930509482858E-2</v>
      </c>
      <c r="S27" s="123">
        <v>1.1812930509482858E-2</v>
      </c>
      <c r="T27" s="123">
        <v>1.1812930509482858E-2</v>
      </c>
      <c r="U27" s="124">
        <v>1.3265000000000002E-2</v>
      </c>
      <c r="V27" s="125">
        <v>2.666E-2</v>
      </c>
      <c r="W27" s="125">
        <v>2.666E-2</v>
      </c>
      <c r="X27" s="125">
        <v>2.666E-2</v>
      </c>
      <c r="Y27" s="126">
        <v>1.2565000006912758E-2</v>
      </c>
      <c r="Z27" s="127">
        <v>1.8590000000000002E-2</v>
      </c>
      <c r="AA27" s="174">
        <v>1.8590000000000002E-2</v>
      </c>
      <c r="AB27" s="172">
        <v>1.4223841164532234E-2</v>
      </c>
      <c r="AC27" s="128">
        <v>1.5034999994052825E-2</v>
      </c>
      <c r="AD27" s="129">
        <v>1.2565000006912758E-2</v>
      </c>
      <c r="AE27" s="129">
        <v>1.2565000006912758E-2</v>
      </c>
      <c r="AF27" s="129">
        <v>1.2565000006912758E-2</v>
      </c>
      <c r="AG27" s="129">
        <v>1.2565000006912758E-2</v>
      </c>
      <c r="AH27" s="129">
        <v>1.2565000006912758E-2</v>
      </c>
      <c r="AI27" s="129">
        <v>1.2565000006912758E-2</v>
      </c>
      <c r="AJ27" s="129">
        <v>1.2565000006912758E-2</v>
      </c>
      <c r="AK27" s="129">
        <v>1.2565000006912758E-2</v>
      </c>
      <c r="AL27" s="129">
        <v>1.2565000006912758E-2</v>
      </c>
      <c r="AM27" s="129">
        <v>1.2565000006912758E-2</v>
      </c>
      <c r="AN27" s="130">
        <v>1.2565000006912758E-2</v>
      </c>
    </row>
    <row r="28" spans="1:40" ht="15">
      <c r="A28" s="117">
        <v>26</v>
      </c>
      <c r="B28" s="119">
        <v>25000000</v>
      </c>
      <c r="C28" s="119">
        <v>25999999</v>
      </c>
      <c r="D28" s="117"/>
      <c r="E28" s="120">
        <v>1.2637930509482854E-2</v>
      </c>
      <c r="F28" s="120">
        <v>1.2637930509482854E-2</v>
      </c>
      <c r="G28" s="172">
        <v>1.4663907345977136E-2</v>
      </c>
      <c r="H28" s="120">
        <v>1.2637930509482854E-2</v>
      </c>
      <c r="I28" s="120">
        <v>1.2637930509482854E-2</v>
      </c>
      <c r="J28" s="120">
        <v>1.2637930509482854E-2</v>
      </c>
      <c r="K28" s="172">
        <v>1.3207814691954279E-2</v>
      </c>
      <c r="L28" s="172">
        <v>1.4327814691954275E-2</v>
      </c>
      <c r="M28" s="121">
        <v>1.3239999990150939E-2</v>
      </c>
      <c r="N28" s="121">
        <v>1.3239999990150939E-2</v>
      </c>
      <c r="O28" s="172">
        <v>1.6865562938390855E-2</v>
      </c>
      <c r="P28" s="122">
        <v>1.7090000002208623E-2</v>
      </c>
      <c r="Q28" s="123">
        <v>1.1812930509482858E-2</v>
      </c>
      <c r="R28" s="123">
        <v>1.1812930509482858E-2</v>
      </c>
      <c r="S28" s="123">
        <v>1.1812930509482858E-2</v>
      </c>
      <c r="T28" s="123">
        <v>1.1812930509482858E-2</v>
      </c>
      <c r="U28" s="124">
        <v>1.3265000000000002E-2</v>
      </c>
      <c r="V28" s="125">
        <v>2.666E-2</v>
      </c>
      <c r="W28" s="125">
        <v>2.666E-2</v>
      </c>
      <c r="X28" s="125">
        <v>2.666E-2</v>
      </c>
      <c r="Y28" s="126">
        <v>1.2565000006912758E-2</v>
      </c>
      <c r="Z28" s="127">
        <v>1.8590000000000002E-2</v>
      </c>
      <c r="AA28" s="174">
        <v>1.8590000000000002E-2</v>
      </c>
      <c r="AB28" s="172">
        <v>1.4223841164532234E-2</v>
      </c>
      <c r="AC28" s="128">
        <v>1.5034999994052825E-2</v>
      </c>
      <c r="AD28" s="129">
        <v>1.2565000006912758E-2</v>
      </c>
      <c r="AE28" s="129">
        <v>1.2565000006912758E-2</v>
      </c>
      <c r="AF28" s="129">
        <v>1.2565000006912758E-2</v>
      </c>
      <c r="AG28" s="129">
        <v>1.2565000006912758E-2</v>
      </c>
      <c r="AH28" s="129">
        <v>1.2565000006912758E-2</v>
      </c>
      <c r="AI28" s="129">
        <v>1.2565000006912758E-2</v>
      </c>
      <c r="AJ28" s="129">
        <v>1.2565000006912758E-2</v>
      </c>
      <c r="AK28" s="129">
        <v>1.2565000006912758E-2</v>
      </c>
      <c r="AL28" s="129">
        <v>1.2565000006912758E-2</v>
      </c>
      <c r="AM28" s="129">
        <v>1.2565000006912758E-2</v>
      </c>
      <c r="AN28" s="130">
        <v>1.2565000006912758E-2</v>
      </c>
    </row>
    <row r="29" spans="1:40" ht="15">
      <c r="A29" s="117">
        <v>27</v>
      </c>
      <c r="B29" s="119">
        <v>26000000</v>
      </c>
      <c r="C29" s="119">
        <v>26999999</v>
      </c>
      <c r="D29" s="117"/>
      <c r="E29" s="120">
        <v>1.2637930509482854E-2</v>
      </c>
      <c r="F29" s="120">
        <v>1.2637930509482854E-2</v>
      </c>
      <c r="G29" s="172">
        <v>1.4663907345977136E-2</v>
      </c>
      <c r="H29" s="120">
        <v>1.2637930509482854E-2</v>
      </c>
      <c r="I29" s="120">
        <v>1.2637930509482854E-2</v>
      </c>
      <c r="J29" s="120">
        <v>1.2637930509482854E-2</v>
      </c>
      <c r="K29" s="172">
        <v>1.3207814691954279E-2</v>
      </c>
      <c r="L29" s="172">
        <v>1.4327814691954275E-2</v>
      </c>
      <c r="M29" s="121">
        <v>1.3239999990150939E-2</v>
      </c>
      <c r="N29" s="121">
        <v>1.3239999990150939E-2</v>
      </c>
      <c r="O29" s="172">
        <v>1.6865562938390855E-2</v>
      </c>
      <c r="P29" s="122">
        <v>1.7090000002208623E-2</v>
      </c>
      <c r="Q29" s="123">
        <v>1.1812930509482858E-2</v>
      </c>
      <c r="R29" s="123">
        <v>1.1812930509482858E-2</v>
      </c>
      <c r="S29" s="123">
        <v>1.1812930509482858E-2</v>
      </c>
      <c r="T29" s="123">
        <v>1.1812930509482858E-2</v>
      </c>
      <c r="U29" s="124">
        <v>1.3265000000000002E-2</v>
      </c>
      <c r="V29" s="125">
        <v>2.666E-2</v>
      </c>
      <c r="W29" s="125">
        <v>2.666E-2</v>
      </c>
      <c r="X29" s="125">
        <v>2.666E-2</v>
      </c>
      <c r="Y29" s="126">
        <v>1.2565000006912758E-2</v>
      </c>
      <c r="Z29" s="127">
        <v>1.8590000000000002E-2</v>
      </c>
      <c r="AA29" s="174">
        <v>1.8590000000000002E-2</v>
      </c>
      <c r="AB29" s="172">
        <v>1.4223841164532234E-2</v>
      </c>
      <c r="AC29" s="128">
        <v>1.5034999994052825E-2</v>
      </c>
      <c r="AD29" s="129">
        <v>1.2565000006912758E-2</v>
      </c>
      <c r="AE29" s="129">
        <v>1.2565000006912758E-2</v>
      </c>
      <c r="AF29" s="129">
        <v>1.2565000006912758E-2</v>
      </c>
      <c r="AG29" s="129">
        <v>1.2565000006912758E-2</v>
      </c>
      <c r="AH29" s="129">
        <v>1.2565000006912758E-2</v>
      </c>
      <c r="AI29" s="129">
        <v>1.2565000006912758E-2</v>
      </c>
      <c r="AJ29" s="129">
        <v>1.2565000006912758E-2</v>
      </c>
      <c r="AK29" s="129">
        <v>1.2565000006912758E-2</v>
      </c>
      <c r="AL29" s="129">
        <v>1.2565000006912758E-2</v>
      </c>
      <c r="AM29" s="129">
        <v>1.2565000006912758E-2</v>
      </c>
      <c r="AN29" s="130">
        <v>1.2565000006912758E-2</v>
      </c>
    </row>
    <row r="30" spans="1:40" ht="15">
      <c r="A30" s="117">
        <v>28</v>
      </c>
      <c r="B30" s="119">
        <v>27000000</v>
      </c>
      <c r="C30" s="119">
        <v>27999999</v>
      </c>
      <c r="D30" s="117"/>
      <c r="E30" s="120">
        <v>1.2637930509482854E-2</v>
      </c>
      <c r="F30" s="120">
        <v>1.2637930509482854E-2</v>
      </c>
      <c r="G30" s="172">
        <v>1.4663907345977136E-2</v>
      </c>
      <c r="H30" s="120">
        <v>1.2637930509482854E-2</v>
      </c>
      <c r="I30" s="120">
        <v>1.2637930509482854E-2</v>
      </c>
      <c r="J30" s="120">
        <v>1.2637930509482854E-2</v>
      </c>
      <c r="K30" s="172">
        <v>1.3207814691954279E-2</v>
      </c>
      <c r="L30" s="172">
        <v>1.4327814691954275E-2</v>
      </c>
      <c r="M30" s="121">
        <v>1.3239999990150939E-2</v>
      </c>
      <c r="N30" s="121">
        <v>1.3239999990150939E-2</v>
      </c>
      <c r="O30" s="172">
        <v>1.6865562938390855E-2</v>
      </c>
      <c r="P30" s="122">
        <v>1.7090000002208623E-2</v>
      </c>
      <c r="Q30" s="123">
        <v>1.1812930509482858E-2</v>
      </c>
      <c r="R30" s="123">
        <v>1.1812930509482858E-2</v>
      </c>
      <c r="S30" s="123">
        <v>1.1812930509482858E-2</v>
      </c>
      <c r="T30" s="123">
        <v>1.1812930509482858E-2</v>
      </c>
      <c r="U30" s="124">
        <v>1.3265000000000002E-2</v>
      </c>
      <c r="V30" s="125">
        <v>2.666E-2</v>
      </c>
      <c r="W30" s="125">
        <v>2.666E-2</v>
      </c>
      <c r="X30" s="125">
        <v>2.666E-2</v>
      </c>
      <c r="Y30" s="126">
        <v>1.2565000006912758E-2</v>
      </c>
      <c r="Z30" s="127">
        <v>1.8590000000000002E-2</v>
      </c>
      <c r="AA30" s="174">
        <v>1.8590000000000002E-2</v>
      </c>
      <c r="AB30" s="172">
        <v>1.4223841164532234E-2</v>
      </c>
      <c r="AC30" s="128">
        <v>1.5034999994052825E-2</v>
      </c>
      <c r="AD30" s="129">
        <v>1.2565000006912758E-2</v>
      </c>
      <c r="AE30" s="129">
        <v>1.2565000006912758E-2</v>
      </c>
      <c r="AF30" s="129">
        <v>1.2565000006912758E-2</v>
      </c>
      <c r="AG30" s="129">
        <v>1.2565000006912758E-2</v>
      </c>
      <c r="AH30" s="129">
        <v>1.2565000006912758E-2</v>
      </c>
      <c r="AI30" s="129">
        <v>1.2565000006912758E-2</v>
      </c>
      <c r="AJ30" s="129">
        <v>1.2565000006912758E-2</v>
      </c>
      <c r="AK30" s="129">
        <v>1.2565000006912758E-2</v>
      </c>
      <c r="AL30" s="129">
        <v>1.2565000006912758E-2</v>
      </c>
      <c r="AM30" s="129">
        <v>1.2565000006912758E-2</v>
      </c>
      <c r="AN30" s="130">
        <v>1.2565000006912758E-2</v>
      </c>
    </row>
    <row r="31" spans="1:40" ht="15">
      <c r="A31" s="117">
        <v>29</v>
      </c>
      <c r="B31" s="119">
        <v>28000000</v>
      </c>
      <c r="C31" s="119">
        <v>28999999</v>
      </c>
      <c r="D31" s="117"/>
      <c r="E31" s="120">
        <v>1.2637930509482854E-2</v>
      </c>
      <c r="F31" s="120">
        <v>1.2637930509482854E-2</v>
      </c>
      <c r="G31" s="172">
        <v>1.4663907345977136E-2</v>
      </c>
      <c r="H31" s="120">
        <v>1.2637930509482854E-2</v>
      </c>
      <c r="I31" s="120">
        <v>1.2637930509482854E-2</v>
      </c>
      <c r="J31" s="120">
        <v>1.2637930509482854E-2</v>
      </c>
      <c r="K31" s="172">
        <v>1.3207814691954279E-2</v>
      </c>
      <c r="L31" s="172">
        <v>1.4327814691954275E-2</v>
      </c>
      <c r="M31" s="121">
        <v>1.3239999990150939E-2</v>
      </c>
      <c r="N31" s="121">
        <v>1.3239999990150939E-2</v>
      </c>
      <c r="O31" s="172">
        <v>1.6865562938390855E-2</v>
      </c>
      <c r="P31" s="122">
        <v>1.7090000002208623E-2</v>
      </c>
      <c r="Q31" s="123">
        <v>1.1812930509482858E-2</v>
      </c>
      <c r="R31" s="123">
        <v>1.1812930509482858E-2</v>
      </c>
      <c r="S31" s="123">
        <v>1.1812930509482858E-2</v>
      </c>
      <c r="T31" s="123">
        <v>1.1812930509482858E-2</v>
      </c>
      <c r="U31" s="124">
        <v>1.3265000000000002E-2</v>
      </c>
      <c r="V31" s="125">
        <v>2.666E-2</v>
      </c>
      <c r="W31" s="125">
        <v>2.666E-2</v>
      </c>
      <c r="X31" s="125">
        <v>2.666E-2</v>
      </c>
      <c r="Y31" s="126">
        <v>1.2565000006912758E-2</v>
      </c>
      <c r="Z31" s="127">
        <v>1.8590000000000002E-2</v>
      </c>
      <c r="AA31" s="174">
        <v>1.8590000000000002E-2</v>
      </c>
      <c r="AB31" s="172">
        <v>1.4223841164532234E-2</v>
      </c>
      <c r="AC31" s="128">
        <v>1.5034999994052825E-2</v>
      </c>
      <c r="AD31" s="129">
        <v>1.2565000006912758E-2</v>
      </c>
      <c r="AE31" s="129">
        <v>1.2565000006912758E-2</v>
      </c>
      <c r="AF31" s="129">
        <v>1.2565000006912758E-2</v>
      </c>
      <c r="AG31" s="129">
        <v>1.2565000006912758E-2</v>
      </c>
      <c r="AH31" s="129">
        <v>1.2565000006912758E-2</v>
      </c>
      <c r="AI31" s="129">
        <v>1.2565000006912758E-2</v>
      </c>
      <c r="AJ31" s="129">
        <v>1.2565000006912758E-2</v>
      </c>
      <c r="AK31" s="129">
        <v>1.2565000006912758E-2</v>
      </c>
      <c r="AL31" s="129">
        <v>1.2565000006912758E-2</v>
      </c>
      <c r="AM31" s="129">
        <v>1.2565000006912758E-2</v>
      </c>
      <c r="AN31" s="130">
        <v>1.2565000006912758E-2</v>
      </c>
    </row>
    <row r="32" spans="1:40" ht="15">
      <c r="A32" s="117">
        <v>30</v>
      </c>
      <c r="B32" s="119">
        <v>29000000</v>
      </c>
      <c r="C32" s="119">
        <v>30000000</v>
      </c>
      <c r="D32" s="117"/>
      <c r="E32" s="120">
        <v>1.2637930509482854E-2</v>
      </c>
      <c r="F32" s="120">
        <v>1.2637930509482854E-2</v>
      </c>
      <c r="G32" s="172">
        <v>1.4663907345977136E-2</v>
      </c>
      <c r="H32" s="120">
        <v>1.2637930509482854E-2</v>
      </c>
      <c r="I32" s="120">
        <v>1.2637930509482854E-2</v>
      </c>
      <c r="J32" s="120">
        <v>1.2637930509482854E-2</v>
      </c>
      <c r="K32" s="172">
        <v>1.3207814691954279E-2</v>
      </c>
      <c r="L32" s="172">
        <v>1.4327814691954275E-2</v>
      </c>
      <c r="M32" s="121">
        <v>1.3239999990150939E-2</v>
      </c>
      <c r="N32" s="121">
        <v>1.3239999990150939E-2</v>
      </c>
      <c r="O32" s="172">
        <v>1.6865562938390855E-2</v>
      </c>
      <c r="P32" s="122">
        <v>1.7090000002208623E-2</v>
      </c>
      <c r="Q32" s="123">
        <v>1.1812930509482858E-2</v>
      </c>
      <c r="R32" s="123">
        <v>1.1812930509482858E-2</v>
      </c>
      <c r="S32" s="123">
        <v>1.1812930509482858E-2</v>
      </c>
      <c r="T32" s="123">
        <v>1.1812930509482858E-2</v>
      </c>
      <c r="U32" s="124">
        <v>1.3265000000000002E-2</v>
      </c>
      <c r="V32" s="125">
        <v>2.666E-2</v>
      </c>
      <c r="W32" s="125">
        <v>2.666E-2</v>
      </c>
      <c r="X32" s="125">
        <v>2.666E-2</v>
      </c>
      <c r="Y32" s="126">
        <v>1.2565000006912758E-2</v>
      </c>
      <c r="Z32" s="127">
        <v>1.8590000000000002E-2</v>
      </c>
      <c r="AA32" s="174">
        <v>1.8590000000000002E-2</v>
      </c>
      <c r="AB32" s="172">
        <v>1.4223841164532234E-2</v>
      </c>
      <c r="AC32" s="128">
        <v>1.5034999994052825E-2</v>
      </c>
      <c r="AD32" s="129">
        <v>1.2565000006912758E-2</v>
      </c>
      <c r="AE32" s="129">
        <v>1.2565000006912758E-2</v>
      </c>
      <c r="AF32" s="129">
        <v>1.2565000006912758E-2</v>
      </c>
      <c r="AG32" s="129">
        <v>1.2565000006912758E-2</v>
      </c>
      <c r="AH32" s="129">
        <v>1.2565000006912758E-2</v>
      </c>
      <c r="AI32" s="129">
        <v>1.2565000006912758E-2</v>
      </c>
      <c r="AJ32" s="129">
        <v>1.2565000006912758E-2</v>
      </c>
      <c r="AK32" s="129">
        <v>1.2565000006912758E-2</v>
      </c>
      <c r="AL32" s="129">
        <v>1.2565000006912758E-2</v>
      </c>
      <c r="AM32" s="129">
        <v>1.2565000006912758E-2</v>
      </c>
      <c r="AN32" s="130">
        <v>1.2565000006912758E-2</v>
      </c>
    </row>
    <row r="33" spans="2:3" ht="12.75"/>
    <row r="34" spans="2:3" ht="12.75"/>
    <row r="35" spans="2:3" ht="12.75">
      <c r="B35" s="116" t="s">
        <v>202</v>
      </c>
      <c r="C35" s="116" t="s">
        <v>179</v>
      </c>
    </row>
    <row r="36" spans="2:3" ht="14.25">
      <c r="B36" s="116" t="s">
        <v>200</v>
      </c>
      <c r="C36" s="119">
        <v>7000000</v>
      </c>
    </row>
    <row r="39" spans="2:3" ht="15.75" customHeight="1">
      <c r="B39" s="116" t="s">
        <v>201</v>
      </c>
      <c r="C39" s="131" t="e" cm="1">
        <f t="array" ref="C39">INDEX($E$3:$AL$32,TRUNC(LOOKUP(C36,B3:C32)/$B$4,0),MATCH(C35,E2:AL2,0))</f>
        <v>#N/A</v>
      </c>
    </row>
  </sheetData>
  <mergeCells count="1">
    <mergeCell ref="B2:C2"/>
  </mergeCells>
  <dataValidations count="1">
    <dataValidation type="list" allowBlank="1" showInputMessage="1" showErrorMessage="1" sqref="C35" xr:uid="{A009CDEE-B07E-4565-9D8C-03463F592B6B}">
      <formula1>$E$2:$AL$2</formula1>
    </dataValidation>
  </dataValidations>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B9F60-6411-4CE7-BD58-0C69B0A2AE7D}">
  <sheetPr>
    <tabColor rgb="FF6FA8DC"/>
    <outlinePr summaryBelow="0" summaryRight="0"/>
  </sheetPr>
  <dimension ref="A1:AN39"/>
  <sheetViews>
    <sheetView workbookViewId="0">
      <selection activeCell="C22" sqref="C22"/>
    </sheetView>
  </sheetViews>
  <sheetFormatPr defaultColWidth="0" defaultRowHeight="15.75" customHeight="1"/>
  <cols>
    <col min="1" max="1" width="3.5703125" style="116" customWidth="1"/>
    <col min="2" max="3" width="14.28515625" style="116" customWidth="1"/>
    <col min="4" max="4" width="3.5703125" style="116" customWidth="1"/>
    <col min="5" max="5" width="6.7109375" style="116" hidden="1" customWidth="1"/>
    <col min="6" max="13" width="6.85546875" style="116" hidden="1" customWidth="1"/>
    <col min="14" max="14" width="9.28515625" style="116" hidden="1" customWidth="1"/>
    <col min="15" max="15" width="7.140625" style="116" hidden="1" customWidth="1"/>
    <col min="16" max="16" width="6.85546875" style="116" hidden="1" customWidth="1"/>
    <col min="17" max="17" width="10.140625" style="116" hidden="1" customWidth="1"/>
    <col min="18" max="19" width="6.5703125" style="116" hidden="1" customWidth="1"/>
    <col min="20" max="20" width="6.85546875" style="116" hidden="1" customWidth="1"/>
    <col min="21" max="21" width="13.42578125" style="116" hidden="1" customWidth="1"/>
    <col min="22" max="22" width="15.42578125" style="116" hidden="1" customWidth="1"/>
    <col min="23" max="23" width="14.7109375" style="116" hidden="1" customWidth="1"/>
    <col min="24" max="24" width="13.42578125" style="116" hidden="1" customWidth="1"/>
    <col min="25" max="25" width="12" style="116" hidden="1" customWidth="1"/>
    <col min="26" max="26" width="8.7109375" style="116" hidden="1" customWidth="1"/>
    <col min="27" max="27" width="6.5703125" style="116" hidden="1" customWidth="1"/>
    <col min="28" max="28" width="9.28515625" style="116" hidden="1" customWidth="1"/>
    <col min="29" max="29" width="8.140625" style="116" hidden="1" customWidth="1"/>
    <col min="30" max="30" width="6.85546875" style="116" hidden="1" customWidth="1"/>
    <col min="31" max="31" width="6.5703125" style="116" hidden="1" customWidth="1"/>
    <col min="32" max="32" width="10.85546875" style="116" hidden="1" customWidth="1"/>
    <col min="33" max="33" width="6.5703125" style="116" hidden="1" customWidth="1"/>
    <col min="34" max="34" width="9.28515625" style="116" hidden="1" customWidth="1"/>
    <col min="35" max="35" width="7.85546875" style="116" hidden="1" customWidth="1"/>
    <col min="36" max="37" width="11.42578125" style="116" hidden="1" customWidth="1"/>
    <col min="38" max="38" width="8.5703125" style="116" hidden="1" customWidth="1"/>
    <col min="39" max="40" width="12.42578125" style="116" hidden="1" customWidth="1"/>
    <col min="41" max="16384" width="12.5703125" style="116" hidden="1"/>
  </cols>
  <sheetData>
    <row r="1" spans="1:40" ht="15.75" customHeight="1">
      <c r="B1" s="117">
        <f>LOOKUP(C36,B3:C32)</f>
        <v>7999999</v>
      </c>
      <c r="C1" s="117">
        <f>B1/1000000</f>
        <v>7.9999989999999999</v>
      </c>
      <c r="D1" s="117"/>
      <c r="E1" s="117">
        <f>INT(C1)</f>
        <v>7</v>
      </c>
    </row>
    <row r="2" spans="1:40" ht="26.1" customHeight="1">
      <c r="A2" s="115"/>
      <c r="B2" s="197" t="s">
        <v>277</v>
      </c>
      <c r="C2" s="198"/>
      <c r="D2" s="115"/>
      <c r="E2" s="160" t="s">
        <v>189</v>
      </c>
      <c r="F2" s="160" t="s">
        <v>190</v>
      </c>
      <c r="G2" s="161" t="s">
        <v>191</v>
      </c>
      <c r="H2" s="160" t="s">
        <v>192</v>
      </c>
      <c r="I2" s="160" t="s">
        <v>193</v>
      </c>
      <c r="J2" s="160" t="s">
        <v>194</v>
      </c>
      <c r="K2" s="161" t="s">
        <v>273</v>
      </c>
      <c r="L2" s="161" t="s">
        <v>195</v>
      </c>
      <c r="M2" s="162" t="s">
        <v>218</v>
      </c>
      <c r="N2" s="162" t="s">
        <v>219</v>
      </c>
      <c r="O2" s="161" t="s">
        <v>196</v>
      </c>
      <c r="P2" s="163" t="s">
        <v>197</v>
      </c>
      <c r="Q2" s="164" t="s">
        <v>216</v>
      </c>
      <c r="R2" s="164" t="s">
        <v>217</v>
      </c>
      <c r="S2" s="164" t="s">
        <v>220</v>
      </c>
      <c r="T2" s="164" t="s">
        <v>221</v>
      </c>
      <c r="U2" s="165" t="s">
        <v>222</v>
      </c>
      <c r="V2" s="166" t="s">
        <v>174</v>
      </c>
      <c r="W2" s="166" t="s">
        <v>175</v>
      </c>
      <c r="X2" s="166" t="s">
        <v>176</v>
      </c>
      <c r="Y2" s="167" t="s">
        <v>223</v>
      </c>
      <c r="Z2" s="168" t="s">
        <v>177</v>
      </c>
      <c r="AA2" s="168" t="s">
        <v>178</v>
      </c>
      <c r="AB2" s="161" t="s">
        <v>276</v>
      </c>
      <c r="AC2" s="169" t="s">
        <v>224</v>
      </c>
      <c r="AD2" s="170" t="s">
        <v>225</v>
      </c>
      <c r="AE2" s="170" t="s">
        <v>226</v>
      </c>
      <c r="AF2" s="170" t="s">
        <v>227</v>
      </c>
      <c r="AG2" s="170" t="s">
        <v>228</v>
      </c>
      <c r="AH2" s="170" t="s">
        <v>229</v>
      </c>
      <c r="AI2" s="170" t="s">
        <v>230</v>
      </c>
      <c r="AJ2" s="170" t="s">
        <v>231</v>
      </c>
      <c r="AK2" s="170" t="s">
        <v>232</v>
      </c>
      <c r="AL2" s="170" t="s">
        <v>233</v>
      </c>
      <c r="AM2" s="170" t="s">
        <v>234</v>
      </c>
      <c r="AN2" s="171" t="s">
        <v>235</v>
      </c>
    </row>
    <row r="3" spans="1:40" ht="15">
      <c r="A3" s="117">
        <v>1</v>
      </c>
      <c r="B3" s="118">
        <v>0</v>
      </c>
      <c r="C3" s="119">
        <v>999999</v>
      </c>
      <c r="D3" s="117"/>
      <c r="E3" s="120">
        <v>1.578503322275885E-2</v>
      </c>
      <c r="F3" s="120">
        <v>1.578503322275885E-2</v>
      </c>
      <c r="G3" s="172">
        <v>1.4663907345977136E-2</v>
      </c>
      <c r="H3" s="120">
        <v>1.578503322275885E-2</v>
      </c>
      <c r="I3" s="120">
        <v>1.578503322275885E-2</v>
      </c>
      <c r="J3" s="120">
        <v>1.578503322275885E-2</v>
      </c>
      <c r="K3" s="172">
        <v>1.3207814691954279E-2</v>
      </c>
      <c r="L3" s="172">
        <v>1.4327814691954275E-2</v>
      </c>
      <c r="M3" s="121">
        <v>1.7090000002208623E-2</v>
      </c>
      <c r="N3" s="121">
        <v>1.7090000002208623E-2</v>
      </c>
      <c r="O3" s="172">
        <v>1.6865562938390855E-2</v>
      </c>
      <c r="P3" s="122">
        <v>1.7090000002208623E-2</v>
      </c>
      <c r="Q3" s="123">
        <v>1.3960033222758851E-2</v>
      </c>
      <c r="R3" s="123">
        <v>1.3960033222758851E-2</v>
      </c>
      <c r="S3" s="123">
        <v>1.3960033222758851E-2</v>
      </c>
      <c r="T3" s="123">
        <v>1.3960033222758851E-2</v>
      </c>
      <c r="U3" s="124">
        <v>1.6065000000000003E-2</v>
      </c>
      <c r="V3" s="173">
        <v>2.666E-2</v>
      </c>
      <c r="W3" s="125">
        <v>2.666E-2</v>
      </c>
      <c r="X3" s="125">
        <v>2.666E-2</v>
      </c>
      <c r="Y3" s="126">
        <v>1.7090000002208623E-2</v>
      </c>
      <c r="Z3" s="174">
        <v>1.8590000000000002E-2</v>
      </c>
      <c r="AA3" s="174">
        <v>1.8590000000000002E-2</v>
      </c>
      <c r="AB3" s="172">
        <v>1.4223841164532234E-2</v>
      </c>
      <c r="AC3" s="128">
        <v>1.5034999994052825E-2</v>
      </c>
      <c r="AD3" s="129">
        <v>1.6065000003441198E-2</v>
      </c>
      <c r="AE3" s="129">
        <v>1.6065000003441198E-2</v>
      </c>
      <c r="AF3" s="129">
        <v>1.6065000003441198E-2</v>
      </c>
      <c r="AG3" s="129">
        <v>1.6065000003441198E-2</v>
      </c>
      <c r="AH3" s="129">
        <v>1.6065000003441198E-2</v>
      </c>
      <c r="AI3" s="129">
        <v>1.6065000003441198E-2</v>
      </c>
      <c r="AJ3" s="129">
        <v>1.6065000003441198E-2</v>
      </c>
      <c r="AK3" s="129">
        <v>1.6065000003441198E-2</v>
      </c>
      <c r="AL3" s="129">
        <v>1.6065000003441198E-2</v>
      </c>
      <c r="AM3" s="129">
        <v>1.6065000003441198E-2</v>
      </c>
      <c r="AN3" s="130">
        <v>1.6065000003441198E-2</v>
      </c>
    </row>
    <row r="4" spans="1:40" ht="15">
      <c r="A4" s="117">
        <v>2</v>
      </c>
      <c r="B4" s="119">
        <v>1000000</v>
      </c>
      <c r="C4" s="119">
        <v>1999999</v>
      </c>
      <c r="D4" s="117"/>
      <c r="E4" s="120">
        <v>1.578503322275885E-2</v>
      </c>
      <c r="F4" s="120">
        <v>1.578503322275885E-2</v>
      </c>
      <c r="G4" s="172">
        <v>1.4663907345977136E-2</v>
      </c>
      <c r="H4" s="120">
        <v>1.578503322275885E-2</v>
      </c>
      <c r="I4" s="120">
        <v>1.578503322275885E-2</v>
      </c>
      <c r="J4" s="120">
        <v>1.578503322275885E-2</v>
      </c>
      <c r="K4" s="172">
        <v>1.3207814691954279E-2</v>
      </c>
      <c r="L4" s="172">
        <v>1.4327814691954275E-2</v>
      </c>
      <c r="M4" s="121">
        <v>1.7090000002208623E-2</v>
      </c>
      <c r="N4" s="121">
        <v>1.7090000002208623E-2</v>
      </c>
      <c r="O4" s="172">
        <v>1.6865562938390855E-2</v>
      </c>
      <c r="P4" s="122">
        <v>1.7090000002208623E-2</v>
      </c>
      <c r="Q4" s="123">
        <v>1.3960033222758851E-2</v>
      </c>
      <c r="R4" s="123">
        <v>1.3960033222758851E-2</v>
      </c>
      <c r="S4" s="123">
        <v>1.3960033222758851E-2</v>
      </c>
      <c r="T4" s="123">
        <v>1.3960033222758851E-2</v>
      </c>
      <c r="U4" s="124">
        <v>1.6065000000000003E-2</v>
      </c>
      <c r="V4" s="173">
        <v>2.666E-2</v>
      </c>
      <c r="W4" s="125">
        <v>2.666E-2</v>
      </c>
      <c r="X4" s="125">
        <v>2.666E-2</v>
      </c>
      <c r="Y4" s="126">
        <v>1.7090000002208623E-2</v>
      </c>
      <c r="Z4" s="174">
        <v>1.8590000000000002E-2</v>
      </c>
      <c r="AA4" s="174">
        <v>1.8590000000000002E-2</v>
      </c>
      <c r="AB4" s="172">
        <v>1.4223841164532234E-2</v>
      </c>
      <c r="AC4" s="128">
        <v>1.5034999994052825E-2</v>
      </c>
      <c r="AD4" s="129">
        <v>1.6065000003441198E-2</v>
      </c>
      <c r="AE4" s="129">
        <v>1.6065000003441198E-2</v>
      </c>
      <c r="AF4" s="129">
        <v>1.6065000003441198E-2</v>
      </c>
      <c r="AG4" s="129">
        <v>1.6065000003441198E-2</v>
      </c>
      <c r="AH4" s="129">
        <v>1.6065000003441198E-2</v>
      </c>
      <c r="AI4" s="129">
        <v>1.6065000003441198E-2</v>
      </c>
      <c r="AJ4" s="129">
        <v>1.6065000003441198E-2</v>
      </c>
      <c r="AK4" s="129">
        <v>1.6065000003441198E-2</v>
      </c>
      <c r="AL4" s="129">
        <v>1.6065000003441198E-2</v>
      </c>
      <c r="AM4" s="129">
        <v>1.6065000003441198E-2</v>
      </c>
      <c r="AN4" s="130">
        <v>1.6065000003441198E-2</v>
      </c>
    </row>
    <row r="5" spans="1:40" ht="15">
      <c r="A5" s="117">
        <v>3</v>
      </c>
      <c r="B5" s="119">
        <v>2000000</v>
      </c>
      <c r="C5" s="119">
        <v>2999999</v>
      </c>
      <c r="D5" s="117"/>
      <c r="E5" s="120">
        <v>1.578503322275885E-2</v>
      </c>
      <c r="F5" s="120">
        <v>1.578503322275885E-2</v>
      </c>
      <c r="G5" s="172">
        <v>1.4663907345977136E-2</v>
      </c>
      <c r="H5" s="120">
        <v>1.578503322275885E-2</v>
      </c>
      <c r="I5" s="120">
        <v>1.578503322275885E-2</v>
      </c>
      <c r="J5" s="120">
        <v>1.578503322275885E-2</v>
      </c>
      <c r="K5" s="172">
        <v>1.3207814691954279E-2</v>
      </c>
      <c r="L5" s="172">
        <v>1.4327814691954275E-2</v>
      </c>
      <c r="M5" s="121">
        <v>1.7090000002208623E-2</v>
      </c>
      <c r="N5" s="121">
        <v>1.7090000002208623E-2</v>
      </c>
      <c r="O5" s="172">
        <v>1.6865562938390855E-2</v>
      </c>
      <c r="P5" s="122">
        <v>1.7090000002208623E-2</v>
      </c>
      <c r="Q5" s="123">
        <v>1.3960033222758851E-2</v>
      </c>
      <c r="R5" s="123">
        <v>1.3960033222758851E-2</v>
      </c>
      <c r="S5" s="123">
        <v>1.3960033222758851E-2</v>
      </c>
      <c r="T5" s="123">
        <v>1.3960033222758851E-2</v>
      </c>
      <c r="U5" s="124">
        <v>1.6065000000000003E-2</v>
      </c>
      <c r="V5" s="173">
        <v>2.666E-2</v>
      </c>
      <c r="W5" s="125">
        <v>2.666E-2</v>
      </c>
      <c r="X5" s="125">
        <v>2.666E-2</v>
      </c>
      <c r="Y5" s="126">
        <v>1.7090000002208623E-2</v>
      </c>
      <c r="Z5" s="174">
        <v>1.8590000000000002E-2</v>
      </c>
      <c r="AA5" s="174">
        <v>1.8590000000000002E-2</v>
      </c>
      <c r="AB5" s="172">
        <v>1.4223841164532234E-2</v>
      </c>
      <c r="AC5" s="128">
        <v>1.5034999994052825E-2</v>
      </c>
      <c r="AD5" s="129">
        <v>1.6065000003441198E-2</v>
      </c>
      <c r="AE5" s="129">
        <v>1.6065000003441198E-2</v>
      </c>
      <c r="AF5" s="129">
        <v>1.6065000003441198E-2</v>
      </c>
      <c r="AG5" s="129">
        <v>1.6065000003441198E-2</v>
      </c>
      <c r="AH5" s="129">
        <v>1.6065000003441198E-2</v>
      </c>
      <c r="AI5" s="129">
        <v>1.6065000003441198E-2</v>
      </c>
      <c r="AJ5" s="129">
        <v>1.6065000003441198E-2</v>
      </c>
      <c r="AK5" s="129">
        <v>1.6065000003441198E-2</v>
      </c>
      <c r="AL5" s="129">
        <v>1.6065000003441198E-2</v>
      </c>
      <c r="AM5" s="129">
        <v>1.6065000003441198E-2</v>
      </c>
      <c r="AN5" s="130">
        <v>1.6065000003441198E-2</v>
      </c>
    </row>
    <row r="6" spans="1:40" ht="15">
      <c r="A6" s="117">
        <v>4</v>
      </c>
      <c r="B6" s="119">
        <v>3000000</v>
      </c>
      <c r="C6" s="119">
        <v>3999999</v>
      </c>
      <c r="D6" s="117"/>
      <c r="E6" s="120">
        <v>1.578503322275885E-2</v>
      </c>
      <c r="F6" s="120">
        <v>1.578503322275885E-2</v>
      </c>
      <c r="G6" s="172">
        <v>1.4663907345977136E-2</v>
      </c>
      <c r="H6" s="120">
        <v>1.578503322275885E-2</v>
      </c>
      <c r="I6" s="120">
        <v>1.578503322275885E-2</v>
      </c>
      <c r="J6" s="120">
        <v>1.578503322275885E-2</v>
      </c>
      <c r="K6" s="172">
        <v>1.3207814691954279E-2</v>
      </c>
      <c r="L6" s="172">
        <v>1.4327814691954275E-2</v>
      </c>
      <c r="M6" s="121">
        <v>1.7090000002208623E-2</v>
      </c>
      <c r="N6" s="121">
        <v>1.7090000002208623E-2</v>
      </c>
      <c r="O6" s="172">
        <v>1.6865562938390855E-2</v>
      </c>
      <c r="P6" s="122">
        <v>1.7090000002208623E-2</v>
      </c>
      <c r="Q6" s="123">
        <v>1.3960033222758851E-2</v>
      </c>
      <c r="R6" s="123">
        <v>1.3960033222758851E-2</v>
      </c>
      <c r="S6" s="123">
        <v>1.3960033222758851E-2</v>
      </c>
      <c r="T6" s="123">
        <v>1.3960033222758851E-2</v>
      </c>
      <c r="U6" s="124">
        <v>1.6065000000000003E-2</v>
      </c>
      <c r="V6" s="173">
        <v>2.666E-2</v>
      </c>
      <c r="W6" s="125">
        <v>2.666E-2</v>
      </c>
      <c r="X6" s="125">
        <v>2.666E-2</v>
      </c>
      <c r="Y6" s="126">
        <v>1.7090000002208623E-2</v>
      </c>
      <c r="Z6" s="174">
        <v>1.8590000000000002E-2</v>
      </c>
      <c r="AA6" s="174">
        <v>1.8590000000000002E-2</v>
      </c>
      <c r="AB6" s="172">
        <v>1.4223841164532234E-2</v>
      </c>
      <c r="AC6" s="128">
        <v>1.5034999994052825E-2</v>
      </c>
      <c r="AD6" s="129">
        <v>1.6065000003441198E-2</v>
      </c>
      <c r="AE6" s="129">
        <v>1.6065000003441198E-2</v>
      </c>
      <c r="AF6" s="129">
        <v>1.6065000003441198E-2</v>
      </c>
      <c r="AG6" s="129">
        <v>1.6065000003441198E-2</v>
      </c>
      <c r="AH6" s="129">
        <v>1.6065000003441198E-2</v>
      </c>
      <c r="AI6" s="129">
        <v>1.6065000003441198E-2</v>
      </c>
      <c r="AJ6" s="129">
        <v>1.6065000003441198E-2</v>
      </c>
      <c r="AK6" s="129">
        <v>1.6065000003441198E-2</v>
      </c>
      <c r="AL6" s="129">
        <v>1.6065000003441198E-2</v>
      </c>
      <c r="AM6" s="129">
        <v>1.6065000003441198E-2</v>
      </c>
      <c r="AN6" s="130">
        <v>1.6065000003441198E-2</v>
      </c>
    </row>
    <row r="7" spans="1:40" ht="15">
      <c r="A7" s="117">
        <v>5</v>
      </c>
      <c r="B7" s="119">
        <v>4000000</v>
      </c>
      <c r="C7" s="119">
        <v>4999999</v>
      </c>
      <c r="D7" s="117"/>
      <c r="E7" s="120">
        <v>1.578503322275885E-2</v>
      </c>
      <c r="F7" s="120">
        <v>1.578503322275885E-2</v>
      </c>
      <c r="G7" s="172">
        <v>1.4663907345977136E-2</v>
      </c>
      <c r="H7" s="120">
        <v>1.578503322275885E-2</v>
      </c>
      <c r="I7" s="120">
        <v>1.578503322275885E-2</v>
      </c>
      <c r="J7" s="120">
        <v>1.578503322275885E-2</v>
      </c>
      <c r="K7" s="172">
        <v>1.3207814691954279E-2</v>
      </c>
      <c r="L7" s="172">
        <v>1.4327814691954275E-2</v>
      </c>
      <c r="M7" s="121">
        <v>1.7090000002208623E-2</v>
      </c>
      <c r="N7" s="121">
        <v>1.7090000002208623E-2</v>
      </c>
      <c r="O7" s="172">
        <v>1.6865562938390855E-2</v>
      </c>
      <c r="P7" s="122">
        <v>1.7090000002208623E-2</v>
      </c>
      <c r="Q7" s="123">
        <v>1.3960033222758851E-2</v>
      </c>
      <c r="R7" s="123">
        <v>1.3960033222758851E-2</v>
      </c>
      <c r="S7" s="123">
        <v>1.3960033222758851E-2</v>
      </c>
      <c r="T7" s="123">
        <v>1.3960033222758851E-2</v>
      </c>
      <c r="U7" s="124">
        <v>1.6065000000000003E-2</v>
      </c>
      <c r="V7" s="173">
        <v>2.666E-2</v>
      </c>
      <c r="W7" s="125">
        <v>2.666E-2</v>
      </c>
      <c r="X7" s="125">
        <v>2.666E-2</v>
      </c>
      <c r="Y7" s="126">
        <v>1.7090000002208623E-2</v>
      </c>
      <c r="Z7" s="174">
        <v>1.8590000000000002E-2</v>
      </c>
      <c r="AA7" s="174">
        <v>1.8590000000000002E-2</v>
      </c>
      <c r="AB7" s="172">
        <v>1.4223841164532234E-2</v>
      </c>
      <c r="AC7" s="128">
        <v>1.5034999994052825E-2</v>
      </c>
      <c r="AD7" s="129">
        <v>1.6065000003441198E-2</v>
      </c>
      <c r="AE7" s="129">
        <v>1.6065000003441198E-2</v>
      </c>
      <c r="AF7" s="129">
        <v>1.6065000003441198E-2</v>
      </c>
      <c r="AG7" s="129">
        <v>1.6065000003441198E-2</v>
      </c>
      <c r="AH7" s="129">
        <v>1.6065000003441198E-2</v>
      </c>
      <c r="AI7" s="129">
        <v>1.6065000003441198E-2</v>
      </c>
      <c r="AJ7" s="129">
        <v>1.6065000003441198E-2</v>
      </c>
      <c r="AK7" s="129">
        <v>1.6065000003441198E-2</v>
      </c>
      <c r="AL7" s="129">
        <v>1.6065000003441198E-2</v>
      </c>
      <c r="AM7" s="129">
        <v>1.6065000003441198E-2</v>
      </c>
      <c r="AN7" s="130">
        <v>1.6065000003441198E-2</v>
      </c>
    </row>
    <row r="8" spans="1:40" ht="15">
      <c r="A8" s="117">
        <v>6</v>
      </c>
      <c r="B8" s="119">
        <v>5000000</v>
      </c>
      <c r="C8" s="119">
        <v>5999999</v>
      </c>
      <c r="D8" s="117"/>
      <c r="E8" s="120">
        <v>1.5506026578207082E-2</v>
      </c>
      <c r="F8" s="120">
        <v>1.5506026578207082E-2</v>
      </c>
      <c r="G8" s="172">
        <v>1.4663907345977136E-2</v>
      </c>
      <c r="H8" s="120">
        <v>1.5506026578207082E-2</v>
      </c>
      <c r="I8" s="120">
        <v>1.5506026578207082E-2</v>
      </c>
      <c r="J8" s="120">
        <v>1.5506026578207082E-2</v>
      </c>
      <c r="K8" s="172">
        <v>1.3207814691954279E-2</v>
      </c>
      <c r="L8" s="172">
        <v>1.4327814691954275E-2</v>
      </c>
      <c r="M8" s="121">
        <v>1.6589999992242033E-2</v>
      </c>
      <c r="N8" s="121">
        <v>1.6589999992242033E-2</v>
      </c>
      <c r="O8" s="172">
        <v>1.6865562938390855E-2</v>
      </c>
      <c r="P8" s="122">
        <v>1.7090000002208623E-2</v>
      </c>
      <c r="Q8" s="123">
        <v>1.3881026578207088E-2</v>
      </c>
      <c r="R8" s="123">
        <v>1.3881026578207088E-2</v>
      </c>
      <c r="S8" s="123">
        <v>1.3881026578207088E-2</v>
      </c>
      <c r="T8" s="123">
        <v>1.3881026578207088E-2</v>
      </c>
      <c r="U8" s="124">
        <v>1.6065000000000003E-2</v>
      </c>
      <c r="V8" s="173">
        <v>2.666E-2</v>
      </c>
      <c r="W8" s="125">
        <v>2.666E-2</v>
      </c>
      <c r="X8" s="125">
        <v>2.666E-2</v>
      </c>
      <c r="Y8" s="126">
        <v>1.6589999992242033E-2</v>
      </c>
      <c r="Z8" s="174">
        <v>1.8590000000000002E-2</v>
      </c>
      <c r="AA8" s="174">
        <v>1.8590000000000002E-2</v>
      </c>
      <c r="AB8" s="172">
        <v>1.4223841164532234E-2</v>
      </c>
      <c r="AC8" s="128">
        <v>1.5034999994052825E-2</v>
      </c>
      <c r="AD8" s="129">
        <v>1.5565000000439639E-2</v>
      </c>
      <c r="AE8" s="129">
        <v>1.5565000000439639E-2</v>
      </c>
      <c r="AF8" s="129">
        <v>1.5565000000439639E-2</v>
      </c>
      <c r="AG8" s="129">
        <v>1.5565000000439639E-2</v>
      </c>
      <c r="AH8" s="129">
        <v>1.5565000000439639E-2</v>
      </c>
      <c r="AI8" s="129">
        <v>1.5565000000439639E-2</v>
      </c>
      <c r="AJ8" s="129">
        <v>1.5565000000439639E-2</v>
      </c>
      <c r="AK8" s="129">
        <v>1.5565000000439639E-2</v>
      </c>
      <c r="AL8" s="129">
        <v>1.5565000000439639E-2</v>
      </c>
      <c r="AM8" s="129">
        <v>1.5565000000439639E-2</v>
      </c>
      <c r="AN8" s="130">
        <v>1.5565000000439639E-2</v>
      </c>
    </row>
    <row r="9" spans="1:40" ht="15">
      <c r="A9" s="117">
        <v>7</v>
      </c>
      <c r="B9" s="119">
        <v>6000000</v>
      </c>
      <c r="C9" s="119">
        <v>6999999</v>
      </c>
      <c r="D9" s="117"/>
      <c r="E9" s="120">
        <v>1.5017814691954279E-2</v>
      </c>
      <c r="F9" s="120">
        <v>1.5017814691954279E-2</v>
      </c>
      <c r="G9" s="172">
        <v>1.4663907345977136E-2</v>
      </c>
      <c r="H9" s="120">
        <v>1.5017814691954279E-2</v>
      </c>
      <c r="I9" s="120">
        <v>1.5017814691954279E-2</v>
      </c>
      <c r="J9" s="120">
        <v>1.5017814691954279E-2</v>
      </c>
      <c r="K9" s="172">
        <v>1.3207814691954279E-2</v>
      </c>
      <c r="L9" s="172">
        <v>1.4327814691954275E-2</v>
      </c>
      <c r="M9" s="121">
        <v>1.6289999995260988E-2</v>
      </c>
      <c r="N9" s="121">
        <v>1.6289999995260988E-2</v>
      </c>
      <c r="O9" s="172">
        <v>1.6865562938390855E-2</v>
      </c>
      <c r="P9" s="122">
        <v>1.7090000002208623E-2</v>
      </c>
      <c r="Q9" s="123">
        <v>1.3492814691954277E-2</v>
      </c>
      <c r="R9" s="123">
        <v>1.3492814691954277E-2</v>
      </c>
      <c r="S9" s="123">
        <v>1.3492814691954277E-2</v>
      </c>
      <c r="T9" s="123">
        <v>1.3492814691954277E-2</v>
      </c>
      <c r="U9" s="124">
        <v>1.6065000000000003E-2</v>
      </c>
      <c r="V9" s="173">
        <v>2.666E-2</v>
      </c>
      <c r="W9" s="125">
        <v>2.666E-2</v>
      </c>
      <c r="X9" s="125">
        <v>2.666E-2</v>
      </c>
      <c r="Y9" s="126">
        <v>1.6289999995260988E-2</v>
      </c>
      <c r="Z9" s="174">
        <v>1.8590000000000002E-2</v>
      </c>
      <c r="AA9" s="174">
        <v>1.8590000000000002E-2</v>
      </c>
      <c r="AB9" s="172">
        <v>1.4223841164532234E-2</v>
      </c>
      <c r="AC9" s="128">
        <v>1.5034999994052825E-2</v>
      </c>
      <c r="AD9" s="129">
        <v>1.5265000001222556E-2</v>
      </c>
      <c r="AE9" s="129">
        <v>1.5265000001222556E-2</v>
      </c>
      <c r="AF9" s="129">
        <v>1.5265000001222556E-2</v>
      </c>
      <c r="AG9" s="129">
        <v>1.5265000001222556E-2</v>
      </c>
      <c r="AH9" s="129">
        <v>1.5265000001222556E-2</v>
      </c>
      <c r="AI9" s="129">
        <v>1.5265000001222556E-2</v>
      </c>
      <c r="AJ9" s="129">
        <v>1.5265000001222556E-2</v>
      </c>
      <c r="AK9" s="129">
        <v>1.5265000001222556E-2</v>
      </c>
      <c r="AL9" s="129">
        <v>1.5265000001222556E-2</v>
      </c>
      <c r="AM9" s="129">
        <v>1.5265000001222556E-2</v>
      </c>
      <c r="AN9" s="130">
        <v>1.5265000001222556E-2</v>
      </c>
    </row>
    <row r="10" spans="1:40" ht="15">
      <c r="A10" s="117">
        <v>8</v>
      </c>
      <c r="B10" s="119">
        <v>7000000</v>
      </c>
      <c r="C10" s="119">
        <v>7999999</v>
      </c>
      <c r="D10" s="117"/>
      <c r="E10" s="120">
        <v>1.4613841164532241E-2</v>
      </c>
      <c r="F10" s="120">
        <v>1.4613841164532241E-2</v>
      </c>
      <c r="G10" s="172">
        <v>1.4663907345977136E-2</v>
      </c>
      <c r="H10" s="120">
        <v>1.4613841164532241E-2</v>
      </c>
      <c r="I10" s="120">
        <v>1.4613841164532241E-2</v>
      </c>
      <c r="J10" s="120">
        <v>1.4613841164532241E-2</v>
      </c>
      <c r="K10" s="172">
        <v>1.3207814691954279E-2</v>
      </c>
      <c r="L10" s="172">
        <v>1.4327814691954275E-2</v>
      </c>
      <c r="M10" s="121">
        <v>1.5789999999396787E-2</v>
      </c>
      <c r="N10" s="121">
        <v>1.5789999999396787E-2</v>
      </c>
      <c r="O10" s="172">
        <v>1.6865562938390855E-2</v>
      </c>
      <c r="P10" s="122">
        <v>1.7090000002208623E-2</v>
      </c>
      <c r="Q10" s="123">
        <v>1.3388841164532241E-2</v>
      </c>
      <c r="R10" s="123">
        <v>1.3388841164532241E-2</v>
      </c>
      <c r="S10" s="123">
        <v>1.3388841164532241E-2</v>
      </c>
      <c r="T10" s="123">
        <v>1.3388841164532241E-2</v>
      </c>
      <c r="U10" s="124">
        <v>1.6065000000000003E-2</v>
      </c>
      <c r="V10" s="173">
        <v>2.666E-2</v>
      </c>
      <c r="W10" s="125">
        <v>2.666E-2</v>
      </c>
      <c r="X10" s="125">
        <v>2.666E-2</v>
      </c>
      <c r="Y10" s="126">
        <v>1.5789999999396787E-2</v>
      </c>
      <c r="Z10" s="174">
        <v>1.8590000000000002E-2</v>
      </c>
      <c r="AA10" s="174">
        <v>1.8590000000000002E-2</v>
      </c>
      <c r="AB10" s="172">
        <v>1.4223841164532234E-2</v>
      </c>
      <c r="AC10" s="128">
        <v>1.5034999994052825E-2</v>
      </c>
      <c r="AD10" s="129">
        <v>1.4764999995478135E-2</v>
      </c>
      <c r="AE10" s="129">
        <v>1.4764999995478135E-2</v>
      </c>
      <c r="AF10" s="129">
        <v>1.4764999995478135E-2</v>
      </c>
      <c r="AG10" s="129">
        <v>1.4764999995478135E-2</v>
      </c>
      <c r="AH10" s="129">
        <v>1.4764999995478135E-2</v>
      </c>
      <c r="AI10" s="129">
        <v>1.4764999995478135E-2</v>
      </c>
      <c r="AJ10" s="129">
        <v>1.4764999995478135E-2</v>
      </c>
      <c r="AK10" s="129">
        <v>1.4764999995478135E-2</v>
      </c>
      <c r="AL10" s="129">
        <v>1.4764999995478135E-2</v>
      </c>
      <c r="AM10" s="129">
        <v>1.4764999995478135E-2</v>
      </c>
      <c r="AN10" s="130">
        <v>1.4764999995478135E-2</v>
      </c>
    </row>
    <row r="11" spans="1:40" ht="15">
      <c r="A11" s="117">
        <v>9</v>
      </c>
      <c r="B11" s="119">
        <v>8000000</v>
      </c>
      <c r="C11" s="119">
        <v>8999999</v>
      </c>
      <c r="D11" s="117"/>
      <c r="E11" s="120">
        <v>1.4085861018965707E-2</v>
      </c>
      <c r="F11" s="120">
        <v>1.4085861018965707E-2</v>
      </c>
      <c r="G11" s="172">
        <v>1.4663907345977136E-2</v>
      </c>
      <c r="H11" s="120">
        <v>1.4085861018965707E-2</v>
      </c>
      <c r="I11" s="120">
        <v>1.4085861018965707E-2</v>
      </c>
      <c r="J11" s="120">
        <v>1.4085861018965707E-2</v>
      </c>
      <c r="K11" s="172">
        <v>1.3207814691954279E-2</v>
      </c>
      <c r="L11" s="172">
        <v>1.4327814691954275E-2</v>
      </c>
      <c r="M11" s="121">
        <v>1.5039999995718437E-2</v>
      </c>
      <c r="N11" s="121">
        <v>1.5039999995718437E-2</v>
      </c>
      <c r="O11" s="172">
        <v>1.6865562938390855E-2</v>
      </c>
      <c r="P11" s="122">
        <v>1.7090000002208623E-2</v>
      </c>
      <c r="Q11" s="123">
        <v>1.3260861018965711E-2</v>
      </c>
      <c r="R11" s="123">
        <v>1.3260861018965711E-2</v>
      </c>
      <c r="S11" s="123">
        <v>1.3260861018965711E-2</v>
      </c>
      <c r="T11" s="123">
        <v>1.3260861018965711E-2</v>
      </c>
      <c r="U11" s="124">
        <v>1.3265000000000002E-2</v>
      </c>
      <c r="V11" s="173">
        <v>2.666E-2</v>
      </c>
      <c r="W11" s="125">
        <v>2.666E-2</v>
      </c>
      <c r="X11" s="125">
        <v>2.666E-2</v>
      </c>
      <c r="Y11" s="126">
        <v>1.4364999994883136E-2</v>
      </c>
      <c r="Z11" s="174">
        <v>1.8590000000000002E-2</v>
      </c>
      <c r="AA11" s="174">
        <v>1.8590000000000002E-2</v>
      </c>
      <c r="AB11" s="172">
        <v>1.4223841164532234E-2</v>
      </c>
      <c r="AC11" s="128">
        <v>1.5034999994052825E-2</v>
      </c>
      <c r="AD11" s="129">
        <v>1.4364999994883136E-2</v>
      </c>
      <c r="AE11" s="129">
        <v>1.4364999994883136E-2</v>
      </c>
      <c r="AF11" s="129">
        <v>1.4364999994883136E-2</v>
      </c>
      <c r="AG11" s="129">
        <v>1.4364999994883136E-2</v>
      </c>
      <c r="AH11" s="129">
        <v>1.4364999994883136E-2</v>
      </c>
      <c r="AI11" s="129">
        <v>1.4364999994883136E-2</v>
      </c>
      <c r="AJ11" s="129">
        <v>1.4364999994883136E-2</v>
      </c>
      <c r="AK11" s="129">
        <v>1.4364999994883136E-2</v>
      </c>
      <c r="AL11" s="129">
        <v>1.4364999994883136E-2</v>
      </c>
      <c r="AM11" s="129">
        <v>1.4364999994883136E-2</v>
      </c>
      <c r="AN11" s="130">
        <v>1.4364999994883136E-2</v>
      </c>
    </row>
    <row r="12" spans="1:40" ht="15">
      <c r="A12" s="117">
        <v>10</v>
      </c>
      <c r="B12" s="119">
        <v>9000000</v>
      </c>
      <c r="C12" s="119">
        <v>9999999</v>
      </c>
      <c r="D12" s="117"/>
      <c r="E12" s="120">
        <v>1.3797064107433137E-2</v>
      </c>
      <c r="F12" s="120">
        <v>1.3797064107433137E-2</v>
      </c>
      <c r="G12" s="172">
        <v>1.4663907345977136E-2</v>
      </c>
      <c r="H12" s="120">
        <v>1.3797064107433137E-2</v>
      </c>
      <c r="I12" s="120">
        <v>1.3797064107433137E-2</v>
      </c>
      <c r="J12" s="120">
        <v>1.3797064107433137E-2</v>
      </c>
      <c r="K12" s="172">
        <v>1.3207814691954279E-2</v>
      </c>
      <c r="L12" s="172">
        <v>1.4327814691954275E-2</v>
      </c>
      <c r="M12" s="121">
        <v>1.4740000000281929E-2</v>
      </c>
      <c r="N12" s="121">
        <v>1.4740000000281929E-2</v>
      </c>
      <c r="O12" s="172">
        <v>1.6865562938390855E-2</v>
      </c>
      <c r="P12" s="122">
        <v>1.7090000002208623E-2</v>
      </c>
      <c r="Q12" s="123">
        <v>1.2972064107433135E-2</v>
      </c>
      <c r="R12" s="123">
        <v>1.2972064107433135E-2</v>
      </c>
      <c r="S12" s="123">
        <v>1.2972064107433135E-2</v>
      </c>
      <c r="T12" s="123">
        <v>1.2972064107433135E-2</v>
      </c>
      <c r="U12" s="124">
        <v>1.3265000000000002E-2</v>
      </c>
      <c r="V12" s="173">
        <v>2.666E-2</v>
      </c>
      <c r="W12" s="125">
        <v>2.666E-2</v>
      </c>
      <c r="X12" s="125">
        <v>2.666E-2</v>
      </c>
      <c r="Y12" s="126">
        <v>1.4065000008258041E-2</v>
      </c>
      <c r="Z12" s="174">
        <v>1.8590000000000002E-2</v>
      </c>
      <c r="AA12" s="174">
        <v>1.8590000000000002E-2</v>
      </c>
      <c r="AB12" s="172">
        <v>1.4223841164532234E-2</v>
      </c>
      <c r="AC12" s="128">
        <v>1.5034999994052825E-2</v>
      </c>
      <c r="AD12" s="129">
        <v>1.4065000008258041E-2</v>
      </c>
      <c r="AE12" s="129">
        <v>1.4065000008258041E-2</v>
      </c>
      <c r="AF12" s="129">
        <v>1.4065000008258041E-2</v>
      </c>
      <c r="AG12" s="129">
        <v>1.4065000008258041E-2</v>
      </c>
      <c r="AH12" s="129">
        <v>1.4065000008258041E-2</v>
      </c>
      <c r="AI12" s="129">
        <v>1.4065000008258041E-2</v>
      </c>
      <c r="AJ12" s="129">
        <v>1.4065000008258041E-2</v>
      </c>
      <c r="AK12" s="129">
        <v>1.4065000008258041E-2</v>
      </c>
      <c r="AL12" s="129">
        <v>1.4065000008258041E-2</v>
      </c>
      <c r="AM12" s="129">
        <v>1.4065000008258041E-2</v>
      </c>
      <c r="AN12" s="130">
        <v>1.4065000008258041E-2</v>
      </c>
    </row>
    <row r="13" spans="1:40" ht="15">
      <c r="A13" s="117">
        <v>11</v>
      </c>
      <c r="B13" s="119">
        <v>10000000</v>
      </c>
      <c r="C13" s="119">
        <v>10999999</v>
      </c>
      <c r="D13" s="117"/>
      <c r="E13" s="120">
        <v>1.378668881517257E-2</v>
      </c>
      <c r="F13" s="120">
        <v>1.378668881517257E-2</v>
      </c>
      <c r="G13" s="172">
        <v>1.4663907345977136E-2</v>
      </c>
      <c r="H13" s="120">
        <v>1.378668881517257E-2</v>
      </c>
      <c r="I13" s="120">
        <v>1.378668881517257E-2</v>
      </c>
      <c r="J13" s="120">
        <v>1.378668881517257E-2</v>
      </c>
      <c r="K13" s="172">
        <v>1.3207814691954279E-2</v>
      </c>
      <c r="L13" s="172">
        <v>1.4327814691954275E-2</v>
      </c>
      <c r="M13" s="121">
        <v>1.4639999997310827E-2</v>
      </c>
      <c r="N13" s="121">
        <v>1.4639999997310827E-2</v>
      </c>
      <c r="O13" s="172">
        <v>1.6865562938390855E-2</v>
      </c>
      <c r="P13" s="122">
        <v>1.7090000002208623E-2</v>
      </c>
      <c r="Q13" s="123">
        <v>1.2961688815172569E-2</v>
      </c>
      <c r="R13" s="123">
        <v>1.2961688815172569E-2</v>
      </c>
      <c r="S13" s="123">
        <v>1.2961688815172569E-2</v>
      </c>
      <c r="T13" s="123">
        <v>1.2961688815172569E-2</v>
      </c>
      <c r="U13" s="124">
        <v>1.3265000000000002E-2</v>
      </c>
      <c r="V13" s="125">
        <v>2.666E-2</v>
      </c>
      <c r="W13" s="125">
        <v>2.666E-2</v>
      </c>
      <c r="X13" s="125">
        <v>2.666E-2</v>
      </c>
      <c r="Y13" s="126">
        <v>1.3965000008324235E-2</v>
      </c>
      <c r="Z13" s="174">
        <v>1.8590000000000002E-2</v>
      </c>
      <c r="AA13" s="174">
        <v>1.8590000000000002E-2</v>
      </c>
      <c r="AB13" s="172">
        <v>1.4223841164532234E-2</v>
      </c>
      <c r="AC13" s="128">
        <v>1.5034999994052825E-2</v>
      </c>
      <c r="AD13" s="129">
        <v>1.3965000008324235E-2</v>
      </c>
      <c r="AE13" s="129">
        <v>1.3965000008324235E-2</v>
      </c>
      <c r="AF13" s="129">
        <v>1.3965000008324235E-2</v>
      </c>
      <c r="AG13" s="129">
        <v>1.3965000008324235E-2</v>
      </c>
      <c r="AH13" s="129">
        <v>1.3965000008324235E-2</v>
      </c>
      <c r="AI13" s="129">
        <v>1.3965000008324235E-2</v>
      </c>
      <c r="AJ13" s="129">
        <v>1.3965000008324235E-2</v>
      </c>
      <c r="AK13" s="129">
        <v>1.3965000008324235E-2</v>
      </c>
      <c r="AL13" s="129">
        <v>1.3965000008324235E-2</v>
      </c>
      <c r="AM13" s="129">
        <v>1.3965000008324235E-2</v>
      </c>
      <c r="AN13" s="130">
        <v>1.3965000008324235E-2</v>
      </c>
    </row>
    <row r="14" spans="1:40" ht="15">
      <c r="A14" s="117">
        <v>12</v>
      </c>
      <c r="B14" s="119">
        <v>11000000</v>
      </c>
      <c r="C14" s="119">
        <v>11999999</v>
      </c>
      <c r="D14" s="117"/>
      <c r="E14" s="120">
        <v>1.3450024162006443E-2</v>
      </c>
      <c r="F14" s="120">
        <v>1.3450024162006443E-2</v>
      </c>
      <c r="G14" s="172">
        <v>1.4663907345977136E-2</v>
      </c>
      <c r="H14" s="120">
        <v>1.3450024162006443E-2</v>
      </c>
      <c r="I14" s="120">
        <v>1.3450024162006443E-2</v>
      </c>
      <c r="J14" s="120">
        <v>1.3450024162006443E-2</v>
      </c>
      <c r="K14" s="172">
        <v>1.3207814691954279E-2</v>
      </c>
      <c r="L14" s="172">
        <v>1.4327814691954275E-2</v>
      </c>
      <c r="M14" s="121">
        <v>1.4339999993502899E-2</v>
      </c>
      <c r="N14" s="121">
        <v>1.4339999993502899E-2</v>
      </c>
      <c r="O14" s="172">
        <v>1.6865562938390855E-2</v>
      </c>
      <c r="P14" s="122">
        <v>1.7090000002208623E-2</v>
      </c>
      <c r="Q14" s="123">
        <v>1.2625024162006443E-2</v>
      </c>
      <c r="R14" s="123">
        <v>1.2625024162006443E-2</v>
      </c>
      <c r="S14" s="123">
        <v>1.2625024162006443E-2</v>
      </c>
      <c r="T14" s="123">
        <v>1.2625024162006443E-2</v>
      </c>
      <c r="U14" s="124">
        <v>1.3265000000000002E-2</v>
      </c>
      <c r="V14" s="125">
        <v>2.666E-2</v>
      </c>
      <c r="W14" s="125">
        <v>2.666E-2</v>
      </c>
      <c r="X14" s="125">
        <v>2.666E-2</v>
      </c>
      <c r="Y14" s="126">
        <v>1.3664999994539552E-2</v>
      </c>
      <c r="Z14" s="174">
        <v>1.8590000000000002E-2</v>
      </c>
      <c r="AA14" s="174">
        <v>1.8590000000000002E-2</v>
      </c>
      <c r="AB14" s="172">
        <v>1.4223841164532234E-2</v>
      </c>
      <c r="AC14" s="128">
        <v>1.5034999994052825E-2</v>
      </c>
      <c r="AD14" s="129">
        <v>1.3664999994539552E-2</v>
      </c>
      <c r="AE14" s="129">
        <v>1.3664999994539552E-2</v>
      </c>
      <c r="AF14" s="129">
        <v>1.3664999994539552E-2</v>
      </c>
      <c r="AG14" s="129">
        <v>1.3664999994539552E-2</v>
      </c>
      <c r="AH14" s="129">
        <v>1.3664999994539552E-2</v>
      </c>
      <c r="AI14" s="129">
        <v>1.3664999994539552E-2</v>
      </c>
      <c r="AJ14" s="129">
        <v>1.3664999994539552E-2</v>
      </c>
      <c r="AK14" s="129">
        <v>1.3664999994539552E-2</v>
      </c>
      <c r="AL14" s="129">
        <v>1.3664999994539552E-2</v>
      </c>
      <c r="AM14" s="129">
        <v>1.3664999994539552E-2</v>
      </c>
      <c r="AN14" s="130">
        <v>1.3664999994539552E-2</v>
      </c>
    </row>
    <row r="15" spans="1:40" ht="15">
      <c r="A15" s="117">
        <v>13</v>
      </c>
      <c r="B15" s="119">
        <v>12000000</v>
      </c>
      <c r="C15" s="119">
        <v>12999999</v>
      </c>
      <c r="D15" s="117"/>
      <c r="E15" s="120">
        <v>1.348668881517257E-2</v>
      </c>
      <c r="F15" s="120">
        <v>1.348668881517257E-2</v>
      </c>
      <c r="G15" s="172">
        <v>1.4663907345977136E-2</v>
      </c>
      <c r="H15" s="120">
        <v>1.348668881517257E-2</v>
      </c>
      <c r="I15" s="120">
        <v>1.348668881517257E-2</v>
      </c>
      <c r="J15" s="120">
        <v>1.348668881517257E-2</v>
      </c>
      <c r="K15" s="172">
        <v>1.3207814691954279E-2</v>
      </c>
      <c r="L15" s="172">
        <v>1.4327814691954275E-2</v>
      </c>
      <c r="M15" s="121">
        <v>1.4339999993502899E-2</v>
      </c>
      <c r="N15" s="121">
        <v>1.4339999993502899E-2</v>
      </c>
      <c r="O15" s="172">
        <v>1.6865562938390855E-2</v>
      </c>
      <c r="P15" s="122">
        <v>1.7090000002208623E-2</v>
      </c>
      <c r="Q15" s="123">
        <v>1.2661688815172573E-2</v>
      </c>
      <c r="R15" s="123">
        <v>1.2661688815172573E-2</v>
      </c>
      <c r="S15" s="123">
        <v>1.2661688815172573E-2</v>
      </c>
      <c r="T15" s="123">
        <v>1.2661688815172573E-2</v>
      </c>
      <c r="U15" s="124">
        <v>1.3265000000000002E-2</v>
      </c>
      <c r="V15" s="125">
        <v>2.666E-2</v>
      </c>
      <c r="W15" s="125">
        <v>2.666E-2</v>
      </c>
      <c r="X15" s="125">
        <v>2.666E-2</v>
      </c>
      <c r="Y15" s="126">
        <v>1.3664999994539552E-2</v>
      </c>
      <c r="Z15" s="174">
        <v>1.8590000000000002E-2</v>
      </c>
      <c r="AA15" s="174">
        <v>1.8590000000000002E-2</v>
      </c>
      <c r="AB15" s="172">
        <v>1.4223841164532234E-2</v>
      </c>
      <c r="AC15" s="128">
        <v>1.5034999994052825E-2</v>
      </c>
      <c r="AD15" s="129">
        <v>1.3664999994539552E-2</v>
      </c>
      <c r="AE15" s="129">
        <v>1.3664999994539552E-2</v>
      </c>
      <c r="AF15" s="129">
        <v>1.3664999994539552E-2</v>
      </c>
      <c r="AG15" s="129">
        <v>1.3664999994539552E-2</v>
      </c>
      <c r="AH15" s="129">
        <v>1.3664999994539552E-2</v>
      </c>
      <c r="AI15" s="129">
        <v>1.3664999994539552E-2</v>
      </c>
      <c r="AJ15" s="129">
        <v>1.3664999994539552E-2</v>
      </c>
      <c r="AK15" s="129">
        <v>1.3664999994539552E-2</v>
      </c>
      <c r="AL15" s="129">
        <v>1.3664999994539552E-2</v>
      </c>
      <c r="AM15" s="129">
        <v>1.3664999994539552E-2</v>
      </c>
      <c r="AN15" s="130">
        <v>1.3664999994539552E-2</v>
      </c>
    </row>
    <row r="16" spans="1:40" ht="15">
      <c r="A16" s="117">
        <v>14</v>
      </c>
      <c r="B16" s="119">
        <v>13000000</v>
      </c>
      <c r="C16" s="119">
        <v>13999999</v>
      </c>
      <c r="D16" s="117"/>
      <c r="E16" s="120">
        <v>1.3255664877878149E-2</v>
      </c>
      <c r="F16" s="120">
        <v>1.3255664877878149E-2</v>
      </c>
      <c r="G16" s="172">
        <v>1.4663907345977136E-2</v>
      </c>
      <c r="H16" s="120">
        <v>1.3255664877878149E-2</v>
      </c>
      <c r="I16" s="120">
        <v>1.3255664877878149E-2</v>
      </c>
      <c r="J16" s="120">
        <v>1.3255664877878149E-2</v>
      </c>
      <c r="K16" s="172">
        <v>1.3207814691954279E-2</v>
      </c>
      <c r="L16" s="172">
        <v>1.4327814691954275E-2</v>
      </c>
      <c r="M16" s="121">
        <v>1.4139999995446071E-2</v>
      </c>
      <c r="N16" s="121">
        <v>1.4139999995446071E-2</v>
      </c>
      <c r="O16" s="172">
        <v>1.6865562938390855E-2</v>
      </c>
      <c r="P16" s="122">
        <v>1.7090000002208623E-2</v>
      </c>
      <c r="Q16" s="123">
        <v>1.2430664877878153E-2</v>
      </c>
      <c r="R16" s="123">
        <v>1.2430664877878153E-2</v>
      </c>
      <c r="S16" s="123">
        <v>1.2430664877878153E-2</v>
      </c>
      <c r="T16" s="123">
        <v>1.2430664877878153E-2</v>
      </c>
      <c r="U16" s="124">
        <v>1.3265000000000002E-2</v>
      </c>
      <c r="V16" s="125">
        <v>2.666E-2</v>
      </c>
      <c r="W16" s="125">
        <v>2.666E-2</v>
      </c>
      <c r="X16" s="125">
        <v>2.666E-2</v>
      </c>
      <c r="Y16" s="126">
        <v>1.3465000002704192E-2</v>
      </c>
      <c r="Z16" s="127">
        <v>1.8590000000000002E-2</v>
      </c>
      <c r="AA16" s="174">
        <v>1.8590000000000002E-2</v>
      </c>
      <c r="AB16" s="172">
        <v>1.4223841164532234E-2</v>
      </c>
      <c r="AC16" s="128">
        <v>1.5034999994052825E-2</v>
      </c>
      <c r="AD16" s="129">
        <v>1.3465000002704192E-2</v>
      </c>
      <c r="AE16" s="129">
        <v>1.3465000002704192E-2</v>
      </c>
      <c r="AF16" s="129">
        <v>1.3465000002704192E-2</v>
      </c>
      <c r="AG16" s="129">
        <v>1.3465000002704192E-2</v>
      </c>
      <c r="AH16" s="129">
        <v>1.3465000002704192E-2</v>
      </c>
      <c r="AI16" s="129">
        <v>1.3465000002704192E-2</v>
      </c>
      <c r="AJ16" s="129">
        <v>1.3465000002704192E-2</v>
      </c>
      <c r="AK16" s="129">
        <v>1.3465000002704192E-2</v>
      </c>
      <c r="AL16" s="129">
        <v>1.3465000002704192E-2</v>
      </c>
      <c r="AM16" s="129">
        <v>1.3465000002704192E-2</v>
      </c>
      <c r="AN16" s="130">
        <v>1.3465000002704192E-2</v>
      </c>
    </row>
    <row r="17" spans="1:40" ht="15">
      <c r="A17" s="117">
        <v>15</v>
      </c>
      <c r="B17" s="119">
        <v>14000000</v>
      </c>
      <c r="C17" s="119">
        <v>14999999</v>
      </c>
      <c r="D17" s="117"/>
      <c r="E17" s="120">
        <v>1.3086688815172566E-2</v>
      </c>
      <c r="F17" s="120">
        <v>1.3086688815172566E-2</v>
      </c>
      <c r="G17" s="172">
        <v>1.4663907345977136E-2</v>
      </c>
      <c r="H17" s="120">
        <v>1.3086688815172566E-2</v>
      </c>
      <c r="I17" s="120">
        <v>1.3086688815172566E-2</v>
      </c>
      <c r="J17" s="120">
        <v>1.3086688815172566E-2</v>
      </c>
      <c r="K17" s="172">
        <v>1.3207814691954279E-2</v>
      </c>
      <c r="L17" s="172">
        <v>1.4327814691954275E-2</v>
      </c>
      <c r="M17" s="121">
        <v>1.3940000001202218E-2</v>
      </c>
      <c r="N17" s="121">
        <v>1.3940000001202218E-2</v>
      </c>
      <c r="O17" s="172">
        <v>1.6865562938390855E-2</v>
      </c>
      <c r="P17" s="122">
        <v>1.7090000002208623E-2</v>
      </c>
      <c r="Q17" s="123">
        <v>1.2261688815172566E-2</v>
      </c>
      <c r="R17" s="123">
        <v>1.2261688815172566E-2</v>
      </c>
      <c r="S17" s="123">
        <v>1.2261688815172566E-2</v>
      </c>
      <c r="T17" s="123">
        <v>1.2261688815172566E-2</v>
      </c>
      <c r="U17" s="124">
        <v>1.3265000000000002E-2</v>
      </c>
      <c r="V17" s="125">
        <v>2.666E-2</v>
      </c>
      <c r="W17" s="125">
        <v>2.666E-2</v>
      </c>
      <c r="X17" s="125">
        <v>2.666E-2</v>
      </c>
      <c r="Y17" s="126">
        <v>1.3264999994796097E-2</v>
      </c>
      <c r="Z17" s="127">
        <v>1.8590000000000002E-2</v>
      </c>
      <c r="AA17" s="174">
        <v>1.8590000000000002E-2</v>
      </c>
      <c r="AB17" s="172">
        <v>1.4223841164532234E-2</v>
      </c>
      <c r="AC17" s="128">
        <v>1.5034999994052825E-2</v>
      </c>
      <c r="AD17" s="129">
        <v>1.3264999994796097E-2</v>
      </c>
      <c r="AE17" s="129">
        <v>1.3264999994796097E-2</v>
      </c>
      <c r="AF17" s="129">
        <v>1.3264999994796097E-2</v>
      </c>
      <c r="AG17" s="129">
        <v>1.3264999994796097E-2</v>
      </c>
      <c r="AH17" s="129">
        <v>1.3264999994796097E-2</v>
      </c>
      <c r="AI17" s="129">
        <v>1.3264999994796097E-2</v>
      </c>
      <c r="AJ17" s="129">
        <v>1.3264999994796097E-2</v>
      </c>
      <c r="AK17" s="129">
        <v>1.3264999994796097E-2</v>
      </c>
      <c r="AL17" s="129">
        <v>1.3264999994796097E-2</v>
      </c>
      <c r="AM17" s="129">
        <v>1.3264999994796097E-2</v>
      </c>
      <c r="AN17" s="130">
        <v>1.3264999994796097E-2</v>
      </c>
    </row>
    <row r="18" spans="1:40" ht="15">
      <c r="A18" s="117">
        <v>16</v>
      </c>
      <c r="B18" s="119">
        <v>15000000</v>
      </c>
      <c r="C18" s="119">
        <v>15999999</v>
      </c>
      <c r="D18" s="117"/>
      <c r="E18" s="120">
        <v>1.3113576227494395E-2</v>
      </c>
      <c r="F18" s="120">
        <v>1.3113576227494395E-2</v>
      </c>
      <c r="G18" s="172">
        <v>1.4663907345977136E-2</v>
      </c>
      <c r="H18" s="120">
        <v>1.3113576227494395E-2</v>
      </c>
      <c r="I18" s="120">
        <v>1.3113576227494395E-2</v>
      </c>
      <c r="J18" s="120">
        <v>1.3113576227494395E-2</v>
      </c>
      <c r="K18" s="172">
        <v>1.3207814691954279E-2</v>
      </c>
      <c r="L18" s="172">
        <v>1.4327814691954275E-2</v>
      </c>
      <c r="M18" s="121">
        <v>1.3940000001202218E-2</v>
      </c>
      <c r="N18" s="121">
        <v>1.3940000001202218E-2</v>
      </c>
      <c r="O18" s="172">
        <v>1.6865562938390855E-2</v>
      </c>
      <c r="P18" s="122">
        <v>1.7090000002208623E-2</v>
      </c>
      <c r="Q18" s="123">
        <v>1.2288576227494396E-2</v>
      </c>
      <c r="R18" s="123">
        <v>1.2288576227494396E-2</v>
      </c>
      <c r="S18" s="123">
        <v>1.2288576227494396E-2</v>
      </c>
      <c r="T18" s="123">
        <v>1.2288576227494396E-2</v>
      </c>
      <c r="U18" s="124">
        <v>1.3265000000000002E-2</v>
      </c>
      <c r="V18" s="125">
        <v>2.666E-2</v>
      </c>
      <c r="W18" s="125">
        <v>2.666E-2</v>
      </c>
      <c r="X18" s="125">
        <v>2.666E-2</v>
      </c>
      <c r="Y18" s="126">
        <v>1.3264999994796097E-2</v>
      </c>
      <c r="Z18" s="127">
        <v>1.8590000000000002E-2</v>
      </c>
      <c r="AA18" s="174">
        <v>1.8590000000000002E-2</v>
      </c>
      <c r="AB18" s="172">
        <v>1.4223841164532234E-2</v>
      </c>
      <c r="AC18" s="128">
        <v>1.5034999994052825E-2</v>
      </c>
      <c r="AD18" s="129">
        <v>1.3264999994796097E-2</v>
      </c>
      <c r="AE18" s="129">
        <v>1.3264999994796097E-2</v>
      </c>
      <c r="AF18" s="129">
        <v>1.3264999994796097E-2</v>
      </c>
      <c r="AG18" s="129">
        <v>1.3264999994796097E-2</v>
      </c>
      <c r="AH18" s="129">
        <v>1.3264999994796097E-2</v>
      </c>
      <c r="AI18" s="129">
        <v>1.3264999994796097E-2</v>
      </c>
      <c r="AJ18" s="129">
        <v>1.3264999994796097E-2</v>
      </c>
      <c r="AK18" s="129">
        <v>1.3264999994796097E-2</v>
      </c>
      <c r="AL18" s="129">
        <v>1.3264999994796097E-2</v>
      </c>
      <c r="AM18" s="129">
        <v>1.3264999994796097E-2</v>
      </c>
      <c r="AN18" s="130">
        <v>1.3264999994796097E-2</v>
      </c>
    </row>
    <row r="19" spans="1:40" ht="15">
      <c r="A19" s="117">
        <v>17</v>
      </c>
      <c r="B19" s="119">
        <v>16000000</v>
      </c>
      <c r="C19" s="119">
        <v>16999999</v>
      </c>
      <c r="D19" s="117"/>
      <c r="E19" s="120">
        <v>1.2637930509482854E-2</v>
      </c>
      <c r="F19" s="120">
        <v>1.2637930509482854E-2</v>
      </c>
      <c r="G19" s="172">
        <v>1.4663907345977136E-2</v>
      </c>
      <c r="H19" s="120">
        <v>1.2637930509482854E-2</v>
      </c>
      <c r="I19" s="120">
        <v>1.2637930509482854E-2</v>
      </c>
      <c r="J19" s="120">
        <v>1.2637930509482854E-2</v>
      </c>
      <c r="K19" s="172">
        <v>1.3207814691954279E-2</v>
      </c>
      <c r="L19" s="172">
        <v>1.4327814691954275E-2</v>
      </c>
      <c r="M19" s="121">
        <v>1.3239999990150939E-2</v>
      </c>
      <c r="N19" s="121">
        <v>1.3239999990150939E-2</v>
      </c>
      <c r="O19" s="172">
        <v>1.6865562938390855E-2</v>
      </c>
      <c r="P19" s="122">
        <v>1.7090000002208623E-2</v>
      </c>
      <c r="Q19" s="123">
        <v>1.1812930509482858E-2</v>
      </c>
      <c r="R19" s="123">
        <v>1.1812930509482858E-2</v>
      </c>
      <c r="S19" s="123">
        <v>1.1812930509482858E-2</v>
      </c>
      <c r="T19" s="123">
        <v>1.1812930509482858E-2</v>
      </c>
      <c r="U19" s="124">
        <v>1.3265000000000002E-2</v>
      </c>
      <c r="V19" s="125">
        <v>2.666E-2</v>
      </c>
      <c r="W19" s="125">
        <v>2.666E-2</v>
      </c>
      <c r="X19" s="125">
        <v>2.666E-2</v>
      </c>
      <c r="Y19" s="126">
        <v>1.2565000006912758E-2</v>
      </c>
      <c r="Z19" s="127">
        <v>1.8590000000000002E-2</v>
      </c>
      <c r="AA19" s="174">
        <v>1.8590000000000002E-2</v>
      </c>
      <c r="AB19" s="172">
        <v>1.4223841164532234E-2</v>
      </c>
      <c r="AC19" s="128">
        <v>1.5034999994052825E-2</v>
      </c>
      <c r="AD19" s="129">
        <v>1.2565000006912758E-2</v>
      </c>
      <c r="AE19" s="129">
        <v>1.2565000006912758E-2</v>
      </c>
      <c r="AF19" s="129">
        <v>1.2565000006912758E-2</v>
      </c>
      <c r="AG19" s="129">
        <v>1.2565000006912758E-2</v>
      </c>
      <c r="AH19" s="129">
        <v>1.2565000006912758E-2</v>
      </c>
      <c r="AI19" s="129">
        <v>1.2565000006912758E-2</v>
      </c>
      <c r="AJ19" s="129">
        <v>1.2565000006912758E-2</v>
      </c>
      <c r="AK19" s="129">
        <v>1.2565000006912758E-2</v>
      </c>
      <c r="AL19" s="129">
        <v>1.2565000006912758E-2</v>
      </c>
      <c r="AM19" s="129">
        <v>1.2565000006912758E-2</v>
      </c>
      <c r="AN19" s="130">
        <v>1.2565000006912758E-2</v>
      </c>
    </row>
    <row r="20" spans="1:40" ht="15">
      <c r="A20" s="117">
        <v>18</v>
      </c>
      <c r="B20" s="119">
        <v>17000000</v>
      </c>
      <c r="C20" s="119">
        <v>17999999</v>
      </c>
      <c r="D20" s="117"/>
      <c r="E20" s="120">
        <v>1.2637930509482854E-2</v>
      </c>
      <c r="F20" s="120">
        <v>1.2637930509482854E-2</v>
      </c>
      <c r="G20" s="172">
        <v>1.4663907345977136E-2</v>
      </c>
      <c r="H20" s="120">
        <v>1.2637930509482854E-2</v>
      </c>
      <c r="I20" s="120">
        <v>1.2637930509482854E-2</v>
      </c>
      <c r="J20" s="120">
        <v>1.2637930509482854E-2</v>
      </c>
      <c r="K20" s="172">
        <v>1.3207814691954279E-2</v>
      </c>
      <c r="L20" s="172">
        <v>1.4327814691954275E-2</v>
      </c>
      <c r="M20" s="121">
        <v>1.3239999990150939E-2</v>
      </c>
      <c r="N20" s="121">
        <v>1.3239999990150939E-2</v>
      </c>
      <c r="O20" s="172">
        <v>1.6865562938390855E-2</v>
      </c>
      <c r="P20" s="122">
        <v>1.7090000002208623E-2</v>
      </c>
      <c r="Q20" s="123">
        <v>1.1812930509482858E-2</v>
      </c>
      <c r="R20" s="123">
        <v>1.1812930509482858E-2</v>
      </c>
      <c r="S20" s="123">
        <v>1.1812930509482858E-2</v>
      </c>
      <c r="T20" s="123">
        <v>1.1812930509482858E-2</v>
      </c>
      <c r="U20" s="124">
        <v>1.3265000000000002E-2</v>
      </c>
      <c r="V20" s="125">
        <v>2.666E-2</v>
      </c>
      <c r="W20" s="125">
        <v>2.666E-2</v>
      </c>
      <c r="X20" s="125">
        <v>2.666E-2</v>
      </c>
      <c r="Y20" s="126">
        <v>1.2565000006912758E-2</v>
      </c>
      <c r="Z20" s="127">
        <v>1.8590000000000002E-2</v>
      </c>
      <c r="AA20" s="174">
        <v>1.8590000000000002E-2</v>
      </c>
      <c r="AB20" s="172">
        <v>1.4223841164532234E-2</v>
      </c>
      <c r="AC20" s="128">
        <v>1.5034999994052825E-2</v>
      </c>
      <c r="AD20" s="129">
        <v>1.2565000006912758E-2</v>
      </c>
      <c r="AE20" s="129">
        <v>1.2565000006912758E-2</v>
      </c>
      <c r="AF20" s="129">
        <v>1.2565000006912758E-2</v>
      </c>
      <c r="AG20" s="129">
        <v>1.2565000006912758E-2</v>
      </c>
      <c r="AH20" s="129">
        <v>1.2565000006912758E-2</v>
      </c>
      <c r="AI20" s="129">
        <v>1.2565000006912758E-2</v>
      </c>
      <c r="AJ20" s="129">
        <v>1.2565000006912758E-2</v>
      </c>
      <c r="AK20" s="129">
        <v>1.2565000006912758E-2</v>
      </c>
      <c r="AL20" s="129">
        <v>1.2565000006912758E-2</v>
      </c>
      <c r="AM20" s="129">
        <v>1.2565000006912758E-2</v>
      </c>
      <c r="AN20" s="130">
        <v>1.2565000006912758E-2</v>
      </c>
    </row>
    <row r="21" spans="1:40" ht="15">
      <c r="A21" s="117">
        <v>19</v>
      </c>
      <c r="B21" s="119">
        <v>18000000</v>
      </c>
      <c r="C21" s="119">
        <v>18999999</v>
      </c>
      <c r="D21" s="117"/>
      <c r="E21" s="120">
        <v>1.2637930509482854E-2</v>
      </c>
      <c r="F21" s="120">
        <v>1.2637930509482854E-2</v>
      </c>
      <c r="G21" s="172">
        <v>1.4663907345977136E-2</v>
      </c>
      <c r="H21" s="120">
        <v>1.2637930509482854E-2</v>
      </c>
      <c r="I21" s="120">
        <v>1.2637930509482854E-2</v>
      </c>
      <c r="J21" s="120">
        <v>1.2637930509482854E-2</v>
      </c>
      <c r="K21" s="172">
        <v>1.3207814691954279E-2</v>
      </c>
      <c r="L21" s="172">
        <v>1.4327814691954275E-2</v>
      </c>
      <c r="M21" s="121">
        <v>1.3239999990150939E-2</v>
      </c>
      <c r="N21" s="121">
        <v>1.3239999990150939E-2</v>
      </c>
      <c r="O21" s="172">
        <v>1.6865562938390855E-2</v>
      </c>
      <c r="P21" s="122">
        <v>1.7090000002208623E-2</v>
      </c>
      <c r="Q21" s="123">
        <v>1.1812930509482858E-2</v>
      </c>
      <c r="R21" s="123">
        <v>1.1812930509482858E-2</v>
      </c>
      <c r="S21" s="123">
        <v>1.1812930509482858E-2</v>
      </c>
      <c r="T21" s="123">
        <v>1.1812930509482858E-2</v>
      </c>
      <c r="U21" s="124">
        <v>1.3265000000000002E-2</v>
      </c>
      <c r="V21" s="125">
        <v>2.666E-2</v>
      </c>
      <c r="W21" s="125">
        <v>2.666E-2</v>
      </c>
      <c r="X21" s="125">
        <v>2.666E-2</v>
      </c>
      <c r="Y21" s="126">
        <v>1.2565000006912758E-2</v>
      </c>
      <c r="Z21" s="127">
        <v>1.8590000000000002E-2</v>
      </c>
      <c r="AA21" s="174">
        <v>1.8590000000000002E-2</v>
      </c>
      <c r="AB21" s="172">
        <v>1.4223841164532234E-2</v>
      </c>
      <c r="AC21" s="128">
        <v>1.5034999994052825E-2</v>
      </c>
      <c r="AD21" s="129">
        <v>1.2565000006912758E-2</v>
      </c>
      <c r="AE21" s="129">
        <v>1.2565000006912758E-2</v>
      </c>
      <c r="AF21" s="129">
        <v>1.2565000006912758E-2</v>
      </c>
      <c r="AG21" s="129">
        <v>1.2565000006912758E-2</v>
      </c>
      <c r="AH21" s="129">
        <v>1.2565000006912758E-2</v>
      </c>
      <c r="AI21" s="129">
        <v>1.2565000006912758E-2</v>
      </c>
      <c r="AJ21" s="129">
        <v>1.2565000006912758E-2</v>
      </c>
      <c r="AK21" s="129">
        <v>1.2565000006912758E-2</v>
      </c>
      <c r="AL21" s="129">
        <v>1.2565000006912758E-2</v>
      </c>
      <c r="AM21" s="129">
        <v>1.2565000006912758E-2</v>
      </c>
      <c r="AN21" s="130">
        <v>1.2565000006912758E-2</v>
      </c>
    </row>
    <row r="22" spans="1:40" ht="15">
      <c r="A22" s="117">
        <v>20</v>
      </c>
      <c r="B22" s="119">
        <v>19000000</v>
      </c>
      <c r="C22" s="119">
        <v>19999999</v>
      </c>
      <c r="D22" s="117"/>
      <c r="E22" s="120">
        <v>1.2637930509482854E-2</v>
      </c>
      <c r="F22" s="120">
        <v>1.2637930509482854E-2</v>
      </c>
      <c r="G22" s="172">
        <v>1.4663907345977136E-2</v>
      </c>
      <c r="H22" s="120">
        <v>1.2637930509482854E-2</v>
      </c>
      <c r="I22" s="120">
        <v>1.2637930509482854E-2</v>
      </c>
      <c r="J22" s="120">
        <v>1.2637930509482854E-2</v>
      </c>
      <c r="K22" s="172">
        <v>1.3207814691954279E-2</v>
      </c>
      <c r="L22" s="172">
        <v>1.4327814691954275E-2</v>
      </c>
      <c r="M22" s="121">
        <v>1.3239999990150939E-2</v>
      </c>
      <c r="N22" s="121">
        <v>1.3239999990150939E-2</v>
      </c>
      <c r="O22" s="172">
        <v>1.6865562938390855E-2</v>
      </c>
      <c r="P22" s="122">
        <v>1.7090000002208623E-2</v>
      </c>
      <c r="Q22" s="123">
        <v>1.1812930509482858E-2</v>
      </c>
      <c r="R22" s="123">
        <v>1.1812930509482858E-2</v>
      </c>
      <c r="S22" s="123">
        <v>1.1812930509482858E-2</v>
      </c>
      <c r="T22" s="123">
        <v>1.1812930509482858E-2</v>
      </c>
      <c r="U22" s="124">
        <v>1.3265000000000002E-2</v>
      </c>
      <c r="V22" s="125">
        <v>2.666E-2</v>
      </c>
      <c r="W22" s="125">
        <v>2.666E-2</v>
      </c>
      <c r="X22" s="125">
        <v>2.666E-2</v>
      </c>
      <c r="Y22" s="126">
        <v>1.2565000006912758E-2</v>
      </c>
      <c r="Z22" s="127">
        <v>1.8590000000000002E-2</v>
      </c>
      <c r="AA22" s="174">
        <v>1.8590000000000002E-2</v>
      </c>
      <c r="AB22" s="172">
        <v>1.4223841164532234E-2</v>
      </c>
      <c r="AC22" s="128">
        <v>1.5034999994052825E-2</v>
      </c>
      <c r="AD22" s="129">
        <v>1.2565000006912758E-2</v>
      </c>
      <c r="AE22" s="129">
        <v>1.2565000006912758E-2</v>
      </c>
      <c r="AF22" s="129">
        <v>1.2565000006912758E-2</v>
      </c>
      <c r="AG22" s="129">
        <v>1.2565000006912758E-2</v>
      </c>
      <c r="AH22" s="129">
        <v>1.2565000006912758E-2</v>
      </c>
      <c r="AI22" s="129">
        <v>1.2565000006912758E-2</v>
      </c>
      <c r="AJ22" s="129">
        <v>1.2565000006912758E-2</v>
      </c>
      <c r="AK22" s="129">
        <v>1.2565000006912758E-2</v>
      </c>
      <c r="AL22" s="129">
        <v>1.2565000006912758E-2</v>
      </c>
      <c r="AM22" s="129">
        <v>1.2565000006912758E-2</v>
      </c>
      <c r="AN22" s="130">
        <v>1.2565000006912758E-2</v>
      </c>
    </row>
    <row r="23" spans="1:40" ht="15">
      <c r="A23" s="117">
        <v>21</v>
      </c>
      <c r="B23" s="119">
        <v>20000000</v>
      </c>
      <c r="C23" s="119">
        <v>20999999</v>
      </c>
      <c r="D23" s="117"/>
      <c r="E23" s="120">
        <v>1.2637930509482854E-2</v>
      </c>
      <c r="F23" s="120">
        <v>1.2637930509482854E-2</v>
      </c>
      <c r="G23" s="172">
        <v>1.4663907345977136E-2</v>
      </c>
      <c r="H23" s="120">
        <v>1.2637930509482854E-2</v>
      </c>
      <c r="I23" s="120">
        <v>1.2637930509482854E-2</v>
      </c>
      <c r="J23" s="120">
        <v>1.2637930509482854E-2</v>
      </c>
      <c r="K23" s="172">
        <v>1.3207814691954279E-2</v>
      </c>
      <c r="L23" s="172">
        <v>1.4327814691954275E-2</v>
      </c>
      <c r="M23" s="121">
        <v>1.3239999990150939E-2</v>
      </c>
      <c r="N23" s="121">
        <v>1.3239999990150939E-2</v>
      </c>
      <c r="O23" s="172">
        <v>1.6865562938390855E-2</v>
      </c>
      <c r="P23" s="122">
        <v>1.7090000002208623E-2</v>
      </c>
      <c r="Q23" s="123">
        <v>1.1812930509482858E-2</v>
      </c>
      <c r="R23" s="123">
        <v>1.1812930509482858E-2</v>
      </c>
      <c r="S23" s="123">
        <v>1.1812930509482858E-2</v>
      </c>
      <c r="T23" s="123">
        <v>1.1812930509482858E-2</v>
      </c>
      <c r="U23" s="124">
        <v>1.3265000000000002E-2</v>
      </c>
      <c r="V23" s="125">
        <v>2.666E-2</v>
      </c>
      <c r="W23" s="125">
        <v>2.666E-2</v>
      </c>
      <c r="X23" s="125">
        <v>2.666E-2</v>
      </c>
      <c r="Y23" s="126">
        <v>1.2565000006912758E-2</v>
      </c>
      <c r="Z23" s="127">
        <v>1.8590000000000002E-2</v>
      </c>
      <c r="AA23" s="174">
        <v>1.8590000000000002E-2</v>
      </c>
      <c r="AB23" s="172">
        <v>1.4223841164532234E-2</v>
      </c>
      <c r="AC23" s="128">
        <v>1.5034999994052825E-2</v>
      </c>
      <c r="AD23" s="129">
        <v>1.2565000006912758E-2</v>
      </c>
      <c r="AE23" s="129">
        <v>1.2565000006912758E-2</v>
      </c>
      <c r="AF23" s="129">
        <v>1.2565000006912758E-2</v>
      </c>
      <c r="AG23" s="129">
        <v>1.2565000006912758E-2</v>
      </c>
      <c r="AH23" s="129">
        <v>1.2565000006912758E-2</v>
      </c>
      <c r="AI23" s="129">
        <v>1.2565000006912758E-2</v>
      </c>
      <c r="AJ23" s="129">
        <v>1.2565000006912758E-2</v>
      </c>
      <c r="AK23" s="129">
        <v>1.2565000006912758E-2</v>
      </c>
      <c r="AL23" s="129">
        <v>1.2565000006912758E-2</v>
      </c>
      <c r="AM23" s="129">
        <v>1.2565000006912758E-2</v>
      </c>
      <c r="AN23" s="130">
        <v>1.2565000006912758E-2</v>
      </c>
    </row>
    <row r="24" spans="1:40" ht="15">
      <c r="A24" s="117">
        <v>22</v>
      </c>
      <c r="B24" s="119">
        <v>21000000</v>
      </c>
      <c r="C24" s="119">
        <v>21999999</v>
      </c>
      <c r="D24" s="117"/>
      <c r="E24" s="120">
        <v>1.2637930509482854E-2</v>
      </c>
      <c r="F24" s="120">
        <v>1.2637930509482854E-2</v>
      </c>
      <c r="G24" s="172">
        <v>1.4663907345977136E-2</v>
      </c>
      <c r="H24" s="120">
        <v>1.2637930509482854E-2</v>
      </c>
      <c r="I24" s="120">
        <v>1.2637930509482854E-2</v>
      </c>
      <c r="J24" s="120">
        <v>1.2637930509482854E-2</v>
      </c>
      <c r="K24" s="172">
        <v>1.3207814691954279E-2</v>
      </c>
      <c r="L24" s="172">
        <v>1.4327814691954275E-2</v>
      </c>
      <c r="M24" s="121">
        <v>1.3239999990150939E-2</v>
      </c>
      <c r="N24" s="121">
        <v>1.3239999990150939E-2</v>
      </c>
      <c r="O24" s="172">
        <v>1.6865562938390855E-2</v>
      </c>
      <c r="P24" s="122">
        <v>1.7090000002208623E-2</v>
      </c>
      <c r="Q24" s="123">
        <v>1.1812930509482858E-2</v>
      </c>
      <c r="R24" s="123">
        <v>1.1812930509482858E-2</v>
      </c>
      <c r="S24" s="123">
        <v>1.1812930509482858E-2</v>
      </c>
      <c r="T24" s="123">
        <v>1.1812930509482858E-2</v>
      </c>
      <c r="U24" s="124">
        <v>1.3265000000000002E-2</v>
      </c>
      <c r="V24" s="125">
        <v>2.666E-2</v>
      </c>
      <c r="W24" s="125">
        <v>2.666E-2</v>
      </c>
      <c r="X24" s="125">
        <v>2.666E-2</v>
      </c>
      <c r="Y24" s="126">
        <v>1.2565000006912758E-2</v>
      </c>
      <c r="Z24" s="127">
        <v>1.8590000000000002E-2</v>
      </c>
      <c r="AA24" s="174">
        <v>1.8590000000000002E-2</v>
      </c>
      <c r="AB24" s="172">
        <v>1.4223841164532234E-2</v>
      </c>
      <c r="AC24" s="128">
        <v>1.5034999994052825E-2</v>
      </c>
      <c r="AD24" s="129">
        <v>1.2565000006912758E-2</v>
      </c>
      <c r="AE24" s="129">
        <v>1.2565000006912758E-2</v>
      </c>
      <c r="AF24" s="129">
        <v>1.2565000006912758E-2</v>
      </c>
      <c r="AG24" s="129">
        <v>1.2565000006912758E-2</v>
      </c>
      <c r="AH24" s="129">
        <v>1.2565000006912758E-2</v>
      </c>
      <c r="AI24" s="129">
        <v>1.2565000006912758E-2</v>
      </c>
      <c r="AJ24" s="129">
        <v>1.2565000006912758E-2</v>
      </c>
      <c r="AK24" s="129">
        <v>1.2565000006912758E-2</v>
      </c>
      <c r="AL24" s="129">
        <v>1.2565000006912758E-2</v>
      </c>
      <c r="AM24" s="129">
        <v>1.2565000006912758E-2</v>
      </c>
      <c r="AN24" s="130">
        <v>1.2565000006912758E-2</v>
      </c>
    </row>
    <row r="25" spans="1:40" ht="15">
      <c r="A25" s="117">
        <v>23</v>
      </c>
      <c r="B25" s="119">
        <v>22000000</v>
      </c>
      <c r="C25" s="119">
        <v>22999999</v>
      </c>
      <c r="D25" s="117"/>
      <c r="E25" s="120">
        <v>1.2637930509482854E-2</v>
      </c>
      <c r="F25" s="120">
        <v>1.2637930509482854E-2</v>
      </c>
      <c r="G25" s="172">
        <v>1.4663907345977136E-2</v>
      </c>
      <c r="H25" s="120">
        <v>1.2637930509482854E-2</v>
      </c>
      <c r="I25" s="120">
        <v>1.2637930509482854E-2</v>
      </c>
      <c r="J25" s="120">
        <v>1.2637930509482854E-2</v>
      </c>
      <c r="K25" s="172">
        <v>1.3207814691954279E-2</v>
      </c>
      <c r="L25" s="172">
        <v>1.4327814691954275E-2</v>
      </c>
      <c r="M25" s="121">
        <v>1.3239999990150939E-2</v>
      </c>
      <c r="N25" s="121">
        <v>1.3239999990150939E-2</v>
      </c>
      <c r="O25" s="172">
        <v>1.6865562938390855E-2</v>
      </c>
      <c r="P25" s="122">
        <v>1.7090000002208623E-2</v>
      </c>
      <c r="Q25" s="123">
        <v>1.1812930509482858E-2</v>
      </c>
      <c r="R25" s="123">
        <v>1.1812930509482858E-2</v>
      </c>
      <c r="S25" s="123">
        <v>1.1812930509482858E-2</v>
      </c>
      <c r="T25" s="123">
        <v>1.1812930509482858E-2</v>
      </c>
      <c r="U25" s="124">
        <v>1.3265000000000002E-2</v>
      </c>
      <c r="V25" s="125">
        <v>2.666E-2</v>
      </c>
      <c r="W25" s="125">
        <v>2.666E-2</v>
      </c>
      <c r="X25" s="125">
        <v>2.666E-2</v>
      </c>
      <c r="Y25" s="126">
        <v>1.2565000006912758E-2</v>
      </c>
      <c r="Z25" s="127">
        <v>1.8590000000000002E-2</v>
      </c>
      <c r="AA25" s="174">
        <v>1.8590000000000002E-2</v>
      </c>
      <c r="AB25" s="172">
        <v>1.4223841164532234E-2</v>
      </c>
      <c r="AC25" s="128">
        <v>1.5034999994052825E-2</v>
      </c>
      <c r="AD25" s="129">
        <v>1.2565000006912758E-2</v>
      </c>
      <c r="AE25" s="129">
        <v>1.2565000006912758E-2</v>
      </c>
      <c r="AF25" s="129">
        <v>1.2565000006912758E-2</v>
      </c>
      <c r="AG25" s="129">
        <v>1.2565000006912758E-2</v>
      </c>
      <c r="AH25" s="129">
        <v>1.2565000006912758E-2</v>
      </c>
      <c r="AI25" s="129">
        <v>1.2565000006912758E-2</v>
      </c>
      <c r="AJ25" s="129">
        <v>1.2565000006912758E-2</v>
      </c>
      <c r="AK25" s="129">
        <v>1.2565000006912758E-2</v>
      </c>
      <c r="AL25" s="129">
        <v>1.2565000006912758E-2</v>
      </c>
      <c r="AM25" s="129">
        <v>1.2565000006912758E-2</v>
      </c>
      <c r="AN25" s="130">
        <v>1.2565000006912758E-2</v>
      </c>
    </row>
    <row r="26" spans="1:40" ht="15">
      <c r="A26" s="117">
        <v>24</v>
      </c>
      <c r="B26" s="119">
        <v>23000000</v>
      </c>
      <c r="C26" s="119">
        <v>23999999</v>
      </c>
      <c r="D26" s="117"/>
      <c r="E26" s="120">
        <v>1.2637930509482854E-2</v>
      </c>
      <c r="F26" s="120">
        <v>1.2637930509482854E-2</v>
      </c>
      <c r="G26" s="172">
        <v>1.4663907345977136E-2</v>
      </c>
      <c r="H26" s="120">
        <v>1.2637930509482854E-2</v>
      </c>
      <c r="I26" s="120">
        <v>1.2637930509482854E-2</v>
      </c>
      <c r="J26" s="120">
        <v>1.2637930509482854E-2</v>
      </c>
      <c r="K26" s="172">
        <v>1.3207814691954279E-2</v>
      </c>
      <c r="L26" s="172">
        <v>1.4327814691954275E-2</v>
      </c>
      <c r="M26" s="121">
        <v>1.3239999990150939E-2</v>
      </c>
      <c r="N26" s="121">
        <v>1.3239999990150939E-2</v>
      </c>
      <c r="O26" s="172">
        <v>1.6865562938390855E-2</v>
      </c>
      <c r="P26" s="122">
        <v>1.7090000002208623E-2</v>
      </c>
      <c r="Q26" s="123">
        <v>1.1812930509482858E-2</v>
      </c>
      <c r="R26" s="123">
        <v>1.1812930509482858E-2</v>
      </c>
      <c r="S26" s="123">
        <v>1.1812930509482858E-2</v>
      </c>
      <c r="T26" s="123">
        <v>1.1812930509482858E-2</v>
      </c>
      <c r="U26" s="124">
        <v>1.3265000000000002E-2</v>
      </c>
      <c r="V26" s="125">
        <v>2.666E-2</v>
      </c>
      <c r="W26" s="125">
        <v>2.666E-2</v>
      </c>
      <c r="X26" s="125">
        <v>2.666E-2</v>
      </c>
      <c r="Y26" s="126">
        <v>1.2565000006912758E-2</v>
      </c>
      <c r="Z26" s="127">
        <v>1.8590000000000002E-2</v>
      </c>
      <c r="AA26" s="174">
        <v>1.8590000000000002E-2</v>
      </c>
      <c r="AB26" s="172">
        <v>1.4223841164532234E-2</v>
      </c>
      <c r="AC26" s="128">
        <v>1.5034999994052825E-2</v>
      </c>
      <c r="AD26" s="129">
        <v>1.2565000006912758E-2</v>
      </c>
      <c r="AE26" s="129">
        <v>1.2565000006912758E-2</v>
      </c>
      <c r="AF26" s="129">
        <v>1.2565000006912758E-2</v>
      </c>
      <c r="AG26" s="129">
        <v>1.2565000006912758E-2</v>
      </c>
      <c r="AH26" s="129">
        <v>1.2565000006912758E-2</v>
      </c>
      <c r="AI26" s="129">
        <v>1.2565000006912758E-2</v>
      </c>
      <c r="AJ26" s="129">
        <v>1.2565000006912758E-2</v>
      </c>
      <c r="AK26" s="129">
        <v>1.2565000006912758E-2</v>
      </c>
      <c r="AL26" s="129">
        <v>1.2565000006912758E-2</v>
      </c>
      <c r="AM26" s="129">
        <v>1.2565000006912758E-2</v>
      </c>
      <c r="AN26" s="130">
        <v>1.2565000006912758E-2</v>
      </c>
    </row>
    <row r="27" spans="1:40" ht="15">
      <c r="A27" s="117">
        <v>25</v>
      </c>
      <c r="B27" s="119">
        <v>24000000</v>
      </c>
      <c r="C27" s="119">
        <v>24999999</v>
      </c>
      <c r="D27" s="117"/>
      <c r="E27" s="120">
        <v>1.2637930509482854E-2</v>
      </c>
      <c r="F27" s="120">
        <v>1.2637930509482854E-2</v>
      </c>
      <c r="G27" s="172">
        <v>1.4663907345977136E-2</v>
      </c>
      <c r="H27" s="120">
        <v>1.2637930509482854E-2</v>
      </c>
      <c r="I27" s="120">
        <v>1.2637930509482854E-2</v>
      </c>
      <c r="J27" s="120">
        <v>1.2637930509482854E-2</v>
      </c>
      <c r="K27" s="172">
        <v>1.3207814691954279E-2</v>
      </c>
      <c r="L27" s="172">
        <v>1.4327814691954275E-2</v>
      </c>
      <c r="M27" s="121">
        <v>1.3239999990150939E-2</v>
      </c>
      <c r="N27" s="121">
        <v>1.3239999990150939E-2</v>
      </c>
      <c r="O27" s="172">
        <v>1.6865562938390855E-2</v>
      </c>
      <c r="P27" s="122">
        <v>1.7090000002208623E-2</v>
      </c>
      <c r="Q27" s="123">
        <v>1.1812930509482858E-2</v>
      </c>
      <c r="R27" s="123">
        <v>1.1812930509482858E-2</v>
      </c>
      <c r="S27" s="123">
        <v>1.1812930509482858E-2</v>
      </c>
      <c r="T27" s="123">
        <v>1.1812930509482858E-2</v>
      </c>
      <c r="U27" s="124">
        <v>1.3265000000000002E-2</v>
      </c>
      <c r="V27" s="125">
        <v>2.666E-2</v>
      </c>
      <c r="W27" s="125">
        <v>2.666E-2</v>
      </c>
      <c r="X27" s="125">
        <v>2.666E-2</v>
      </c>
      <c r="Y27" s="126">
        <v>1.2565000006912758E-2</v>
      </c>
      <c r="Z27" s="127">
        <v>1.8590000000000002E-2</v>
      </c>
      <c r="AA27" s="174">
        <v>1.8590000000000002E-2</v>
      </c>
      <c r="AB27" s="172">
        <v>1.4223841164532234E-2</v>
      </c>
      <c r="AC27" s="128">
        <v>1.5034999994052825E-2</v>
      </c>
      <c r="AD27" s="129">
        <v>1.2565000006912758E-2</v>
      </c>
      <c r="AE27" s="129">
        <v>1.2565000006912758E-2</v>
      </c>
      <c r="AF27" s="129">
        <v>1.2565000006912758E-2</v>
      </c>
      <c r="AG27" s="129">
        <v>1.2565000006912758E-2</v>
      </c>
      <c r="AH27" s="129">
        <v>1.2565000006912758E-2</v>
      </c>
      <c r="AI27" s="129">
        <v>1.2565000006912758E-2</v>
      </c>
      <c r="AJ27" s="129">
        <v>1.2565000006912758E-2</v>
      </c>
      <c r="AK27" s="129">
        <v>1.2565000006912758E-2</v>
      </c>
      <c r="AL27" s="129">
        <v>1.2565000006912758E-2</v>
      </c>
      <c r="AM27" s="129">
        <v>1.2565000006912758E-2</v>
      </c>
      <c r="AN27" s="130">
        <v>1.2565000006912758E-2</v>
      </c>
    </row>
    <row r="28" spans="1:40" ht="15">
      <c r="A28" s="117">
        <v>26</v>
      </c>
      <c r="B28" s="119">
        <v>25000000</v>
      </c>
      <c r="C28" s="119">
        <v>25999999</v>
      </c>
      <c r="D28" s="117"/>
      <c r="E28" s="120">
        <v>1.2637930509482854E-2</v>
      </c>
      <c r="F28" s="120">
        <v>1.2637930509482854E-2</v>
      </c>
      <c r="G28" s="172">
        <v>1.4663907345977136E-2</v>
      </c>
      <c r="H28" s="120">
        <v>1.2637930509482854E-2</v>
      </c>
      <c r="I28" s="120">
        <v>1.2637930509482854E-2</v>
      </c>
      <c r="J28" s="120">
        <v>1.2637930509482854E-2</v>
      </c>
      <c r="K28" s="172">
        <v>1.3207814691954279E-2</v>
      </c>
      <c r="L28" s="172">
        <v>1.4327814691954275E-2</v>
      </c>
      <c r="M28" s="121">
        <v>1.3239999990150939E-2</v>
      </c>
      <c r="N28" s="121">
        <v>1.3239999990150939E-2</v>
      </c>
      <c r="O28" s="172">
        <v>1.6865562938390855E-2</v>
      </c>
      <c r="P28" s="122">
        <v>1.7090000002208623E-2</v>
      </c>
      <c r="Q28" s="123">
        <v>1.1812930509482858E-2</v>
      </c>
      <c r="R28" s="123">
        <v>1.1812930509482858E-2</v>
      </c>
      <c r="S28" s="123">
        <v>1.1812930509482858E-2</v>
      </c>
      <c r="T28" s="123">
        <v>1.1812930509482858E-2</v>
      </c>
      <c r="U28" s="124">
        <v>1.3265000000000002E-2</v>
      </c>
      <c r="V28" s="125">
        <v>2.666E-2</v>
      </c>
      <c r="W28" s="125">
        <v>2.666E-2</v>
      </c>
      <c r="X28" s="125">
        <v>2.666E-2</v>
      </c>
      <c r="Y28" s="126">
        <v>1.2565000006912758E-2</v>
      </c>
      <c r="Z28" s="127">
        <v>1.8590000000000002E-2</v>
      </c>
      <c r="AA28" s="174">
        <v>1.8590000000000002E-2</v>
      </c>
      <c r="AB28" s="172">
        <v>1.4223841164532234E-2</v>
      </c>
      <c r="AC28" s="128">
        <v>1.5034999994052825E-2</v>
      </c>
      <c r="AD28" s="129">
        <v>1.2565000006912758E-2</v>
      </c>
      <c r="AE28" s="129">
        <v>1.2565000006912758E-2</v>
      </c>
      <c r="AF28" s="129">
        <v>1.2565000006912758E-2</v>
      </c>
      <c r="AG28" s="129">
        <v>1.2565000006912758E-2</v>
      </c>
      <c r="AH28" s="129">
        <v>1.2565000006912758E-2</v>
      </c>
      <c r="AI28" s="129">
        <v>1.2565000006912758E-2</v>
      </c>
      <c r="AJ28" s="129">
        <v>1.2565000006912758E-2</v>
      </c>
      <c r="AK28" s="129">
        <v>1.2565000006912758E-2</v>
      </c>
      <c r="AL28" s="129">
        <v>1.2565000006912758E-2</v>
      </c>
      <c r="AM28" s="129">
        <v>1.2565000006912758E-2</v>
      </c>
      <c r="AN28" s="130">
        <v>1.2565000006912758E-2</v>
      </c>
    </row>
    <row r="29" spans="1:40" ht="15">
      <c r="A29" s="117">
        <v>27</v>
      </c>
      <c r="B29" s="119">
        <v>26000000</v>
      </c>
      <c r="C29" s="119">
        <v>26999999</v>
      </c>
      <c r="D29" s="117"/>
      <c r="E29" s="120">
        <v>1.2637930509482854E-2</v>
      </c>
      <c r="F29" s="120">
        <v>1.2637930509482854E-2</v>
      </c>
      <c r="G29" s="172">
        <v>1.4663907345977136E-2</v>
      </c>
      <c r="H29" s="120">
        <v>1.2637930509482854E-2</v>
      </c>
      <c r="I29" s="120">
        <v>1.2637930509482854E-2</v>
      </c>
      <c r="J29" s="120">
        <v>1.2637930509482854E-2</v>
      </c>
      <c r="K29" s="172">
        <v>1.3207814691954279E-2</v>
      </c>
      <c r="L29" s="172">
        <v>1.4327814691954275E-2</v>
      </c>
      <c r="M29" s="121">
        <v>1.3239999990150939E-2</v>
      </c>
      <c r="N29" s="121">
        <v>1.3239999990150939E-2</v>
      </c>
      <c r="O29" s="172">
        <v>1.6865562938390855E-2</v>
      </c>
      <c r="P29" s="122">
        <v>1.7090000002208623E-2</v>
      </c>
      <c r="Q29" s="123">
        <v>1.1812930509482858E-2</v>
      </c>
      <c r="R29" s="123">
        <v>1.1812930509482858E-2</v>
      </c>
      <c r="S29" s="123">
        <v>1.1812930509482858E-2</v>
      </c>
      <c r="T29" s="123">
        <v>1.1812930509482858E-2</v>
      </c>
      <c r="U29" s="124">
        <v>1.3265000000000002E-2</v>
      </c>
      <c r="V29" s="125">
        <v>2.666E-2</v>
      </c>
      <c r="W29" s="125">
        <v>2.666E-2</v>
      </c>
      <c r="X29" s="125">
        <v>2.666E-2</v>
      </c>
      <c r="Y29" s="126">
        <v>1.2565000006912758E-2</v>
      </c>
      <c r="Z29" s="127">
        <v>1.8590000000000002E-2</v>
      </c>
      <c r="AA29" s="174">
        <v>1.8590000000000002E-2</v>
      </c>
      <c r="AB29" s="172">
        <v>1.4223841164532234E-2</v>
      </c>
      <c r="AC29" s="128">
        <v>1.5034999994052825E-2</v>
      </c>
      <c r="AD29" s="129">
        <v>1.2565000006912758E-2</v>
      </c>
      <c r="AE29" s="129">
        <v>1.2565000006912758E-2</v>
      </c>
      <c r="AF29" s="129">
        <v>1.2565000006912758E-2</v>
      </c>
      <c r="AG29" s="129">
        <v>1.2565000006912758E-2</v>
      </c>
      <c r="AH29" s="129">
        <v>1.2565000006912758E-2</v>
      </c>
      <c r="AI29" s="129">
        <v>1.2565000006912758E-2</v>
      </c>
      <c r="AJ29" s="129">
        <v>1.2565000006912758E-2</v>
      </c>
      <c r="AK29" s="129">
        <v>1.2565000006912758E-2</v>
      </c>
      <c r="AL29" s="129">
        <v>1.2565000006912758E-2</v>
      </c>
      <c r="AM29" s="129">
        <v>1.2565000006912758E-2</v>
      </c>
      <c r="AN29" s="130">
        <v>1.2565000006912758E-2</v>
      </c>
    </row>
    <row r="30" spans="1:40" ht="15">
      <c r="A30" s="117">
        <v>28</v>
      </c>
      <c r="B30" s="119">
        <v>27000000</v>
      </c>
      <c r="C30" s="119">
        <v>27999999</v>
      </c>
      <c r="D30" s="117"/>
      <c r="E30" s="120">
        <v>1.2637930509482854E-2</v>
      </c>
      <c r="F30" s="120">
        <v>1.2637930509482854E-2</v>
      </c>
      <c r="G30" s="172">
        <v>1.4663907345977136E-2</v>
      </c>
      <c r="H30" s="120">
        <v>1.2637930509482854E-2</v>
      </c>
      <c r="I30" s="120">
        <v>1.2637930509482854E-2</v>
      </c>
      <c r="J30" s="120">
        <v>1.2637930509482854E-2</v>
      </c>
      <c r="K30" s="172">
        <v>1.3207814691954279E-2</v>
      </c>
      <c r="L30" s="172">
        <v>1.4327814691954275E-2</v>
      </c>
      <c r="M30" s="121">
        <v>1.3239999990150939E-2</v>
      </c>
      <c r="N30" s="121">
        <v>1.3239999990150939E-2</v>
      </c>
      <c r="O30" s="172">
        <v>1.6865562938390855E-2</v>
      </c>
      <c r="P30" s="122">
        <v>1.7090000002208623E-2</v>
      </c>
      <c r="Q30" s="123">
        <v>1.1812930509482858E-2</v>
      </c>
      <c r="R30" s="123">
        <v>1.1812930509482858E-2</v>
      </c>
      <c r="S30" s="123">
        <v>1.1812930509482858E-2</v>
      </c>
      <c r="T30" s="123">
        <v>1.1812930509482858E-2</v>
      </c>
      <c r="U30" s="124">
        <v>1.3265000000000002E-2</v>
      </c>
      <c r="V30" s="125">
        <v>2.666E-2</v>
      </c>
      <c r="W30" s="125">
        <v>2.666E-2</v>
      </c>
      <c r="X30" s="125">
        <v>2.666E-2</v>
      </c>
      <c r="Y30" s="126">
        <v>1.2565000006912758E-2</v>
      </c>
      <c r="Z30" s="127">
        <v>1.8590000000000002E-2</v>
      </c>
      <c r="AA30" s="174">
        <v>1.8590000000000002E-2</v>
      </c>
      <c r="AB30" s="172">
        <v>1.4223841164532234E-2</v>
      </c>
      <c r="AC30" s="128">
        <v>1.5034999994052825E-2</v>
      </c>
      <c r="AD30" s="129">
        <v>1.2565000006912758E-2</v>
      </c>
      <c r="AE30" s="129">
        <v>1.2565000006912758E-2</v>
      </c>
      <c r="AF30" s="129">
        <v>1.2565000006912758E-2</v>
      </c>
      <c r="AG30" s="129">
        <v>1.2565000006912758E-2</v>
      </c>
      <c r="AH30" s="129">
        <v>1.2565000006912758E-2</v>
      </c>
      <c r="AI30" s="129">
        <v>1.2565000006912758E-2</v>
      </c>
      <c r="AJ30" s="129">
        <v>1.2565000006912758E-2</v>
      </c>
      <c r="AK30" s="129">
        <v>1.2565000006912758E-2</v>
      </c>
      <c r="AL30" s="129">
        <v>1.2565000006912758E-2</v>
      </c>
      <c r="AM30" s="129">
        <v>1.2565000006912758E-2</v>
      </c>
      <c r="AN30" s="130">
        <v>1.2565000006912758E-2</v>
      </c>
    </row>
    <row r="31" spans="1:40" ht="15">
      <c r="A31" s="117">
        <v>29</v>
      </c>
      <c r="B31" s="119">
        <v>28000000</v>
      </c>
      <c r="C31" s="119">
        <v>28999999</v>
      </c>
      <c r="D31" s="117"/>
      <c r="E31" s="120">
        <v>1.2637930509482854E-2</v>
      </c>
      <c r="F31" s="120">
        <v>1.2637930509482854E-2</v>
      </c>
      <c r="G31" s="172">
        <v>1.4663907345977136E-2</v>
      </c>
      <c r="H31" s="120">
        <v>1.2637930509482854E-2</v>
      </c>
      <c r="I31" s="120">
        <v>1.2637930509482854E-2</v>
      </c>
      <c r="J31" s="120">
        <v>1.2637930509482854E-2</v>
      </c>
      <c r="K31" s="172">
        <v>1.3207814691954279E-2</v>
      </c>
      <c r="L31" s="172">
        <v>1.4327814691954275E-2</v>
      </c>
      <c r="M31" s="121">
        <v>1.3239999990150939E-2</v>
      </c>
      <c r="N31" s="121">
        <v>1.3239999990150939E-2</v>
      </c>
      <c r="O31" s="172">
        <v>1.6865562938390855E-2</v>
      </c>
      <c r="P31" s="122">
        <v>1.7090000002208623E-2</v>
      </c>
      <c r="Q31" s="123">
        <v>1.1812930509482858E-2</v>
      </c>
      <c r="R31" s="123">
        <v>1.1812930509482858E-2</v>
      </c>
      <c r="S31" s="123">
        <v>1.1812930509482858E-2</v>
      </c>
      <c r="T31" s="123">
        <v>1.1812930509482858E-2</v>
      </c>
      <c r="U31" s="124">
        <v>1.3265000000000002E-2</v>
      </c>
      <c r="V31" s="125">
        <v>2.666E-2</v>
      </c>
      <c r="W31" s="125">
        <v>2.666E-2</v>
      </c>
      <c r="X31" s="125">
        <v>2.666E-2</v>
      </c>
      <c r="Y31" s="126">
        <v>1.2565000006912758E-2</v>
      </c>
      <c r="Z31" s="127">
        <v>1.8590000000000002E-2</v>
      </c>
      <c r="AA31" s="174">
        <v>1.8590000000000002E-2</v>
      </c>
      <c r="AB31" s="172">
        <v>1.4223841164532234E-2</v>
      </c>
      <c r="AC31" s="128">
        <v>1.5034999994052825E-2</v>
      </c>
      <c r="AD31" s="129">
        <v>1.2565000006912758E-2</v>
      </c>
      <c r="AE31" s="129">
        <v>1.2565000006912758E-2</v>
      </c>
      <c r="AF31" s="129">
        <v>1.2565000006912758E-2</v>
      </c>
      <c r="AG31" s="129">
        <v>1.2565000006912758E-2</v>
      </c>
      <c r="AH31" s="129">
        <v>1.2565000006912758E-2</v>
      </c>
      <c r="AI31" s="129">
        <v>1.2565000006912758E-2</v>
      </c>
      <c r="AJ31" s="129">
        <v>1.2565000006912758E-2</v>
      </c>
      <c r="AK31" s="129">
        <v>1.2565000006912758E-2</v>
      </c>
      <c r="AL31" s="129">
        <v>1.2565000006912758E-2</v>
      </c>
      <c r="AM31" s="129">
        <v>1.2565000006912758E-2</v>
      </c>
      <c r="AN31" s="130">
        <v>1.2565000006912758E-2</v>
      </c>
    </row>
    <row r="32" spans="1:40" ht="15">
      <c r="A32" s="117">
        <v>30</v>
      </c>
      <c r="B32" s="119">
        <v>29000000</v>
      </c>
      <c r="C32" s="119">
        <v>30000000</v>
      </c>
      <c r="D32" s="117"/>
      <c r="E32" s="120">
        <v>1.2637930509482854E-2</v>
      </c>
      <c r="F32" s="120">
        <v>1.2637930509482854E-2</v>
      </c>
      <c r="G32" s="172">
        <v>1.4663907345977136E-2</v>
      </c>
      <c r="H32" s="120">
        <v>1.2637930509482854E-2</v>
      </c>
      <c r="I32" s="120">
        <v>1.2637930509482854E-2</v>
      </c>
      <c r="J32" s="120">
        <v>1.2637930509482854E-2</v>
      </c>
      <c r="K32" s="172">
        <v>1.3207814691954279E-2</v>
      </c>
      <c r="L32" s="172">
        <v>1.4327814691954275E-2</v>
      </c>
      <c r="M32" s="121">
        <v>1.3239999990150939E-2</v>
      </c>
      <c r="N32" s="121">
        <v>1.3239999990150939E-2</v>
      </c>
      <c r="O32" s="172">
        <v>1.6865562938390855E-2</v>
      </c>
      <c r="P32" s="122">
        <v>1.7090000002208623E-2</v>
      </c>
      <c r="Q32" s="123">
        <v>1.1812930509482858E-2</v>
      </c>
      <c r="R32" s="123">
        <v>1.1812930509482858E-2</v>
      </c>
      <c r="S32" s="123">
        <v>1.1812930509482858E-2</v>
      </c>
      <c r="T32" s="123">
        <v>1.1812930509482858E-2</v>
      </c>
      <c r="U32" s="124">
        <v>1.3265000000000002E-2</v>
      </c>
      <c r="V32" s="125">
        <v>2.666E-2</v>
      </c>
      <c r="W32" s="125">
        <v>2.666E-2</v>
      </c>
      <c r="X32" s="125">
        <v>2.666E-2</v>
      </c>
      <c r="Y32" s="126">
        <v>1.2565000006912758E-2</v>
      </c>
      <c r="Z32" s="127">
        <v>1.8590000000000002E-2</v>
      </c>
      <c r="AA32" s="174">
        <v>1.8590000000000002E-2</v>
      </c>
      <c r="AB32" s="172">
        <v>1.4223841164532234E-2</v>
      </c>
      <c r="AC32" s="128">
        <v>1.5034999994052825E-2</v>
      </c>
      <c r="AD32" s="129">
        <v>1.2565000006912758E-2</v>
      </c>
      <c r="AE32" s="129">
        <v>1.2565000006912758E-2</v>
      </c>
      <c r="AF32" s="129">
        <v>1.2565000006912758E-2</v>
      </c>
      <c r="AG32" s="129">
        <v>1.2565000006912758E-2</v>
      </c>
      <c r="AH32" s="129">
        <v>1.2565000006912758E-2</v>
      </c>
      <c r="AI32" s="129">
        <v>1.2565000006912758E-2</v>
      </c>
      <c r="AJ32" s="129">
        <v>1.2565000006912758E-2</v>
      </c>
      <c r="AK32" s="129">
        <v>1.2565000006912758E-2</v>
      </c>
      <c r="AL32" s="129">
        <v>1.2565000006912758E-2</v>
      </c>
      <c r="AM32" s="129">
        <v>1.2565000006912758E-2</v>
      </c>
      <c r="AN32" s="130">
        <v>1.2565000006912758E-2</v>
      </c>
    </row>
    <row r="33" spans="2:3" ht="12.75"/>
    <row r="34" spans="2:3" ht="12.75"/>
    <row r="35" spans="2:3" ht="12.75">
      <c r="B35" s="116" t="s">
        <v>202</v>
      </c>
      <c r="C35" s="116" t="s">
        <v>179</v>
      </c>
    </row>
    <row r="36" spans="2:3" ht="14.25">
      <c r="B36" s="116" t="s">
        <v>200</v>
      </c>
      <c r="C36" s="119">
        <v>7000000</v>
      </c>
    </row>
    <row r="39" spans="2:3" ht="15.75" customHeight="1">
      <c r="B39" s="116" t="s">
        <v>201</v>
      </c>
      <c r="C39" s="131" t="e" cm="1">
        <f t="array" ref="C39">INDEX($E$3:$AL$32,TRUNC(LOOKUP(C36,B3:C32)/$B$4,0),MATCH(C35,E2:AL2,0))</f>
        <v>#N/A</v>
      </c>
    </row>
  </sheetData>
  <mergeCells count="1">
    <mergeCell ref="B2:C2"/>
  </mergeCells>
  <dataValidations count="1">
    <dataValidation type="list" allowBlank="1" showInputMessage="1" showErrorMessage="1" sqref="C35" xr:uid="{405529E4-96F6-44FF-B1E5-DF46D11FDCA3}">
      <formula1>$E$2:$AL$2</formula1>
    </dataValidation>
  </dataValidations>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C5B36-0E2E-4A88-8C1F-45D139070BBF}">
  <sheetPr>
    <tabColor rgb="FF6FA8DC"/>
    <outlinePr summaryBelow="0" summaryRight="0"/>
  </sheetPr>
  <dimension ref="A1:AN39"/>
  <sheetViews>
    <sheetView workbookViewId="0">
      <selection activeCell="C22" sqref="C22"/>
    </sheetView>
  </sheetViews>
  <sheetFormatPr defaultColWidth="0" defaultRowHeight="15.75" customHeight="1"/>
  <cols>
    <col min="1" max="1" width="3.5703125" style="116" customWidth="1"/>
    <col min="2" max="3" width="14.28515625" style="116" customWidth="1"/>
    <col min="4" max="4" width="3.5703125" style="116" customWidth="1"/>
    <col min="5" max="5" width="6.7109375" style="116" hidden="1" customWidth="1"/>
    <col min="6" max="13" width="6.85546875" style="116" hidden="1" customWidth="1"/>
    <col min="14" max="14" width="9.28515625" style="116" hidden="1" customWidth="1"/>
    <col min="15" max="15" width="7.140625" style="116" hidden="1" customWidth="1"/>
    <col min="16" max="16" width="6.85546875" style="116" hidden="1" customWidth="1"/>
    <col min="17" max="17" width="10.140625" style="116" hidden="1" customWidth="1"/>
    <col min="18" max="19" width="6.5703125" style="116" hidden="1" customWidth="1"/>
    <col min="20" max="20" width="6.85546875" style="116" hidden="1" customWidth="1"/>
    <col min="21" max="21" width="13.42578125" style="116" hidden="1" customWidth="1"/>
    <col min="22" max="22" width="15.42578125" style="116" hidden="1" customWidth="1"/>
    <col min="23" max="23" width="14.7109375" style="116" hidden="1" customWidth="1"/>
    <col min="24" max="24" width="13.42578125" style="116" hidden="1" customWidth="1"/>
    <col min="25" max="25" width="12" style="116" hidden="1" customWidth="1"/>
    <col min="26" max="26" width="8.7109375" style="116" hidden="1" customWidth="1"/>
    <col min="27" max="27" width="6.5703125" style="116" hidden="1" customWidth="1"/>
    <col min="28" max="28" width="9.28515625" style="116" hidden="1" customWidth="1"/>
    <col min="29" max="29" width="8.140625" style="116" hidden="1" customWidth="1"/>
    <col min="30" max="30" width="6.85546875" style="116" hidden="1" customWidth="1"/>
    <col min="31" max="31" width="6.5703125" style="116" hidden="1" customWidth="1"/>
    <col min="32" max="32" width="10.85546875" style="116" hidden="1" customWidth="1"/>
    <col min="33" max="33" width="6.5703125" style="116" hidden="1" customWidth="1"/>
    <col min="34" max="34" width="9.28515625" style="116" hidden="1" customWidth="1"/>
    <col min="35" max="35" width="7.85546875" style="116" hidden="1" customWidth="1"/>
    <col min="36" max="37" width="11.42578125" style="116" hidden="1" customWidth="1"/>
    <col min="38" max="38" width="8.5703125" style="116" hidden="1" customWidth="1"/>
    <col min="39" max="40" width="12.42578125" style="116" hidden="1" customWidth="1"/>
    <col min="41" max="16384" width="12.5703125" style="116" hidden="1"/>
  </cols>
  <sheetData>
    <row r="1" spans="1:40" ht="15.75" customHeight="1">
      <c r="B1" s="117">
        <f>LOOKUP(C36,B3:C32)</f>
        <v>7999999</v>
      </c>
      <c r="C1" s="117">
        <f>B1/1000000</f>
        <v>7.9999989999999999</v>
      </c>
      <c r="D1" s="117"/>
      <c r="E1" s="117">
        <f>INT(C1)</f>
        <v>7</v>
      </c>
    </row>
    <row r="2" spans="1:40" ht="26.1" customHeight="1">
      <c r="A2" s="115"/>
      <c r="B2" s="197" t="s">
        <v>277</v>
      </c>
      <c r="C2" s="198"/>
      <c r="D2" s="115"/>
      <c r="E2" s="160" t="s">
        <v>189</v>
      </c>
      <c r="F2" s="160" t="s">
        <v>190</v>
      </c>
      <c r="G2" s="161" t="s">
        <v>191</v>
      </c>
      <c r="H2" s="160" t="s">
        <v>192</v>
      </c>
      <c r="I2" s="160" t="s">
        <v>193</v>
      </c>
      <c r="J2" s="160" t="s">
        <v>194</v>
      </c>
      <c r="K2" s="161" t="s">
        <v>273</v>
      </c>
      <c r="L2" s="161" t="s">
        <v>195</v>
      </c>
      <c r="M2" s="162" t="s">
        <v>218</v>
      </c>
      <c r="N2" s="162" t="s">
        <v>219</v>
      </c>
      <c r="O2" s="161" t="s">
        <v>196</v>
      </c>
      <c r="P2" s="163" t="s">
        <v>197</v>
      </c>
      <c r="Q2" s="164" t="s">
        <v>216</v>
      </c>
      <c r="R2" s="164" t="s">
        <v>217</v>
      </c>
      <c r="S2" s="164" t="s">
        <v>220</v>
      </c>
      <c r="T2" s="164" t="s">
        <v>221</v>
      </c>
      <c r="U2" s="165" t="s">
        <v>222</v>
      </c>
      <c r="V2" s="166" t="s">
        <v>174</v>
      </c>
      <c r="W2" s="166" t="s">
        <v>175</v>
      </c>
      <c r="X2" s="166" t="s">
        <v>176</v>
      </c>
      <c r="Y2" s="167" t="s">
        <v>223</v>
      </c>
      <c r="Z2" s="168" t="s">
        <v>177</v>
      </c>
      <c r="AA2" s="168" t="s">
        <v>178</v>
      </c>
      <c r="AB2" s="161" t="s">
        <v>276</v>
      </c>
      <c r="AC2" s="169" t="s">
        <v>224</v>
      </c>
      <c r="AD2" s="170" t="s">
        <v>225</v>
      </c>
      <c r="AE2" s="170" t="s">
        <v>226</v>
      </c>
      <c r="AF2" s="170" t="s">
        <v>227</v>
      </c>
      <c r="AG2" s="170" t="s">
        <v>228</v>
      </c>
      <c r="AH2" s="170" t="s">
        <v>229</v>
      </c>
      <c r="AI2" s="170" t="s">
        <v>230</v>
      </c>
      <c r="AJ2" s="170" t="s">
        <v>231</v>
      </c>
      <c r="AK2" s="170" t="s">
        <v>232</v>
      </c>
      <c r="AL2" s="170" t="s">
        <v>233</v>
      </c>
      <c r="AM2" s="170" t="s">
        <v>234</v>
      </c>
      <c r="AN2" s="171" t="s">
        <v>235</v>
      </c>
    </row>
    <row r="3" spans="1:40" ht="15">
      <c r="A3" s="117">
        <v>1</v>
      </c>
      <c r="B3" s="118">
        <v>0</v>
      </c>
      <c r="C3" s="119">
        <v>999999</v>
      </c>
      <c r="D3" s="117"/>
      <c r="E3" s="120">
        <v>1.578503322275885E-2</v>
      </c>
      <c r="F3" s="120">
        <v>1.578503322275885E-2</v>
      </c>
      <c r="G3" s="172">
        <v>1.4663907345977136E-2</v>
      </c>
      <c r="H3" s="120">
        <v>1.578503322275885E-2</v>
      </c>
      <c r="I3" s="120">
        <v>1.578503322275885E-2</v>
      </c>
      <c r="J3" s="120">
        <v>1.578503322275885E-2</v>
      </c>
      <c r="K3" s="172">
        <v>1.3207814691954279E-2</v>
      </c>
      <c r="L3" s="172">
        <v>1.4327814691954275E-2</v>
      </c>
      <c r="M3" s="121">
        <v>1.7090000002208623E-2</v>
      </c>
      <c r="N3" s="121">
        <v>1.7090000002208623E-2</v>
      </c>
      <c r="O3" s="172">
        <v>1.6865562938390855E-2</v>
      </c>
      <c r="P3" s="122">
        <v>1.7090000002208623E-2</v>
      </c>
      <c r="Q3" s="123">
        <v>1.3960033222758851E-2</v>
      </c>
      <c r="R3" s="123">
        <v>1.3960033222758851E-2</v>
      </c>
      <c r="S3" s="123">
        <v>1.3960033222758851E-2</v>
      </c>
      <c r="T3" s="123">
        <v>1.3960033222758851E-2</v>
      </c>
      <c r="U3" s="124">
        <v>1.6065000000000003E-2</v>
      </c>
      <c r="V3" s="173">
        <v>2.666E-2</v>
      </c>
      <c r="W3" s="125">
        <v>2.666E-2</v>
      </c>
      <c r="X3" s="125">
        <v>2.666E-2</v>
      </c>
      <c r="Y3" s="126">
        <v>1.7090000002208623E-2</v>
      </c>
      <c r="Z3" s="174">
        <v>1.8590000000000002E-2</v>
      </c>
      <c r="AA3" s="174">
        <v>1.8590000000000002E-2</v>
      </c>
      <c r="AB3" s="172">
        <v>1.4223841164532234E-2</v>
      </c>
      <c r="AC3" s="128">
        <v>1.5034999994052825E-2</v>
      </c>
      <c r="AD3" s="129">
        <v>1.6065000003441198E-2</v>
      </c>
      <c r="AE3" s="129">
        <v>1.6065000003441198E-2</v>
      </c>
      <c r="AF3" s="129">
        <v>1.6065000003441198E-2</v>
      </c>
      <c r="AG3" s="129">
        <v>1.6065000003441198E-2</v>
      </c>
      <c r="AH3" s="129">
        <v>1.6065000003441198E-2</v>
      </c>
      <c r="AI3" s="129">
        <v>1.6065000003441198E-2</v>
      </c>
      <c r="AJ3" s="129">
        <v>1.6065000003441198E-2</v>
      </c>
      <c r="AK3" s="129">
        <v>1.6065000003441198E-2</v>
      </c>
      <c r="AL3" s="129">
        <v>1.6065000003441198E-2</v>
      </c>
      <c r="AM3" s="129">
        <v>1.6065000003441198E-2</v>
      </c>
      <c r="AN3" s="130">
        <v>1.6065000003441198E-2</v>
      </c>
    </row>
    <row r="4" spans="1:40" ht="15">
      <c r="A4" s="117">
        <v>2</v>
      </c>
      <c r="B4" s="119">
        <v>1000000</v>
      </c>
      <c r="C4" s="119">
        <v>1999999</v>
      </c>
      <c r="D4" s="117"/>
      <c r="E4" s="120">
        <v>1.578503322275885E-2</v>
      </c>
      <c r="F4" s="120">
        <v>1.578503322275885E-2</v>
      </c>
      <c r="G4" s="172">
        <v>1.4663907345977136E-2</v>
      </c>
      <c r="H4" s="120">
        <v>1.578503322275885E-2</v>
      </c>
      <c r="I4" s="120">
        <v>1.578503322275885E-2</v>
      </c>
      <c r="J4" s="120">
        <v>1.578503322275885E-2</v>
      </c>
      <c r="K4" s="172">
        <v>1.3207814691954279E-2</v>
      </c>
      <c r="L4" s="172">
        <v>1.4327814691954275E-2</v>
      </c>
      <c r="M4" s="121">
        <v>1.7090000002208623E-2</v>
      </c>
      <c r="N4" s="121">
        <v>1.7090000002208623E-2</v>
      </c>
      <c r="O4" s="172">
        <v>1.6865562938390855E-2</v>
      </c>
      <c r="P4" s="122">
        <v>1.7090000002208623E-2</v>
      </c>
      <c r="Q4" s="123">
        <v>1.3960033222758851E-2</v>
      </c>
      <c r="R4" s="123">
        <v>1.3960033222758851E-2</v>
      </c>
      <c r="S4" s="123">
        <v>1.3960033222758851E-2</v>
      </c>
      <c r="T4" s="123">
        <v>1.3960033222758851E-2</v>
      </c>
      <c r="U4" s="124">
        <v>1.6065000000000003E-2</v>
      </c>
      <c r="V4" s="173">
        <v>2.666E-2</v>
      </c>
      <c r="W4" s="125">
        <v>2.666E-2</v>
      </c>
      <c r="X4" s="125">
        <v>2.666E-2</v>
      </c>
      <c r="Y4" s="126">
        <v>1.7090000002208623E-2</v>
      </c>
      <c r="Z4" s="174">
        <v>1.8590000000000002E-2</v>
      </c>
      <c r="AA4" s="174">
        <v>1.8590000000000002E-2</v>
      </c>
      <c r="AB4" s="172">
        <v>1.4223841164532234E-2</v>
      </c>
      <c r="AC4" s="128">
        <v>1.5034999994052825E-2</v>
      </c>
      <c r="AD4" s="129">
        <v>1.6065000003441198E-2</v>
      </c>
      <c r="AE4" s="129">
        <v>1.6065000003441198E-2</v>
      </c>
      <c r="AF4" s="129">
        <v>1.6065000003441198E-2</v>
      </c>
      <c r="AG4" s="129">
        <v>1.6065000003441198E-2</v>
      </c>
      <c r="AH4" s="129">
        <v>1.6065000003441198E-2</v>
      </c>
      <c r="AI4" s="129">
        <v>1.6065000003441198E-2</v>
      </c>
      <c r="AJ4" s="129">
        <v>1.6065000003441198E-2</v>
      </c>
      <c r="AK4" s="129">
        <v>1.6065000003441198E-2</v>
      </c>
      <c r="AL4" s="129">
        <v>1.6065000003441198E-2</v>
      </c>
      <c r="AM4" s="129">
        <v>1.6065000003441198E-2</v>
      </c>
      <c r="AN4" s="130">
        <v>1.6065000003441198E-2</v>
      </c>
    </row>
    <row r="5" spans="1:40" ht="15">
      <c r="A5" s="117">
        <v>3</v>
      </c>
      <c r="B5" s="119">
        <v>2000000</v>
      </c>
      <c r="C5" s="119">
        <v>2999999</v>
      </c>
      <c r="D5" s="117"/>
      <c r="E5" s="120">
        <v>1.578503322275885E-2</v>
      </c>
      <c r="F5" s="120">
        <v>1.578503322275885E-2</v>
      </c>
      <c r="G5" s="172">
        <v>1.4663907345977136E-2</v>
      </c>
      <c r="H5" s="120">
        <v>1.578503322275885E-2</v>
      </c>
      <c r="I5" s="120">
        <v>1.578503322275885E-2</v>
      </c>
      <c r="J5" s="120">
        <v>1.578503322275885E-2</v>
      </c>
      <c r="K5" s="172">
        <v>1.3207814691954279E-2</v>
      </c>
      <c r="L5" s="172">
        <v>1.4327814691954275E-2</v>
      </c>
      <c r="M5" s="121">
        <v>1.7090000002208623E-2</v>
      </c>
      <c r="N5" s="121">
        <v>1.7090000002208623E-2</v>
      </c>
      <c r="O5" s="172">
        <v>1.6865562938390855E-2</v>
      </c>
      <c r="P5" s="122">
        <v>1.7090000002208623E-2</v>
      </c>
      <c r="Q5" s="123">
        <v>1.3960033222758851E-2</v>
      </c>
      <c r="R5" s="123">
        <v>1.3960033222758851E-2</v>
      </c>
      <c r="S5" s="123">
        <v>1.3960033222758851E-2</v>
      </c>
      <c r="T5" s="123">
        <v>1.3960033222758851E-2</v>
      </c>
      <c r="U5" s="124">
        <v>1.6065000000000003E-2</v>
      </c>
      <c r="V5" s="173">
        <v>2.666E-2</v>
      </c>
      <c r="W5" s="125">
        <v>2.666E-2</v>
      </c>
      <c r="X5" s="125">
        <v>2.666E-2</v>
      </c>
      <c r="Y5" s="126">
        <v>1.7090000002208623E-2</v>
      </c>
      <c r="Z5" s="174">
        <v>1.8590000000000002E-2</v>
      </c>
      <c r="AA5" s="174">
        <v>1.8590000000000002E-2</v>
      </c>
      <c r="AB5" s="172">
        <v>1.4223841164532234E-2</v>
      </c>
      <c r="AC5" s="128">
        <v>1.5034999994052825E-2</v>
      </c>
      <c r="AD5" s="129">
        <v>1.6065000003441198E-2</v>
      </c>
      <c r="AE5" s="129">
        <v>1.6065000003441198E-2</v>
      </c>
      <c r="AF5" s="129">
        <v>1.6065000003441198E-2</v>
      </c>
      <c r="AG5" s="129">
        <v>1.6065000003441198E-2</v>
      </c>
      <c r="AH5" s="129">
        <v>1.6065000003441198E-2</v>
      </c>
      <c r="AI5" s="129">
        <v>1.6065000003441198E-2</v>
      </c>
      <c r="AJ5" s="129">
        <v>1.6065000003441198E-2</v>
      </c>
      <c r="AK5" s="129">
        <v>1.6065000003441198E-2</v>
      </c>
      <c r="AL5" s="129">
        <v>1.6065000003441198E-2</v>
      </c>
      <c r="AM5" s="129">
        <v>1.6065000003441198E-2</v>
      </c>
      <c r="AN5" s="130">
        <v>1.6065000003441198E-2</v>
      </c>
    </row>
    <row r="6" spans="1:40" ht="15">
      <c r="A6" s="117">
        <v>4</v>
      </c>
      <c r="B6" s="119">
        <v>3000000</v>
      </c>
      <c r="C6" s="119">
        <v>3999999</v>
      </c>
      <c r="D6" s="117"/>
      <c r="E6" s="120">
        <v>1.578503322275885E-2</v>
      </c>
      <c r="F6" s="120">
        <v>1.578503322275885E-2</v>
      </c>
      <c r="G6" s="172">
        <v>1.4663907345977136E-2</v>
      </c>
      <c r="H6" s="120">
        <v>1.578503322275885E-2</v>
      </c>
      <c r="I6" s="120">
        <v>1.578503322275885E-2</v>
      </c>
      <c r="J6" s="120">
        <v>1.578503322275885E-2</v>
      </c>
      <c r="K6" s="172">
        <v>1.3207814691954279E-2</v>
      </c>
      <c r="L6" s="172">
        <v>1.4327814691954275E-2</v>
      </c>
      <c r="M6" s="121">
        <v>1.7090000002208623E-2</v>
      </c>
      <c r="N6" s="121">
        <v>1.7090000002208623E-2</v>
      </c>
      <c r="O6" s="172">
        <v>1.6865562938390855E-2</v>
      </c>
      <c r="P6" s="122">
        <v>1.7090000002208623E-2</v>
      </c>
      <c r="Q6" s="123">
        <v>1.3960033222758851E-2</v>
      </c>
      <c r="R6" s="123">
        <v>1.3960033222758851E-2</v>
      </c>
      <c r="S6" s="123">
        <v>1.3960033222758851E-2</v>
      </c>
      <c r="T6" s="123">
        <v>1.3960033222758851E-2</v>
      </c>
      <c r="U6" s="124">
        <v>1.6065000000000003E-2</v>
      </c>
      <c r="V6" s="173">
        <v>2.666E-2</v>
      </c>
      <c r="W6" s="125">
        <v>2.666E-2</v>
      </c>
      <c r="X6" s="125">
        <v>2.666E-2</v>
      </c>
      <c r="Y6" s="126">
        <v>1.7090000002208623E-2</v>
      </c>
      <c r="Z6" s="174">
        <v>1.8590000000000002E-2</v>
      </c>
      <c r="AA6" s="174">
        <v>1.8590000000000002E-2</v>
      </c>
      <c r="AB6" s="172">
        <v>1.4223841164532234E-2</v>
      </c>
      <c r="AC6" s="128">
        <v>1.5034999994052825E-2</v>
      </c>
      <c r="AD6" s="129">
        <v>1.6065000003441198E-2</v>
      </c>
      <c r="AE6" s="129">
        <v>1.6065000003441198E-2</v>
      </c>
      <c r="AF6" s="129">
        <v>1.6065000003441198E-2</v>
      </c>
      <c r="AG6" s="129">
        <v>1.6065000003441198E-2</v>
      </c>
      <c r="AH6" s="129">
        <v>1.6065000003441198E-2</v>
      </c>
      <c r="AI6" s="129">
        <v>1.6065000003441198E-2</v>
      </c>
      <c r="AJ6" s="129">
        <v>1.6065000003441198E-2</v>
      </c>
      <c r="AK6" s="129">
        <v>1.6065000003441198E-2</v>
      </c>
      <c r="AL6" s="129">
        <v>1.6065000003441198E-2</v>
      </c>
      <c r="AM6" s="129">
        <v>1.6065000003441198E-2</v>
      </c>
      <c r="AN6" s="130">
        <v>1.6065000003441198E-2</v>
      </c>
    </row>
    <row r="7" spans="1:40" ht="15">
      <c r="A7" s="117">
        <v>5</v>
      </c>
      <c r="B7" s="119">
        <v>4000000</v>
      </c>
      <c r="C7" s="119">
        <v>4999999</v>
      </c>
      <c r="D7" s="117"/>
      <c r="E7" s="120">
        <v>1.578503322275885E-2</v>
      </c>
      <c r="F7" s="120">
        <v>1.578503322275885E-2</v>
      </c>
      <c r="G7" s="172">
        <v>1.4663907345977136E-2</v>
      </c>
      <c r="H7" s="120">
        <v>1.578503322275885E-2</v>
      </c>
      <c r="I7" s="120">
        <v>1.578503322275885E-2</v>
      </c>
      <c r="J7" s="120">
        <v>1.578503322275885E-2</v>
      </c>
      <c r="K7" s="172">
        <v>1.3207814691954279E-2</v>
      </c>
      <c r="L7" s="172">
        <v>1.4327814691954275E-2</v>
      </c>
      <c r="M7" s="121">
        <v>1.7090000002208623E-2</v>
      </c>
      <c r="N7" s="121">
        <v>1.7090000002208623E-2</v>
      </c>
      <c r="O7" s="172">
        <v>1.6865562938390855E-2</v>
      </c>
      <c r="P7" s="122">
        <v>1.7090000002208623E-2</v>
      </c>
      <c r="Q7" s="123">
        <v>1.3960033222758851E-2</v>
      </c>
      <c r="R7" s="123">
        <v>1.3960033222758851E-2</v>
      </c>
      <c r="S7" s="123">
        <v>1.3960033222758851E-2</v>
      </c>
      <c r="T7" s="123">
        <v>1.3960033222758851E-2</v>
      </c>
      <c r="U7" s="124">
        <v>1.6065000000000003E-2</v>
      </c>
      <c r="V7" s="173">
        <v>2.666E-2</v>
      </c>
      <c r="W7" s="125">
        <v>2.666E-2</v>
      </c>
      <c r="X7" s="125">
        <v>2.666E-2</v>
      </c>
      <c r="Y7" s="126">
        <v>1.7090000002208623E-2</v>
      </c>
      <c r="Z7" s="174">
        <v>1.8590000000000002E-2</v>
      </c>
      <c r="AA7" s="174">
        <v>1.8590000000000002E-2</v>
      </c>
      <c r="AB7" s="172">
        <v>1.4223841164532234E-2</v>
      </c>
      <c r="AC7" s="128">
        <v>1.5034999994052825E-2</v>
      </c>
      <c r="AD7" s="129">
        <v>1.6065000003441198E-2</v>
      </c>
      <c r="AE7" s="129">
        <v>1.6065000003441198E-2</v>
      </c>
      <c r="AF7" s="129">
        <v>1.6065000003441198E-2</v>
      </c>
      <c r="AG7" s="129">
        <v>1.6065000003441198E-2</v>
      </c>
      <c r="AH7" s="129">
        <v>1.6065000003441198E-2</v>
      </c>
      <c r="AI7" s="129">
        <v>1.6065000003441198E-2</v>
      </c>
      <c r="AJ7" s="129">
        <v>1.6065000003441198E-2</v>
      </c>
      <c r="AK7" s="129">
        <v>1.6065000003441198E-2</v>
      </c>
      <c r="AL7" s="129">
        <v>1.6065000003441198E-2</v>
      </c>
      <c r="AM7" s="129">
        <v>1.6065000003441198E-2</v>
      </c>
      <c r="AN7" s="130">
        <v>1.6065000003441198E-2</v>
      </c>
    </row>
    <row r="8" spans="1:40" ht="15">
      <c r="A8" s="117">
        <v>6</v>
      </c>
      <c r="B8" s="119">
        <v>5000000</v>
      </c>
      <c r="C8" s="119">
        <v>5999999</v>
      </c>
      <c r="D8" s="117"/>
      <c r="E8" s="120">
        <v>1.5506026578207082E-2</v>
      </c>
      <c r="F8" s="120">
        <v>1.5506026578207082E-2</v>
      </c>
      <c r="G8" s="172">
        <v>1.4663907345977136E-2</v>
      </c>
      <c r="H8" s="120">
        <v>1.5506026578207082E-2</v>
      </c>
      <c r="I8" s="120">
        <v>1.5506026578207082E-2</v>
      </c>
      <c r="J8" s="120">
        <v>1.5506026578207082E-2</v>
      </c>
      <c r="K8" s="172">
        <v>1.3207814691954279E-2</v>
      </c>
      <c r="L8" s="172">
        <v>1.4327814691954275E-2</v>
      </c>
      <c r="M8" s="121">
        <v>1.6589999992242033E-2</v>
      </c>
      <c r="N8" s="121">
        <v>1.6589999992242033E-2</v>
      </c>
      <c r="O8" s="172">
        <v>1.6865562938390855E-2</v>
      </c>
      <c r="P8" s="122">
        <v>1.7090000002208623E-2</v>
      </c>
      <c r="Q8" s="123">
        <v>1.3881026578207088E-2</v>
      </c>
      <c r="R8" s="123">
        <v>1.3881026578207088E-2</v>
      </c>
      <c r="S8" s="123">
        <v>1.3881026578207088E-2</v>
      </c>
      <c r="T8" s="123">
        <v>1.3881026578207088E-2</v>
      </c>
      <c r="U8" s="124">
        <v>1.6065000000000003E-2</v>
      </c>
      <c r="V8" s="173">
        <v>2.666E-2</v>
      </c>
      <c r="W8" s="125">
        <v>2.666E-2</v>
      </c>
      <c r="X8" s="125">
        <v>2.666E-2</v>
      </c>
      <c r="Y8" s="126">
        <v>1.6589999992242033E-2</v>
      </c>
      <c r="Z8" s="174">
        <v>1.8590000000000002E-2</v>
      </c>
      <c r="AA8" s="174">
        <v>1.8590000000000002E-2</v>
      </c>
      <c r="AB8" s="172">
        <v>1.4223841164532234E-2</v>
      </c>
      <c r="AC8" s="128">
        <v>1.5034999994052825E-2</v>
      </c>
      <c r="AD8" s="129">
        <v>1.5565000000439639E-2</v>
      </c>
      <c r="AE8" s="129">
        <v>1.5565000000439639E-2</v>
      </c>
      <c r="AF8" s="129">
        <v>1.5565000000439639E-2</v>
      </c>
      <c r="AG8" s="129">
        <v>1.5565000000439639E-2</v>
      </c>
      <c r="AH8" s="129">
        <v>1.5565000000439639E-2</v>
      </c>
      <c r="AI8" s="129">
        <v>1.5565000000439639E-2</v>
      </c>
      <c r="AJ8" s="129">
        <v>1.5565000000439639E-2</v>
      </c>
      <c r="AK8" s="129">
        <v>1.5565000000439639E-2</v>
      </c>
      <c r="AL8" s="129">
        <v>1.5565000000439639E-2</v>
      </c>
      <c r="AM8" s="129">
        <v>1.5565000000439639E-2</v>
      </c>
      <c r="AN8" s="130">
        <v>1.5565000000439639E-2</v>
      </c>
    </row>
    <row r="9" spans="1:40" ht="15">
      <c r="A9" s="117">
        <v>7</v>
      </c>
      <c r="B9" s="119">
        <v>6000000</v>
      </c>
      <c r="C9" s="119">
        <v>6999999</v>
      </c>
      <c r="D9" s="117"/>
      <c r="E9" s="120">
        <v>1.5017814691954279E-2</v>
      </c>
      <c r="F9" s="120">
        <v>1.5017814691954279E-2</v>
      </c>
      <c r="G9" s="172">
        <v>1.4663907345977136E-2</v>
      </c>
      <c r="H9" s="120">
        <v>1.5017814691954279E-2</v>
      </c>
      <c r="I9" s="120">
        <v>1.5017814691954279E-2</v>
      </c>
      <c r="J9" s="120">
        <v>1.5017814691954279E-2</v>
      </c>
      <c r="K9" s="172">
        <v>1.3207814691954279E-2</v>
      </c>
      <c r="L9" s="172">
        <v>1.4327814691954275E-2</v>
      </c>
      <c r="M9" s="121">
        <v>1.6289999995260988E-2</v>
      </c>
      <c r="N9" s="121">
        <v>1.6289999995260988E-2</v>
      </c>
      <c r="O9" s="172">
        <v>1.6865562938390855E-2</v>
      </c>
      <c r="P9" s="122">
        <v>1.7090000002208623E-2</v>
      </c>
      <c r="Q9" s="123">
        <v>1.3492814691954277E-2</v>
      </c>
      <c r="R9" s="123">
        <v>1.3492814691954277E-2</v>
      </c>
      <c r="S9" s="123">
        <v>1.3492814691954277E-2</v>
      </c>
      <c r="T9" s="123">
        <v>1.3492814691954277E-2</v>
      </c>
      <c r="U9" s="124">
        <v>1.6065000000000003E-2</v>
      </c>
      <c r="V9" s="173">
        <v>2.666E-2</v>
      </c>
      <c r="W9" s="125">
        <v>2.666E-2</v>
      </c>
      <c r="X9" s="125">
        <v>2.666E-2</v>
      </c>
      <c r="Y9" s="126">
        <v>1.6289999995260988E-2</v>
      </c>
      <c r="Z9" s="174">
        <v>1.8590000000000002E-2</v>
      </c>
      <c r="AA9" s="174">
        <v>1.8590000000000002E-2</v>
      </c>
      <c r="AB9" s="172">
        <v>1.4223841164532234E-2</v>
      </c>
      <c r="AC9" s="128">
        <v>1.5034999994052825E-2</v>
      </c>
      <c r="AD9" s="129">
        <v>1.5265000001222556E-2</v>
      </c>
      <c r="AE9" s="129">
        <v>1.5265000001222556E-2</v>
      </c>
      <c r="AF9" s="129">
        <v>1.5265000001222556E-2</v>
      </c>
      <c r="AG9" s="129">
        <v>1.5265000001222556E-2</v>
      </c>
      <c r="AH9" s="129">
        <v>1.5265000001222556E-2</v>
      </c>
      <c r="AI9" s="129">
        <v>1.5265000001222556E-2</v>
      </c>
      <c r="AJ9" s="129">
        <v>1.5265000001222556E-2</v>
      </c>
      <c r="AK9" s="129">
        <v>1.5265000001222556E-2</v>
      </c>
      <c r="AL9" s="129">
        <v>1.5265000001222556E-2</v>
      </c>
      <c r="AM9" s="129">
        <v>1.5265000001222556E-2</v>
      </c>
      <c r="AN9" s="130">
        <v>1.5265000001222556E-2</v>
      </c>
    </row>
    <row r="10" spans="1:40" ht="15">
      <c r="A10" s="117">
        <v>8</v>
      </c>
      <c r="B10" s="119">
        <v>7000000</v>
      </c>
      <c r="C10" s="119">
        <v>7999999</v>
      </c>
      <c r="D10" s="117"/>
      <c r="E10" s="120">
        <v>1.4613841164532241E-2</v>
      </c>
      <c r="F10" s="120">
        <v>1.4613841164532241E-2</v>
      </c>
      <c r="G10" s="172">
        <v>1.4663907345977136E-2</v>
      </c>
      <c r="H10" s="120">
        <v>1.4613841164532241E-2</v>
      </c>
      <c r="I10" s="120">
        <v>1.4613841164532241E-2</v>
      </c>
      <c r="J10" s="120">
        <v>1.4613841164532241E-2</v>
      </c>
      <c r="K10" s="172">
        <v>1.3207814691954279E-2</v>
      </c>
      <c r="L10" s="172">
        <v>1.4327814691954275E-2</v>
      </c>
      <c r="M10" s="121">
        <v>1.5789999999396787E-2</v>
      </c>
      <c r="N10" s="121">
        <v>1.5789999999396787E-2</v>
      </c>
      <c r="O10" s="172">
        <v>1.6865562938390855E-2</v>
      </c>
      <c r="P10" s="122">
        <v>1.7090000002208623E-2</v>
      </c>
      <c r="Q10" s="123">
        <v>1.3388841164532241E-2</v>
      </c>
      <c r="R10" s="123">
        <v>1.3388841164532241E-2</v>
      </c>
      <c r="S10" s="123">
        <v>1.3388841164532241E-2</v>
      </c>
      <c r="T10" s="123">
        <v>1.3388841164532241E-2</v>
      </c>
      <c r="U10" s="124">
        <v>1.6065000000000003E-2</v>
      </c>
      <c r="V10" s="173">
        <v>2.666E-2</v>
      </c>
      <c r="W10" s="125">
        <v>2.666E-2</v>
      </c>
      <c r="X10" s="125">
        <v>2.666E-2</v>
      </c>
      <c r="Y10" s="126">
        <v>1.5789999999396787E-2</v>
      </c>
      <c r="Z10" s="174">
        <v>1.8590000000000002E-2</v>
      </c>
      <c r="AA10" s="174">
        <v>1.8590000000000002E-2</v>
      </c>
      <c r="AB10" s="172">
        <v>1.4223841164532234E-2</v>
      </c>
      <c r="AC10" s="128">
        <v>1.5034999994052825E-2</v>
      </c>
      <c r="AD10" s="129">
        <v>1.4764999995478135E-2</v>
      </c>
      <c r="AE10" s="129">
        <v>1.4764999995478135E-2</v>
      </c>
      <c r="AF10" s="129">
        <v>1.4764999995478135E-2</v>
      </c>
      <c r="AG10" s="129">
        <v>1.4764999995478135E-2</v>
      </c>
      <c r="AH10" s="129">
        <v>1.4764999995478135E-2</v>
      </c>
      <c r="AI10" s="129">
        <v>1.4764999995478135E-2</v>
      </c>
      <c r="AJ10" s="129">
        <v>1.4764999995478135E-2</v>
      </c>
      <c r="AK10" s="129">
        <v>1.4764999995478135E-2</v>
      </c>
      <c r="AL10" s="129">
        <v>1.4764999995478135E-2</v>
      </c>
      <c r="AM10" s="129">
        <v>1.4764999995478135E-2</v>
      </c>
      <c r="AN10" s="130">
        <v>1.4764999995478135E-2</v>
      </c>
    </row>
    <row r="11" spans="1:40" ht="15">
      <c r="A11" s="117">
        <v>9</v>
      </c>
      <c r="B11" s="119">
        <v>8000000</v>
      </c>
      <c r="C11" s="119">
        <v>8999999</v>
      </c>
      <c r="D11" s="117"/>
      <c r="E11" s="120">
        <v>1.4085861018965707E-2</v>
      </c>
      <c r="F11" s="120">
        <v>1.4085861018965707E-2</v>
      </c>
      <c r="G11" s="172">
        <v>1.4663907345977136E-2</v>
      </c>
      <c r="H11" s="120">
        <v>1.4085861018965707E-2</v>
      </c>
      <c r="I11" s="120">
        <v>1.4085861018965707E-2</v>
      </c>
      <c r="J11" s="120">
        <v>1.4085861018965707E-2</v>
      </c>
      <c r="K11" s="172">
        <v>1.3207814691954279E-2</v>
      </c>
      <c r="L11" s="172">
        <v>1.4327814691954275E-2</v>
      </c>
      <c r="M11" s="121">
        <v>1.5039999995718437E-2</v>
      </c>
      <c r="N11" s="121">
        <v>1.5039999995718437E-2</v>
      </c>
      <c r="O11" s="172">
        <v>1.6865562938390855E-2</v>
      </c>
      <c r="P11" s="122">
        <v>1.7090000002208623E-2</v>
      </c>
      <c r="Q11" s="123">
        <v>1.3260861018965711E-2</v>
      </c>
      <c r="R11" s="123">
        <v>1.3260861018965711E-2</v>
      </c>
      <c r="S11" s="123">
        <v>1.3260861018965711E-2</v>
      </c>
      <c r="T11" s="123">
        <v>1.3260861018965711E-2</v>
      </c>
      <c r="U11" s="124">
        <v>1.3265000000000002E-2</v>
      </c>
      <c r="V11" s="173">
        <v>2.666E-2</v>
      </c>
      <c r="W11" s="125">
        <v>2.666E-2</v>
      </c>
      <c r="X11" s="125">
        <v>2.666E-2</v>
      </c>
      <c r="Y11" s="126">
        <v>1.4364999994883136E-2</v>
      </c>
      <c r="Z11" s="174">
        <v>1.8590000000000002E-2</v>
      </c>
      <c r="AA11" s="174">
        <v>1.8590000000000002E-2</v>
      </c>
      <c r="AB11" s="172">
        <v>1.4223841164532234E-2</v>
      </c>
      <c r="AC11" s="128">
        <v>1.5034999994052825E-2</v>
      </c>
      <c r="AD11" s="129">
        <v>1.4364999994883136E-2</v>
      </c>
      <c r="AE11" s="129">
        <v>1.4364999994883136E-2</v>
      </c>
      <c r="AF11" s="129">
        <v>1.4364999994883136E-2</v>
      </c>
      <c r="AG11" s="129">
        <v>1.4364999994883136E-2</v>
      </c>
      <c r="AH11" s="129">
        <v>1.4364999994883136E-2</v>
      </c>
      <c r="AI11" s="129">
        <v>1.4364999994883136E-2</v>
      </c>
      <c r="AJ11" s="129">
        <v>1.4364999994883136E-2</v>
      </c>
      <c r="AK11" s="129">
        <v>1.4364999994883136E-2</v>
      </c>
      <c r="AL11" s="129">
        <v>1.4364999994883136E-2</v>
      </c>
      <c r="AM11" s="129">
        <v>1.4364999994883136E-2</v>
      </c>
      <c r="AN11" s="130">
        <v>1.4364999994883136E-2</v>
      </c>
    </row>
    <row r="12" spans="1:40" ht="15">
      <c r="A12" s="117">
        <v>10</v>
      </c>
      <c r="B12" s="119">
        <v>9000000</v>
      </c>
      <c r="C12" s="119">
        <v>9999999</v>
      </c>
      <c r="D12" s="117"/>
      <c r="E12" s="120">
        <v>1.3797064107433137E-2</v>
      </c>
      <c r="F12" s="120">
        <v>1.3797064107433137E-2</v>
      </c>
      <c r="G12" s="172">
        <v>1.4663907345977136E-2</v>
      </c>
      <c r="H12" s="120">
        <v>1.3797064107433137E-2</v>
      </c>
      <c r="I12" s="120">
        <v>1.3797064107433137E-2</v>
      </c>
      <c r="J12" s="120">
        <v>1.3797064107433137E-2</v>
      </c>
      <c r="K12" s="172">
        <v>1.3207814691954279E-2</v>
      </c>
      <c r="L12" s="172">
        <v>1.4327814691954275E-2</v>
      </c>
      <c r="M12" s="121">
        <v>1.4740000000281929E-2</v>
      </c>
      <c r="N12" s="121">
        <v>1.4740000000281929E-2</v>
      </c>
      <c r="O12" s="172">
        <v>1.6865562938390855E-2</v>
      </c>
      <c r="P12" s="122">
        <v>1.7090000002208623E-2</v>
      </c>
      <c r="Q12" s="123">
        <v>1.2972064107433135E-2</v>
      </c>
      <c r="R12" s="123">
        <v>1.2972064107433135E-2</v>
      </c>
      <c r="S12" s="123">
        <v>1.2972064107433135E-2</v>
      </c>
      <c r="T12" s="123">
        <v>1.2972064107433135E-2</v>
      </c>
      <c r="U12" s="124">
        <v>1.3265000000000002E-2</v>
      </c>
      <c r="V12" s="173">
        <v>2.666E-2</v>
      </c>
      <c r="W12" s="125">
        <v>2.666E-2</v>
      </c>
      <c r="X12" s="125">
        <v>2.666E-2</v>
      </c>
      <c r="Y12" s="126">
        <v>1.4065000008258041E-2</v>
      </c>
      <c r="Z12" s="174">
        <v>1.8590000000000002E-2</v>
      </c>
      <c r="AA12" s="174">
        <v>1.8590000000000002E-2</v>
      </c>
      <c r="AB12" s="172">
        <v>1.4223841164532234E-2</v>
      </c>
      <c r="AC12" s="128">
        <v>1.5034999994052825E-2</v>
      </c>
      <c r="AD12" s="129">
        <v>1.4065000008258041E-2</v>
      </c>
      <c r="AE12" s="129">
        <v>1.4065000008258041E-2</v>
      </c>
      <c r="AF12" s="129">
        <v>1.4065000008258041E-2</v>
      </c>
      <c r="AG12" s="129">
        <v>1.4065000008258041E-2</v>
      </c>
      <c r="AH12" s="129">
        <v>1.4065000008258041E-2</v>
      </c>
      <c r="AI12" s="129">
        <v>1.4065000008258041E-2</v>
      </c>
      <c r="AJ12" s="129">
        <v>1.4065000008258041E-2</v>
      </c>
      <c r="AK12" s="129">
        <v>1.4065000008258041E-2</v>
      </c>
      <c r="AL12" s="129">
        <v>1.4065000008258041E-2</v>
      </c>
      <c r="AM12" s="129">
        <v>1.4065000008258041E-2</v>
      </c>
      <c r="AN12" s="130">
        <v>1.4065000008258041E-2</v>
      </c>
    </row>
    <row r="13" spans="1:40" ht="15">
      <c r="A13" s="117">
        <v>11</v>
      </c>
      <c r="B13" s="119">
        <v>10000000</v>
      </c>
      <c r="C13" s="119">
        <v>10999999</v>
      </c>
      <c r="D13" s="117"/>
      <c r="E13" s="120">
        <v>1.378668881517257E-2</v>
      </c>
      <c r="F13" s="120">
        <v>1.378668881517257E-2</v>
      </c>
      <c r="G13" s="172">
        <v>1.4663907345977136E-2</v>
      </c>
      <c r="H13" s="120">
        <v>1.378668881517257E-2</v>
      </c>
      <c r="I13" s="120">
        <v>1.378668881517257E-2</v>
      </c>
      <c r="J13" s="120">
        <v>1.378668881517257E-2</v>
      </c>
      <c r="K13" s="172">
        <v>1.3207814691954279E-2</v>
      </c>
      <c r="L13" s="172">
        <v>1.4327814691954275E-2</v>
      </c>
      <c r="M13" s="121">
        <v>1.4639999997310827E-2</v>
      </c>
      <c r="N13" s="121">
        <v>1.4639999997310827E-2</v>
      </c>
      <c r="O13" s="172">
        <v>1.6865562938390855E-2</v>
      </c>
      <c r="P13" s="122">
        <v>1.7090000002208623E-2</v>
      </c>
      <c r="Q13" s="123">
        <v>1.2961688815172569E-2</v>
      </c>
      <c r="R13" s="123">
        <v>1.2961688815172569E-2</v>
      </c>
      <c r="S13" s="123">
        <v>1.2961688815172569E-2</v>
      </c>
      <c r="T13" s="123">
        <v>1.2961688815172569E-2</v>
      </c>
      <c r="U13" s="124">
        <v>1.3265000000000002E-2</v>
      </c>
      <c r="V13" s="125">
        <v>2.666E-2</v>
      </c>
      <c r="W13" s="125">
        <v>2.666E-2</v>
      </c>
      <c r="X13" s="125">
        <v>2.666E-2</v>
      </c>
      <c r="Y13" s="126">
        <v>1.3965000008324235E-2</v>
      </c>
      <c r="Z13" s="174">
        <v>1.8590000000000002E-2</v>
      </c>
      <c r="AA13" s="174">
        <v>1.8590000000000002E-2</v>
      </c>
      <c r="AB13" s="172">
        <v>1.4223841164532234E-2</v>
      </c>
      <c r="AC13" s="128">
        <v>1.5034999994052825E-2</v>
      </c>
      <c r="AD13" s="129">
        <v>1.3965000008324235E-2</v>
      </c>
      <c r="AE13" s="129">
        <v>1.3965000008324235E-2</v>
      </c>
      <c r="AF13" s="129">
        <v>1.3965000008324235E-2</v>
      </c>
      <c r="AG13" s="129">
        <v>1.3965000008324235E-2</v>
      </c>
      <c r="AH13" s="129">
        <v>1.3965000008324235E-2</v>
      </c>
      <c r="AI13" s="129">
        <v>1.3965000008324235E-2</v>
      </c>
      <c r="AJ13" s="129">
        <v>1.3965000008324235E-2</v>
      </c>
      <c r="AK13" s="129">
        <v>1.3965000008324235E-2</v>
      </c>
      <c r="AL13" s="129">
        <v>1.3965000008324235E-2</v>
      </c>
      <c r="AM13" s="129">
        <v>1.3965000008324235E-2</v>
      </c>
      <c r="AN13" s="130">
        <v>1.3965000008324235E-2</v>
      </c>
    </row>
    <row r="14" spans="1:40" ht="15">
      <c r="A14" s="117">
        <v>12</v>
      </c>
      <c r="B14" s="119">
        <v>11000000</v>
      </c>
      <c r="C14" s="119">
        <v>11999999</v>
      </c>
      <c r="D14" s="117"/>
      <c r="E14" s="120">
        <v>1.3450024162006443E-2</v>
      </c>
      <c r="F14" s="120">
        <v>1.3450024162006443E-2</v>
      </c>
      <c r="G14" s="172">
        <v>1.4663907345977136E-2</v>
      </c>
      <c r="H14" s="120">
        <v>1.3450024162006443E-2</v>
      </c>
      <c r="I14" s="120">
        <v>1.3450024162006443E-2</v>
      </c>
      <c r="J14" s="120">
        <v>1.3450024162006443E-2</v>
      </c>
      <c r="K14" s="172">
        <v>1.3207814691954279E-2</v>
      </c>
      <c r="L14" s="172">
        <v>1.4327814691954275E-2</v>
      </c>
      <c r="M14" s="121">
        <v>1.4339999993502899E-2</v>
      </c>
      <c r="N14" s="121">
        <v>1.4339999993502899E-2</v>
      </c>
      <c r="O14" s="172">
        <v>1.6865562938390855E-2</v>
      </c>
      <c r="P14" s="122">
        <v>1.7090000002208623E-2</v>
      </c>
      <c r="Q14" s="123">
        <v>1.2625024162006443E-2</v>
      </c>
      <c r="R14" s="123">
        <v>1.2625024162006443E-2</v>
      </c>
      <c r="S14" s="123">
        <v>1.2625024162006443E-2</v>
      </c>
      <c r="T14" s="123">
        <v>1.2625024162006443E-2</v>
      </c>
      <c r="U14" s="124">
        <v>1.3265000000000002E-2</v>
      </c>
      <c r="V14" s="125">
        <v>2.666E-2</v>
      </c>
      <c r="W14" s="125">
        <v>2.666E-2</v>
      </c>
      <c r="X14" s="125">
        <v>2.666E-2</v>
      </c>
      <c r="Y14" s="126">
        <v>1.3664999994539552E-2</v>
      </c>
      <c r="Z14" s="174">
        <v>1.8590000000000002E-2</v>
      </c>
      <c r="AA14" s="174">
        <v>1.8590000000000002E-2</v>
      </c>
      <c r="AB14" s="172">
        <v>1.4223841164532234E-2</v>
      </c>
      <c r="AC14" s="128">
        <v>1.5034999994052825E-2</v>
      </c>
      <c r="AD14" s="129">
        <v>1.3664999994539552E-2</v>
      </c>
      <c r="AE14" s="129">
        <v>1.3664999994539552E-2</v>
      </c>
      <c r="AF14" s="129">
        <v>1.3664999994539552E-2</v>
      </c>
      <c r="AG14" s="129">
        <v>1.3664999994539552E-2</v>
      </c>
      <c r="AH14" s="129">
        <v>1.3664999994539552E-2</v>
      </c>
      <c r="AI14" s="129">
        <v>1.3664999994539552E-2</v>
      </c>
      <c r="AJ14" s="129">
        <v>1.3664999994539552E-2</v>
      </c>
      <c r="AK14" s="129">
        <v>1.3664999994539552E-2</v>
      </c>
      <c r="AL14" s="129">
        <v>1.3664999994539552E-2</v>
      </c>
      <c r="AM14" s="129">
        <v>1.3664999994539552E-2</v>
      </c>
      <c r="AN14" s="130">
        <v>1.3664999994539552E-2</v>
      </c>
    </row>
    <row r="15" spans="1:40" ht="15">
      <c r="A15" s="117">
        <v>13</v>
      </c>
      <c r="B15" s="119">
        <v>12000000</v>
      </c>
      <c r="C15" s="119">
        <v>12999999</v>
      </c>
      <c r="D15" s="117"/>
      <c r="E15" s="120">
        <v>1.348668881517257E-2</v>
      </c>
      <c r="F15" s="120">
        <v>1.348668881517257E-2</v>
      </c>
      <c r="G15" s="172">
        <v>1.4663907345977136E-2</v>
      </c>
      <c r="H15" s="120">
        <v>1.348668881517257E-2</v>
      </c>
      <c r="I15" s="120">
        <v>1.348668881517257E-2</v>
      </c>
      <c r="J15" s="120">
        <v>1.348668881517257E-2</v>
      </c>
      <c r="K15" s="172">
        <v>1.3207814691954279E-2</v>
      </c>
      <c r="L15" s="172">
        <v>1.4327814691954275E-2</v>
      </c>
      <c r="M15" s="121">
        <v>1.4339999993502899E-2</v>
      </c>
      <c r="N15" s="121">
        <v>1.4339999993502899E-2</v>
      </c>
      <c r="O15" s="172">
        <v>1.6865562938390855E-2</v>
      </c>
      <c r="P15" s="122">
        <v>1.7090000002208623E-2</v>
      </c>
      <c r="Q15" s="123">
        <v>1.2661688815172573E-2</v>
      </c>
      <c r="R15" s="123">
        <v>1.2661688815172573E-2</v>
      </c>
      <c r="S15" s="123">
        <v>1.2661688815172573E-2</v>
      </c>
      <c r="T15" s="123">
        <v>1.2661688815172573E-2</v>
      </c>
      <c r="U15" s="124">
        <v>1.3265000000000002E-2</v>
      </c>
      <c r="V15" s="125">
        <v>2.666E-2</v>
      </c>
      <c r="W15" s="125">
        <v>2.666E-2</v>
      </c>
      <c r="X15" s="125">
        <v>2.666E-2</v>
      </c>
      <c r="Y15" s="126">
        <v>1.3664999994539552E-2</v>
      </c>
      <c r="Z15" s="174">
        <v>1.8590000000000002E-2</v>
      </c>
      <c r="AA15" s="174">
        <v>1.8590000000000002E-2</v>
      </c>
      <c r="AB15" s="172">
        <v>1.4223841164532234E-2</v>
      </c>
      <c r="AC15" s="128">
        <v>1.5034999994052825E-2</v>
      </c>
      <c r="AD15" s="129">
        <v>1.3664999994539552E-2</v>
      </c>
      <c r="AE15" s="129">
        <v>1.3664999994539552E-2</v>
      </c>
      <c r="AF15" s="129">
        <v>1.3664999994539552E-2</v>
      </c>
      <c r="AG15" s="129">
        <v>1.3664999994539552E-2</v>
      </c>
      <c r="AH15" s="129">
        <v>1.3664999994539552E-2</v>
      </c>
      <c r="AI15" s="129">
        <v>1.3664999994539552E-2</v>
      </c>
      <c r="AJ15" s="129">
        <v>1.3664999994539552E-2</v>
      </c>
      <c r="AK15" s="129">
        <v>1.3664999994539552E-2</v>
      </c>
      <c r="AL15" s="129">
        <v>1.3664999994539552E-2</v>
      </c>
      <c r="AM15" s="129">
        <v>1.3664999994539552E-2</v>
      </c>
      <c r="AN15" s="130">
        <v>1.3664999994539552E-2</v>
      </c>
    </row>
    <row r="16" spans="1:40" ht="15">
      <c r="A16" s="117">
        <v>14</v>
      </c>
      <c r="B16" s="119">
        <v>13000000</v>
      </c>
      <c r="C16" s="119">
        <v>13999999</v>
      </c>
      <c r="D16" s="117"/>
      <c r="E16" s="120">
        <v>1.3255664877878149E-2</v>
      </c>
      <c r="F16" s="120">
        <v>1.3255664877878149E-2</v>
      </c>
      <c r="G16" s="172">
        <v>1.4663907345977136E-2</v>
      </c>
      <c r="H16" s="120">
        <v>1.3255664877878149E-2</v>
      </c>
      <c r="I16" s="120">
        <v>1.3255664877878149E-2</v>
      </c>
      <c r="J16" s="120">
        <v>1.3255664877878149E-2</v>
      </c>
      <c r="K16" s="172">
        <v>1.3207814691954279E-2</v>
      </c>
      <c r="L16" s="172">
        <v>1.4327814691954275E-2</v>
      </c>
      <c r="M16" s="121">
        <v>1.4139999995446071E-2</v>
      </c>
      <c r="N16" s="121">
        <v>1.4139999995446071E-2</v>
      </c>
      <c r="O16" s="172">
        <v>1.6865562938390855E-2</v>
      </c>
      <c r="P16" s="122">
        <v>1.7090000002208623E-2</v>
      </c>
      <c r="Q16" s="123">
        <v>1.2430664877878153E-2</v>
      </c>
      <c r="R16" s="123">
        <v>1.2430664877878153E-2</v>
      </c>
      <c r="S16" s="123">
        <v>1.2430664877878153E-2</v>
      </c>
      <c r="T16" s="123">
        <v>1.2430664877878153E-2</v>
      </c>
      <c r="U16" s="124">
        <v>1.3265000000000002E-2</v>
      </c>
      <c r="V16" s="125">
        <v>2.666E-2</v>
      </c>
      <c r="W16" s="125">
        <v>2.666E-2</v>
      </c>
      <c r="X16" s="125">
        <v>2.666E-2</v>
      </c>
      <c r="Y16" s="126">
        <v>1.3465000002704192E-2</v>
      </c>
      <c r="Z16" s="127">
        <v>1.8590000000000002E-2</v>
      </c>
      <c r="AA16" s="174">
        <v>1.8590000000000002E-2</v>
      </c>
      <c r="AB16" s="172">
        <v>1.4223841164532234E-2</v>
      </c>
      <c r="AC16" s="128">
        <v>1.5034999994052825E-2</v>
      </c>
      <c r="AD16" s="129">
        <v>1.3465000002704192E-2</v>
      </c>
      <c r="AE16" s="129">
        <v>1.3465000002704192E-2</v>
      </c>
      <c r="AF16" s="129">
        <v>1.3465000002704192E-2</v>
      </c>
      <c r="AG16" s="129">
        <v>1.3465000002704192E-2</v>
      </c>
      <c r="AH16" s="129">
        <v>1.3465000002704192E-2</v>
      </c>
      <c r="AI16" s="129">
        <v>1.3465000002704192E-2</v>
      </c>
      <c r="AJ16" s="129">
        <v>1.3465000002704192E-2</v>
      </c>
      <c r="AK16" s="129">
        <v>1.3465000002704192E-2</v>
      </c>
      <c r="AL16" s="129">
        <v>1.3465000002704192E-2</v>
      </c>
      <c r="AM16" s="129">
        <v>1.3465000002704192E-2</v>
      </c>
      <c r="AN16" s="130">
        <v>1.3465000002704192E-2</v>
      </c>
    </row>
    <row r="17" spans="1:40" ht="15">
      <c r="A17" s="117">
        <v>15</v>
      </c>
      <c r="B17" s="119">
        <v>14000000</v>
      </c>
      <c r="C17" s="119">
        <v>14999999</v>
      </c>
      <c r="D17" s="117"/>
      <c r="E17" s="120">
        <v>1.3086688815172566E-2</v>
      </c>
      <c r="F17" s="120">
        <v>1.3086688815172566E-2</v>
      </c>
      <c r="G17" s="172">
        <v>1.4663907345977136E-2</v>
      </c>
      <c r="H17" s="120">
        <v>1.3086688815172566E-2</v>
      </c>
      <c r="I17" s="120">
        <v>1.3086688815172566E-2</v>
      </c>
      <c r="J17" s="120">
        <v>1.3086688815172566E-2</v>
      </c>
      <c r="K17" s="172">
        <v>1.3207814691954279E-2</v>
      </c>
      <c r="L17" s="172">
        <v>1.4327814691954275E-2</v>
      </c>
      <c r="M17" s="121">
        <v>1.3940000001202218E-2</v>
      </c>
      <c r="N17" s="121">
        <v>1.3940000001202218E-2</v>
      </c>
      <c r="O17" s="172">
        <v>1.6865562938390855E-2</v>
      </c>
      <c r="P17" s="122">
        <v>1.7090000002208623E-2</v>
      </c>
      <c r="Q17" s="123">
        <v>1.2261688815172566E-2</v>
      </c>
      <c r="R17" s="123">
        <v>1.2261688815172566E-2</v>
      </c>
      <c r="S17" s="123">
        <v>1.2261688815172566E-2</v>
      </c>
      <c r="T17" s="123">
        <v>1.2261688815172566E-2</v>
      </c>
      <c r="U17" s="124">
        <v>1.3265000000000002E-2</v>
      </c>
      <c r="V17" s="125">
        <v>2.666E-2</v>
      </c>
      <c r="W17" s="125">
        <v>2.666E-2</v>
      </c>
      <c r="X17" s="125">
        <v>2.666E-2</v>
      </c>
      <c r="Y17" s="126">
        <v>1.3264999994796097E-2</v>
      </c>
      <c r="Z17" s="127">
        <v>1.8590000000000002E-2</v>
      </c>
      <c r="AA17" s="174">
        <v>1.8590000000000002E-2</v>
      </c>
      <c r="AB17" s="172">
        <v>1.4223841164532234E-2</v>
      </c>
      <c r="AC17" s="128">
        <v>1.5034999994052825E-2</v>
      </c>
      <c r="AD17" s="129">
        <v>1.3264999994796097E-2</v>
      </c>
      <c r="AE17" s="129">
        <v>1.3264999994796097E-2</v>
      </c>
      <c r="AF17" s="129">
        <v>1.3264999994796097E-2</v>
      </c>
      <c r="AG17" s="129">
        <v>1.3264999994796097E-2</v>
      </c>
      <c r="AH17" s="129">
        <v>1.3264999994796097E-2</v>
      </c>
      <c r="AI17" s="129">
        <v>1.3264999994796097E-2</v>
      </c>
      <c r="AJ17" s="129">
        <v>1.3264999994796097E-2</v>
      </c>
      <c r="AK17" s="129">
        <v>1.3264999994796097E-2</v>
      </c>
      <c r="AL17" s="129">
        <v>1.3264999994796097E-2</v>
      </c>
      <c r="AM17" s="129">
        <v>1.3264999994796097E-2</v>
      </c>
      <c r="AN17" s="130">
        <v>1.3264999994796097E-2</v>
      </c>
    </row>
    <row r="18" spans="1:40" ht="15">
      <c r="A18" s="117">
        <v>16</v>
      </c>
      <c r="B18" s="119">
        <v>15000000</v>
      </c>
      <c r="C18" s="119">
        <v>15999999</v>
      </c>
      <c r="D18" s="117"/>
      <c r="E18" s="120">
        <v>1.3113576227494395E-2</v>
      </c>
      <c r="F18" s="120">
        <v>1.3113576227494395E-2</v>
      </c>
      <c r="G18" s="172">
        <v>1.4663907345977136E-2</v>
      </c>
      <c r="H18" s="120">
        <v>1.3113576227494395E-2</v>
      </c>
      <c r="I18" s="120">
        <v>1.3113576227494395E-2</v>
      </c>
      <c r="J18" s="120">
        <v>1.3113576227494395E-2</v>
      </c>
      <c r="K18" s="172">
        <v>1.3207814691954279E-2</v>
      </c>
      <c r="L18" s="172">
        <v>1.4327814691954275E-2</v>
      </c>
      <c r="M18" s="121">
        <v>1.3940000001202218E-2</v>
      </c>
      <c r="N18" s="121">
        <v>1.3940000001202218E-2</v>
      </c>
      <c r="O18" s="172">
        <v>1.6865562938390855E-2</v>
      </c>
      <c r="P18" s="122">
        <v>1.7090000002208623E-2</v>
      </c>
      <c r="Q18" s="123">
        <v>1.2288576227494396E-2</v>
      </c>
      <c r="R18" s="123">
        <v>1.2288576227494396E-2</v>
      </c>
      <c r="S18" s="123">
        <v>1.2288576227494396E-2</v>
      </c>
      <c r="T18" s="123">
        <v>1.2288576227494396E-2</v>
      </c>
      <c r="U18" s="124">
        <v>1.3265000000000002E-2</v>
      </c>
      <c r="V18" s="125">
        <v>2.666E-2</v>
      </c>
      <c r="W18" s="125">
        <v>2.666E-2</v>
      </c>
      <c r="X18" s="125">
        <v>2.666E-2</v>
      </c>
      <c r="Y18" s="126">
        <v>1.3264999994796097E-2</v>
      </c>
      <c r="Z18" s="127">
        <v>1.8590000000000002E-2</v>
      </c>
      <c r="AA18" s="174">
        <v>1.8590000000000002E-2</v>
      </c>
      <c r="AB18" s="172">
        <v>1.4223841164532234E-2</v>
      </c>
      <c r="AC18" s="128">
        <v>1.5034999994052825E-2</v>
      </c>
      <c r="AD18" s="129">
        <v>1.3264999994796097E-2</v>
      </c>
      <c r="AE18" s="129">
        <v>1.3264999994796097E-2</v>
      </c>
      <c r="AF18" s="129">
        <v>1.3264999994796097E-2</v>
      </c>
      <c r="AG18" s="129">
        <v>1.3264999994796097E-2</v>
      </c>
      <c r="AH18" s="129">
        <v>1.3264999994796097E-2</v>
      </c>
      <c r="AI18" s="129">
        <v>1.3264999994796097E-2</v>
      </c>
      <c r="AJ18" s="129">
        <v>1.3264999994796097E-2</v>
      </c>
      <c r="AK18" s="129">
        <v>1.3264999994796097E-2</v>
      </c>
      <c r="AL18" s="129">
        <v>1.3264999994796097E-2</v>
      </c>
      <c r="AM18" s="129">
        <v>1.3264999994796097E-2</v>
      </c>
      <c r="AN18" s="130">
        <v>1.3264999994796097E-2</v>
      </c>
    </row>
    <row r="19" spans="1:40" ht="15">
      <c r="A19" s="117">
        <v>17</v>
      </c>
      <c r="B19" s="119">
        <v>16000000</v>
      </c>
      <c r="C19" s="119">
        <v>16999999</v>
      </c>
      <c r="D19" s="117"/>
      <c r="E19" s="120">
        <v>1.2637930509482854E-2</v>
      </c>
      <c r="F19" s="120">
        <v>1.2637930509482854E-2</v>
      </c>
      <c r="G19" s="172">
        <v>1.4663907345977136E-2</v>
      </c>
      <c r="H19" s="120">
        <v>1.2637930509482854E-2</v>
      </c>
      <c r="I19" s="120">
        <v>1.2637930509482854E-2</v>
      </c>
      <c r="J19" s="120">
        <v>1.2637930509482854E-2</v>
      </c>
      <c r="K19" s="172">
        <v>1.3207814691954279E-2</v>
      </c>
      <c r="L19" s="172">
        <v>1.4327814691954275E-2</v>
      </c>
      <c r="M19" s="121">
        <v>1.3239999990150939E-2</v>
      </c>
      <c r="N19" s="121">
        <v>1.3239999990150939E-2</v>
      </c>
      <c r="O19" s="172">
        <v>1.6865562938390855E-2</v>
      </c>
      <c r="P19" s="122">
        <v>1.7090000002208623E-2</v>
      </c>
      <c r="Q19" s="123">
        <v>1.1812930509482858E-2</v>
      </c>
      <c r="R19" s="123">
        <v>1.1812930509482858E-2</v>
      </c>
      <c r="S19" s="123">
        <v>1.1812930509482858E-2</v>
      </c>
      <c r="T19" s="123">
        <v>1.1812930509482858E-2</v>
      </c>
      <c r="U19" s="124">
        <v>1.3265000000000002E-2</v>
      </c>
      <c r="V19" s="125">
        <v>2.666E-2</v>
      </c>
      <c r="W19" s="125">
        <v>2.666E-2</v>
      </c>
      <c r="X19" s="125">
        <v>2.666E-2</v>
      </c>
      <c r="Y19" s="126">
        <v>1.2565000006912758E-2</v>
      </c>
      <c r="Z19" s="127">
        <v>1.8590000000000002E-2</v>
      </c>
      <c r="AA19" s="174">
        <v>1.8590000000000002E-2</v>
      </c>
      <c r="AB19" s="172">
        <v>1.4223841164532234E-2</v>
      </c>
      <c r="AC19" s="128">
        <v>1.5034999994052825E-2</v>
      </c>
      <c r="AD19" s="129">
        <v>1.2565000006912758E-2</v>
      </c>
      <c r="AE19" s="129">
        <v>1.2565000006912758E-2</v>
      </c>
      <c r="AF19" s="129">
        <v>1.2565000006912758E-2</v>
      </c>
      <c r="AG19" s="129">
        <v>1.2565000006912758E-2</v>
      </c>
      <c r="AH19" s="129">
        <v>1.2565000006912758E-2</v>
      </c>
      <c r="AI19" s="129">
        <v>1.2565000006912758E-2</v>
      </c>
      <c r="AJ19" s="129">
        <v>1.2565000006912758E-2</v>
      </c>
      <c r="AK19" s="129">
        <v>1.2565000006912758E-2</v>
      </c>
      <c r="AL19" s="129">
        <v>1.2565000006912758E-2</v>
      </c>
      <c r="AM19" s="129">
        <v>1.2565000006912758E-2</v>
      </c>
      <c r="AN19" s="130">
        <v>1.2565000006912758E-2</v>
      </c>
    </row>
    <row r="20" spans="1:40" ht="15">
      <c r="A20" s="117">
        <v>18</v>
      </c>
      <c r="B20" s="119">
        <v>17000000</v>
      </c>
      <c r="C20" s="119">
        <v>17999999</v>
      </c>
      <c r="D20" s="117"/>
      <c r="E20" s="120">
        <v>1.2637930509482854E-2</v>
      </c>
      <c r="F20" s="120">
        <v>1.2637930509482854E-2</v>
      </c>
      <c r="G20" s="172">
        <v>1.4663907345977136E-2</v>
      </c>
      <c r="H20" s="120">
        <v>1.2637930509482854E-2</v>
      </c>
      <c r="I20" s="120">
        <v>1.2637930509482854E-2</v>
      </c>
      <c r="J20" s="120">
        <v>1.2637930509482854E-2</v>
      </c>
      <c r="K20" s="172">
        <v>1.3207814691954279E-2</v>
      </c>
      <c r="L20" s="172">
        <v>1.4327814691954275E-2</v>
      </c>
      <c r="M20" s="121">
        <v>1.3239999990150939E-2</v>
      </c>
      <c r="N20" s="121">
        <v>1.3239999990150939E-2</v>
      </c>
      <c r="O20" s="172">
        <v>1.6865562938390855E-2</v>
      </c>
      <c r="P20" s="122">
        <v>1.7090000002208623E-2</v>
      </c>
      <c r="Q20" s="123">
        <v>1.1812930509482858E-2</v>
      </c>
      <c r="R20" s="123">
        <v>1.1812930509482858E-2</v>
      </c>
      <c r="S20" s="123">
        <v>1.1812930509482858E-2</v>
      </c>
      <c r="T20" s="123">
        <v>1.1812930509482858E-2</v>
      </c>
      <c r="U20" s="124">
        <v>1.3265000000000002E-2</v>
      </c>
      <c r="V20" s="125">
        <v>2.666E-2</v>
      </c>
      <c r="W20" s="125">
        <v>2.666E-2</v>
      </c>
      <c r="X20" s="125">
        <v>2.666E-2</v>
      </c>
      <c r="Y20" s="126">
        <v>1.2565000006912758E-2</v>
      </c>
      <c r="Z20" s="127">
        <v>1.8590000000000002E-2</v>
      </c>
      <c r="AA20" s="174">
        <v>1.8590000000000002E-2</v>
      </c>
      <c r="AB20" s="172">
        <v>1.4223841164532234E-2</v>
      </c>
      <c r="AC20" s="128">
        <v>1.5034999994052825E-2</v>
      </c>
      <c r="AD20" s="129">
        <v>1.2565000006912758E-2</v>
      </c>
      <c r="AE20" s="129">
        <v>1.2565000006912758E-2</v>
      </c>
      <c r="AF20" s="129">
        <v>1.2565000006912758E-2</v>
      </c>
      <c r="AG20" s="129">
        <v>1.2565000006912758E-2</v>
      </c>
      <c r="AH20" s="129">
        <v>1.2565000006912758E-2</v>
      </c>
      <c r="AI20" s="129">
        <v>1.2565000006912758E-2</v>
      </c>
      <c r="AJ20" s="129">
        <v>1.2565000006912758E-2</v>
      </c>
      <c r="AK20" s="129">
        <v>1.2565000006912758E-2</v>
      </c>
      <c r="AL20" s="129">
        <v>1.2565000006912758E-2</v>
      </c>
      <c r="AM20" s="129">
        <v>1.2565000006912758E-2</v>
      </c>
      <c r="AN20" s="130">
        <v>1.2565000006912758E-2</v>
      </c>
    </row>
    <row r="21" spans="1:40" ht="15">
      <c r="A21" s="117">
        <v>19</v>
      </c>
      <c r="B21" s="119">
        <v>18000000</v>
      </c>
      <c r="C21" s="119">
        <v>18999999</v>
      </c>
      <c r="D21" s="117"/>
      <c r="E21" s="120">
        <v>1.2637930509482854E-2</v>
      </c>
      <c r="F21" s="120">
        <v>1.2637930509482854E-2</v>
      </c>
      <c r="G21" s="172">
        <v>1.4663907345977136E-2</v>
      </c>
      <c r="H21" s="120">
        <v>1.2637930509482854E-2</v>
      </c>
      <c r="I21" s="120">
        <v>1.2637930509482854E-2</v>
      </c>
      <c r="J21" s="120">
        <v>1.2637930509482854E-2</v>
      </c>
      <c r="K21" s="172">
        <v>1.3207814691954279E-2</v>
      </c>
      <c r="L21" s="172">
        <v>1.4327814691954275E-2</v>
      </c>
      <c r="M21" s="121">
        <v>1.3239999990150939E-2</v>
      </c>
      <c r="N21" s="121">
        <v>1.3239999990150939E-2</v>
      </c>
      <c r="O21" s="172">
        <v>1.6865562938390855E-2</v>
      </c>
      <c r="P21" s="122">
        <v>1.7090000002208623E-2</v>
      </c>
      <c r="Q21" s="123">
        <v>1.1812930509482858E-2</v>
      </c>
      <c r="R21" s="123">
        <v>1.1812930509482858E-2</v>
      </c>
      <c r="S21" s="123">
        <v>1.1812930509482858E-2</v>
      </c>
      <c r="T21" s="123">
        <v>1.1812930509482858E-2</v>
      </c>
      <c r="U21" s="124">
        <v>1.3265000000000002E-2</v>
      </c>
      <c r="V21" s="125">
        <v>2.666E-2</v>
      </c>
      <c r="W21" s="125">
        <v>2.666E-2</v>
      </c>
      <c r="X21" s="125">
        <v>2.666E-2</v>
      </c>
      <c r="Y21" s="126">
        <v>1.2565000006912758E-2</v>
      </c>
      <c r="Z21" s="127">
        <v>1.8590000000000002E-2</v>
      </c>
      <c r="AA21" s="174">
        <v>1.8590000000000002E-2</v>
      </c>
      <c r="AB21" s="172">
        <v>1.4223841164532234E-2</v>
      </c>
      <c r="AC21" s="128">
        <v>1.5034999994052825E-2</v>
      </c>
      <c r="AD21" s="129">
        <v>1.2565000006912758E-2</v>
      </c>
      <c r="AE21" s="129">
        <v>1.2565000006912758E-2</v>
      </c>
      <c r="AF21" s="129">
        <v>1.2565000006912758E-2</v>
      </c>
      <c r="AG21" s="129">
        <v>1.2565000006912758E-2</v>
      </c>
      <c r="AH21" s="129">
        <v>1.2565000006912758E-2</v>
      </c>
      <c r="AI21" s="129">
        <v>1.2565000006912758E-2</v>
      </c>
      <c r="AJ21" s="129">
        <v>1.2565000006912758E-2</v>
      </c>
      <c r="AK21" s="129">
        <v>1.2565000006912758E-2</v>
      </c>
      <c r="AL21" s="129">
        <v>1.2565000006912758E-2</v>
      </c>
      <c r="AM21" s="129">
        <v>1.2565000006912758E-2</v>
      </c>
      <c r="AN21" s="130">
        <v>1.2565000006912758E-2</v>
      </c>
    </row>
    <row r="22" spans="1:40" ht="15">
      <c r="A22" s="117">
        <v>20</v>
      </c>
      <c r="B22" s="119">
        <v>19000000</v>
      </c>
      <c r="C22" s="119">
        <v>19999999</v>
      </c>
      <c r="D22" s="117"/>
      <c r="E22" s="120">
        <v>1.2637930509482854E-2</v>
      </c>
      <c r="F22" s="120">
        <v>1.2637930509482854E-2</v>
      </c>
      <c r="G22" s="172">
        <v>1.4663907345977136E-2</v>
      </c>
      <c r="H22" s="120">
        <v>1.2637930509482854E-2</v>
      </c>
      <c r="I22" s="120">
        <v>1.2637930509482854E-2</v>
      </c>
      <c r="J22" s="120">
        <v>1.2637930509482854E-2</v>
      </c>
      <c r="K22" s="172">
        <v>1.3207814691954279E-2</v>
      </c>
      <c r="L22" s="172">
        <v>1.4327814691954275E-2</v>
      </c>
      <c r="M22" s="121">
        <v>1.3239999990150939E-2</v>
      </c>
      <c r="N22" s="121">
        <v>1.3239999990150939E-2</v>
      </c>
      <c r="O22" s="172">
        <v>1.6865562938390855E-2</v>
      </c>
      <c r="P22" s="122">
        <v>1.7090000002208623E-2</v>
      </c>
      <c r="Q22" s="123">
        <v>1.1812930509482858E-2</v>
      </c>
      <c r="R22" s="123">
        <v>1.1812930509482858E-2</v>
      </c>
      <c r="S22" s="123">
        <v>1.1812930509482858E-2</v>
      </c>
      <c r="T22" s="123">
        <v>1.1812930509482858E-2</v>
      </c>
      <c r="U22" s="124">
        <v>1.3265000000000002E-2</v>
      </c>
      <c r="V22" s="125">
        <v>2.666E-2</v>
      </c>
      <c r="W22" s="125">
        <v>2.666E-2</v>
      </c>
      <c r="X22" s="125">
        <v>2.666E-2</v>
      </c>
      <c r="Y22" s="126">
        <v>1.2565000006912758E-2</v>
      </c>
      <c r="Z22" s="127">
        <v>1.8590000000000002E-2</v>
      </c>
      <c r="AA22" s="174">
        <v>1.8590000000000002E-2</v>
      </c>
      <c r="AB22" s="172">
        <v>1.4223841164532234E-2</v>
      </c>
      <c r="AC22" s="128">
        <v>1.5034999994052825E-2</v>
      </c>
      <c r="AD22" s="129">
        <v>1.2565000006912758E-2</v>
      </c>
      <c r="AE22" s="129">
        <v>1.2565000006912758E-2</v>
      </c>
      <c r="AF22" s="129">
        <v>1.2565000006912758E-2</v>
      </c>
      <c r="AG22" s="129">
        <v>1.2565000006912758E-2</v>
      </c>
      <c r="AH22" s="129">
        <v>1.2565000006912758E-2</v>
      </c>
      <c r="AI22" s="129">
        <v>1.2565000006912758E-2</v>
      </c>
      <c r="AJ22" s="129">
        <v>1.2565000006912758E-2</v>
      </c>
      <c r="AK22" s="129">
        <v>1.2565000006912758E-2</v>
      </c>
      <c r="AL22" s="129">
        <v>1.2565000006912758E-2</v>
      </c>
      <c r="AM22" s="129">
        <v>1.2565000006912758E-2</v>
      </c>
      <c r="AN22" s="130">
        <v>1.2565000006912758E-2</v>
      </c>
    </row>
    <row r="23" spans="1:40" ht="15">
      <c r="A23" s="117">
        <v>21</v>
      </c>
      <c r="B23" s="119">
        <v>20000000</v>
      </c>
      <c r="C23" s="119">
        <v>20999999</v>
      </c>
      <c r="D23" s="117"/>
      <c r="E23" s="120">
        <v>1.2637930509482854E-2</v>
      </c>
      <c r="F23" s="120">
        <v>1.2637930509482854E-2</v>
      </c>
      <c r="G23" s="172">
        <v>1.4663907345977136E-2</v>
      </c>
      <c r="H23" s="120">
        <v>1.2637930509482854E-2</v>
      </c>
      <c r="I23" s="120">
        <v>1.2637930509482854E-2</v>
      </c>
      <c r="J23" s="120">
        <v>1.2637930509482854E-2</v>
      </c>
      <c r="K23" s="172">
        <v>1.3207814691954279E-2</v>
      </c>
      <c r="L23" s="172">
        <v>1.4327814691954275E-2</v>
      </c>
      <c r="M23" s="121">
        <v>1.3239999990150939E-2</v>
      </c>
      <c r="N23" s="121">
        <v>1.3239999990150939E-2</v>
      </c>
      <c r="O23" s="172">
        <v>1.6865562938390855E-2</v>
      </c>
      <c r="P23" s="122">
        <v>1.7090000002208623E-2</v>
      </c>
      <c r="Q23" s="123">
        <v>1.1812930509482858E-2</v>
      </c>
      <c r="R23" s="123">
        <v>1.1812930509482858E-2</v>
      </c>
      <c r="S23" s="123">
        <v>1.1812930509482858E-2</v>
      </c>
      <c r="T23" s="123">
        <v>1.1812930509482858E-2</v>
      </c>
      <c r="U23" s="124">
        <v>1.3265000000000002E-2</v>
      </c>
      <c r="V23" s="125">
        <v>2.666E-2</v>
      </c>
      <c r="W23" s="125">
        <v>2.666E-2</v>
      </c>
      <c r="X23" s="125">
        <v>2.666E-2</v>
      </c>
      <c r="Y23" s="126">
        <v>1.2565000006912758E-2</v>
      </c>
      <c r="Z23" s="127">
        <v>1.8590000000000002E-2</v>
      </c>
      <c r="AA23" s="174">
        <v>1.8590000000000002E-2</v>
      </c>
      <c r="AB23" s="172">
        <v>1.4223841164532234E-2</v>
      </c>
      <c r="AC23" s="128">
        <v>1.5034999994052825E-2</v>
      </c>
      <c r="AD23" s="129">
        <v>1.2565000006912758E-2</v>
      </c>
      <c r="AE23" s="129">
        <v>1.2565000006912758E-2</v>
      </c>
      <c r="AF23" s="129">
        <v>1.2565000006912758E-2</v>
      </c>
      <c r="AG23" s="129">
        <v>1.2565000006912758E-2</v>
      </c>
      <c r="AH23" s="129">
        <v>1.2565000006912758E-2</v>
      </c>
      <c r="AI23" s="129">
        <v>1.2565000006912758E-2</v>
      </c>
      <c r="AJ23" s="129">
        <v>1.2565000006912758E-2</v>
      </c>
      <c r="AK23" s="129">
        <v>1.2565000006912758E-2</v>
      </c>
      <c r="AL23" s="129">
        <v>1.2565000006912758E-2</v>
      </c>
      <c r="AM23" s="129">
        <v>1.2565000006912758E-2</v>
      </c>
      <c r="AN23" s="130">
        <v>1.2565000006912758E-2</v>
      </c>
    </row>
    <row r="24" spans="1:40" ht="15">
      <c r="A24" s="117">
        <v>22</v>
      </c>
      <c r="B24" s="119">
        <v>21000000</v>
      </c>
      <c r="C24" s="119">
        <v>21999999</v>
      </c>
      <c r="D24" s="117"/>
      <c r="E24" s="120">
        <v>1.2637930509482854E-2</v>
      </c>
      <c r="F24" s="120">
        <v>1.2637930509482854E-2</v>
      </c>
      <c r="G24" s="172">
        <v>1.4663907345977136E-2</v>
      </c>
      <c r="H24" s="120">
        <v>1.2637930509482854E-2</v>
      </c>
      <c r="I24" s="120">
        <v>1.2637930509482854E-2</v>
      </c>
      <c r="J24" s="120">
        <v>1.2637930509482854E-2</v>
      </c>
      <c r="K24" s="172">
        <v>1.3207814691954279E-2</v>
      </c>
      <c r="L24" s="172">
        <v>1.4327814691954275E-2</v>
      </c>
      <c r="M24" s="121">
        <v>1.3239999990150939E-2</v>
      </c>
      <c r="N24" s="121">
        <v>1.3239999990150939E-2</v>
      </c>
      <c r="O24" s="172">
        <v>1.6865562938390855E-2</v>
      </c>
      <c r="P24" s="122">
        <v>1.7090000002208623E-2</v>
      </c>
      <c r="Q24" s="123">
        <v>1.1812930509482858E-2</v>
      </c>
      <c r="R24" s="123">
        <v>1.1812930509482858E-2</v>
      </c>
      <c r="S24" s="123">
        <v>1.1812930509482858E-2</v>
      </c>
      <c r="T24" s="123">
        <v>1.1812930509482858E-2</v>
      </c>
      <c r="U24" s="124">
        <v>1.3265000000000002E-2</v>
      </c>
      <c r="V24" s="125">
        <v>2.666E-2</v>
      </c>
      <c r="W24" s="125">
        <v>2.666E-2</v>
      </c>
      <c r="X24" s="125">
        <v>2.666E-2</v>
      </c>
      <c r="Y24" s="126">
        <v>1.2565000006912758E-2</v>
      </c>
      <c r="Z24" s="127">
        <v>1.8590000000000002E-2</v>
      </c>
      <c r="AA24" s="174">
        <v>1.8590000000000002E-2</v>
      </c>
      <c r="AB24" s="172">
        <v>1.4223841164532234E-2</v>
      </c>
      <c r="AC24" s="128">
        <v>1.5034999994052825E-2</v>
      </c>
      <c r="AD24" s="129">
        <v>1.2565000006912758E-2</v>
      </c>
      <c r="AE24" s="129">
        <v>1.2565000006912758E-2</v>
      </c>
      <c r="AF24" s="129">
        <v>1.2565000006912758E-2</v>
      </c>
      <c r="AG24" s="129">
        <v>1.2565000006912758E-2</v>
      </c>
      <c r="AH24" s="129">
        <v>1.2565000006912758E-2</v>
      </c>
      <c r="AI24" s="129">
        <v>1.2565000006912758E-2</v>
      </c>
      <c r="AJ24" s="129">
        <v>1.2565000006912758E-2</v>
      </c>
      <c r="AK24" s="129">
        <v>1.2565000006912758E-2</v>
      </c>
      <c r="AL24" s="129">
        <v>1.2565000006912758E-2</v>
      </c>
      <c r="AM24" s="129">
        <v>1.2565000006912758E-2</v>
      </c>
      <c r="AN24" s="130">
        <v>1.2565000006912758E-2</v>
      </c>
    </row>
    <row r="25" spans="1:40" ht="15">
      <c r="A25" s="117">
        <v>23</v>
      </c>
      <c r="B25" s="119">
        <v>22000000</v>
      </c>
      <c r="C25" s="119">
        <v>22999999</v>
      </c>
      <c r="D25" s="117"/>
      <c r="E25" s="120">
        <v>1.2637930509482854E-2</v>
      </c>
      <c r="F25" s="120">
        <v>1.2637930509482854E-2</v>
      </c>
      <c r="G25" s="172">
        <v>1.4663907345977136E-2</v>
      </c>
      <c r="H25" s="120">
        <v>1.2637930509482854E-2</v>
      </c>
      <c r="I25" s="120">
        <v>1.2637930509482854E-2</v>
      </c>
      <c r="J25" s="120">
        <v>1.2637930509482854E-2</v>
      </c>
      <c r="K25" s="172">
        <v>1.3207814691954279E-2</v>
      </c>
      <c r="L25" s="172">
        <v>1.4327814691954275E-2</v>
      </c>
      <c r="M25" s="121">
        <v>1.3239999990150939E-2</v>
      </c>
      <c r="N25" s="121">
        <v>1.3239999990150939E-2</v>
      </c>
      <c r="O25" s="172">
        <v>1.6865562938390855E-2</v>
      </c>
      <c r="P25" s="122">
        <v>1.7090000002208623E-2</v>
      </c>
      <c r="Q25" s="123">
        <v>1.1812930509482858E-2</v>
      </c>
      <c r="R25" s="123">
        <v>1.1812930509482858E-2</v>
      </c>
      <c r="S25" s="123">
        <v>1.1812930509482858E-2</v>
      </c>
      <c r="T25" s="123">
        <v>1.1812930509482858E-2</v>
      </c>
      <c r="U25" s="124">
        <v>1.3265000000000002E-2</v>
      </c>
      <c r="V25" s="125">
        <v>2.666E-2</v>
      </c>
      <c r="W25" s="125">
        <v>2.666E-2</v>
      </c>
      <c r="X25" s="125">
        <v>2.666E-2</v>
      </c>
      <c r="Y25" s="126">
        <v>1.2565000006912758E-2</v>
      </c>
      <c r="Z25" s="127">
        <v>1.8590000000000002E-2</v>
      </c>
      <c r="AA25" s="174">
        <v>1.8590000000000002E-2</v>
      </c>
      <c r="AB25" s="172">
        <v>1.4223841164532234E-2</v>
      </c>
      <c r="AC25" s="128">
        <v>1.5034999994052825E-2</v>
      </c>
      <c r="AD25" s="129">
        <v>1.2565000006912758E-2</v>
      </c>
      <c r="AE25" s="129">
        <v>1.2565000006912758E-2</v>
      </c>
      <c r="AF25" s="129">
        <v>1.2565000006912758E-2</v>
      </c>
      <c r="AG25" s="129">
        <v>1.2565000006912758E-2</v>
      </c>
      <c r="AH25" s="129">
        <v>1.2565000006912758E-2</v>
      </c>
      <c r="AI25" s="129">
        <v>1.2565000006912758E-2</v>
      </c>
      <c r="AJ25" s="129">
        <v>1.2565000006912758E-2</v>
      </c>
      <c r="AK25" s="129">
        <v>1.2565000006912758E-2</v>
      </c>
      <c r="AL25" s="129">
        <v>1.2565000006912758E-2</v>
      </c>
      <c r="AM25" s="129">
        <v>1.2565000006912758E-2</v>
      </c>
      <c r="AN25" s="130">
        <v>1.2565000006912758E-2</v>
      </c>
    </row>
    <row r="26" spans="1:40" ht="15">
      <c r="A26" s="117">
        <v>24</v>
      </c>
      <c r="B26" s="119">
        <v>23000000</v>
      </c>
      <c r="C26" s="119">
        <v>23999999</v>
      </c>
      <c r="D26" s="117"/>
      <c r="E26" s="120">
        <v>1.2637930509482854E-2</v>
      </c>
      <c r="F26" s="120">
        <v>1.2637930509482854E-2</v>
      </c>
      <c r="G26" s="172">
        <v>1.4663907345977136E-2</v>
      </c>
      <c r="H26" s="120">
        <v>1.2637930509482854E-2</v>
      </c>
      <c r="I26" s="120">
        <v>1.2637930509482854E-2</v>
      </c>
      <c r="J26" s="120">
        <v>1.2637930509482854E-2</v>
      </c>
      <c r="K26" s="172">
        <v>1.3207814691954279E-2</v>
      </c>
      <c r="L26" s="172">
        <v>1.4327814691954275E-2</v>
      </c>
      <c r="M26" s="121">
        <v>1.3239999990150939E-2</v>
      </c>
      <c r="N26" s="121">
        <v>1.3239999990150939E-2</v>
      </c>
      <c r="O26" s="172">
        <v>1.6865562938390855E-2</v>
      </c>
      <c r="P26" s="122">
        <v>1.7090000002208623E-2</v>
      </c>
      <c r="Q26" s="123">
        <v>1.1812930509482858E-2</v>
      </c>
      <c r="R26" s="123">
        <v>1.1812930509482858E-2</v>
      </c>
      <c r="S26" s="123">
        <v>1.1812930509482858E-2</v>
      </c>
      <c r="T26" s="123">
        <v>1.1812930509482858E-2</v>
      </c>
      <c r="U26" s="124">
        <v>1.3265000000000002E-2</v>
      </c>
      <c r="V26" s="125">
        <v>2.666E-2</v>
      </c>
      <c r="W26" s="125">
        <v>2.666E-2</v>
      </c>
      <c r="X26" s="125">
        <v>2.666E-2</v>
      </c>
      <c r="Y26" s="126">
        <v>1.2565000006912758E-2</v>
      </c>
      <c r="Z26" s="127">
        <v>1.8590000000000002E-2</v>
      </c>
      <c r="AA26" s="174">
        <v>1.8590000000000002E-2</v>
      </c>
      <c r="AB26" s="172">
        <v>1.4223841164532234E-2</v>
      </c>
      <c r="AC26" s="128">
        <v>1.5034999994052825E-2</v>
      </c>
      <c r="AD26" s="129">
        <v>1.2565000006912758E-2</v>
      </c>
      <c r="AE26" s="129">
        <v>1.2565000006912758E-2</v>
      </c>
      <c r="AF26" s="129">
        <v>1.2565000006912758E-2</v>
      </c>
      <c r="AG26" s="129">
        <v>1.2565000006912758E-2</v>
      </c>
      <c r="AH26" s="129">
        <v>1.2565000006912758E-2</v>
      </c>
      <c r="AI26" s="129">
        <v>1.2565000006912758E-2</v>
      </c>
      <c r="AJ26" s="129">
        <v>1.2565000006912758E-2</v>
      </c>
      <c r="AK26" s="129">
        <v>1.2565000006912758E-2</v>
      </c>
      <c r="AL26" s="129">
        <v>1.2565000006912758E-2</v>
      </c>
      <c r="AM26" s="129">
        <v>1.2565000006912758E-2</v>
      </c>
      <c r="AN26" s="130">
        <v>1.2565000006912758E-2</v>
      </c>
    </row>
    <row r="27" spans="1:40" ht="15">
      <c r="A27" s="117">
        <v>25</v>
      </c>
      <c r="B27" s="119">
        <v>24000000</v>
      </c>
      <c r="C27" s="119">
        <v>24999999</v>
      </c>
      <c r="D27" s="117"/>
      <c r="E27" s="120">
        <v>1.2637930509482854E-2</v>
      </c>
      <c r="F27" s="120">
        <v>1.2637930509482854E-2</v>
      </c>
      <c r="G27" s="172">
        <v>1.4663907345977136E-2</v>
      </c>
      <c r="H27" s="120">
        <v>1.2637930509482854E-2</v>
      </c>
      <c r="I27" s="120">
        <v>1.2637930509482854E-2</v>
      </c>
      <c r="J27" s="120">
        <v>1.2637930509482854E-2</v>
      </c>
      <c r="K27" s="172">
        <v>1.3207814691954279E-2</v>
      </c>
      <c r="L27" s="172">
        <v>1.4327814691954275E-2</v>
      </c>
      <c r="M27" s="121">
        <v>1.3239999990150939E-2</v>
      </c>
      <c r="N27" s="121">
        <v>1.3239999990150939E-2</v>
      </c>
      <c r="O27" s="172">
        <v>1.6865562938390855E-2</v>
      </c>
      <c r="P27" s="122">
        <v>1.7090000002208623E-2</v>
      </c>
      <c r="Q27" s="123">
        <v>1.1812930509482858E-2</v>
      </c>
      <c r="R27" s="123">
        <v>1.1812930509482858E-2</v>
      </c>
      <c r="S27" s="123">
        <v>1.1812930509482858E-2</v>
      </c>
      <c r="T27" s="123">
        <v>1.1812930509482858E-2</v>
      </c>
      <c r="U27" s="124">
        <v>1.3265000000000002E-2</v>
      </c>
      <c r="V27" s="125">
        <v>2.666E-2</v>
      </c>
      <c r="W27" s="125">
        <v>2.666E-2</v>
      </c>
      <c r="X27" s="125">
        <v>2.666E-2</v>
      </c>
      <c r="Y27" s="126">
        <v>1.2565000006912758E-2</v>
      </c>
      <c r="Z27" s="127">
        <v>1.8590000000000002E-2</v>
      </c>
      <c r="AA27" s="174">
        <v>1.8590000000000002E-2</v>
      </c>
      <c r="AB27" s="172">
        <v>1.4223841164532234E-2</v>
      </c>
      <c r="AC27" s="128">
        <v>1.5034999994052825E-2</v>
      </c>
      <c r="AD27" s="129">
        <v>1.2565000006912758E-2</v>
      </c>
      <c r="AE27" s="129">
        <v>1.2565000006912758E-2</v>
      </c>
      <c r="AF27" s="129">
        <v>1.2565000006912758E-2</v>
      </c>
      <c r="AG27" s="129">
        <v>1.2565000006912758E-2</v>
      </c>
      <c r="AH27" s="129">
        <v>1.2565000006912758E-2</v>
      </c>
      <c r="AI27" s="129">
        <v>1.2565000006912758E-2</v>
      </c>
      <c r="AJ27" s="129">
        <v>1.2565000006912758E-2</v>
      </c>
      <c r="AK27" s="129">
        <v>1.2565000006912758E-2</v>
      </c>
      <c r="AL27" s="129">
        <v>1.2565000006912758E-2</v>
      </c>
      <c r="AM27" s="129">
        <v>1.2565000006912758E-2</v>
      </c>
      <c r="AN27" s="130">
        <v>1.2565000006912758E-2</v>
      </c>
    </row>
    <row r="28" spans="1:40" ht="15">
      <c r="A28" s="117">
        <v>26</v>
      </c>
      <c r="B28" s="119">
        <v>25000000</v>
      </c>
      <c r="C28" s="119">
        <v>25999999</v>
      </c>
      <c r="D28" s="117"/>
      <c r="E28" s="120">
        <v>1.2637930509482854E-2</v>
      </c>
      <c r="F28" s="120">
        <v>1.2637930509482854E-2</v>
      </c>
      <c r="G28" s="172">
        <v>1.4663907345977136E-2</v>
      </c>
      <c r="H28" s="120">
        <v>1.2637930509482854E-2</v>
      </c>
      <c r="I28" s="120">
        <v>1.2637930509482854E-2</v>
      </c>
      <c r="J28" s="120">
        <v>1.2637930509482854E-2</v>
      </c>
      <c r="K28" s="172">
        <v>1.3207814691954279E-2</v>
      </c>
      <c r="L28" s="172">
        <v>1.4327814691954275E-2</v>
      </c>
      <c r="M28" s="121">
        <v>1.3239999990150939E-2</v>
      </c>
      <c r="N28" s="121">
        <v>1.3239999990150939E-2</v>
      </c>
      <c r="O28" s="172">
        <v>1.6865562938390855E-2</v>
      </c>
      <c r="P28" s="122">
        <v>1.7090000002208623E-2</v>
      </c>
      <c r="Q28" s="123">
        <v>1.1812930509482858E-2</v>
      </c>
      <c r="R28" s="123">
        <v>1.1812930509482858E-2</v>
      </c>
      <c r="S28" s="123">
        <v>1.1812930509482858E-2</v>
      </c>
      <c r="T28" s="123">
        <v>1.1812930509482858E-2</v>
      </c>
      <c r="U28" s="124">
        <v>1.3265000000000002E-2</v>
      </c>
      <c r="V28" s="125">
        <v>2.666E-2</v>
      </c>
      <c r="W28" s="125">
        <v>2.666E-2</v>
      </c>
      <c r="X28" s="125">
        <v>2.666E-2</v>
      </c>
      <c r="Y28" s="126">
        <v>1.2565000006912758E-2</v>
      </c>
      <c r="Z28" s="127">
        <v>1.8590000000000002E-2</v>
      </c>
      <c r="AA28" s="174">
        <v>1.8590000000000002E-2</v>
      </c>
      <c r="AB28" s="172">
        <v>1.4223841164532234E-2</v>
      </c>
      <c r="AC28" s="128">
        <v>1.5034999994052825E-2</v>
      </c>
      <c r="AD28" s="129">
        <v>1.2565000006912758E-2</v>
      </c>
      <c r="AE28" s="129">
        <v>1.2565000006912758E-2</v>
      </c>
      <c r="AF28" s="129">
        <v>1.2565000006912758E-2</v>
      </c>
      <c r="AG28" s="129">
        <v>1.2565000006912758E-2</v>
      </c>
      <c r="AH28" s="129">
        <v>1.2565000006912758E-2</v>
      </c>
      <c r="AI28" s="129">
        <v>1.2565000006912758E-2</v>
      </c>
      <c r="AJ28" s="129">
        <v>1.2565000006912758E-2</v>
      </c>
      <c r="AK28" s="129">
        <v>1.2565000006912758E-2</v>
      </c>
      <c r="AL28" s="129">
        <v>1.2565000006912758E-2</v>
      </c>
      <c r="AM28" s="129">
        <v>1.2565000006912758E-2</v>
      </c>
      <c r="AN28" s="130">
        <v>1.2565000006912758E-2</v>
      </c>
    </row>
    <row r="29" spans="1:40" ht="15">
      <c r="A29" s="117">
        <v>27</v>
      </c>
      <c r="B29" s="119">
        <v>26000000</v>
      </c>
      <c r="C29" s="119">
        <v>26999999</v>
      </c>
      <c r="D29" s="117"/>
      <c r="E29" s="120">
        <v>1.2637930509482854E-2</v>
      </c>
      <c r="F29" s="120">
        <v>1.2637930509482854E-2</v>
      </c>
      <c r="G29" s="172">
        <v>1.4663907345977136E-2</v>
      </c>
      <c r="H29" s="120">
        <v>1.2637930509482854E-2</v>
      </c>
      <c r="I29" s="120">
        <v>1.2637930509482854E-2</v>
      </c>
      <c r="J29" s="120">
        <v>1.2637930509482854E-2</v>
      </c>
      <c r="K29" s="172">
        <v>1.3207814691954279E-2</v>
      </c>
      <c r="L29" s="172">
        <v>1.4327814691954275E-2</v>
      </c>
      <c r="M29" s="121">
        <v>1.3239999990150939E-2</v>
      </c>
      <c r="N29" s="121">
        <v>1.3239999990150939E-2</v>
      </c>
      <c r="O29" s="172">
        <v>1.6865562938390855E-2</v>
      </c>
      <c r="P29" s="122">
        <v>1.7090000002208623E-2</v>
      </c>
      <c r="Q29" s="123">
        <v>1.1812930509482858E-2</v>
      </c>
      <c r="R29" s="123">
        <v>1.1812930509482858E-2</v>
      </c>
      <c r="S29" s="123">
        <v>1.1812930509482858E-2</v>
      </c>
      <c r="T29" s="123">
        <v>1.1812930509482858E-2</v>
      </c>
      <c r="U29" s="124">
        <v>1.3265000000000002E-2</v>
      </c>
      <c r="V29" s="125">
        <v>2.666E-2</v>
      </c>
      <c r="W29" s="125">
        <v>2.666E-2</v>
      </c>
      <c r="X29" s="125">
        <v>2.666E-2</v>
      </c>
      <c r="Y29" s="126">
        <v>1.2565000006912758E-2</v>
      </c>
      <c r="Z29" s="127">
        <v>1.8590000000000002E-2</v>
      </c>
      <c r="AA29" s="174">
        <v>1.8590000000000002E-2</v>
      </c>
      <c r="AB29" s="172">
        <v>1.4223841164532234E-2</v>
      </c>
      <c r="AC29" s="128">
        <v>1.5034999994052825E-2</v>
      </c>
      <c r="AD29" s="129">
        <v>1.2565000006912758E-2</v>
      </c>
      <c r="AE29" s="129">
        <v>1.2565000006912758E-2</v>
      </c>
      <c r="AF29" s="129">
        <v>1.2565000006912758E-2</v>
      </c>
      <c r="AG29" s="129">
        <v>1.2565000006912758E-2</v>
      </c>
      <c r="AH29" s="129">
        <v>1.2565000006912758E-2</v>
      </c>
      <c r="AI29" s="129">
        <v>1.2565000006912758E-2</v>
      </c>
      <c r="AJ29" s="129">
        <v>1.2565000006912758E-2</v>
      </c>
      <c r="AK29" s="129">
        <v>1.2565000006912758E-2</v>
      </c>
      <c r="AL29" s="129">
        <v>1.2565000006912758E-2</v>
      </c>
      <c r="AM29" s="129">
        <v>1.2565000006912758E-2</v>
      </c>
      <c r="AN29" s="130">
        <v>1.2565000006912758E-2</v>
      </c>
    </row>
    <row r="30" spans="1:40" ht="15">
      <c r="A30" s="117">
        <v>28</v>
      </c>
      <c r="B30" s="119">
        <v>27000000</v>
      </c>
      <c r="C30" s="119">
        <v>27999999</v>
      </c>
      <c r="D30" s="117"/>
      <c r="E30" s="120">
        <v>1.2637930509482854E-2</v>
      </c>
      <c r="F30" s="120">
        <v>1.2637930509482854E-2</v>
      </c>
      <c r="G30" s="172">
        <v>1.4663907345977136E-2</v>
      </c>
      <c r="H30" s="120">
        <v>1.2637930509482854E-2</v>
      </c>
      <c r="I30" s="120">
        <v>1.2637930509482854E-2</v>
      </c>
      <c r="J30" s="120">
        <v>1.2637930509482854E-2</v>
      </c>
      <c r="K30" s="172">
        <v>1.3207814691954279E-2</v>
      </c>
      <c r="L30" s="172">
        <v>1.4327814691954275E-2</v>
      </c>
      <c r="M30" s="121">
        <v>1.3239999990150939E-2</v>
      </c>
      <c r="N30" s="121">
        <v>1.3239999990150939E-2</v>
      </c>
      <c r="O30" s="172">
        <v>1.6865562938390855E-2</v>
      </c>
      <c r="P30" s="122">
        <v>1.7090000002208623E-2</v>
      </c>
      <c r="Q30" s="123">
        <v>1.1812930509482858E-2</v>
      </c>
      <c r="R30" s="123">
        <v>1.1812930509482858E-2</v>
      </c>
      <c r="S30" s="123">
        <v>1.1812930509482858E-2</v>
      </c>
      <c r="T30" s="123">
        <v>1.1812930509482858E-2</v>
      </c>
      <c r="U30" s="124">
        <v>1.3265000000000002E-2</v>
      </c>
      <c r="V30" s="125">
        <v>2.666E-2</v>
      </c>
      <c r="W30" s="125">
        <v>2.666E-2</v>
      </c>
      <c r="X30" s="125">
        <v>2.666E-2</v>
      </c>
      <c r="Y30" s="126">
        <v>1.2565000006912758E-2</v>
      </c>
      <c r="Z30" s="127">
        <v>1.8590000000000002E-2</v>
      </c>
      <c r="AA30" s="174">
        <v>1.8590000000000002E-2</v>
      </c>
      <c r="AB30" s="172">
        <v>1.4223841164532234E-2</v>
      </c>
      <c r="AC30" s="128">
        <v>1.5034999994052825E-2</v>
      </c>
      <c r="AD30" s="129">
        <v>1.2565000006912758E-2</v>
      </c>
      <c r="AE30" s="129">
        <v>1.2565000006912758E-2</v>
      </c>
      <c r="AF30" s="129">
        <v>1.2565000006912758E-2</v>
      </c>
      <c r="AG30" s="129">
        <v>1.2565000006912758E-2</v>
      </c>
      <c r="AH30" s="129">
        <v>1.2565000006912758E-2</v>
      </c>
      <c r="AI30" s="129">
        <v>1.2565000006912758E-2</v>
      </c>
      <c r="AJ30" s="129">
        <v>1.2565000006912758E-2</v>
      </c>
      <c r="AK30" s="129">
        <v>1.2565000006912758E-2</v>
      </c>
      <c r="AL30" s="129">
        <v>1.2565000006912758E-2</v>
      </c>
      <c r="AM30" s="129">
        <v>1.2565000006912758E-2</v>
      </c>
      <c r="AN30" s="130">
        <v>1.2565000006912758E-2</v>
      </c>
    </row>
    <row r="31" spans="1:40" ht="15">
      <c r="A31" s="117">
        <v>29</v>
      </c>
      <c r="B31" s="119">
        <v>28000000</v>
      </c>
      <c r="C31" s="119">
        <v>28999999</v>
      </c>
      <c r="D31" s="117"/>
      <c r="E31" s="120">
        <v>1.2637930509482854E-2</v>
      </c>
      <c r="F31" s="120">
        <v>1.2637930509482854E-2</v>
      </c>
      <c r="G31" s="172">
        <v>1.4663907345977136E-2</v>
      </c>
      <c r="H31" s="120">
        <v>1.2637930509482854E-2</v>
      </c>
      <c r="I31" s="120">
        <v>1.2637930509482854E-2</v>
      </c>
      <c r="J31" s="120">
        <v>1.2637930509482854E-2</v>
      </c>
      <c r="K31" s="172">
        <v>1.3207814691954279E-2</v>
      </c>
      <c r="L31" s="172">
        <v>1.4327814691954275E-2</v>
      </c>
      <c r="M31" s="121">
        <v>1.3239999990150939E-2</v>
      </c>
      <c r="N31" s="121">
        <v>1.3239999990150939E-2</v>
      </c>
      <c r="O31" s="172">
        <v>1.6865562938390855E-2</v>
      </c>
      <c r="P31" s="122">
        <v>1.7090000002208623E-2</v>
      </c>
      <c r="Q31" s="123">
        <v>1.1812930509482858E-2</v>
      </c>
      <c r="R31" s="123">
        <v>1.1812930509482858E-2</v>
      </c>
      <c r="S31" s="123">
        <v>1.1812930509482858E-2</v>
      </c>
      <c r="T31" s="123">
        <v>1.1812930509482858E-2</v>
      </c>
      <c r="U31" s="124">
        <v>1.3265000000000002E-2</v>
      </c>
      <c r="V31" s="125">
        <v>2.666E-2</v>
      </c>
      <c r="W31" s="125">
        <v>2.666E-2</v>
      </c>
      <c r="X31" s="125">
        <v>2.666E-2</v>
      </c>
      <c r="Y31" s="126">
        <v>1.2565000006912758E-2</v>
      </c>
      <c r="Z31" s="127">
        <v>1.8590000000000002E-2</v>
      </c>
      <c r="AA31" s="174">
        <v>1.8590000000000002E-2</v>
      </c>
      <c r="AB31" s="172">
        <v>1.4223841164532234E-2</v>
      </c>
      <c r="AC31" s="128">
        <v>1.5034999994052825E-2</v>
      </c>
      <c r="AD31" s="129">
        <v>1.2565000006912758E-2</v>
      </c>
      <c r="AE31" s="129">
        <v>1.2565000006912758E-2</v>
      </c>
      <c r="AF31" s="129">
        <v>1.2565000006912758E-2</v>
      </c>
      <c r="AG31" s="129">
        <v>1.2565000006912758E-2</v>
      </c>
      <c r="AH31" s="129">
        <v>1.2565000006912758E-2</v>
      </c>
      <c r="AI31" s="129">
        <v>1.2565000006912758E-2</v>
      </c>
      <c r="AJ31" s="129">
        <v>1.2565000006912758E-2</v>
      </c>
      <c r="AK31" s="129">
        <v>1.2565000006912758E-2</v>
      </c>
      <c r="AL31" s="129">
        <v>1.2565000006912758E-2</v>
      </c>
      <c r="AM31" s="129">
        <v>1.2565000006912758E-2</v>
      </c>
      <c r="AN31" s="130">
        <v>1.2565000006912758E-2</v>
      </c>
    </row>
    <row r="32" spans="1:40" ht="15">
      <c r="A32" s="117">
        <v>30</v>
      </c>
      <c r="B32" s="119">
        <v>29000000</v>
      </c>
      <c r="C32" s="119">
        <v>30000000</v>
      </c>
      <c r="D32" s="117"/>
      <c r="E32" s="120">
        <v>1.2637930509482854E-2</v>
      </c>
      <c r="F32" s="120">
        <v>1.2637930509482854E-2</v>
      </c>
      <c r="G32" s="172">
        <v>1.4663907345977136E-2</v>
      </c>
      <c r="H32" s="120">
        <v>1.2637930509482854E-2</v>
      </c>
      <c r="I32" s="120">
        <v>1.2637930509482854E-2</v>
      </c>
      <c r="J32" s="120">
        <v>1.2637930509482854E-2</v>
      </c>
      <c r="K32" s="172">
        <v>1.3207814691954279E-2</v>
      </c>
      <c r="L32" s="172">
        <v>1.4327814691954275E-2</v>
      </c>
      <c r="M32" s="121">
        <v>1.3239999990150939E-2</v>
      </c>
      <c r="N32" s="121">
        <v>1.3239999990150939E-2</v>
      </c>
      <c r="O32" s="172">
        <v>1.6865562938390855E-2</v>
      </c>
      <c r="P32" s="122">
        <v>1.7090000002208623E-2</v>
      </c>
      <c r="Q32" s="123">
        <v>1.1812930509482858E-2</v>
      </c>
      <c r="R32" s="123">
        <v>1.1812930509482858E-2</v>
      </c>
      <c r="S32" s="123">
        <v>1.1812930509482858E-2</v>
      </c>
      <c r="T32" s="123">
        <v>1.1812930509482858E-2</v>
      </c>
      <c r="U32" s="124">
        <v>1.3265000000000002E-2</v>
      </c>
      <c r="V32" s="125">
        <v>2.666E-2</v>
      </c>
      <c r="W32" s="125">
        <v>2.666E-2</v>
      </c>
      <c r="X32" s="125">
        <v>2.666E-2</v>
      </c>
      <c r="Y32" s="126">
        <v>1.2565000006912758E-2</v>
      </c>
      <c r="Z32" s="127">
        <v>1.8590000000000002E-2</v>
      </c>
      <c r="AA32" s="174">
        <v>1.8590000000000002E-2</v>
      </c>
      <c r="AB32" s="172">
        <v>1.4223841164532234E-2</v>
      </c>
      <c r="AC32" s="128">
        <v>1.5034999994052825E-2</v>
      </c>
      <c r="AD32" s="129">
        <v>1.2565000006912758E-2</v>
      </c>
      <c r="AE32" s="129">
        <v>1.2565000006912758E-2</v>
      </c>
      <c r="AF32" s="129">
        <v>1.2565000006912758E-2</v>
      </c>
      <c r="AG32" s="129">
        <v>1.2565000006912758E-2</v>
      </c>
      <c r="AH32" s="129">
        <v>1.2565000006912758E-2</v>
      </c>
      <c r="AI32" s="129">
        <v>1.2565000006912758E-2</v>
      </c>
      <c r="AJ32" s="129">
        <v>1.2565000006912758E-2</v>
      </c>
      <c r="AK32" s="129">
        <v>1.2565000006912758E-2</v>
      </c>
      <c r="AL32" s="129">
        <v>1.2565000006912758E-2</v>
      </c>
      <c r="AM32" s="129">
        <v>1.2565000006912758E-2</v>
      </c>
      <c r="AN32" s="130">
        <v>1.2565000006912758E-2</v>
      </c>
    </row>
    <row r="33" spans="2:3" ht="12.75"/>
    <row r="34" spans="2:3" ht="12.75"/>
    <row r="35" spans="2:3" ht="12.75">
      <c r="B35" s="116" t="s">
        <v>202</v>
      </c>
      <c r="C35" s="116" t="s">
        <v>179</v>
      </c>
    </row>
    <row r="36" spans="2:3" ht="14.25">
      <c r="B36" s="116" t="s">
        <v>200</v>
      </c>
      <c r="C36" s="119">
        <v>7000000</v>
      </c>
    </row>
    <row r="39" spans="2:3" ht="15.75" customHeight="1">
      <c r="B39" s="116" t="s">
        <v>201</v>
      </c>
      <c r="C39" s="131" t="e" cm="1">
        <f t="array" ref="C39">INDEX($E$3:$AL$32,TRUNC(LOOKUP(C36,B3:C32)/$B$4,0),MATCH(C35,E2:AL2,0))</f>
        <v>#N/A</v>
      </c>
    </row>
  </sheetData>
  <mergeCells count="1">
    <mergeCell ref="B2:C2"/>
  </mergeCells>
  <dataValidations count="1">
    <dataValidation type="list" allowBlank="1" showInputMessage="1" showErrorMessage="1" sqref="C35" xr:uid="{12760654-735E-41AD-9BEE-F703F0324658}">
      <formula1>$E$2:$AL$2</formula1>
    </dataValidation>
  </dataValidations>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82C55-36D4-4600-967F-87573DF9ADDA}">
  <sheetPr>
    <tabColor rgb="FF3B5998"/>
  </sheetPr>
  <dimension ref="A1:S10"/>
  <sheetViews>
    <sheetView workbookViewId="0">
      <selection activeCell="C22" sqref="C22"/>
    </sheetView>
  </sheetViews>
  <sheetFormatPr defaultColWidth="9.5703125" defaultRowHeight="15"/>
  <cols>
    <col min="1" max="1" width="40.28515625" style="133" bestFit="1" customWidth="1"/>
    <col min="2" max="4" width="37.5703125" style="133" bestFit="1" customWidth="1"/>
    <col min="5" max="6" width="40.28515625" style="133" bestFit="1" customWidth="1"/>
    <col min="7" max="7" width="7" style="133" bestFit="1" customWidth="1"/>
    <col min="8" max="19" width="37.5703125" style="133" bestFit="1" customWidth="1"/>
    <col min="20" max="16384" width="9.5703125" style="133"/>
  </cols>
  <sheetData>
    <row r="1" spans="1:19">
      <c r="A1" s="132" t="s">
        <v>149</v>
      </c>
      <c r="B1" s="132" t="s">
        <v>171</v>
      </c>
      <c r="C1" s="132" t="s">
        <v>172</v>
      </c>
      <c r="D1" s="132" t="s">
        <v>173</v>
      </c>
      <c r="E1" s="132" t="s">
        <v>203</v>
      </c>
      <c r="F1" s="132" t="s">
        <v>204</v>
      </c>
      <c r="G1" s="132" t="s">
        <v>140</v>
      </c>
      <c r="H1" s="132" t="s">
        <v>179</v>
      </c>
      <c r="I1" s="132" t="s">
        <v>180</v>
      </c>
      <c r="J1" s="132" t="s">
        <v>181</v>
      </c>
      <c r="K1" s="132" t="s">
        <v>182</v>
      </c>
      <c r="L1" s="132" t="s">
        <v>183</v>
      </c>
      <c r="M1" s="132" t="s">
        <v>184</v>
      </c>
      <c r="N1" s="132" t="s">
        <v>185</v>
      </c>
      <c r="O1" s="132" t="s">
        <v>198</v>
      </c>
      <c r="P1" s="132" t="s">
        <v>186</v>
      </c>
      <c r="Q1" s="132" t="s">
        <v>187</v>
      </c>
      <c r="R1" s="132" t="s">
        <v>188</v>
      </c>
      <c r="S1" s="132" t="s">
        <v>199</v>
      </c>
    </row>
    <row r="2" spans="1:19">
      <c r="A2" s="134" t="s">
        <v>205</v>
      </c>
      <c r="B2" s="134" t="s">
        <v>206</v>
      </c>
      <c r="C2" s="134" t="s">
        <v>206</v>
      </c>
      <c r="D2" s="134" t="s">
        <v>206</v>
      </c>
      <c r="E2" s="134" t="s">
        <v>236</v>
      </c>
      <c r="F2" s="134" t="s">
        <v>239</v>
      </c>
      <c r="G2" s="134" t="s">
        <v>206</v>
      </c>
      <c r="H2" s="134" t="s">
        <v>206</v>
      </c>
      <c r="I2" s="134" t="s">
        <v>206</v>
      </c>
      <c r="J2" s="134" t="s">
        <v>206</v>
      </c>
      <c r="K2" s="134" t="s">
        <v>206</v>
      </c>
      <c r="L2" s="134" t="s">
        <v>206</v>
      </c>
      <c r="M2" s="134" t="s">
        <v>206</v>
      </c>
      <c r="N2" s="134" t="s">
        <v>206</v>
      </c>
      <c r="O2" s="134" t="s">
        <v>206</v>
      </c>
      <c r="P2" s="134" t="s">
        <v>206</v>
      </c>
      <c r="Q2" s="134" t="s">
        <v>206</v>
      </c>
      <c r="R2" s="134" t="s">
        <v>206</v>
      </c>
      <c r="S2" s="134" t="s">
        <v>206</v>
      </c>
    </row>
    <row r="3" spans="1:19">
      <c r="A3" s="134" t="s">
        <v>208</v>
      </c>
      <c r="E3" s="134" t="s">
        <v>237</v>
      </c>
      <c r="F3" s="134" t="s">
        <v>240</v>
      </c>
    </row>
    <row r="4" spans="1:19">
      <c r="A4" s="134" t="s">
        <v>210</v>
      </c>
      <c r="E4" s="134" t="s">
        <v>238</v>
      </c>
      <c r="F4" s="134" t="s">
        <v>275</v>
      </c>
    </row>
    <row r="5" spans="1:19">
      <c r="A5" s="134" t="s">
        <v>212</v>
      </c>
      <c r="E5" s="134" t="s">
        <v>213</v>
      </c>
      <c r="F5" s="134" t="s">
        <v>214</v>
      </c>
    </row>
    <row r="6" spans="1:19">
      <c r="A6" s="134" t="s">
        <v>207</v>
      </c>
      <c r="E6" s="134" t="s">
        <v>209</v>
      </c>
    </row>
    <row r="7" spans="1:19">
      <c r="A7" s="134" t="s">
        <v>211</v>
      </c>
      <c r="E7" s="134" t="s">
        <v>214</v>
      </c>
    </row>
    <row r="8" spans="1:19">
      <c r="A8" s="134" t="s">
        <v>215</v>
      </c>
    </row>
    <row r="9" spans="1:19">
      <c r="A9" s="134" t="s">
        <v>274</v>
      </c>
    </row>
    <row r="10" spans="1:19">
      <c r="A10" s="134" t="s">
        <v>214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Data Sheet</vt:lpstr>
      <vt:lpstr>Quotation</vt:lpstr>
      <vt:lpstr>Rates_Vallibel</vt:lpstr>
      <vt:lpstr>Rates_LB</vt:lpstr>
      <vt:lpstr>Rates_NDB</vt:lpstr>
      <vt:lpstr>Rates_CDB</vt:lpstr>
      <vt:lpstr>Rates_Mercantile</vt:lpstr>
      <vt:lpstr>Rates_Singer</vt:lpstr>
      <vt:lpstr>Rates_PABC</vt:lpstr>
      <vt:lpstr>Rates_CF</vt:lpstr>
      <vt:lpstr>Rates_Combank</vt:lpstr>
      <vt:lpstr>Rates_Alliance</vt:lpstr>
      <vt:lpstr>Rates_Fintrex</vt:lpstr>
      <vt:lpstr>Make &amp; Models</vt:lpstr>
      <vt:lpstr>'Data Sheet'!Print_Area</vt:lpstr>
      <vt:lpstr>Quotation!Print_Area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Kavindu Dilshan Dias</dc:creator>
  <cp:lastModifiedBy>Lakshan Widanarachchi</cp:lastModifiedBy>
  <cp:lastPrinted>2023-09-23T15:10:57Z</cp:lastPrinted>
  <dcterms:created xsi:type="dcterms:W3CDTF">2023-01-21T12:23:01Z</dcterms:created>
  <dcterms:modified xsi:type="dcterms:W3CDTF">2024-03-13T04:38:38Z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2023-08-07T08:09:25Z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3e25f917-c43b-4589-aae7-9993e8d9a3d6</vt:lpwstr>
  </property>
  <property fmtid="{D5CDD505-2E9C-101B-9397-08002B2CF9AE}" pid="7" name="MSIP_Label_defa4170-0d19-0005-0004-bc88714345d2_ActionId">
    <vt:lpwstr>a461c0a1-9b5e-4260-85d9-ff7500b44f86</vt:lpwstr>
  </property>
  <property fmtid="{D5CDD505-2E9C-101B-9397-08002B2CF9AE}" pid="8" name="MSIP_Label_defa4170-0d19-0005-0004-bc88714345d2_ContentBits">
    <vt:lpwstr>0</vt:lpwstr>
  </property>
</Properties>
</file>