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CTR Crader\OneDrive - Federal Aviation Administration\Projects\_archive\ZEV\"/>
    </mc:Choice>
  </mc:AlternateContent>
  <bookViews>
    <workbookView xWindow="360" yWindow="495" windowWidth="19440" windowHeight="11475" firstSheet="1" activeTab="1"/>
  </bookViews>
  <sheets>
    <sheet name="Instructions" sheetId="11" r:id="rId1"/>
    <sheet name="ZEV Worksheet" sheetId="12" r:id="rId2"/>
  </sheets>
  <definedNames>
    <definedName name="_xlnm.Print_Area" localSheetId="1">'ZEV Worksheet'!$A$1:$V$91</definedName>
  </definedNames>
  <calcPr calcId="162913"/>
</workbook>
</file>

<file path=xl/calcChain.xml><?xml version="1.0" encoding="utf-8"?>
<calcChain xmlns="http://schemas.openxmlformats.org/spreadsheetml/2006/main">
  <c r="U65" i="12" l="1"/>
  <c r="I54" i="12"/>
  <c r="U75" i="12" s="1"/>
  <c r="U77" i="12" s="1"/>
  <c r="U79" i="12" s="1"/>
  <c r="U81" i="12" s="1"/>
  <c r="M44" i="12"/>
  <c r="I44" i="12"/>
  <c r="M43" i="12"/>
  <c r="I43" i="12"/>
  <c r="M42" i="12"/>
  <c r="I42" i="12"/>
  <c r="Q42" i="12" s="1"/>
  <c r="M41" i="12"/>
  <c r="I41" i="12"/>
  <c r="U67" i="12" l="1"/>
  <c r="U69" i="12" s="1"/>
  <c r="U71" i="12" s="1"/>
  <c r="U73" i="12" s="1"/>
  <c r="U83" i="12" s="1"/>
  <c r="J89" i="12" s="1"/>
  <c r="Q43" i="12"/>
  <c r="Q41" i="12"/>
  <c r="M45" i="12"/>
  <c r="I45" i="12"/>
  <c r="Q44" i="12"/>
  <c r="Q45" i="12" l="1"/>
  <c r="D89" i="12" s="1"/>
  <c r="P89" i="12"/>
</calcChain>
</file>

<file path=xl/sharedStrings.xml><?xml version="1.0" encoding="utf-8"?>
<sst xmlns="http://schemas.openxmlformats.org/spreadsheetml/2006/main" count="110" uniqueCount="94">
  <si>
    <t>Total NOx and VOC Reduction</t>
  </si>
  <si>
    <t>CI</t>
  </si>
  <si>
    <t>SI</t>
  </si>
  <si>
    <t>Useful Life in Years</t>
  </si>
  <si>
    <t>Light Duty Vehicles: Cars/vans</t>
  </si>
  <si>
    <t>Light Duty Trucks:  Pickup trucks</t>
  </si>
  <si>
    <t>Light Duty Trucks:  Flatbed/large trucks</t>
  </si>
  <si>
    <t>Heavy Duty Vehicles: 19-35 foot buses</t>
  </si>
  <si>
    <t>Heavy Duty Vehicles: 40+ foot buses</t>
  </si>
  <si>
    <t>Airport Name:</t>
  </si>
  <si>
    <t>Nonattainment</t>
  </si>
  <si>
    <t>Maintenance</t>
  </si>
  <si>
    <t>Attainment</t>
  </si>
  <si>
    <t>Vehicle Cost Calculation</t>
  </si>
  <si>
    <t>AIP Funding Share</t>
  </si>
  <si>
    <t>Project Cost Effectiveness Calculation</t>
  </si>
  <si>
    <t>Pollutant</t>
  </si>
  <si>
    <t>Ozone
(Nox + VOC)</t>
  </si>
  <si>
    <t>VOC (grams/mile)</t>
  </si>
  <si>
    <t>NOx (grams/mile)</t>
  </si>
  <si>
    <t>Step 1:  Total mileage for purchased vehicles</t>
  </si>
  <si>
    <t>(Number of vehicles purchased * Average Annual Mileage)</t>
  </si>
  <si>
    <t>Step 2:  Annual Grams of NOx Reduction</t>
  </si>
  <si>
    <t>(Step 1 * the NOx grams/mile for vehicle type)</t>
  </si>
  <si>
    <t>Step 3:  Convert to Annual Pounds of NOx Reduction</t>
  </si>
  <si>
    <t>(Result of Step 2 x 0.0022)</t>
  </si>
  <si>
    <t>Step 4:  Calculate Pounds of NOx Reduction over Vehicle Useful Life</t>
  </si>
  <si>
    <t>(Result of Step 3 x Useful Life)</t>
  </si>
  <si>
    <t>Step 5:  Convert to Tons of NOx Reduction over Vehicle Useful Life</t>
  </si>
  <si>
    <t>(Step 1 * the VOC grams/mile for vehicle type)</t>
  </si>
  <si>
    <t>Step 6:  Calculate Annual Grams of VOC Reduction</t>
  </si>
  <si>
    <t>Step 7:  Convert to Annual Pounds of VOC Reduction</t>
  </si>
  <si>
    <t>(Result of Step 6 x 0.0022)</t>
  </si>
  <si>
    <t>(Result of Step 7 x Useful Life)</t>
  </si>
  <si>
    <t>Step 8:  Calculate Pounds of VOC Reduction over Vehicle Useful Life</t>
  </si>
  <si>
    <t>(Result of Step 4 divided by 2,000)</t>
  </si>
  <si>
    <t>(Result of Step 8 divided by 2,000)</t>
  </si>
  <si>
    <t>Step 9:  Convert to Tons of VOC Reduction over Vehicle Useful Life</t>
  </si>
  <si>
    <t>(Sum Step 5 and Step 9)</t>
  </si>
  <si>
    <t>Total Amount of Emissions Reduction (Tons)</t>
  </si>
  <si>
    <t>Page 2</t>
  </si>
  <si>
    <t>Page 1</t>
  </si>
  <si>
    <t>X</t>
  </si>
  <si>
    <t>Zero Emission Vehicle Program Worksheet</t>
  </si>
  <si>
    <t>Airport Sponsor Name:</t>
  </si>
  <si>
    <t>Three Letter Airport ID:</t>
  </si>
  <si>
    <t>Contact Person:</t>
  </si>
  <si>
    <t>Contact Phone Number:</t>
  </si>
  <si>
    <t>Date of Submission:</t>
  </si>
  <si>
    <t>Intended Use for the Vehicle Described Below:</t>
  </si>
  <si>
    <t>Carbon Monoxide - CO</t>
  </si>
  <si>
    <r>
      <t>Ozone (O</t>
    </r>
    <r>
      <rPr>
        <vertAlign val="sub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) 8-hour standard</t>
    </r>
  </si>
  <si>
    <r>
      <t>Particulate Matter - PM</t>
    </r>
    <r>
      <rPr>
        <vertAlign val="subscript"/>
        <sz val="10"/>
        <color theme="1"/>
        <rFont val="Calibri"/>
        <family val="2"/>
        <scheme val="minor"/>
      </rPr>
      <t>10</t>
    </r>
  </si>
  <si>
    <r>
      <t>Particulate Matter - PM</t>
    </r>
    <r>
      <rPr>
        <vertAlign val="subscript"/>
        <sz val="10"/>
        <color theme="1"/>
        <rFont val="Calibri"/>
        <family val="2"/>
        <scheme val="minor"/>
      </rPr>
      <t>2.5</t>
    </r>
  </si>
  <si>
    <r>
      <t>Nitrogen Dioxide - NO</t>
    </r>
    <r>
      <rPr>
        <vertAlign val="subscript"/>
        <sz val="10"/>
        <color theme="1"/>
        <rFont val="Calibri"/>
        <family val="2"/>
        <scheme val="minor"/>
      </rPr>
      <t>2</t>
    </r>
  </si>
  <si>
    <r>
      <t>Sulfur Dioxide - SO</t>
    </r>
    <r>
      <rPr>
        <vertAlign val="subscript"/>
        <sz val="10"/>
        <color theme="1"/>
        <rFont val="Calibri"/>
        <family val="2"/>
        <scheme val="minor"/>
      </rPr>
      <t>2</t>
    </r>
  </si>
  <si>
    <t xml:space="preserve">What is the air quality status at the Airport?  Use the Drop down menu. </t>
  </si>
  <si>
    <t>Proposed Zero Emissions Vehicle Identification</t>
  </si>
  <si>
    <t>Vehicle Year:</t>
  </si>
  <si>
    <t>Vehicle Make:</t>
  </si>
  <si>
    <t>Vehicle Model:</t>
  </si>
  <si>
    <t>Number of Vehicles Purchased:</t>
  </si>
  <si>
    <t>Cost Per Vehicle:</t>
  </si>
  <si>
    <t>Federal AIP Match %:</t>
  </si>
  <si>
    <t>Total Project Costs:</t>
  </si>
  <si>
    <t>Vehicle Charger Information</t>
  </si>
  <si>
    <t>Project Item:</t>
  </si>
  <si>
    <t>Matching Sponsor Share</t>
  </si>
  <si>
    <t>Vehicles:</t>
  </si>
  <si>
    <t>Charging Equipment:</t>
  </si>
  <si>
    <t>Charging Installation:</t>
  </si>
  <si>
    <t>Technical Assistance, Design Fees and Project Formulation (not to exceed 10% of Project Costs)</t>
  </si>
  <si>
    <t>Tech Assist, Design Fees &amp; Formulation:</t>
  </si>
  <si>
    <t xml:space="preserve">Total  Item Cost </t>
  </si>
  <si>
    <t>Refueling Station or Charger Cost:</t>
  </si>
  <si>
    <t># of fuel Stations or Chargers Purchased:</t>
  </si>
  <si>
    <t>Insatallation Cost/Charger or Fuel Station:</t>
  </si>
  <si>
    <t>Vehicle Emissions Calculations</t>
  </si>
  <si>
    <t>Gross Vehicle Weight Rating in lbs.:</t>
  </si>
  <si>
    <t>Your Vehicle is classified as a:</t>
  </si>
  <si>
    <t xml:space="preserve">In the box to the left indicate "CI" for compression ignition if this vehicle would have been a diesel purchase; choose "SI" for spark ignition if this purchase would have been a gasoline fueled vehicle. </t>
  </si>
  <si>
    <t>What is the average mileage each vehicle will accrue in any one year?</t>
  </si>
  <si>
    <t>Source of the mileage data?</t>
  </si>
  <si>
    <t>Average Useful Lifespan of vehicle  (normally 10 years, use AIP Handbook)</t>
  </si>
  <si>
    <t>Vehicle Type</t>
  </si>
  <si>
    <t>Light Duty Truck</t>
  </si>
  <si>
    <t>Passenger Car or Truck</t>
  </si>
  <si>
    <t>Heavy Duty Vehicle CI Engine</t>
  </si>
  <si>
    <t>Heavy Duty Vehicle SI Engine</t>
  </si>
  <si>
    <t xml:space="preserve">Total Project
 Cost (C)
</t>
  </si>
  <si>
    <t>Cost Effectiveness Over Useful Life of Project ($/ton)</t>
  </si>
  <si>
    <r>
      <t xml:space="preserve">Instructions:  The worksheet to the left has </t>
    </r>
    <r>
      <rPr>
        <sz val="22"/>
        <rFont val="Calibri"/>
        <family val="2"/>
        <scheme val="minor"/>
      </rPr>
      <t>shaded blocks</t>
    </r>
    <r>
      <rPr>
        <sz val="22"/>
        <color theme="1"/>
        <rFont val="Calibri"/>
        <family val="2"/>
        <scheme val="minor"/>
      </rPr>
      <t xml:space="preserve"> for you to enter information into.  After completing the information input you can then print the spreadsheet.  It is preformatted to print cleanly on a 8.5x11 sheet of paper.  Further instructions follow below at sections</t>
    </r>
  </si>
  <si>
    <t>Email:</t>
  </si>
  <si>
    <t>If your vehicle is described as a "Heavy Duty Vehicle" use the drop down list to indicate the type of engine that would have been purchased if this vehicle was not Zero Emissions.  Otherwise, leave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</si>
</sst>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&lt;=9999999]###\-####;\(###\)\ ###\-####"/>
    <numFmt numFmtId="165" formatCode="&quot;$&quot;#,##0.00"/>
    <numFmt numFmtId="166" formatCode="&quot;$&quot;#,##0"/>
    <numFmt numFmtId="167" formatCode="_(* #,##0_);_(* \(#,##0\);_(* &quot;-&quot;??_);_(@_)"/>
    <numFmt numFmtId="168" formatCode="0.0000"/>
    <numFmt numFmtId="169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/>
    <xf numFmtId="0" fontId="6" fillId="7" borderId="11" xfId="0" applyFont="1" applyFill="1" applyBorder="1" applyAlignment="1" applyProtection="1">
      <alignment horizontal="center"/>
      <protection locked="0"/>
    </xf>
    <xf numFmtId="0" fontId="5" fillId="7" borderId="11" xfId="0" applyFont="1" applyFill="1" applyBorder="1" applyAlignment="1" applyProtection="1">
      <alignment horizontal="center"/>
      <protection locked="0"/>
    </xf>
    <xf numFmtId="0" fontId="0" fillId="0" borderId="11" xfId="0" applyFont="1" applyBorder="1" applyAlignment="1">
      <alignment horizontal="center" wrapText="1"/>
    </xf>
    <xf numFmtId="0" fontId="17" fillId="5" borderId="11" xfId="0" applyFont="1" applyFill="1" applyBorder="1" applyAlignment="1">
      <alignment horizontal="center" vertical="top" wrapText="1"/>
    </xf>
    <xf numFmtId="0" fontId="6" fillId="5" borderId="11" xfId="0" applyFont="1" applyFill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  <xf numFmtId="165" fontId="17" fillId="0" borderId="11" xfId="0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1" fillId="0" borderId="11" xfId="0" applyFont="1" applyBorder="1" applyAlignment="1">
      <alignment horizontal="center"/>
    </xf>
    <xf numFmtId="43" fontId="2" fillId="3" borderId="1" xfId="1" applyNumberFormat="1" applyFont="1" applyFill="1" applyBorder="1" applyAlignment="1">
      <alignment vertical="center"/>
    </xf>
    <xf numFmtId="43" fontId="2" fillId="3" borderId="2" xfId="1" applyNumberFormat="1" applyFont="1" applyFill="1" applyBorder="1" applyAlignment="1">
      <alignment vertical="center"/>
    </xf>
    <xf numFmtId="169" fontId="2" fillId="8" borderId="12" xfId="1" applyNumberFormat="1" applyFont="1" applyFill="1" applyBorder="1" applyAlignment="1">
      <alignment horizontal="center" vertical="center"/>
    </xf>
    <xf numFmtId="169" fontId="2" fillId="8" borderId="9" xfId="1" applyNumberFormat="1" applyFont="1" applyFill="1" applyBorder="1" applyAlignment="1">
      <alignment horizontal="center" vertical="center"/>
    </xf>
    <xf numFmtId="169" fontId="2" fillId="8" borderId="3" xfId="1" applyNumberFormat="1" applyFont="1" applyFill="1" applyBorder="1" applyAlignment="1">
      <alignment horizontal="center" vertical="center"/>
    </xf>
    <xf numFmtId="169" fontId="2" fillId="8" borderId="4" xfId="1" applyNumberFormat="1" applyFont="1" applyFill="1" applyBorder="1" applyAlignment="1">
      <alignment horizontal="center" vertical="center"/>
    </xf>
    <xf numFmtId="169" fontId="2" fillId="5" borderId="12" xfId="1" applyNumberFormat="1" applyFont="1" applyFill="1" applyBorder="1" applyAlignment="1">
      <alignment horizontal="center" vertical="center"/>
    </xf>
    <xf numFmtId="169" fontId="2" fillId="5" borderId="9" xfId="1" applyNumberFormat="1" applyFont="1" applyFill="1" applyBorder="1" applyAlignment="1">
      <alignment horizontal="center" vertical="center"/>
    </xf>
    <xf numFmtId="169" fontId="2" fillId="5" borderId="3" xfId="1" applyNumberFormat="1" applyFont="1" applyFill="1" applyBorder="1" applyAlignment="1">
      <alignment horizontal="center" vertical="center"/>
    </xf>
    <xf numFmtId="169" fontId="2" fillId="5" borderId="4" xfId="1" applyNumberFormat="1" applyFont="1" applyFill="1" applyBorder="1" applyAlignment="1">
      <alignment horizontal="center" vertical="center"/>
    </xf>
    <xf numFmtId="167" fontId="2" fillId="3" borderId="1" xfId="1" applyNumberFormat="1" applyFont="1" applyFill="1" applyBorder="1" applyAlignment="1">
      <alignment vertical="center"/>
    </xf>
    <xf numFmtId="167" fontId="2" fillId="3" borderId="2" xfId="1" applyNumberFormat="1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7" borderId="10" xfId="0" applyFill="1" applyBorder="1" applyAlignment="1" applyProtection="1">
      <alignment horizontal="left" vertical="center" wrapText="1"/>
      <protection locked="0"/>
    </xf>
    <xf numFmtId="0" fontId="0" fillId="7" borderId="7" xfId="0" applyFill="1" applyBorder="1" applyAlignment="1" applyProtection="1">
      <alignment horizontal="left" vertical="center" wrapText="1"/>
      <protection locked="0"/>
    </xf>
    <xf numFmtId="0" fontId="0" fillId="7" borderId="6" xfId="0" applyFill="1" applyBorder="1" applyAlignment="1" applyProtection="1">
      <alignment horizontal="left" vertical="center" wrapText="1"/>
      <protection locked="0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1" xfId="0" applyFill="1" applyBorder="1" applyAlignment="1" applyProtection="1">
      <alignment horizontal="center"/>
      <protection locked="0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7" borderId="10" xfId="0" applyFill="1" applyBorder="1" applyAlignment="1" applyProtection="1">
      <alignment horizontal="center" vertical="center" wrapText="1"/>
      <protection locked="0"/>
    </xf>
    <xf numFmtId="0" fontId="0" fillId="7" borderId="6" xfId="0" applyFill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>
      <alignment horizontal="left" vertical="center" wrapText="1"/>
    </xf>
    <xf numFmtId="1" fontId="0" fillId="7" borderId="11" xfId="0" applyNumberFormat="1" applyFill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>
      <alignment horizontal="center" vertical="center"/>
    </xf>
    <xf numFmtId="1" fontId="0" fillId="7" borderId="11" xfId="0" applyNumberFormat="1" applyFill="1" applyBorder="1" applyAlignment="1" applyProtection="1">
      <alignment horizontal="center"/>
      <protection locked="0"/>
    </xf>
    <xf numFmtId="0" fontId="11" fillId="0" borderId="10" xfId="0" applyFont="1" applyBorder="1" applyAlignment="1">
      <alignment horizontal="center"/>
    </xf>
    <xf numFmtId="0" fontId="0" fillId="0" borderId="10" xfId="0" applyBorder="1" applyAlignment="1" applyProtection="1">
      <alignment horizontal="center"/>
    </xf>
    <xf numFmtId="165" fontId="0" fillId="0" borderId="11" xfId="0" applyNumberFormat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65" fontId="0" fillId="7" borderId="11" xfId="0" applyNumberFormat="1" applyFill="1" applyBorder="1" applyAlignment="1" applyProtection="1">
      <alignment horizontal="center"/>
      <protection locked="0"/>
    </xf>
    <xf numFmtId="165" fontId="0" fillId="7" borderId="1" xfId="0" applyNumberFormat="1" applyFill="1" applyBorder="1" applyAlignment="1" applyProtection="1">
      <alignment horizontal="center"/>
      <protection locked="0"/>
    </xf>
    <xf numFmtId="165" fontId="0" fillId="7" borderId="5" xfId="0" applyNumberFormat="1" applyFill="1" applyBorder="1" applyAlignment="1" applyProtection="1">
      <alignment horizontal="center"/>
      <protection locked="0"/>
    </xf>
    <xf numFmtId="165" fontId="0" fillId="7" borderId="2" xfId="0" applyNumberFormat="1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0" fillId="7" borderId="10" xfId="0" applyFill="1" applyBorder="1" applyAlignment="1" applyProtection="1">
      <alignment horizontal="center"/>
      <protection locked="0"/>
    </xf>
    <xf numFmtId="0" fontId="0" fillId="7" borderId="6" xfId="0" applyFill="1" applyBorder="1" applyAlignment="1" applyProtection="1">
      <alignment horizontal="center"/>
      <protection locked="0"/>
    </xf>
    <xf numFmtId="0" fontId="15" fillId="7" borderId="0" xfId="0" applyFont="1" applyFill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10" fontId="0" fillId="7" borderId="11" xfId="2" applyNumberFormat="1" applyFont="1" applyFill="1" applyBorder="1" applyAlignment="1" applyProtection="1">
      <alignment horizontal="center"/>
      <protection locked="0"/>
    </xf>
    <xf numFmtId="165" fontId="0" fillId="7" borderId="11" xfId="0" applyNumberFormat="1" applyFill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7" borderId="12" xfId="0" applyFill="1" applyBorder="1" applyAlignment="1" applyProtection="1">
      <alignment horizontal="left" vertical="top"/>
      <protection locked="0"/>
    </xf>
    <xf numFmtId="0" fontId="0" fillId="7" borderId="13" xfId="0" applyFill="1" applyBorder="1" applyAlignment="1" applyProtection="1">
      <alignment horizontal="left" vertical="top"/>
      <protection locked="0"/>
    </xf>
    <xf numFmtId="0" fontId="0" fillId="7" borderId="9" xfId="0" applyFill="1" applyBorder="1" applyAlignment="1" applyProtection="1">
      <alignment horizontal="left" vertical="top"/>
      <protection locked="0"/>
    </xf>
    <xf numFmtId="0" fontId="0" fillId="7" borderId="15" xfId="0" applyFill="1" applyBorder="1" applyAlignment="1" applyProtection="1">
      <alignment horizontal="left" vertical="top"/>
      <protection locked="0"/>
    </xf>
    <xf numFmtId="0" fontId="0" fillId="7" borderId="0" xfId="0" applyFill="1" applyBorder="1" applyAlignment="1" applyProtection="1">
      <alignment horizontal="left" vertical="top"/>
      <protection locked="0"/>
    </xf>
    <xf numFmtId="0" fontId="0" fillId="7" borderId="8" xfId="0" applyFill="1" applyBorder="1" applyAlignment="1" applyProtection="1">
      <alignment horizontal="left" vertical="top"/>
      <protection locked="0"/>
    </xf>
    <xf numFmtId="0" fontId="0" fillId="7" borderId="3" xfId="0" applyFill="1" applyBorder="1" applyAlignment="1" applyProtection="1">
      <alignment horizontal="left" vertical="top"/>
      <protection locked="0"/>
    </xf>
    <xf numFmtId="0" fontId="0" fillId="7" borderId="14" xfId="0" applyFill="1" applyBorder="1" applyAlignment="1" applyProtection="1">
      <alignment horizontal="left" vertical="top"/>
      <protection locked="0"/>
    </xf>
    <xf numFmtId="0" fontId="0" fillId="7" borderId="4" xfId="0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0" fillId="7" borderId="11" xfId="0" applyNumberFormat="1" applyFill="1" applyBorder="1" applyAlignment="1" applyProtection="1">
      <alignment horizontal="center"/>
      <protection locked="0"/>
    </xf>
    <xf numFmtId="164" fontId="0" fillId="7" borderId="11" xfId="0" applyNumberFormat="1" applyFill="1" applyBorder="1" applyAlignment="1" applyProtection="1">
      <alignment horizontal="center"/>
      <protection locked="0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3" fillId="0" borderId="29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</xdr:row>
      <xdr:rowOff>85725</xdr:rowOff>
    </xdr:from>
    <xdr:to>
      <xdr:col>9</xdr:col>
      <xdr:colOff>28575</xdr:colOff>
      <xdr:row>17</xdr:row>
      <xdr:rowOff>28575</xdr:rowOff>
    </xdr:to>
    <xdr:sp macro="" textlink="">
      <xdr:nvSpPr>
        <xdr:cNvPr id="2" name="TextBox 1"/>
        <xdr:cNvSpPr txBox="1"/>
      </xdr:nvSpPr>
      <xdr:spPr>
        <a:xfrm>
          <a:off x="1038225" y="276225"/>
          <a:ext cx="447675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 u="sng">
              <a:latin typeface="Times New Roman" pitchFamily="18" charset="0"/>
              <a:cs typeface="Times New Roman" pitchFamily="18" charset="0"/>
            </a:rPr>
            <a:t>Instructions</a:t>
          </a:r>
        </a:p>
        <a:p>
          <a:endParaRPr lang="en-US" sz="1100">
            <a:latin typeface="Times New Roman" pitchFamily="18" charset="0"/>
            <a:cs typeface="Times New Roman" pitchFamily="18" charset="0"/>
          </a:endParaRPr>
        </a:p>
        <a:p>
          <a:r>
            <a:rPr lang="en-US" sz="1100">
              <a:latin typeface="Times New Roman" pitchFamily="18" charset="0"/>
              <a:cs typeface="Times New Roman" pitchFamily="18" charset="0"/>
            </a:rPr>
            <a:t>This worksheet assists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those interested in completing the required application for the Zero Emissions Airport Vehicle and Infrastructure Pilot Program (ZEV Pilot Program).  The ZEV Pilot Program application is included in Attachment A of the December 2012 Technical Guidance document. This worksheet automatically calculates the emissions reductions and costs based upon information entered by the user.  To complete this application:</a:t>
          </a:r>
        </a:p>
        <a:p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100" baseline="0">
              <a:latin typeface="Times New Roman" pitchFamily="18" charset="0"/>
              <a:cs typeface="Times New Roman" pitchFamily="18" charset="0"/>
            </a:rPr>
            <a:t>●  Only enter data in the cells shaded in brown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●   When  provided, use the drop down list to select the correct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    information for a cell.</a:t>
          </a: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●  Follow each step in order for the application to properly calculate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   emissions and costs.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●  Print and submit to the FAA only the application shown on the tab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    entitled "Print Application".</a:t>
          </a:r>
        </a:p>
        <a:p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50800</xdr:colOff>
      <xdr:row>54</xdr:row>
      <xdr:rowOff>177800</xdr:rowOff>
    </xdr:from>
    <xdr:to>
      <xdr:col>23</xdr:col>
      <xdr:colOff>0</xdr:colOff>
      <xdr:row>55</xdr:row>
      <xdr:rowOff>0</xdr:rowOff>
    </xdr:to>
    <xdr:cxnSp macro="">
      <xdr:nvCxnSpPr>
        <xdr:cNvPr id="3" name="Straight Arrow Connector 2"/>
        <xdr:cNvCxnSpPr/>
      </xdr:nvCxnSpPr>
      <xdr:spPr>
        <a:xfrm flipH="1" flipV="1">
          <a:off x="6261100" y="10515600"/>
          <a:ext cx="234950" cy="63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"/>
  <sheetViews>
    <sheetView tabSelected="1" zoomScaleNormal="100" workbookViewId="0">
      <selection activeCell="E35" sqref="E35"/>
    </sheetView>
  </sheetViews>
  <sheetFormatPr defaultRowHeight="15" x14ac:dyDescent="0.25"/>
  <cols>
    <col min="1" max="8" width="4.140625" customWidth="1"/>
    <col min="9" max="9" width="3" customWidth="1"/>
    <col min="10" max="19" width="4.140625" customWidth="1"/>
    <col min="20" max="20" width="3" customWidth="1"/>
    <col min="21" max="65" width="4.140625" customWidth="1"/>
  </cols>
  <sheetData>
    <row r="1" spans="1:42" ht="14.45" customHeight="1" x14ac:dyDescent="0.25">
      <c r="A1" s="144"/>
      <c r="B1" s="144"/>
      <c r="C1" s="144"/>
      <c r="D1" s="145"/>
      <c r="E1" s="91" t="s">
        <v>43</v>
      </c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48"/>
      <c r="U1" s="92" t="s">
        <v>41</v>
      </c>
      <c r="V1" s="92"/>
      <c r="X1" s="114" t="s">
        <v>91</v>
      </c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</row>
    <row r="2" spans="1:42" ht="14.45" customHeight="1" thickBot="1" x14ac:dyDescent="0.3">
      <c r="A2" s="146"/>
      <c r="B2" s="146"/>
      <c r="C2" s="146"/>
      <c r="D2" s="147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149"/>
      <c r="U2" s="92"/>
      <c r="V2" s="92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</row>
    <row r="3" spans="1:42" ht="15.75" thickBot="1" x14ac:dyDescent="0.3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</row>
    <row r="4" spans="1:42" ht="15.75" thickBot="1" x14ac:dyDescent="0.3">
      <c r="A4" s="14" t="s">
        <v>9</v>
      </c>
      <c r="B4" s="14"/>
      <c r="C4" s="14"/>
      <c r="D4" s="14"/>
      <c r="E4" s="14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</row>
    <row r="5" spans="1:42" ht="15.75" thickBot="1" x14ac:dyDescent="0.3">
      <c r="A5" s="14" t="s">
        <v>44</v>
      </c>
      <c r="B5" s="14"/>
      <c r="C5" s="14"/>
      <c r="D5" s="14"/>
      <c r="E5" s="14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</row>
    <row r="6" spans="1:42" ht="15.75" thickBot="1" x14ac:dyDescent="0.3">
      <c r="A6" s="133" t="s">
        <v>45</v>
      </c>
      <c r="B6" s="134"/>
      <c r="C6" s="134"/>
      <c r="D6" s="134"/>
      <c r="E6" s="135"/>
      <c r="F6" s="69"/>
      <c r="G6" s="69"/>
      <c r="H6" s="14" t="s">
        <v>48</v>
      </c>
      <c r="I6" s="14"/>
      <c r="J6" s="14"/>
      <c r="K6" s="14"/>
      <c r="L6" s="14"/>
      <c r="M6" s="139"/>
      <c r="N6" s="139"/>
      <c r="O6" s="139"/>
      <c r="P6" s="139"/>
      <c r="Q6" s="139"/>
      <c r="R6" s="139"/>
      <c r="S6" s="139"/>
      <c r="T6" s="139"/>
      <c r="U6" s="139"/>
      <c r="V6" s="139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</row>
    <row r="7" spans="1:42" ht="15.75" thickBot="1" x14ac:dyDescent="0.3">
      <c r="A7" s="133" t="s">
        <v>46</v>
      </c>
      <c r="B7" s="134"/>
      <c r="C7" s="134"/>
      <c r="D7" s="134"/>
      <c r="E7" s="135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</row>
    <row r="8" spans="1:42" ht="15.75" thickBot="1" x14ac:dyDescent="0.3">
      <c r="A8" s="133" t="s">
        <v>47</v>
      </c>
      <c r="B8" s="134"/>
      <c r="C8" s="134"/>
      <c r="D8" s="134"/>
      <c r="E8" s="135"/>
      <c r="F8" s="140"/>
      <c r="G8" s="140"/>
      <c r="H8" s="140"/>
      <c r="I8" s="140"/>
      <c r="J8" s="140"/>
      <c r="K8" s="14" t="s">
        <v>92</v>
      </c>
      <c r="L8" s="14"/>
      <c r="M8" s="69"/>
      <c r="N8" s="69"/>
      <c r="O8" s="69"/>
      <c r="P8" s="69"/>
      <c r="Q8" s="69"/>
      <c r="R8" s="69"/>
      <c r="S8" s="69"/>
      <c r="T8" s="69"/>
      <c r="U8" s="69"/>
      <c r="V8" s="69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</row>
    <row r="9" spans="1:42" ht="15.75" thickBot="1" x14ac:dyDescent="0.3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</row>
    <row r="10" spans="1:42" ht="15.75" thickBot="1" x14ac:dyDescent="0.3">
      <c r="A10" s="133" t="s">
        <v>49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5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</row>
    <row r="11" spans="1:42" x14ac:dyDescent="0.25">
      <c r="A11" s="12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6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</row>
    <row r="12" spans="1:42" x14ac:dyDescent="0.25">
      <c r="A12" s="127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9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</row>
    <row r="13" spans="1:42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9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</row>
    <row r="14" spans="1:42" x14ac:dyDescent="0.25">
      <c r="A14" s="127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9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</row>
    <row r="15" spans="1:42" x14ac:dyDescent="0.25">
      <c r="A15" s="127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9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</row>
    <row r="16" spans="1:42" ht="15.75" thickBot="1" x14ac:dyDescent="0.3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2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P16" s="2" t="s">
        <v>42</v>
      </c>
    </row>
    <row r="17" spans="1:42" ht="15.75" thickBot="1" x14ac:dyDescent="0.3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P17" s="1"/>
    </row>
    <row r="18" spans="1:42" ht="14.45" customHeight="1" thickBot="1" x14ac:dyDescent="0.3">
      <c r="A18" s="118" t="s">
        <v>56</v>
      </c>
      <c r="B18" s="119"/>
      <c r="C18" s="119"/>
      <c r="D18" s="119"/>
      <c r="E18" s="119"/>
      <c r="F18" s="119"/>
      <c r="G18" s="119"/>
      <c r="H18" s="120"/>
      <c r="I18" s="154"/>
      <c r="J18" s="115" t="s">
        <v>57</v>
      </c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</row>
    <row r="19" spans="1:42" ht="15.75" thickBot="1" x14ac:dyDescent="0.3">
      <c r="A19" s="121"/>
      <c r="B19" s="122"/>
      <c r="C19" s="122"/>
      <c r="D19" s="122"/>
      <c r="E19" s="122"/>
      <c r="F19" s="122"/>
      <c r="G19" s="122"/>
      <c r="H19" s="123"/>
      <c r="I19" s="158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</row>
    <row r="20" spans="1:42" ht="17.100000000000001" customHeight="1" thickBot="1" x14ac:dyDescent="0.3">
      <c r="A20" s="136" t="s">
        <v>51</v>
      </c>
      <c r="B20" s="137"/>
      <c r="C20" s="137"/>
      <c r="D20" s="138"/>
      <c r="E20" s="4"/>
      <c r="F20" s="107" t="s">
        <v>10</v>
      </c>
      <c r="G20" s="108"/>
      <c r="H20" s="109"/>
      <c r="I20" s="158"/>
      <c r="J20" s="23" t="s">
        <v>58</v>
      </c>
      <c r="K20" s="23"/>
      <c r="L20" s="23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42" ht="15.75" thickBot="1" x14ac:dyDescent="0.3">
      <c r="A21" s="136"/>
      <c r="B21" s="137"/>
      <c r="C21" s="137"/>
      <c r="D21" s="138"/>
      <c r="E21" s="4"/>
      <c r="F21" s="107" t="s">
        <v>11</v>
      </c>
      <c r="G21" s="108"/>
      <c r="H21" s="109"/>
      <c r="I21" s="158"/>
      <c r="J21" s="23" t="s">
        <v>59</v>
      </c>
      <c r="K21" s="23"/>
      <c r="L21" s="23"/>
      <c r="M21" s="69"/>
      <c r="N21" s="69"/>
      <c r="O21" s="69"/>
      <c r="P21" s="69"/>
      <c r="Q21" s="69"/>
      <c r="R21" s="69"/>
      <c r="S21" s="69"/>
      <c r="T21" s="69"/>
      <c r="U21" s="69"/>
      <c r="V21" s="69"/>
    </row>
    <row r="22" spans="1:42" ht="15.75" thickBot="1" x14ac:dyDescent="0.3">
      <c r="A22" s="136"/>
      <c r="B22" s="137"/>
      <c r="C22" s="137"/>
      <c r="D22" s="138"/>
      <c r="E22" s="4"/>
      <c r="F22" s="107" t="s">
        <v>12</v>
      </c>
      <c r="G22" s="108"/>
      <c r="H22" s="109"/>
      <c r="I22" s="158"/>
      <c r="J22" s="23" t="s">
        <v>60</v>
      </c>
      <c r="K22" s="23"/>
      <c r="L22" s="23"/>
      <c r="M22" s="69"/>
      <c r="N22" s="69"/>
      <c r="O22" s="69"/>
      <c r="P22" s="69"/>
      <c r="Q22" s="69"/>
      <c r="R22" s="69"/>
      <c r="S22" s="69"/>
      <c r="T22" s="69"/>
      <c r="U22" s="69"/>
      <c r="V22" s="69"/>
    </row>
    <row r="23" spans="1:42" ht="15.75" thickBot="1" x14ac:dyDescent="0.3">
      <c r="A23" s="136" t="s">
        <v>52</v>
      </c>
      <c r="B23" s="137"/>
      <c r="C23" s="137"/>
      <c r="D23" s="138"/>
      <c r="E23" s="4"/>
      <c r="F23" s="107" t="s">
        <v>10</v>
      </c>
      <c r="G23" s="108"/>
      <c r="H23" s="109"/>
      <c r="I23" s="158"/>
      <c r="J23" s="160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61"/>
    </row>
    <row r="24" spans="1:42" ht="15.75" thickBot="1" x14ac:dyDescent="0.3">
      <c r="A24" s="136"/>
      <c r="B24" s="137"/>
      <c r="C24" s="137"/>
      <c r="D24" s="138"/>
      <c r="E24" s="4"/>
      <c r="F24" s="107" t="s">
        <v>11</v>
      </c>
      <c r="G24" s="108"/>
      <c r="H24" s="109"/>
      <c r="I24" s="158"/>
      <c r="J24" s="115" t="s">
        <v>13</v>
      </c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</row>
    <row r="25" spans="1:42" ht="15.75" thickBot="1" x14ac:dyDescent="0.3">
      <c r="A25" s="136"/>
      <c r="B25" s="137"/>
      <c r="C25" s="137"/>
      <c r="D25" s="138"/>
      <c r="E25" s="4"/>
      <c r="F25" s="107" t="s">
        <v>12</v>
      </c>
      <c r="G25" s="108"/>
      <c r="H25" s="109"/>
      <c r="I25" s="158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</row>
    <row r="26" spans="1:42" ht="15" customHeight="1" thickBot="1" x14ac:dyDescent="0.3">
      <c r="A26" s="136" t="s">
        <v>53</v>
      </c>
      <c r="B26" s="137"/>
      <c r="C26" s="137"/>
      <c r="D26" s="138"/>
      <c r="E26" s="4"/>
      <c r="F26" s="107" t="s">
        <v>10</v>
      </c>
      <c r="G26" s="108"/>
      <c r="H26" s="109"/>
      <c r="I26" s="158"/>
      <c r="J26" s="23" t="s">
        <v>61</v>
      </c>
      <c r="K26" s="23"/>
      <c r="L26" s="23"/>
      <c r="M26" s="23"/>
      <c r="N26" s="23"/>
      <c r="O26" s="23"/>
      <c r="P26" s="23"/>
      <c r="Q26" s="23"/>
      <c r="R26" s="86"/>
      <c r="S26" s="86"/>
      <c r="T26" s="86"/>
      <c r="U26" s="86"/>
      <c r="V26" s="86"/>
    </row>
    <row r="27" spans="1:42" ht="15.75" thickBot="1" x14ac:dyDescent="0.3">
      <c r="A27" s="136"/>
      <c r="B27" s="137"/>
      <c r="C27" s="137"/>
      <c r="D27" s="138"/>
      <c r="E27" s="4"/>
      <c r="F27" s="107" t="s">
        <v>11</v>
      </c>
      <c r="G27" s="108"/>
      <c r="H27" s="109"/>
      <c r="I27" s="158"/>
      <c r="J27" s="23" t="s">
        <v>62</v>
      </c>
      <c r="K27" s="23"/>
      <c r="L27" s="23"/>
      <c r="M27" s="23"/>
      <c r="N27" s="23"/>
      <c r="O27" s="23"/>
      <c r="P27" s="23"/>
      <c r="Q27" s="23"/>
      <c r="R27" s="117"/>
      <c r="S27" s="117"/>
      <c r="T27" s="117"/>
      <c r="U27" s="117"/>
      <c r="V27" s="117"/>
    </row>
    <row r="28" spans="1:42" ht="15.75" thickBot="1" x14ac:dyDescent="0.3">
      <c r="A28" s="136"/>
      <c r="B28" s="137"/>
      <c r="C28" s="137"/>
      <c r="D28" s="138"/>
      <c r="E28" s="4"/>
      <c r="F28" s="107" t="s">
        <v>12</v>
      </c>
      <c r="G28" s="108"/>
      <c r="H28" s="109"/>
      <c r="I28" s="158"/>
      <c r="J28" s="23" t="s">
        <v>63</v>
      </c>
      <c r="K28" s="23"/>
      <c r="L28" s="23"/>
      <c r="M28" s="23"/>
      <c r="N28" s="23"/>
      <c r="O28" s="23"/>
      <c r="P28" s="23"/>
      <c r="Q28" s="23"/>
      <c r="R28" s="116"/>
      <c r="S28" s="116"/>
      <c r="T28" s="116"/>
      <c r="U28" s="116"/>
      <c r="V28" s="116"/>
    </row>
    <row r="29" spans="1:42" ht="15.75" thickBot="1" x14ac:dyDescent="0.3">
      <c r="A29" s="136" t="s">
        <v>50</v>
      </c>
      <c r="B29" s="137"/>
      <c r="C29" s="137"/>
      <c r="D29" s="138"/>
      <c r="E29" s="4"/>
      <c r="F29" s="107" t="s">
        <v>10</v>
      </c>
      <c r="G29" s="108"/>
      <c r="H29" s="109"/>
      <c r="I29" s="158"/>
      <c r="J29" s="160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1"/>
    </row>
    <row r="30" spans="1:42" ht="15.75" thickBot="1" x14ac:dyDescent="0.3">
      <c r="A30" s="136"/>
      <c r="B30" s="137"/>
      <c r="C30" s="137"/>
      <c r="D30" s="138"/>
      <c r="E30" s="4"/>
      <c r="F30" s="107" t="s">
        <v>11</v>
      </c>
      <c r="G30" s="108"/>
      <c r="H30" s="109"/>
      <c r="I30" s="158"/>
      <c r="J30" s="115" t="s">
        <v>65</v>
      </c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</row>
    <row r="31" spans="1:42" ht="15.75" thickBot="1" x14ac:dyDescent="0.3">
      <c r="A31" s="136"/>
      <c r="B31" s="137"/>
      <c r="C31" s="137"/>
      <c r="D31" s="138"/>
      <c r="E31" s="5"/>
      <c r="F31" s="107" t="s">
        <v>12</v>
      </c>
      <c r="G31" s="108"/>
      <c r="H31" s="109"/>
      <c r="I31" s="158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</row>
    <row r="32" spans="1:42" ht="15.75" thickBot="1" x14ac:dyDescent="0.3">
      <c r="A32" s="136" t="s">
        <v>54</v>
      </c>
      <c r="B32" s="137"/>
      <c r="C32" s="137"/>
      <c r="D32" s="138"/>
      <c r="E32" s="4"/>
      <c r="F32" s="107" t="s">
        <v>10</v>
      </c>
      <c r="G32" s="108"/>
      <c r="H32" s="109"/>
      <c r="I32" s="158"/>
      <c r="J32" s="23" t="s">
        <v>75</v>
      </c>
      <c r="K32" s="23"/>
      <c r="L32" s="23"/>
      <c r="M32" s="23"/>
      <c r="N32" s="23"/>
      <c r="O32" s="23"/>
      <c r="P32" s="23"/>
      <c r="Q32" s="23"/>
      <c r="R32" s="86"/>
      <c r="S32" s="86"/>
      <c r="T32" s="86"/>
      <c r="U32" s="86"/>
      <c r="V32" s="86"/>
    </row>
    <row r="33" spans="1:22" ht="15.75" thickBot="1" x14ac:dyDescent="0.3">
      <c r="A33" s="136"/>
      <c r="B33" s="137"/>
      <c r="C33" s="137"/>
      <c r="D33" s="138"/>
      <c r="E33" s="4"/>
      <c r="F33" s="107" t="s">
        <v>11</v>
      </c>
      <c r="G33" s="108"/>
      <c r="H33" s="109"/>
      <c r="I33" s="158"/>
      <c r="J33" s="23" t="s">
        <v>74</v>
      </c>
      <c r="K33" s="23"/>
      <c r="L33" s="23"/>
      <c r="M33" s="23"/>
      <c r="N33" s="23"/>
      <c r="O33" s="23"/>
      <c r="P33" s="23"/>
      <c r="Q33" s="23"/>
      <c r="R33" s="102"/>
      <c r="S33" s="102"/>
      <c r="T33" s="102"/>
      <c r="U33" s="102"/>
      <c r="V33" s="102"/>
    </row>
    <row r="34" spans="1:22" ht="15.75" thickBot="1" x14ac:dyDescent="0.3">
      <c r="A34" s="136"/>
      <c r="B34" s="137"/>
      <c r="C34" s="137"/>
      <c r="D34" s="138"/>
      <c r="E34" s="5"/>
      <c r="F34" s="107" t="s">
        <v>12</v>
      </c>
      <c r="G34" s="108"/>
      <c r="H34" s="109"/>
      <c r="I34" s="158"/>
      <c r="J34" s="99" t="s">
        <v>76</v>
      </c>
      <c r="K34" s="100"/>
      <c r="L34" s="100"/>
      <c r="M34" s="100"/>
      <c r="N34" s="100"/>
      <c r="O34" s="100"/>
      <c r="P34" s="100"/>
      <c r="Q34" s="101"/>
      <c r="R34" s="103"/>
      <c r="S34" s="104"/>
      <c r="T34" s="104"/>
      <c r="U34" s="104"/>
      <c r="V34" s="105"/>
    </row>
    <row r="35" spans="1:22" ht="15.75" thickBot="1" x14ac:dyDescent="0.3">
      <c r="A35" s="136" t="s">
        <v>55</v>
      </c>
      <c r="B35" s="137"/>
      <c r="C35" s="137"/>
      <c r="D35" s="138"/>
      <c r="E35" s="4"/>
      <c r="F35" s="107" t="s">
        <v>10</v>
      </c>
      <c r="G35" s="108"/>
      <c r="H35" s="109"/>
      <c r="I35" s="158"/>
      <c r="J35" s="160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61"/>
    </row>
    <row r="36" spans="1:22" ht="15" customHeight="1" thickBot="1" x14ac:dyDescent="0.3">
      <c r="A36" s="136"/>
      <c r="B36" s="137"/>
      <c r="C36" s="137"/>
      <c r="D36" s="138"/>
      <c r="E36" s="4"/>
      <c r="F36" s="107" t="s">
        <v>11</v>
      </c>
      <c r="G36" s="108"/>
      <c r="H36" s="109"/>
      <c r="I36" s="158"/>
      <c r="J36" s="110" t="s">
        <v>71</v>
      </c>
      <c r="K36" s="110"/>
      <c r="L36" s="110"/>
      <c r="M36" s="110"/>
      <c r="N36" s="110"/>
      <c r="O36" s="110"/>
      <c r="P36" s="110"/>
      <c r="Q36" s="110"/>
      <c r="R36" s="110"/>
      <c r="S36" s="110"/>
      <c r="T36" s="112"/>
      <c r="U36" s="112"/>
      <c r="V36" s="112"/>
    </row>
    <row r="37" spans="1:22" ht="15.75" thickBot="1" x14ac:dyDescent="0.3">
      <c r="A37" s="136"/>
      <c r="B37" s="137"/>
      <c r="C37" s="137"/>
      <c r="D37" s="138"/>
      <c r="E37" s="4"/>
      <c r="F37" s="107" t="s">
        <v>12</v>
      </c>
      <c r="G37" s="108"/>
      <c r="H37" s="109"/>
      <c r="I37" s="159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3"/>
      <c r="U37" s="113"/>
      <c r="V37" s="113"/>
    </row>
    <row r="38" spans="1:22" ht="15.75" thickBot="1" x14ac:dyDescent="0.3">
      <c r="A38" s="15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</row>
    <row r="39" spans="1:22" ht="15.75" thickBot="1" x14ac:dyDescent="0.3">
      <c r="A39" s="14" t="s">
        <v>66</v>
      </c>
      <c r="B39" s="14"/>
      <c r="C39" s="14"/>
      <c r="D39" s="14"/>
      <c r="E39" s="14"/>
      <c r="F39" s="14"/>
      <c r="G39" s="14"/>
      <c r="H39" s="14"/>
      <c r="I39" s="106" t="s">
        <v>14</v>
      </c>
      <c r="J39" s="106"/>
      <c r="K39" s="106"/>
      <c r="L39" s="106"/>
      <c r="M39" s="106" t="s">
        <v>67</v>
      </c>
      <c r="N39" s="106"/>
      <c r="O39" s="106"/>
      <c r="P39" s="106"/>
      <c r="Q39" s="106" t="s">
        <v>73</v>
      </c>
      <c r="R39" s="106"/>
      <c r="S39" s="106"/>
      <c r="T39" s="106"/>
      <c r="U39" s="154"/>
      <c r="V39" s="157"/>
    </row>
    <row r="40" spans="1:22" ht="15.75" thickBot="1" x14ac:dyDescent="0.3">
      <c r="A40" s="14"/>
      <c r="B40" s="14"/>
      <c r="C40" s="14"/>
      <c r="D40" s="14"/>
      <c r="E40" s="14"/>
      <c r="F40" s="14"/>
      <c r="G40" s="14"/>
      <c r="H40" s="14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58"/>
      <c r="V40" s="145"/>
    </row>
    <row r="41" spans="1:22" ht="15.75" thickBot="1" x14ac:dyDescent="0.3">
      <c r="A41" s="23" t="s">
        <v>68</v>
      </c>
      <c r="B41" s="23"/>
      <c r="C41" s="23"/>
      <c r="D41" s="23"/>
      <c r="E41" s="23"/>
      <c r="F41" s="23"/>
      <c r="G41" s="23"/>
      <c r="H41" s="23"/>
      <c r="I41" s="89">
        <f>R26*R27*R28</f>
        <v>0</v>
      </c>
      <c r="J41" s="89"/>
      <c r="K41" s="89"/>
      <c r="L41" s="89"/>
      <c r="M41" s="89">
        <f>R26*R27*(1-R28)</f>
        <v>0</v>
      </c>
      <c r="N41" s="89"/>
      <c r="O41" s="89"/>
      <c r="P41" s="89"/>
      <c r="Q41" s="89">
        <f>I41+M41</f>
        <v>0</v>
      </c>
      <c r="R41" s="89"/>
      <c r="S41" s="89"/>
      <c r="T41" s="89"/>
      <c r="U41" s="158"/>
      <c r="V41" s="145"/>
    </row>
    <row r="42" spans="1:22" ht="15.75" thickBot="1" x14ac:dyDescent="0.3">
      <c r="A42" s="23" t="s">
        <v>69</v>
      </c>
      <c r="B42" s="23"/>
      <c r="C42" s="23"/>
      <c r="D42" s="23"/>
      <c r="E42" s="23"/>
      <c r="F42" s="23"/>
      <c r="G42" s="23"/>
      <c r="H42" s="23"/>
      <c r="I42" s="89">
        <f>R32*R33*R28</f>
        <v>0</v>
      </c>
      <c r="J42" s="89"/>
      <c r="K42" s="89"/>
      <c r="L42" s="89"/>
      <c r="M42" s="89">
        <f>R32*R33*(1-R28)</f>
        <v>0</v>
      </c>
      <c r="N42" s="89"/>
      <c r="O42" s="89"/>
      <c r="P42" s="89"/>
      <c r="Q42" s="89">
        <f t="shared" ref="Q42:Q44" si="0">I42+M42</f>
        <v>0</v>
      </c>
      <c r="R42" s="89"/>
      <c r="S42" s="89"/>
      <c r="T42" s="89"/>
      <c r="U42" s="158"/>
      <c r="V42" s="145"/>
    </row>
    <row r="43" spans="1:22" ht="15.75" thickBot="1" x14ac:dyDescent="0.3">
      <c r="A43" s="23" t="s">
        <v>70</v>
      </c>
      <c r="B43" s="23"/>
      <c r="C43" s="23"/>
      <c r="D43" s="23"/>
      <c r="E43" s="23"/>
      <c r="F43" s="23"/>
      <c r="G43" s="23"/>
      <c r="H43" s="23"/>
      <c r="I43" s="89">
        <f>R32*R34*R28</f>
        <v>0</v>
      </c>
      <c r="J43" s="89"/>
      <c r="K43" s="89"/>
      <c r="L43" s="89"/>
      <c r="M43" s="89">
        <f>R32*R34*(1-R28)</f>
        <v>0</v>
      </c>
      <c r="N43" s="89"/>
      <c r="O43" s="89"/>
      <c r="P43" s="89"/>
      <c r="Q43" s="89">
        <f t="shared" si="0"/>
        <v>0</v>
      </c>
      <c r="R43" s="89"/>
      <c r="S43" s="89"/>
      <c r="T43" s="89"/>
      <c r="U43" s="158"/>
      <c r="V43" s="145"/>
    </row>
    <row r="44" spans="1:22" ht="15.75" thickBot="1" x14ac:dyDescent="0.3">
      <c r="A44" s="23" t="s">
        <v>72</v>
      </c>
      <c r="B44" s="23"/>
      <c r="C44" s="23"/>
      <c r="D44" s="23"/>
      <c r="E44" s="23"/>
      <c r="F44" s="23"/>
      <c r="G44" s="23"/>
      <c r="H44" s="23"/>
      <c r="I44" s="89">
        <f>T36*R28</f>
        <v>0</v>
      </c>
      <c r="J44" s="89"/>
      <c r="K44" s="89"/>
      <c r="L44" s="89"/>
      <c r="M44" s="89">
        <f>T36*(1-R28)</f>
        <v>0</v>
      </c>
      <c r="N44" s="89"/>
      <c r="O44" s="89"/>
      <c r="P44" s="89"/>
      <c r="Q44" s="89">
        <f t="shared" si="0"/>
        <v>0</v>
      </c>
      <c r="R44" s="89"/>
      <c r="S44" s="89"/>
      <c r="T44" s="89"/>
      <c r="U44" s="158"/>
      <c r="V44" s="145"/>
    </row>
    <row r="45" spans="1:22" ht="15.75" thickBot="1" x14ac:dyDescent="0.3">
      <c r="A45" s="14" t="s">
        <v>64</v>
      </c>
      <c r="B45" s="14"/>
      <c r="C45" s="14"/>
      <c r="D45" s="14"/>
      <c r="E45" s="14"/>
      <c r="F45" s="14"/>
      <c r="G45" s="14"/>
      <c r="H45" s="14"/>
      <c r="I45" s="90">
        <f>I41+I42+I43+I44</f>
        <v>0</v>
      </c>
      <c r="J45" s="90"/>
      <c r="K45" s="90"/>
      <c r="L45" s="90"/>
      <c r="M45" s="90">
        <f t="shared" ref="M45" si="1">M41+M42+M43+M44</f>
        <v>0</v>
      </c>
      <c r="N45" s="90"/>
      <c r="O45" s="90"/>
      <c r="P45" s="90"/>
      <c r="Q45" s="90">
        <f t="shared" ref="Q45" si="2">Q41+Q42+Q43+Q44</f>
        <v>0</v>
      </c>
      <c r="R45" s="90"/>
      <c r="S45" s="90"/>
      <c r="T45" s="90"/>
      <c r="U45" s="159"/>
      <c r="V45" s="147"/>
    </row>
    <row r="46" spans="1:22" ht="9.6" customHeight="1" x14ac:dyDescent="0.25">
      <c r="A46" s="15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</row>
    <row r="47" spans="1:22" ht="21" customHeight="1" x14ac:dyDescent="0.25">
      <c r="A47" s="144"/>
      <c r="B47" s="144"/>
      <c r="C47" s="144"/>
      <c r="D47" s="145"/>
      <c r="E47" s="91" t="s">
        <v>43</v>
      </c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153"/>
      <c r="U47" s="92" t="s">
        <v>40</v>
      </c>
      <c r="V47" s="92"/>
    </row>
    <row r="48" spans="1:22" ht="21" customHeight="1" thickBot="1" x14ac:dyDescent="0.3">
      <c r="A48" s="146"/>
      <c r="B48" s="146"/>
      <c r="C48" s="146"/>
      <c r="D48" s="147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153"/>
      <c r="U48" s="92"/>
      <c r="V48" s="92"/>
    </row>
    <row r="49" spans="1:46" ht="15.75" thickBot="1" x14ac:dyDescent="0.3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</row>
    <row r="50" spans="1:46" x14ac:dyDescent="0.25">
      <c r="A50" s="93" t="s">
        <v>77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5"/>
    </row>
    <row r="51" spans="1:46" ht="15.75" thickBot="1" x14ac:dyDescent="0.3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</row>
    <row r="52" spans="1:46" ht="15.75" thickBot="1" x14ac:dyDescent="0.3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</row>
    <row r="53" spans="1:46" ht="15.75" thickBot="1" x14ac:dyDescent="0.3">
      <c r="A53" s="85" t="s">
        <v>78</v>
      </c>
      <c r="B53" s="85"/>
      <c r="C53" s="85"/>
      <c r="D53" s="85"/>
      <c r="E53" s="85"/>
      <c r="F53" s="85"/>
      <c r="G53" s="85"/>
      <c r="H53" s="85"/>
      <c r="I53" s="86"/>
      <c r="J53" s="86"/>
      <c r="K53" s="86"/>
      <c r="L53" s="86"/>
      <c r="M53" s="154"/>
      <c r="N53" s="155"/>
      <c r="O53" s="155"/>
      <c r="P53" s="155"/>
      <c r="Q53" s="155"/>
      <c r="R53" s="155"/>
      <c r="S53" s="155"/>
      <c r="T53" s="155"/>
      <c r="U53" s="155"/>
      <c r="V53" s="155"/>
      <c r="X53" s="70" t="s">
        <v>80</v>
      </c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2"/>
    </row>
    <row r="54" spans="1:46" ht="15.75" thickBot="1" x14ac:dyDescent="0.3">
      <c r="A54" s="87" t="s">
        <v>79</v>
      </c>
      <c r="B54" s="87"/>
      <c r="C54" s="87"/>
      <c r="D54" s="87"/>
      <c r="E54" s="87"/>
      <c r="F54" s="87"/>
      <c r="G54" s="87"/>
      <c r="H54" s="87"/>
      <c r="I54" s="88" t="str">
        <f>IF(I53="", "", IF(I53&lt;=6000, "Passenger Car or Truck", IF(I53&lt;=8500, "Light Duty Truck", "Heavy Duty Vehicle")))</f>
        <v/>
      </c>
      <c r="J54" s="88"/>
      <c r="K54" s="88"/>
      <c r="L54" s="88"/>
      <c r="M54" s="88"/>
      <c r="N54" s="88"/>
      <c r="O54" s="88"/>
      <c r="P54" s="88"/>
      <c r="Q54" s="88"/>
      <c r="R54" s="88"/>
      <c r="S54" s="156"/>
      <c r="T54" s="142"/>
      <c r="U54" s="142"/>
      <c r="V54" s="142"/>
      <c r="X54" s="73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5"/>
      <c r="AT54" s="2" t="s">
        <v>1</v>
      </c>
    </row>
    <row r="55" spans="1:46" ht="14.45" customHeight="1" x14ac:dyDescent="0.25">
      <c r="A55" s="79" t="s">
        <v>93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81"/>
      <c r="V55" s="81"/>
      <c r="X55" s="73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5"/>
      <c r="AT55" s="2" t="s">
        <v>2</v>
      </c>
    </row>
    <row r="56" spans="1:46" ht="15.75" thickBot="1" x14ac:dyDescent="0.3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2"/>
      <c r="V56" s="82"/>
      <c r="X56" s="73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5"/>
    </row>
    <row r="57" spans="1:46" ht="15" customHeight="1" thickBot="1" x14ac:dyDescent="0.3">
      <c r="A57" s="83" t="s">
        <v>81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4"/>
      <c r="T57" s="84"/>
      <c r="U57" s="84"/>
      <c r="V57" s="84"/>
      <c r="X57" s="76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8"/>
    </row>
    <row r="58" spans="1:46" x14ac:dyDescent="0.25">
      <c r="A58" s="66" t="s">
        <v>82</v>
      </c>
      <c r="B58" s="66"/>
      <c r="C58" s="66"/>
      <c r="D58" s="66"/>
      <c r="E58" s="66"/>
      <c r="F58" s="66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</row>
    <row r="59" spans="1:46" ht="15" customHeight="1" thickBot="1" x14ac:dyDescent="0.3">
      <c r="A59" s="67"/>
      <c r="B59" s="67"/>
      <c r="C59" s="67"/>
      <c r="D59" s="67"/>
      <c r="E59" s="67"/>
      <c r="F59" s="67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X59" s="60" t="s">
        <v>3</v>
      </c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46" ht="15" customHeight="1" thickBot="1" x14ac:dyDescent="0.3">
      <c r="A60" s="68"/>
      <c r="B60" s="68"/>
      <c r="C60" s="68"/>
      <c r="D60" s="68"/>
      <c r="E60" s="68"/>
      <c r="F60" s="68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X60" s="59" t="s">
        <v>4</v>
      </c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62">
        <v>10</v>
      </c>
      <c r="AK60" s="62"/>
    </row>
    <row r="61" spans="1:46" ht="15" customHeight="1" thickBot="1" x14ac:dyDescent="0.3">
      <c r="A61" s="14" t="s">
        <v>83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69"/>
      <c r="T61" s="69"/>
      <c r="U61" s="69"/>
      <c r="V61" s="69"/>
      <c r="X61" s="59" t="s">
        <v>5</v>
      </c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62">
        <v>10</v>
      </c>
      <c r="AK61" s="62"/>
    </row>
    <row r="62" spans="1:46" ht="15" customHeight="1" thickBot="1" x14ac:dyDescent="0.3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X62" s="59" t="s">
        <v>6</v>
      </c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62">
        <v>10</v>
      </c>
      <c r="AK62" s="62"/>
    </row>
    <row r="63" spans="1:46" ht="15" customHeight="1" thickBot="1" x14ac:dyDescent="0.3">
      <c r="A63" s="151"/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X63" s="59" t="s">
        <v>7</v>
      </c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62">
        <v>10</v>
      </c>
      <c r="AK63" s="62"/>
    </row>
    <row r="64" spans="1:46" ht="15" customHeight="1" thickBot="1" x14ac:dyDescent="0.3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X64" s="59" t="s">
        <v>8</v>
      </c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62">
        <v>10</v>
      </c>
      <c r="AK64" s="62"/>
    </row>
    <row r="65" spans="1:37" ht="15.75" thickBot="1" x14ac:dyDescent="0.3">
      <c r="A65" s="48" t="s">
        <v>20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50"/>
      <c r="U65" s="57">
        <f>S57*R26</f>
        <v>0</v>
      </c>
      <c r="V65" s="58"/>
    </row>
    <row r="66" spans="1:37" ht="15.75" thickBot="1" x14ac:dyDescent="0.3">
      <c r="A66" s="51" t="s">
        <v>21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57"/>
      <c r="V66" s="58"/>
    </row>
    <row r="67" spans="1:37" ht="15.75" thickBot="1" x14ac:dyDescent="0.3">
      <c r="A67" s="15" t="s">
        <v>22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34">
        <f>IF($I$54="Passenger Car or Truck",$U$65*$AD$69,IF($I$54="Light Duty Truck",$U$65*$AD$70,$U$65*$AD$71))</f>
        <v>0</v>
      </c>
      <c r="V67" s="35"/>
    </row>
    <row r="68" spans="1:37" ht="15" customHeight="1" thickBot="1" x14ac:dyDescent="0.3">
      <c r="A68" s="54" t="s">
        <v>23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6"/>
      <c r="U68" s="34"/>
      <c r="V68" s="35"/>
      <c r="X68" s="21" t="s">
        <v>84</v>
      </c>
      <c r="Y68" s="21"/>
      <c r="Z68" s="21"/>
      <c r="AA68" s="21"/>
      <c r="AB68" s="21"/>
      <c r="AC68" s="21"/>
      <c r="AD68" s="22" t="s">
        <v>19</v>
      </c>
      <c r="AE68" s="22"/>
      <c r="AF68" s="22"/>
      <c r="AG68" s="22"/>
      <c r="AH68" s="21" t="s">
        <v>18</v>
      </c>
      <c r="AI68" s="21"/>
      <c r="AJ68" s="21"/>
      <c r="AK68" s="21"/>
    </row>
    <row r="69" spans="1:37" ht="15.75" thickBot="1" x14ac:dyDescent="0.3">
      <c r="A69" s="39" t="s">
        <v>24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1"/>
      <c r="U69" s="24">
        <f xml:space="preserve"> U67*(0.0022)</f>
        <v>0</v>
      </c>
      <c r="V69" s="25"/>
      <c r="X69" s="23" t="s">
        <v>86</v>
      </c>
      <c r="Y69" s="23"/>
      <c r="Z69" s="23"/>
      <c r="AA69" s="23"/>
      <c r="AB69" s="23"/>
      <c r="AC69" s="23"/>
      <c r="AD69" s="14">
        <v>0.11</v>
      </c>
      <c r="AE69" s="14"/>
      <c r="AF69" s="14"/>
      <c r="AG69" s="14"/>
      <c r="AH69" s="14">
        <v>6.7000000000000004E-2</v>
      </c>
      <c r="AI69" s="14"/>
      <c r="AJ69" s="14"/>
      <c r="AK69" s="14"/>
    </row>
    <row r="70" spans="1:37" ht="15.75" thickBot="1" x14ac:dyDescent="0.3">
      <c r="A70" s="42" t="s">
        <v>25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4"/>
      <c r="U70" s="24"/>
      <c r="V70" s="25"/>
      <c r="X70" s="23" t="s">
        <v>85</v>
      </c>
      <c r="Y70" s="23"/>
      <c r="Z70" s="23"/>
      <c r="AA70" s="23"/>
      <c r="AB70" s="23"/>
      <c r="AC70" s="23"/>
      <c r="AD70" s="14">
        <v>0.13500000000000001</v>
      </c>
      <c r="AE70" s="14"/>
      <c r="AF70" s="14"/>
      <c r="AG70" s="14"/>
      <c r="AH70" s="14">
        <v>0.123</v>
      </c>
      <c r="AI70" s="14"/>
      <c r="AJ70" s="14"/>
      <c r="AK70" s="14"/>
    </row>
    <row r="71" spans="1:37" ht="15.75" thickBot="1" x14ac:dyDescent="0.3">
      <c r="A71" s="15" t="s">
        <v>26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24">
        <f>U69*S61</f>
        <v>0</v>
      </c>
      <c r="V71" s="25"/>
      <c r="X71" s="23" t="s">
        <v>87</v>
      </c>
      <c r="Y71" s="23"/>
      <c r="Z71" s="23"/>
      <c r="AA71" s="23"/>
      <c r="AB71" s="23"/>
      <c r="AC71" s="23"/>
      <c r="AD71" s="14">
        <v>0.22600000000000001</v>
      </c>
      <c r="AE71" s="14"/>
      <c r="AF71" s="14"/>
      <c r="AG71" s="14"/>
      <c r="AH71" s="14">
        <v>0.17</v>
      </c>
      <c r="AI71" s="14"/>
      <c r="AJ71" s="14"/>
      <c r="AK71" s="14"/>
    </row>
    <row r="72" spans="1:37" ht="15.75" thickBot="1" x14ac:dyDescent="0.3">
      <c r="A72" s="36" t="s">
        <v>27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24"/>
      <c r="V72" s="25"/>
      <c r="X72" s="23" t="s">
        <v>88</v>
      </c>
      <c r="Y72" s="23"/>
      <c r="Z72" s="23"/>
      <c r="AA72" s="23"/>
      <c r="AB72" s="23"/>
      <c r="AC72" s="23"/>
      <c r="AD72" s="14">
        <v>0.22600000000000001</v>
      </c>
      <c r="AE72" s="14"/>
      <c r="AF72" s="14"/>
      <c r="AG72" s="14"/>
      <c r="AH72" s="14">
        <v>0.16500000000000001</v>
      </c>
      <c r="AI72" s="14"/>
      <c r="AJ72" s="14"/>
      <c r="AK72" s="14"/>
    </row>
    <row r="73" spans="1:37" x14ac:dyDescent="0.25">
      <c r="A73" s="39" t="s">
        <v>28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1"/>
      <c r="U73" s="26">
        <f xml:space="preserve"> U71/(2000)</f>
        <v>0</v>
      </c>
      <c r="V73" s="27"/>
    </row>
    <row r="74" spans="1:37" ht="15.75" thickBot="1" x14ac:dyDescent="0.3">
      <c r="A74" s="42" t="s">
        <v>35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4"/>
      <c r="U74" s="28"/>
      <c r="V74" s="29"/>
    </row>
    <row r="75" spans="1:37" ht="15.75" thickBot="1" x14ac:dyDescent="0.3">
      <c r="A75" s="15" t="s">
        <v>30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34">
        <f>IF($I$54="Passenger Car or Truck",$U$65*$AH$69,IF($I$54="Light Duty Truck",$U$65*$AH$70,IF(U55="CI",$U$65*$AH$71, $U$65*$AH$72)))</f>
        <v>0</v>
      </c>
      <c r="V75" s="35"/>
    </row>
    <row r="76" spans="1:37" ht="15.75" thickBot="1" x14ac:dyDescent="0.3">
      <c r="A76" s="45" t="s">
        <v>29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7"/>
      <c r="U76" s="34"/>
      <c r="V76" s="35"/>
    </row>
    <row r="77" spans="1:37" ht="15.75" thickBot="1" x14ac:dyDescent="0.3">
      <c r="A77" s="39" t="s">
        <v>31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1"/>
      <c r="U77" s="24">
        <f xml:space="preserve"> U75*(0.0022)</f>
        <v>0</v>
      </c>
      <c r="V77" s="25"/>
    </row>
    <row r="78" spans="1:37" ht="15.75" thickBot="1" x14ac:dyDescent="0.3">
      <c r="A78" s="42" t="s">
        <v>32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4"/>
      <c r="U78" s="24"/>
      <c r="V78" s="25"/>
    </row>
    <row r="79" spans="1:37" ht="15.75" thickBot="1" x14ac:dyDescent="0.3">
      <c r="A79" s="15" t="s">
        <v>34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24">
        <f>U77*S61</f>
        <v>0</v>
      </c>
      <c r="V79" s="25"/>
    </row>
    <row r="80" spans="1:37" ht="15.75" thickBot="1" x14ac:dyDescent="0.3">
      <c r="A80" s="36" t="s">
        <v>33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24"/>
      <c r="V80" s="25"/>
    </row>
    <row r="81" spans="1:27" x14ac:dyDescent="0.25">
      <c r="A81" s="39" t="s">
        <v>37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1"/>
      <c r="U81" s="26">
        <f xml:space="preserve"> U79/(2000)</f>
        <v>0</v>
      </c>
      <c r="V81" s="27"/>
    </row>
    <row r="82" spans="1:27" ht="15.75" thickBot="1" x14ac:dyDescent="0.3">
      <c r="A82" s="42" t="s">
        <v>36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4"/>
      <c r="U82" s="28"/>
      <c r="V82" s="29"/>
    </row>
    <row r="83" spans="1:27" x14ac:dyDescent="0.25">
      <c r="A83" s="15" t="s">
        <v>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30">
        <f xml:space="preserve"> U73 + U81</f>
        <v>0</v>
      </c>
      <c r="V83" s="31"/>
    </row>
    <row r="84" spans="1:27" ht="15.75" thickBot="1" x14ac:dyDescent="0.3">
      <c r="A84" s="18" t="s">
        <v>38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20"/>
      <c r="U84" s="32"/>
      <c r="V84" s="33"/>
    </row>
    <row r="85" spans="1:27" ht="15.75" thickBot="1" x14ac:dyDescent="0.3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</row>
    <row r="86" spans="1:27" ht="15.75" thickBot="1" x14ac:dyDescent="0.3">
      <c r="A86" s="13" t="s">
        <v>15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AA86" s="3"/>
    </row>
    <row r="87" spans="1:27" ht="14.45" customHeight="1" thickBot="1" x14ac:dyDescent="0.3">
      <c r="A87" s="8" t="s">
        <v>16</v>
      </c>
      <c r="B87" s="8"/>
      <c r="C87" s="8"/>
      <c r="D87" s="7" t="s">
        <v>89</v>
      </c>
      <c r="E87" s="7"/>
      <c r="F87" s="7"/>
      <c r="G87" s="7"/>
      <c r="H87" s="7"/>
      <c r="I87" s="7"/>
      <c r="J87" s="6" t="s">
        <v>39</v>
      </c>
      <c r="K87" s="6"/>
      <c r="L87" s="6"/>
      <c r="M87" s="6"/>
      <c r="N87" s="6"/>
      <c r="O87" s="6"/>
      <c r="P87" s="6" t="s">
        <v>90</v>
      </c>
      <c r="Q87" s="6"/>
      <c r="R87" s="6"/>
      <c r="S87" s="6"/>
      <c r="T87" s="6"/>
      <c r="U87" s="6"/>
      <c r="V87" s="6"/>
    </row>
    <row r="88" spans="1:27" ht="15.75" thickBot="1" x14ac:dyDescent="0.3">
      <c r="A88" s="8"/>
      <c r="B88" s="8"/>
      <c r="C88" s="8"/>
      <c r="D88" s="7"/>
      <c r="E88" s="7"/>
      <c r="F88" s="7"/>
      <c r="G88" s="7"/>
      <c r="H88" s="7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7" ht="14.45" customHeight="1" thickBot="1" x14ac:dyDescent="0.3">
      <c r="A89" s="11" t="s">
        <v>17</v>
      </c>
      <c r="B89" s="11"/>
      <c r="C89" s="11"/>
      <c r="D89" s="12">
        <f>Q45</f>
        <v>0</v>
      </c>
      <c r="E89" s="12"/>
      <c r="F89" s="12"/>
      <c r="G89" s="12"/>
      <c r="H89" s="12"/>
      <c r="I89" s="12"/>
      <c r="J89" s="10">
        <f>U83</f>
        <v>0</v>
      </c>
      <c r="K89" s="10"/>
      <c r="L89" s="10"/>
      <c r="M89" s="10"/>
      <c r="N89" s="10"/>
      <c r="O89" s="10"/>
      <c r="P89" s="9" t="e">
        <f>D89/J89</f>
        <v>#DIV/0!</v>
      </c>
      <c r="Q89" s="9"/>
      <c r="R89" s="9"/>
      <c r="S89" s="9"/>
      <c r="T89" s="9"/>
      <c r="U89" s="9"/>
      <c r="V89" s="9"/>
    </row>
    <row r="90" spans="1:27" ht="15.75" thickBot="1" x14ac:dyDescent="0.3">
      <c r="A90" s="11"/>
      <c r="B90" s="11"/>
      <c r="C90" s="11"/>
      <c r="D90" s="12"/>
      <c r="E90" s="12"/>
      <c r="F90" s="12"/>
      <c r="G90" s="12"/>
      <c r="H90" s="12"/>
      <c r="I90" s="12"/>
      <c r="J90" s="10"/>
      <c r="K90" s="10"/>
      <c r="L90" s="10"/>
      <c r="M90" s="10"/>
      <c r="N90" s="10"/>
      <c r="O90" s="10"/>
      <c r="P90" s="9"/>
      <c r="Q90" s="9"/>
      <c r="R90" s="9"/>
      <c r="S90" s="9"/>
      <c r="T90" s="9"/>
      <c r="U90" s="9"/>
      <c r="V90" s="9"/>
    </row>
  </sheetData>
  <sheetProtection sheet="1" objects="1" scenarios="1" selectLockedCells="1"/>
  <protectedRanges>
    <protectedRange algorithmName="SHA-512" hashValue="hMOG9Xb1Psd9hvyp969njDx3BSemmHXOp+ZacbHMtFKv16Kw3eolv61Vjbe1TRGhwapeP46Xo3Cv6Q1PKZBO5Q==" saltValue="f4xpKWlf5NJIVlKN2mq3UA==" spinCount="100000" sqref="U65:V84" name="Emissions"/>
    <protectedRange algorithmName="SHA-512" hashValue="LHUJVCSCAZhliUqCsz4b5LfIB4nrguwuPPmJ8RcPyqtHZPgYQmmM8dBp4gZhtrp0Fm38kwctcPBy+oUtdl3ohA==" saltValue="5bD5iAIOZkkK3AmnwPw1wQ==" spinCount="100000" sqref="I41:T45" name="Costs"/>
  </protectedRanges>
  <mergeCells count="192">
    <mergeCell ref="A3:V3"/>
    <mergeCell ref="A1:D2"/>
    <mergeCell ref="T1:T2"/>
    <mergeCell ref="A4:E4"/>
    <mergeCell ref="A5:E5"/>
    <mergeCell ref="F4:V4"/>
    <mergeCell ref="F5:V5"/>
    <mergeCell ref="A85:V85"/>
    <mergeCell ref="A62:V64"/>
    <mergeCell ref="A49:V49"/>
    <mergeCell ref="A47:D48"/>
    <mergeCell ref="T47:T48"/>
    <mergeCell ref="A52:V52"/>
    <mergeCell ref="M53:V53"/>
    <mergeCell ref="S54:V54"/>
    <mergeCell ref="A46:V46"/>
    <mergeCell ref="A38:V38"/>
    <mergeCell ref="U39:V45"/>
    <mergeCell ref="I18:I37"/>
    <mergeCell ref="J23:V23"/>
    <mergeCell ref="J29:V29"/>
    <mergeCell ref="J35:V35"/>
    <mergeCell ref="A17:V17"/>
    <mergeCell ref="A9:V9"/>
    <mergeCell ref="H6:L6"/>
    <mergeCell ref="M6:V6"/>
    <mergeCell ref="F8:J8"/>
    <mergeCell ref="K8:L8"/>
    <mergeCell ref="M8:V8"/>
    <mergeCell ref="A6:E6"/>
    <mergeCell ref="F6:G6"/>
    <mergeCell ref="A8:E8"/>
    <mergeCell ref="A7:E7"/>
    <mergeCell ref="A20:D22"/>
    <mergeCell ref="A23:D25"/>
    <mergeCell ref="A26:D28"/>
    <mergeCell ref="A29:D31"/>
    <mergeCell ref="A32:D34"/>
    <mergeCell ref="A35:D37"/>
    <mergeCell ref="F29:H29"/>
    <mergeCell ref="F30:H30"/>
    <mergeCell ref="F31:H31"/>
    <mergeCell ref="F32:H32"/>
    <mergeCell ref="F33:H33"/>
    <mergeCell ref="F34:H34"/>
    <mergeCell ref="F20:H20"/>
    <mergeCell ref="F21:H21"/>
    <mergeCell ref="F22:H22"/>
    <mergeCell ref="F23:H23"/>
    <mergeCell ref="F24:H24"/>
    <mergeCell ref="F35:H35"/>
    <mergeCell ref="F25:H25"/>
    <mergeCell ref="F26:H26"/>
    <mergeCell ref="F27:H27"/>
    <mergeCell ref="F28:H28"/>
    <mergeCell ref="F36:H36"/>
    <mergeCell ref="X1:AL17"/>
    <mergeCell ref="E1:S2"/>
    <mergeCell ref="U1:V2"/>
    <mergeCell ref="J30:V31"/>
    <mergeCell ref="J32:Q32"/>
    <mergeCell ref="J33:Q33"/>
    <mergeCell ref="J24:V25"/>
    <mergeCell ref="J26:Q26"/>
    <mergeCell ref="J27:Q27"/>
    <mergeCell ref="J28:Q28"/>
    <mergeCell ref="R28:V28"/>
    <mergeCell ref="R27:V27"/>
    <mergeCell ref="R26:V26"/>
    <mergeCell ref="J18:V19"/>
    <mergeCell ref="J20:L20"/>
    <mergeCell ref="J21:L21"/>
    <mergeCell ref="J22:L22"/>
    <mergeCell ref="M20:V20"/>
    <mergeCell ref="M21:V21"/>
    <mergeCell ref="M22:V22"/>
    <mergeCell ref="A18:H19"/>
    <mergeCell ref="A11:V16"/>
    <mergeCell ref="F7:V7"/>
    <mergeCell ref="A10:V10"/>
    <mergeCell ref="R32:V32"/>
    <mergeCell ref="R33:V33"/>
    <mergeCell ref="R34:V34"/>
    <mergeCell ref="I41:L41"/>
    <mergeCell ref="I42:L42"/>
    <mergeCell ref="I43:L43"/>
    <mergeCell ref="A39:H40"/>
    <mergeCell ref="I39:L40"/>
    <mergeCell ref="M39:P40"/>
    <mergeCell ref="Q39:T40"/>
    <mergeCell ref="F37:H37"/>
    <mergeCell ref="J36:S37"/>
    <mergeCell ref="T36:V37"/>
    <mergeCell ref="M41:P41"/>
    <mergeCell ref="M42:P42"/>
    <mergeCell ref="M43:P43"/>
    <mergeCell ref="A41:H41"/>
    <mergeCell ref="A42:H42"/>
    <mergeCell ref="A43:H43"/>
    <mergeCell ref="U47:V48"/>
    <mergeCell ref="Q41:T41"/>
    <mergeCell ref="Q42:T42"/>
    <mergeCell ref="Q43:T43"/>
    <mergeCell ref="A50:V51"/>
    <mergeCell ref="J34:Q34"/>
    <mergeCell ref="Q44:T44"/>
    <mergeCell ref="A45:H45"/>
    <mergeCell ref="I45:L45"/>
    <mergeCell ref="M45:P45"/>
    <mergeCell ref="Q45:T45"/>
    <mergeCell ref="E47:S48"/>
    <mergeCell ref="A44:H44"/>
    <mergeCell ref="I44:L44"/>
    <mergeCell ref="M44:P44"/>
    <mergeCell ref="G58:V60"/>
    <mergeCell ref="A58:F60"/>
    <mergeCell ref="A61:R61"/>
    <mergeCell ref="S61:V61"/>
    <mergeCell ref="X61:AI61"/>
    <mergeCell ref="X53:AK57"/>
    <mergeCell ref="A55:T56"/>
    <mergeCell ref="U55:V56"/>
    <mergeCell ref="A57:R57"/>
    <mergeCell ref="S57:V57"/>
    <mergeCell ref="A53:H53"/>
    <mergeCell ref="I53:L53"/>
    <mergeCell ref="A54:H54"/>
    <mergeCell ref="I54:R54"/>
    <mergeCell ref="X62:AI62"/>
    <mergeCell ref="X63:AI63"/>
    <mergeCell ref="X64:AI64"/>
    <mergeCell ref="X59:AK59"/>
    <mergeCell ref="AJ60:AK60"/>
    <mergeCell ref="AJ61:AK61"/>
    <mergeCell ref="AJ62:AK62"/>
    <mergeCell ref="AJ63:AK63"/>
    <mergeCell ref="AJ64:AK64"/>
    <mergeCell ref="X60:AI60"/>
    <mergeCell ref="A65:T65"/>
    <mergeCell ref="A66:T66"/>
    <mergeCell ref="A67:T67"/>
    <mergeCell ref="A68:T68"/>
    <mergeCell ref="A69:T69"/>
    <mergeCell ref="U65:V66"/>
    <mergeCell ref="U67:V68"/>
    <mergeCell ref="U69:V70"/>
    <mergeCell ref="U71:V72"/>
    <mergeCell ref="A71:T71"/>
    <mergeCell ref="A72:T72"/>
    <mergeCell ref="A70:T70"/>
    <mergeCell ref="A84:T84"/>
    <mergeCell ref="AH68:AK68"/>
    <mergeCell ref="AD68:AG68"/>
    <mergeCell ref="X68:AC68"/>
    <mergeCell ref="X69:AC69"/>
    <mergeCell ref="X70:AC70"/>
    <mergeCell ref="X71:AC71"/>
    <mergeCell ref="X72:AC72"/>
    <mergeCell ref="U79:V80"/>
    <mergeCell ref="U81:V82"/>
    <mergeCell ref="U83:V84"/>
    <mergeCell ref="U73:V74"/>
    <mergeCell ref="U75:V76"/>
    <mergeCell ref="U77:V78"/>
    <mergeCell ref="A79:T79"/>
    <mergeCell ref="A80:T80"/>
    <mergeCell ref="A81:T81"/>
    <mergeCell ref="A82:T82"/>
    <mergeCell ref="A75:T75"/>
    <mergeCell ref="A76:T76"/>
    <mergeCell ref="A77:T77"/>
    <mergeCell ref="A78:T78"/>
    <mergeCell ref="A73:T73"/>
    <mergeCell ref="A74:T74"/>
    <mergeCell ref="AD69:AG69"/>
    <mergeCell ref="AD70:AG70"/>
    <mergeCell ref="AD71:AG71"/>
    <mergeCell ref="AD72:AG72"/>
    <mergeCell ref="AH69:AK69"/>
    <mergeCell ref="AH70:AK70"/>
    <mergeCell ref="AH71:AK71"/>
    <mergeCell ref="AH72:AK72"/>
    <mergeCell ref="A83:T83"/>
    <mergeCell ref="P87:V88"/>
    <mergeCell ref="J87:O88"/>
    <mergeCell ref="D87:I88"/>
    <mergeCell ref="A87:C88"/>
    <mergeCell ref="P89:V90"/>
    <mergeCell ref="J89:O90"/>
    <mergeCell ref="A89:C90"/>
    <mergeCell ref="D89:I90"/>
    <mergeCell ref="A86:V86"/>
  </mergeCells>
  <dataValidations count="2">
    <dataValidation type="list" allowBlank="1" showInputMessage="1" showErrorMessage="1" sqref="E20:E37">
      <formula1>$AP$16:$AP$17</formula1>
    </dataValidation>
    <dataValidation type="list" allowBlank="1" showInputMessage="1" showErrorMessage="1" sqref="U55:V56">
      <formula1>$AT$54:$AT$55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ECBF3-60F6-4592-A2AA-18A175FD8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ZEV Worksheet</vt:lpstr>
      <vt:lpstr>'ZEV Worksheet'!Print_Area</vt:lpstr>
    </vt:vector>
  </TitlesOfParts>
  <Company>F A A, Office of Airports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Zero Emission Vehicle Program Worksheet</dc:title>
  <dc:subject>For accessibility assistance contact F A A Office of Airports, 202-267-6496</dc:subject>
  <dc:creator>Brittany Repac</dc:creator>
  <dc:description>For accessibility assistance contact F A A Office of Airports, 202-267-6496</dc:description>
  <cp:lastModifiedBy>Crader, Mike CTR (FAA)</cp:lastModifiedBy>
  <cp:lastPrinted>2020-09-30T19:46:13Z</cp:lastPrinted>
  <dcterms:created xsi:type="dcterms:W3CDTF">2013-02-14T20:05:14Z</dcterms:created>
  <dcterms:modified xsi:type="dcterms:W3CDTF">2020-10-19T16:28:36Z</dcterms:modified>
  <cp:category>Zero Emission Vehicles</cp:category>
  <cp:contentStatus>Final</cp:contentStatus>
</cp:coreProperties>
</file>